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atyana\Downloads\kursach2020\"/>
    </mc:Choice>
  </mc:AlternateContent>
  <xr:revisionPtr revIDLastSave="0" documentId="8_{1A9469C5-1C16-45B5-B2C6-49A5ED541F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Данные" sheetId="1" r:id="rId1"/>
    <sheet name="Очищенные данные" sheetId="2" r:id="rId2"/>
    <sheet name="Рейтинг" sheetId="3" r:id="rId3"/>
    <sheet name="Неочищенные данные" sheetId="4" r:id="rId4"/>
    <sheet name="ИПЦ ГКС" sheetId="5" r:id="rId5"/>
    <sheet name="RUONIA" sheetId="6" r:id="rId6"/>
    <sheet name="Treasury" sheetId="7" r:id="rId7"/>
    <sheet name="IMOEX" sheetId="8" r:id="rId8"/>
    <sheet name="OFZ Yield" sheetId="9" r:id="rId9"/>
    <sheet name="АСВ" sheetId="10" r:id="rId10"/>
  </sheets>
  <definedNames>
    <definedName name="_xlnm._FilterDatabase" localSheetId="1" hidden="1">'Очищенные данные'!$E$2:$E$391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h153NVhodtJCSIjnvAtvPRXrnlOw==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2" i="1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D3492" i="7"/>
  <c r="D3491" i="7"/>
  <c r="D3490" i="7"/>
  <c r="D3489" i="7"/>
  <c r="D3488" i="7"/>
  <c r="D3487" i="7"/>
  <c r="D3486" i="7"/>
  <c r="D3485" i="7"/>
  <c r="D3484" i="7"/>
  <c r="D3483" i="7"/>
  <c r="D3482" i="7"/>
  <c r="D3481" i="7"/>
  <c r="D3480" i="7"/>
  <c r="D3479" i="7"/>
  <c r="D3478" i="7"/>
  <c r="D3477" i="7"/>
  <c r="D3476" i="7"/>
  <c r="D3475" i="7"/>
  <c r="D3474" i="7"/>
  <c r="D3473" i="7"/>
  <c r="D3472" i="7"/>
  <c r="D3471" i="7"/>
  <c r="D3470" i="7"/>
  <c r="D3469" i="7"/>
  <c r="D3468" i="7"/>
  <c r="D3467" i="7"/>
  <c r="D3466" i="7"/>
  <c r="D3465" i="7"/>
  <c r="D3464" i="7"/>
  <c r="D3463" i="7"/>
  <c r="D3462" i="7"/>
  <c r="D3461" i="7"/>
  <c r="D3460" i="7"/>
  <c r="D3459" i="7"/>
  <c r="D3458" i="7"/>
  <c r="D3457" i="7"/>
  <c r="D3456" i="7"/>
  <c r="D3455" i="7"/>
  <c r="D3454" i="7"/>
  <c r="D3453" i="7"/>
  <c r="D3452" i="7"/>
  <c r="D3451" i="7"/>
  <c r="D3450" i="7"/>
  <c r="D3449" i="7"/>
  <c r="D3448" i="7"/>
  <c r="D3447" i="7"/>
  <c r="D3446" i="7"/>
  <c r="D3445" i="7"/>
  <c r="D3444" i="7"/>
  <c r="D3443" i="7"/>
  <c r="D3442" i="7"/>
  <c r="D3441" i="7"/>
  <c r="D3440" i="7"/>
  <c r="D3439" i="7"/>
  <c r="D3438" i="7"/>
  <c r="D3437" i="7"/>
  <c r="D3436" i="7"/>
  <c r="D3435" i="7"/>
  <c r="D3434" i="7"/>
  <c r="D3433" i="7"/>
  <c r="D3432" i="7"/>
  <c r="D3431" i="7"/>
  <c r="D3430" i="7"/>
  <c r="D3429" i="7"/>
  <c r="D3428" i="7"/>
  <c r="D3427" i="7"/>
  <c r="D3426" i="7"/>
  <c r="D3425" i="7"/>
  <c r="D3424" i="7"/>
  <c r="D3423" i="7"/>
  <c r="D3422" i="7"/>
  <c r="D3421" i="7"/>
  <c r="D3420" i="7"/>
  <c r="D3419" i="7"/>
  <c r="D3418" i="7"/>
  <c r="D3417" i="7"/>
  <c r="D3416" i="7"/>
  <c r="D3415" i="7"/>
  <c r="D3414" i="7"/>
  <c r="D3413" i="7"/>
  <c r="D3412" i="7"/>
  <c r="D3411" i="7"/>
  <c r="D3410" i="7"/>
  <c r="D3409" i="7"/>
  <c r="D3408" i="7"/>
  <c r="D3407" i="7"/>
  <c r="D3406" i="7"/>
  <c r="D3405" i="7"/>
  <c r="D3404" i="7"/>
  <c r="D3403" i="7"/>
  <c r="D3402" i="7"/>
  <c r="D3401" i="7"/>
  <c r="D3400" i="7"/>
  <c r="D3399" i="7"/>
  <c r="D3398" i="7"/>
  <c r="D3397" i="7"/>
  <c r="D3396" i="7"/>
  <c r="D3395" i="7"/>
  <c r="D3394" i="7"/>
  <c r="D3393" i="7"/>
  <c r="D3392" i="7"/>
  <c r="D3391" i="7"/>
  <c r="D3390" i="7"/>
  <c r="D3389" i="7"/>
  <c r="D3388" i="7"/>
  <c r="D3387" i="7"/>
  <c r="D3386" i="7"/>
  <c r="D3385" i="7"/>
  <c r="D3384" i="7"/>
  <c r="D3383" i="7"/>
  <c r="D3382" i="7"/>
  <c r="D3381" i="7"/>
  <c r="D3380" i="7"/>
  <c r="D3379" i="7"/>
  <c r="D3378" i="7"/>
  <c r="D3377" i="7"/>
  <c r="D3376" i="7"/>
  <c r="D3375" i="7"/>
  <c r="D3374" i="7"/>
  <c r="D3373" i="7"/>
  <c r="D3372" i="7"/>
  <c r="D3371" i="7"/>
  <c r="D3370" i="7"/>
  <c r="D3369" i="7"/>
  <c r="D3368" i="7"/>
  <c r="D3367" i="7"/>
  <c r="D3366" i="7"/>
  <c r="D3365" i="7"/>
  <c r="D3364" i="7"/>
  <c r="D3363" i="7"/>
  <c r="D3362" i="7"/>
  <c r="D3361" i="7"/>
  <c r="D3360" i="7"/>
  <c r="D3359" i="7"/>
  <c r="D3358" i="7"/>
  <c r="D3357" i="7"/>
  <c r="D3356" i="7"/>
  <c r="D3355" i="7"/>
  <c r="D3354" i="7"/>
  <c r="D3353" i="7"/>
  <c r="D3352" i="7"/>
  <c r="D3351" i="7"/>
  <c r="D3350" i="7"/>
  <c r="D3349" i="7"/>
  <c r="D3348" i="7"/>
  <c r="D3347" i="7"/>
  <c r="D3346" i="7"/>
  <c r="D3345" i="7"/>
  <c r="D3344" i="7"/>
  <c r="D3343" i="7"/>
  <c r="D3342" i="7"/>
  <c r="D3341" i="7"/>
  <c r="D3340" i="7"/>
  <c r="D3339" i="7"/>
  <c r="D3338" i="7"/>
  <c r="D3337" i="7"/>
  <c r="D3336" i="7"/>
  <c r="D3335" i="7"/>
  <c r="D3334" i="7"/>
  <c r="D3333" i="7"/>
  <c r="D3332" i="7"/>
  <c r="D3331" i="7"/>
  <c r="D3330" i="7"/>
  <c r="D3329" i="7"/>
  <c r="D3328" i="7"/>
  <c r="D3327" i="7"/>
  <c r="D3326" i="7"/>
  <c r="D3325" i="7"/>
  <c r="D3324" i="7"/>
  <c r="D3323" i="7"/>
  <c r="D3322" i="7"/>
  <c r="D3321" i="7"/>
  <c r="D3320" i="7"/>
  <c r="D3319" i="7"/>
  <c r="D3318" i="7"/>
  <c r="D3317" i="7"/>
  <c r="D3316" i="7"/>
  <c r="D3315" i="7"/>
  <c r="D3314" i="7"/>
  <c r="D3313" i="7"/>
  <c r="D3312" i="7"/>
  <c r="D3311" i="7"/>
  <c r="D3310" i="7"/>
  <c r="D3309" i="7"/>
  <c r="D3308" i="7"/>
  <c r="D3307" i="7"/>
  <c r="D3306" i="7"/>
  <c r="D3305" i="7"/>
  <c r="D3304" i="7"/>
  <c r="D3303" i="7"/>
  <c r="D3302" i="7"/>
  <c r="D3301" i="7"/>
  <c r="D3300" i="7"/>
  <c r="D3299" i="7"/>
  <c r="D3298" i="7"/>
  <c r="D3297" i="7"/>
  <c r="D3296" i="7"/>
  <c r="D3295" i="7"/>
  <c r="D3294" i="7"/>
  <c r="D3293" i="7"/>
  <c r="D3292" i="7"/>
  <c r="D3291" i="7"/>
  <c r="D3290" i="7"/>
  <c r="D3289" i="7"/>
  <c r="D3288" i="7"/>
  <c r="D3287" i="7"/>
  <c r="D3286" i="7"/>
  <c r="D3285" i="7"/>
  <c r="D3284" i="7"/>
  <c r="D3283" i="7"/>
  <c r="D3282" i="7"/>
  <c r="D3281" i="7"/>
  <c r="D3280" i="7"/>
  <c r="D3279" i="7"/>
  <c r="D3278" i="7"/>
  <c r="D3277" i="7"/>
  <c r="D3276" i="7"/>
  <c r="D3275" i="7"/>
  <c r="D3274" i="7"/>
  <c r="D3273" i="7"/>
  <c r="D3272" i="7"/>
  <c r="D3271" i="7"/>
  <c r="D3270" i="7"/>
  <c r="D3269" i="7"/>
  <c r="D3268" i="7"/>
  <c r="D3267" i="7"/>
  <c r="D3266" i="7"/>
  <c r="D3265" i="7"/>
  <c r="D3264" i="7"/>
  <c r="D3263" i="7"/>
  <c r="D3262" i="7"/>
  <c r="D3261" i="7"/>
  <c r="D3260" i="7"/>
  <c r="D3259" i="7"/>
  <c r="D3258" i="7"/>
  <c r="D3257" i="7"/>
  <c r="D3256" i="7"/>
  <c r="D3255" i="7"/>
  <c r="D3254" i="7"/>
  <c r="D3253" i="7"/>
  <c r="D3252" i="7"/>
  <c r="D3251" i="7"/>
  <c r="D3250" i="7"/>
  <c r="D3249" i="7"/>
  <c r="D3248" i="7"/>
  <c r="D3247" i="7"/>
  <c r="D3246" i="7"/>
  <c r="D3245" i="7"/>
  <c r="D3244" i="7"/>
  <c r="D3243" i="7"/>
  <c r="D3242" i="7"/>
  <c r="D3241" i="7"/>
  <c r="D3240" i="7"/>
  <c r="D3239" i="7"/>
  <c r="D3238" i="7"/>
  <c r="D3237" i="7"/>
  <c r="D3236" i="7"/>
  <c r="D3235" i="7"/>
  <c r="D3234" i="7"/>
  <c r="D3233" i="7"/>
  <c r="D3232" i="7"/>
  <c r="D3231" i="7"/>
  <c r="D3230" i="7"/>
  <c r="D3229" i="7"/>
  <c r="D3228" i="7"/>
  <c r="D3227" i="7"/>
  <c r="D3226" i="7"/>
  <c r="D3225" i="7"/>
  <c r="D3224" i="7"/>
  <c r="D3223" i="7"/>
  <c r="D3222" i="7"/>
  <c r="D3221" i="7"/>
  <c r="D3220" i="7"/>
  <c r="D3219" i="7"/>
  <c r="D3218" i="7"/>
  <c r="D3217" i="7"/>
  <c r="D3216" i="7"/>
  <c r="D3215" i="7"/>
  <c r="D3214" i="7"/>
  <c r="D3213" i="7"/>
  <c r="D3212" i="7"/>
  <c r="D3211" i="7"/>
  <c r="D3210" i="7"/>
  <c r="D3209" i="7"/>
  <c r="D3208" i="7"/>
  <c r="D3207" i="7"/>
  <c r="D3206" i="7"/>
  <c r="D3205" i="7"/>
  <c r="D3204" i="7"/>
  <c r="D3203" i="7"/>
  <c r="D3202" i="7"/>
  <c r="D3201" i="7"/>
  <c r="D3200" i="7"/>
  <c r="D3199" i="7"/>
  <c r="D3198" i="7"/>
  <c r="D3197" i="7"/>
  <c r="D3196" i="7"/>
  <c r="D3195" i="7"/>
  <c r="D3194" i="7"/>
  <c r="D3193" i="7"/>
  <c r="D3192" i="7"/>
  <c r="D3191" i="7"/>
  <c r="D3190" i="7"/>
  <c r="D3189" i="7"/>
  <c r="D3188" i="7"/>
  <c r="D3187" i="7"/>
  <c r="D3186" i="7"/>
  <c r="D3185" i="7"/>
  <c r="D3184" i="7"/>
  <c r="D3183" i="7"/>
  <c r="D3182" i="7"/>
  <c r="D3181" i="7"/>
  <c r="D3180" i="7"/>
  <c r="D3179" i="7"/>
  <c r="D3178" i="7"/>
  <c r="D3177" i="7"/>
  <c r="D3176" i="7"/>
  <c r="D3175" i="7"/>
  <c r="D3174" i="7"/>
  <c r="D3173" i="7"/>
  <c r="D3172" i="7"/>
  <c r="D3171" i="7"/>
  <c r="D3170" i="7"/>
  <c r="D3169" i="7"/>
  <c r="D3168" i="7"/>
  <c r="D3167" i="7"/>
  <c r="D3166" i="7"/>
  <c r="D3165" i="7"/>
  <c r="D3164" i="7"/>
  <c r="D3163" i="7"/>
  <c r="D3162" i="7"/>
  <c r="D3161" i="7"/>
  <c r="D3160" i="7"/>
  <c r="D3159" i="7"/>
  <c r="D3158" i="7"/>
  <c r="D3157" i="7"/>
  <c r="D3156" i="7"/>
  <c r="D3155" i="7"/>
  <c r="D3154" i="7"/>
  <c r="D3153" i="7"/>
  <c r="D3152" i="7"/>
  <c r="D3151" i="7"/>
  <c r="D3150" i="7"/>
  <c r="D3149" i="7"/>
  <c r="D3148" i="7"/>
  <c r="D3147" i="7"/>
  <c r="D3146" i="7"/>
  <c r="D3145" i="7"/>
  <c r="D3144" i="7"/>
  <c r="D3143" i="7"/>
  <c r="D3142" i="7"/>
  <c r="D3141" i="7"/>
  <c r="D3140" i="7"/>
  <c r="D3139" i="7"/>
  <c r="D3138" i="7"/>
  <c r="D3137" i="7"/>
  <c r="D3136" i="7"/>
  <c r="D3135" i="7"/>
  <c r="D3134" i="7"/>
  <c r="D3133" i="7"/>
  <c r="D3132" i="7"/>
  <c r="D3131" i="7"/>
  <c r="D3130" i="7"/>
  <c r="D3129" i="7"/>
  <c r="D3128" i="7"/>
  <c r="D3127" i="7"/>
  <c r="D3126" i="7"/>
  <c r="D3125" i="7"/>
  <c r="D3124" i="7"/>
  <c r="D3123" i="7"/>
  <c r="D3122" i="7"/>
  <c r="D3121" i="7"/>
  <c r="D3120" i="7"/>
  <c r="D3119" i="7"/>
  <c r="D3118" i="7"/>
  <c r="D3117" i="7"/>
  <c r="D3116" i="7"/>
  <c r="D3115" i="7"/>
  <c r="D3114" i="7"/>
  <c r="D3113" i="7"/>
  <c r="D3112" i="7"/>
  <c r="D3111" i="7"/>
  <c r="D3110" i="7"/>
  <c r="D3109" i="7"/>
  <c r="D3108" i="7"/>
  <c r="D3107" i="7"/>
  <c r="D3106" i="7"/>
  <c r="D3105" i="7"/>
  <c r="D3104" i="7"/>
  <c r="D3103" i="7"/>
  <c r="D3102" i="7"/>
  <c r="D3101" i="7"/>
  <c r="D3100" i="7"/>
  <c r="D3099" i="7"/>
  <c r="D3098" i="7"/>
  <c r="D3097" i="7"/>
  <c r="D3096" i="7"/>
  <c r="D3095" i="7"/>
  <c r="D3094" i="7"/>
  <c r="D3093" i="7"/>
  <c r="D3092" i="7"/>
  <c r="D3091" i="7"/>
  <c r="D3090" i="7"/>
  <c r="D3089" i="7"/>
  <c r="D3088" i="7"/>
  <c r="D3087" i="7"/>
  <c r="D3086" i="7"/>
  <c r="D3085" i="7"/>
  <c r="D3084" i="7"/>
  <c r="D3083" i="7"/>
  <c r="D3082" i="7"/>
  <c r="D3081" i="7"/>
  <c r="D3080" i="7"/>
  <c r="D3079" i="7"/>
  <c r="D3078" i="7"/>
  <c r="D3077" i="7"/>
  <c r="D3076" i="7"/>
  <c r="D3075" i="7"/>
  <c r="D3074" i="7"/>
  <c r="D3073" i="7"/>
  <c r="D3072" i="7"/>
  <c r="D3071" i="7"/>
  <c r="D3070" i="7"/>
  <c r="D3069" i="7"/>
  <c r="D3068" i="7"/>
  <c r="D3067" i="7"/>
  <c r="D3066" i="7"/>
  <c r="D3065" i="7"/>
  <c r="D3064" i="7"/>
  <c r="D3063" i="7"/>
  <c r="D3062" i="7"/>
  <c r="D3061" i="7"/>
  <c r="D3060" i="7"/>
  <c r="D3059" i="7"/>
  <c r="D3058" i="7"/>
  <c r="D3057" i="7"/>
  <c r="D3056" i="7"/>
  <c r="D3055" i="7"/>
  <c r="D3054" i="7"/>
  <c r="D3053" i="7"/>
  <c r="D3052" i="7"/>
  <c r="D3051" i="7"/>
  <c r="D3050" i="7"/>
  <c r="D3049" i="7"/>
  <c r="D3048" i="7"/>
  <c r="D3047" i="7"/>
  <c r="D3046" i="7"/>
  <c r="D3045" i="7"/>
  <c r="D3044" i="7"/>
  <c r="D3043" i="7"/>
  <c r="D3042" i="7"/>
  <c r="D3041" i="7"/>
  <c r="D3040" i="7"/>
  <c r="D3039" i="7"/>
  <c r="D3038" i="7"/>
  <c r="D3037" i="7"/>
  <c r="D3036" i="7"/>
  <c r="D3035" i="7"/>
  <c r="D3034" i="7"/>
  <c r="D3033" i="7"/>
  <c r="D3032" i="7"/>
  <c r="D3031" i="7"/>
  <c r="D3030" i="7"/>
  <c r="D3029" i="7"/>
  <c r="D3028" i="7"/>
  <c r="D3027" i="7"/>
  <c r="D3026" i="7"/>
  <c r="D3025" i="7"/>
  <c r="D3024" i="7"/>
  <c r="D3023" i="7"/>
  <c r="D3022" i="7"/>
  <c r="D3021" i="7"/>
  <c r="D3020" i="7"/>
  <c r="D3019" i="7"/>
  <c r="D3018" i="7"/>
  <c r="D3017" i="7"/>
  <c r="D3016" i="7"/>
  <c r="D3015" i="7"/>
  <c r="D3014" i="7"/>
  <c r="D3013" i="7"/>
  <c r="D3012" i="7"/>
  <c r="D3011" i="7"/>
  <c r="D3010" i="7"/>
  <c r="D3009" i="7"/>
  <c r="D3008" i="7"/>
  <c r="D3007" i="7"/>
  <c r="D3006" i="7"/>
  <c r="D3005" i="7"/>
  <c r="D3004" i="7"/>
  <c r="D3003" i="7"/>
  <c r="D3002" i="7"/>
  <c r="D3001" i="7"/>
  <c r="D3000" i="7"/>
  <c r="D2999" i="7"/>
  <c r="D2998" i="7"/>
  <c r="D2997" i="7"/>
  <c r="D2996" i="7"/>
  <c r="D2995" i="7"/>
  <c r="D2994" i="7"/>
  <c r="D2993" i="7"/>
  <c r="D2992" i="7"/>
  <c r="D2991" i="7"/>
  <c r="D2990" i="7"/>
  <c r="D2989" i="7"/>
  <c r="D2988" i="7"/>
  <c r="D2987" i="7"/>
  <c r="D2986" i="7"/>
  <c r="D2985" i="7"/>
  <c r="D2984" i="7"/>
  <c r="D2983" i="7"/>
  <c r="D2982" i="7"/>
  <c r="D2981" i="7"/>
  <c r="D2980" i="7"/>
  <c r="D2979" i="7"/>
  <c r="D2978" i="7"/>
  <c r="D2977" i="7"/>
  <c r="D2976" i="7"/>
  <c r="D2975" i="7"/>
  <c r="D2974" i="7"/>
  <c r="D2973" i="7"/>
  <c r="D2972" i="7"/>
  <c r="D2971" i="7"/>
  <c r="D2970" i="7"/>
  <c r="D2969" i="7"/>
  <c r="D2968" i="7"/>
  <c r="D2967" i="7"/>
  <c r="D2966" i="7"/>
  <c r="D2965" i="7"/>
  <c r="D2964" i="7"/>
  <c r="D2963" i="7"/>
  <c r="D2962" i="7"/>
  <c r="D2961" i="7"/>
  <c r="D2960" i="7"/>
  <c r="D2959" i="7"/>
  <c r="D2958" i="7"/>
  <c r="D2957" i="7"/>
  <c r="D2956" i="7"/>
  <c r="D2955" i="7"/>
  <c r="D2954" i="7"/>
  <c r="D2953" i="7"/>
  <c r="D2952" i="7"/>
  <c r="D2951" i="7"/>
  <c r="D2950" i="7"/>
  <c r="D2949" i="7"/>
  <c r="D2948" i="7"/>
  <c r="D2947" i="7"/>
  <c r="D2946" i="7"/>
  <c r="D2945" i="7"/>
  <c r="D2944" i="7"/>
  <c r="D2943" i="7"/>
  <c r="D2942" i="7"/>
  <c r="D2941" i="7"/>
  <c r="D2940" i="7"/>
  <c r="D2939" i="7"/>
  <c r="D2938" i="7"/>
  <c r="D2937" i="7"/>
  <c r="D2936" i="7"/>
  <c r="D2935" i="7"/>
  <c r="D2934" i="7"/>
  <c r="D2933" i="7"/>
  <c r="D2932" i="7"/>
  <c r="D2931" i="7"/>
  <c r="D2930" i="7"/>
  <c r="D2929" i="7"/>
  <c r="D2928" i="7"/>
  <c r="D2927" i="7"/>
  <c r="D2926" i="7"/>
  <c r="D2925" i="7"/>
  <c r="D2924" i="7"/>
  <c r="D2923" i="7"/>
  <c r="D2922" i="7"/>
  <c r="D2921" i="7"/>
  <c r="D2920" i="7"/>
  <c r="D2919" i="7"/>
  <c r="D2918" i="7"/>
  <c r="D2917" i="7"/>
  <c r="D2916" i="7"/>
  <c r="D2915" i="7"/>
  <c r="D2914" i="7"/>
  <c r="D2913" i="7"/>
  <c r="D2912" i="7"/>
  <c r="D2911" i="7"/>
  <c r="D2910" i="7"/>
  <c r="D2909" i="7"/>
  <c r="D2908" i="7"/>
  <c r="D2907" i="7"/>
  <c r="D2906" i="7"/>
  <c r="D2905" i="7"/>
  <c r="D2904" i="7"/>
  <c r="D2903" i="7"/>
  <c r="D2902" i="7"/>
  <c r="D2901" i="7"/>
  <c r="D2900" i="7"/>
  <c r="D2899" i="7"/>
  <c r="D2898" i="7"/>
  <c r="D2897" i="7"/>
  <c r="D2896" i="7"/>
  <c r="D2895" i="7"/>
  <c r="D2894" i="7"/>
  <c r="D2893" i="7"/>
  <c r="D2892" i="7"/>
  <c r="D2891" i="7"/>
  <c r="D2890" i="7"/>
  <c r="D2889" i="7"/>
  <c r="D2888" i="7"/>
  <c r="D2887" i="7"/>
  <c r="D2886" i="7"/>
  <c r="D2885" i="7"/>
  <c r="D2884" i="7"/>
  <c r="D2883" i="7"/>
  <c r="D2882" i="7"/>
  <c r="D2881" i="7"/>
  <c r="D2880" i="7"/>
  <c r="D2879" i="7"/>
  <c r="D2878" i="7"/>
  <c r="D2877" i="7"/>
  <c r="D2876" i="7"/>
  <c r="D2875" i="7"/>
  <c r="D2874" i="7"/>
  <c r="D2873" i="7"/>
  <c r="D2872" i="7"/>
  <c r="D2871" i="7"/>
  <c r="D2870" i="7"/>
  <c r="D2869" i="7"/>
  <c r="D2868" i="7"/>
  <c r="D2867" i="7"/>
  <c r="D2866" i="7"/>
  <c r="D2865" i="7"/>
  <c r="D2864" i="7"/>
  <c r="D2863" i="7"/>
  <c r="D2862" i="7"/>
  <c r="D2861" i="7"/>
  <c r="D2860" i="7"/>
  <c r="D2859" i="7"/>
  <c r="D2858" i="7"/>
  <c r="D2857" i="7"/>
  <c r="D2856" i="7"/>
  <c r="D2855" i="7"/>
  <c r="D2854" i="7"/>
  <c r="D2853" i="7"/>
  <c r="D2852" i="7"/>
  <c r="D2851" i="7"/>
  <c r="D2850" i="7"/>
  <c r="D2849" i="7"/>
  <c r="D2848" i="7"/>
  <c r="D2847" i="7"/>
  <c r="D2846" i="7"/>
  <c r="D2845" i="7"/>
  <c r="D2844" i="7"/>
  <c r="D2843" i="7"/>
  <c r="D2842" i="7"/>
  <c r="D2841" i="7"/>
  <c r="D2840" i="7"/>
  <c r="D2839" i="7"/>
  <c r="D2838" i="7"/>
  <c r="D2837" i="7"/>
  <c r="D2836" i="7"/>
  <c r="D2835" i="7"/>
  <c r="D2834" i="7"/>
  <c r="D2833" i="7"/>
  <c r="D2832" i="7"/>
  <c r="D2831" i="7"/>
  <c r="D2830" i="7"/>
  <c r="D2829" i="7"/>
  <c r="D2828" i="7"/>
  <c r="D2827" i="7"/>
  <c r="D2826" i="7"/>
  <c r="D2825" i="7"/>
  <c r="D2824" i="7"/>
  <c r="D2823" i="7"/>
  <c r="D2822" i="7"/>
  <c r="D2821" i="7"/>
  <c r="D2820" i="7"/>
  <c r="D2819" i="7"/>
  <c r="D2818" i="7"/>
  <c r="D2817" i="7"/>
  <c r="D2816" i="7"/>
  <c r="D2815" i="7"/>
  <c r="D2814" i="7"/>
  <c r="D2813" i="7"/>
  <c r="D2812" i="7"/>
  <c r="D2811" i="7"/>
  <c r="D2810" i="7"/>
  <c r="D2809" i="7"/>
  <c r="D2808" i="7"/>
  <c r="D2807" i="7"/>
  <c r="D2806" i="7"/>
  <c r="D2805" i="7"/>
  <c r="D2804" i="7"/>
  <c r="D2803" i="7"/>
  <c r="D2802" i="7"/>
  <c r="D2801" i="7"/>
  <c r="D2800" i="7"/>
  <c r="D2799" i="7"/>
  <c r="D2798" i="7"/>
  <c r="D2797" i="7"/>
  <c r="D2796" i="7"/>
  <c r="D2795" i="7"/>
  <c r="D2794" i="7"/>
  <c r="D2793" i="7"/>
  <c r="D2792" i="7"/>
  <c r="D2791" i="7"/>
  <c r="D2790" i="7"/>
  <c r="D2789" i="7"/>
  <c r="D2788" i="7"/>
  <c r="D2787" i="7"/>
  <c r="D2786" i="7"/>
  <c r="D2785" i="7"/>
  <c r="D2784" i="7"/>
  <c r="D2783" i="7"/>
  <c r="D2782" i="7"/>
  <c r="D2781" i="7"/>
  <c r="D2780" i="7"/>
  <c r="D2779" i="7"/>
  <c r="D2778" i="7"/>
  <c r="D2777" i="7"/>
  <c r="D2776" i="7"/>
  <c r="D2775" i="7"/>
  <c r="D2774" i="7"/>
  <c r="D2773" i="7"/>
  <c r="D2772" i="7"/>
  <c r="D2771" i="7"/>
  <c r="D2770" i="7"/>
  <c r="D2769" i="7"/>
  <c r="D2768" i="7"/>
  <c r="D2767" i="7"/>
  <c r="D2766" i="7"/>
  <c r="D2765" i="7"/>
  <c r="D2764" i="7"/>
  <c r="D2763" i="7"/>
  <c r="D2762" i="7"/>
  <c r="D2761" i="7"/>
  <c r="D2760" i="7"/>
  <c r="D2759" i="7"/>
  <c r="D2758" i="7"/>
  <c r="D2757" i="7"/>
  <c r="D2756" i="7"/>
  <c r="D2755" i="7"/>
  <c r="D2754" i="7"/>
  <c r="D2753" i="7"/>
  <c r="D2752" i="7"/>
  <c r="D2751" i="7"/>
  <c r="D2750" i="7"/>
  <c r="D2749" i="7"/>
  <c r="D2748" i="7"/>
  <c r="D2747" i="7"/>
  <c r="D2746" i="7"/>
  <c r="D2745" i="7"/>
  <c r="D2744" i="7"/>
  <c r="D2743" i="7"/>
  <c r="D2742" i="7"/>
  <c r="D2741" i="7"/>
  <c r="D2740" i="7"/>
  <c r="D2739" i="7"/>
  <c r="D2738" i="7"/>
  <c r="D2737" i="7"/>
  <c r="D2736" i="7"/>
  <c r="D2735" i="7"/>
  <c r="D2734" i="7"/>
  <c r="D2733" i="7"/>
  <c r="D2732" i="7"/>
  <c r="D2731" i="7"/>
  <c r="D2730" i="7"/>
  <c r="D2729" i="7"/>
  <c r="D2728" i="7"/>
  <c r="D2727" i="7"/>
  <c r="D2726" i="7"/>
  <c r="D2725" i="7"/>
  <c r="D2724" i="7"/>
  <c r="D2723" i="7"/>
  <c r="D2722" i="7"/>
  <c r="D2721" i="7"/>
  <c r="D2720" i="7"/>
  <c r="D2719" i="7"/>
  <c r="D2718" i="7"/>
  <c r="D2717" i="7"/>
  <c r="D2716" i="7"/>
  <c r="D2715" i="7"/>
  <c r="D2714" i="7"/>
  <c r="D2713" i="7"/>
  <c r="D2712" i="7"/>
  <c r="D2711" i="7"/>
  <c r="D2710" i="7"/>
  <c r="D2709" i="7"/>
  <c r="D2708" i="7"/>
  <c r="D2707" i="7"/>
  <c r="D2706" i="7"/>
  <c r="D2705" i="7"/>
  <c r="D2704" i="7"/>
  <c r="D2703" i="7"/>
  <c r="D2702" i="7"/>
  <c r="D2701" i="7"/>
  <c r="D2700" i="7"/>
  <c r="D2699" i="7"/>
  <c r="D2698" i="7"/>
  <c r="D2697" i="7"/>
  <c r="D2696" i="7"/>
  <c r="D2695" i="7"/>
  <c r="D2694" i="7"/>
  <c r="D2693" i="7"/>
  <c r="D2692" i="7"/>
  <c r="D2691" i="7"/>
  <c r="D2690" i="7"/>
  <c r="D2689" i="7"/>
  <c r="D2688" i="7"/>
  <c r="D2687" i="7"/>
  <c r="D2686" i="7"/>
  <c r="D2685" i="7"/>
  <c r="D2684" i="7"/>
  <c r="D2683" i="7"/>
  <c r="D2682" i="7"/>
  <c r="D2681" i="7"/>
  <c r="D2680" i="7"/>
  <c r="D2679" i="7"/>
  <c r="D2678" i="7"/>
  <c r="D2677" i="7"/>
  <c r="D2676" i="7"/>
  <c r="D2675" i="7"/>
  <c r="D2674" i="7"/>
  <c r="D2673" i="7"/>
  <c r="D2672" i="7"/>
  <c r="D2671" i="7"/>
  <c r="D2670" i="7"/>
  <c r="D2669" i="7"/>
  <c r="D2668" i="7"/>
  <c r="D2667" i="7"/>
  <c r="D2666" i="7"/>
  <c r="D2665" i="7"/>
  <c r="D2664" i="7"/>
  <c r="D2663" i="7"/>
  <c r="D2662" i="7"/>
  <c r="D2661" i="7"/>
  <c r="D2660" i="7"/>
  <c r="D2659" i="7"/>
  <c r="D2658" i="7"/>
  <c r="D2657" i="7"/>
  <c r="D2656" i="7"/>
  <c r="D2655" i="7"/>
  <c r="D2654" i="7"/>
  <c r="D2653" i="7"/>
  <c r="D2652" i="7"/>
  <c r="D2651" i="7"/>
  <c r="D2650" i="7"/>
  <c r="D2649" i="7"/>
  <c r="D2648" i="7"/>
  <c r="D2647" i="7"/>
  <c r="D2646" i="7"/>
  <c r="D2645" i="7"/>
  <c r="D2644" i="7"/>
  <c r="D2643" i="7"/>
  <c r="D2642" i="7"/>
  <c r="D2641" i="7"/>
  <c r="D2640" i="7"/>
  <c r="D2639" i="7"/>
  <c r="D2638" i="7"/>
  <c r="D2637" i="7"/>
  <c r="D2636" i="7"/>
  <c r="D2635" i="7"/>
  <c r="D2634" i="7"/>
  <c r="D2633" i="7"/>
  <c r="D2632" i="7"/>
  <c r="D2631" i="7"/>
  <c r="D2630" i="7"/>
  <c r="D2629" i="7"/>
  <c r="D2628" i="7"/>
  <c r="D2627" i="7"/>
  <c r="D2626" i="7"/>
  <c r="D2625" i="7"/>
  <c r="D2624" i="7"/>
  <c r="D2623" i="7"/>
  <c r="D2622" i="7"/>
  <c r="D2621" i="7"/>
  <c r="D2620" i="7"/>
  <c r="D2619" i="7"/>
  <c r="D2618" i="7"/>
  <c r="D2617" i="7"/>
  <c r="D2616" i="7"/>
  <c r="D2615" i="7"/>
  <c r="D2614" i="7"/>
  <c r="D2613" i="7"/>
  <c r="D2612" i="7"/>
  <c r="D2611" i="7"/>
  <c r="D2610" i="7"/>
  <c r="D2609" i="7"/>
  <c r="D2608" i="7"/>
  <c r="D2607" i="7"/>
  <c r="D2606" i="7"/>
  <c r="D2605" i="7"/>
  <c r="D2604" i="7"/>
  <c r="D2603" i="7"/>
  <c r="D2602" i="7"/>
  <c r="D2601" i="7"/>
  <c r="D2600" i="7"/>
  <c r="D2599" i="7"/>
  <c r="D2598" i="7"/>
  <c r="D2597" i="7"/>
  <c r="D2596" i="7"/>
  <c r="D2595" i="7"/>
  <c r="D2594" i="7"/>
  <c r="D2593" i="7"/>
  <c r="D2592" i="7"/>
  <c r="D2591" i="7"/>
  <c r="D2590" i="7"/>
  <c r="D2589" i="7"/>
  <c r="D2588" i="7"/>
  <c r="D2587" i="7"/>
  <c r="D2586" i="7"/>
  <c r="D2585" i="7"/>
  <c r="D2584" i="7"/>
  <c r="D2583" i="7"/>
  <c r="D2582" i="7"/>
  <c r="D2581" i="7"/>
  <c r="D2580" i="7"/>
  <c r="D2579" i="7"/>
  <c r="D2578" i="7"/>
  <c r="D2577" i="7"/>
  <c r="D2576" i="7"/>
  <c r="D2575" i="7"/>
  <c r="D2574" i="7"/>
  <c r="D2573" i="7"/>
  <c r="D2572" i="7"/>
  <c r="D2571" i="7"/>
  <c r="D2570" i="7"/>
  <c r="D2569" i="7"/>
  <c r="D2568" i="7"/>
  <c r="D2567" i="7"/>
  <c r="D2566" i="7"/>
  <c r="D2565" i="7"/>
  <c r="D2564" i="7"/>
  <c r="D2563" i="7"/>
  <c r="D2562" i="7"/>
  <c r="D2561" i="7"/>
  <c r="D2560" i="7"/>
  <c r="D2559" i="7"/>
  <c r="D2558" i="7"/>
  <c r="D2557" i="7"/>
  <c r="D2556" i="7"/>
  <c r="D2555" i="7"/>
  <c r="D2554" i="7"/>
  <c r="D2553" i="7"/>
  <c r="D2552" i="7"/>
  <c r="D2551" i="7"/>
  <c r="D2550" i="7"/>
  <c r="D2549" i="7"/>
  <c r="D2548" i="7"/>
  <c r="D2547" i="7"/>
  <c r="D2546" i="7"/>
  <c r="D2545" i="7"/>
  <c r="D2544" i="7"/>
  <c r="D2543" i="7"/>
  <c r="D2542" i="7"/>
  <c r="D2541" i="7"/>
  <c r="D2540" i="7"/>
  <c r="D2539" i="7"/>
  <c r="D2538" i="7"/>
  <c r="D2537" i="7"/>
  <c r="D2536" i="7"/>
  <c r="D2535" i="7"/>
  <c r="D2534" i="7"/>
  <c r="D2533" i="7"/>
  <c r="D2532" i="7"/>
  <c r="D2531" i="7"/>
  <c r="D2530" i="7"/>
  <c r="D2529" i="7"/>
  <c r="D2528" i="7"/>
  <c r="D2527" i="7"/>
  <c r="D2526" i="7"/>
  <c r="D2525" i="7"/>
  <c r="D2524" i="7"/>
  <c r="D2523" i="7"/>
  <c r="D2522" i="7"/>
  <c r="D2521" i="7"/>
  <c r="D2520" i="7"/>
  <c r="D2519" i="7"/>
  <c r="D2518" i="7"/>
  <c r="D2517" i="7"/>
  <c r="D2516" i="7"/>
  <c r="D2515" i="7"/>
  <c r="D2514" i="7"/>
  <c r="D2513" i="7"/>
  <c r="D2512" i="7"/>
  <c r="D2511" i="7"/>
  <c r="D2510" i="7"/>
  <c r="D2509" i="7"/>
  <c r="D2508" i="7"/>
  <c r="D2507" i="7"/>
  <c r="D2506" i="7"/>
  <c r="D2505" i="7"/>
  <c r="D2504" i="7"/>
  <c r="D2503" i="7"/>
  <c r="D2502" i="7"/>
  <c r="D2501" i="7"/>
  <c r="D2500" i="7"/>
  <c r="D2499" i="7"/>
  <c r="D2498" i="7"/>
  <c r="D2497" i="7"/>
  <c r="D2496" i="7"/>
  <c r="D2495" i="7"/>
  <c r="D2494" i="7"/>
  <c r="D2493" i="7"/>
  <c r="D2492" i="7"/>
  <c r="D2491" i="7"/>
  <c r="D2490" i="7"/>
  <c r="D2489" i="7"/>
  <c r="D2488" i="7"/>
  <c r="D2487" i="7"/>
  <c r="D2486" i="7"/>
  <c r="D2485" i="7"/>
  <c r="D2484" i="7"/>
  <c r="D2483" i="7"/>
  <c r="D2482" i="7"/>
  <c r="D2481" i="7"/>
  <c r="D2480" i="7"/>
  <c r="D2479" i="7"/>
  <c r="D2478" i="7"/>
  <c r="D2477" i="7"/>
  <c r="D2476" i="7"/>
  <c r="D2475" i="7"/>
  <c r="D2474" i="7"/>
  <c r="D2473" i="7"/>
  <c r="D2472" i="7"/>
  <c r="D2471" i="7"/>
  <c r="D2470" i="7"/>
  <c r="D2469" i="7"/>
  <c r="D2468" i="7"/>
  <c r="D2467" i="7"/>
  <c r="D2466" i="7"/>
  <c r="D2465" i="7"/>
  <c r="D2464" i="7"/>
  <c r="D2463" i="7"/>
  <c r="D2462" i="7"/>
  <c r="D2461" i="7"/>
  <c r="D2460" i="7"/>
  <c r="D2459" i="7"/>
  <c r="D2458" i="7"/>
  <c r="D2457" i="7"/>
  <c r="D2456" i="7"/>
  <c r="D2455" i="7"/>
  <c r="D2454" i="7"/>
  <c r="D2453" i="7"/>
  <c r="D2452" i="7"/>
  <c r="D2451" i="7"/>
  <c r="D2450" i="7"/>
  <c r="D2449" i="7"/>
  <c r="D2448" i="7"/>
  <c r="D2447" i="7"/>
  <c r="D2446" i="7"/>
  <c r="D2445" i="7"/>
  <c r="D2444" i="7"/>
  <c r="D2443" i="7"/>
  <c r="D2442" i="7"/>
  <c r="D2441" i="7"/>
  <c r="D2440" i="7"/>
  <c r="D2439" i="7"/>
  <c r="D2438" i="7"/>
  <c r="D2437" i="7"/>
  <c r="D2436" i="7"/>
  <c r="D2435" i="7"/>
  <c r="D2434" i="7"/>
  <c r="D2433" i="7"/>
  <c r="D2432" i="7"/>
  <c r="D2431" i="7"/>
  <c r="D2430" i="7"/>
  <c r="D2429" i="7"/>
  <c r="D2428" i="7"/>
  <c r="D2427" i="7"/>
  <c r="D2426" i="7"/>
  <c r="D2425" i="7"/>
  <c r="D2424" i="7"/>
  <c r="D2423" i="7"/>
  <c r="D2422" i="7"/>
  <c r="D2421" i="7"/>
  <c r="D2420" i="7"/>
  <c r="D2419" i="7"/>
  <c r="D2418" i="7"/>
  <c r="D2417" i="7"/>
  <c r="D2416" i="7"/>
  <c r="D2415" i="7"/>
  <c r="D2414" i="7"/>
  <c r="D2413" i="7"/>
  <c r="D2412" i="7"/>
  <c r="D2411" i="7"/>
  <c r="D2410" i="7"/>
  <c r="D2409" i="7"/>
  <c r="D2408" i="7"/>
  <c r="D2407" i="7"/>
  <c r="D2406" i="7"/>
  <c r="D2405" i="7"/>
  <c r="D2404" i="7"/>
  <c r="D2403" i="7"/>
  <c r="D2402" i="7"/>
  <c r="D2401" i="7"/>
  <c r="D2400" i="7"/>
  <c r="D2399" i="7"/>
  <c r="D2398" i="7"/>
  <c r="D2397" i="7"/>
  <c r="D2396" i="7"/>
  <c r="D2395" i="7"/>
  <c r="D2394" i="7"/>
  <c r="D2393" i="7"/>
  <c r="D2392" i="7"/>
  <c r="D2391" i="7"/>
  <c r="D2390" i="7"/>
  <c r="D2389" i="7"/>
  <c r="D2388" i="7"/>
  <c r="D2387" i="7"/>
  <c r="D2386" i="7"/>
  <c r="D2385" i="7"/>
  <c r="D2384" i="7"/>
  <c r="D2383" i="7"/>
  <c r="D2382" i="7"/>
  <c r="D2381" i="7"/>
  <c r="D2380" i="7"/>
  <c r="D2379" i="7"/>
  <c r="D2378" i="7"/>
  <c r="D2377" i="7"/>
  <c r="D2376" i="7"/>
  <c r="D2375" i="7"/>
  <c r="D2374" i="7"/>
  <c r="D2373" i="7"/>
  <c r="D2372" i="7"/>
  <c r="D2371" i="7"/>
  <c r="D2370" i="7"/>
  <c r="D2369" i="7"/>
  <c r="D2368" i="7"/>
  <c r="D2367" i="7"/>
  <c r="D2366" i="7"/>
  <c r="D2365" i="7"/>
  <c r="D2364" i="7"/>
  <c r="D2363" i="7"/>
  <c r="D2362" i="7"/>
  <c r="D2361" i="7"/>
  <c r="D2360" i="7"/>
  <c r="D2359" i="7"/>
  <c r="D2358" i="7"/>
  <c r="D2357" i="7"/>
  <c r="D2356" i="7"/>
  <c r="D2355" i="7"/>
  <c r="D2354" i="7"/>
  <c r="D2353" i="7"/>
  <c r="D2352" i="7"/>
  <c r="D2351" i="7"/>
  <c r="D2350" i="7"/>
  <c r="D2349" i="7"/>
  <c r="D2348" i="7"/>
  <c r="D2347" i="7"/>
  <c r="D2346" i="7"/>
  <c r="D2345" i="7"/>
  <c r="D2344" i="7"/>
  <c r="D2343" i="7"/>
  <c r="D2342" i="7"/>
  <c r="D2341" i="7"/>
  <c r="D2340" i="7"/>
  <c r="D2339" i="7"/>
  <c r="D2338" i="7"/>
  <c r="D2337" i="7"/>
  <c r="D2336" i="7"/>
  <c r="D2335" i="7"/>
  <c r="D2334" i="7"/>
  <c r="D2333" i="7"/>
  <c r="D2332" i="7"/>
  <c r="D2331" i="7"/>
  <c r="D2330" i="7"/>
  <c r="D2329" i="7"/>
  <c r="D2328" i="7"/>
  <c r="D2327" i="7"/>
  <c r="D2326" i="7"/>
  <c r="D2325" i="7"/>
  <c r="D2324" i="7"/>
  <c r="D2323" i="7"/>
  <c r="D2322" i="7"/>
  <c r="D2321" i="7"/>
  <c r="D2320" i="7"/>
  <c r="D2319" i="7"/>
  <c r="D2318" i="7"/>
  <c r="D2317" i="7"/>
  <c r="D2316" i="7"/>
  <c r="D2315" i="7"/>
  <c r="D2314" i="7"/>
  <c r="D2313" i="7"/>
  <c r="D2312" i="7"/>
  <c r="D2311" i="7"/>
  <c r="D2310" i="7"/>
  <c r="D2309" i="7"/>
  <c r="D2308" i="7"/>
  <c r="D2307" i="7"/>
  <c r="D2306" i="7"/>
  <c r="D2305" i="7"/>
  <c r="D2304" i="7"/>
  <c r="D2303" i="7"/>
  <c r="D2302" i="7"/>
  <c r="D2301" i="7"/>
  <c r="D2300" i="7"/>
  <c r="D2299" i="7"/>
  <c r="D2298" i="7"/>
  <c r="D2297" i="7"/>
  <c r="D2296" i="7"/>
  <c r="D2295" i="7"/>
  <c r="D2294" i="7"/>
  <c r="D2293" i="7"/>
  <c r="D2292" i="7"/>
  <c r="D2291" i="7"/>
  <c r="D2290" i="7"/>
  <c r="D2289" i="7"/>
  <c r="D2288" i="7"/>
  <c r="D2287" i="7"/>
  <c r="D2286" i="7"/>
  <c r="D2285" i="7"/>
  <c r="D2284" i="7"/>
  <c r="D2283" i="7"/>
  <c r="D2282" i="7"/>
  <c r="D2281" i="7"/>
  <c r="D2280" i="7"/>
  <c r="D2279" i="7"/>
  <c r="D2278" i="7"/>
  <c r="D2277" i="7"/>
  <c r="D2276" i="7"/>
  <c r="D2275" i="7"/>
  <c r="D2274" i="7"/>
  <c r="D2273" i="7"/>
  <c r="D2272" i="7"/>
  <c r="D2271" i="7"/>
  <c r="D2270" i="7"/>
  <c r="D2269" i="7"/>
  <c r="D2268" i="7"/>
  <c r="D2267" i="7"/>
  <c r="D2266" i="7"/>
  <c r="D2265" i="7"/>
  <c r="D2264" i="7"/>
  <c r="D2263" i="7"/>
  <c r="D2262" i="7"/>
  <c r="D2261" i="7"/>
  <c r="D2260" i="7"/>
  <c r="D2259" i="7"/>
  <c r="D2258" i="7"/>
  <c r="D2257" i="7"/>
  <c r="D2256" i="7"/>
  <c r="D2255" i="7"/>
  <c r="D2254" i="7"/>
  <c r="D2253" i="7"/>
  <c r="D2252" i="7"/>
  <c r="D2251" i="7"/>
  <c r="D2250" i="7"/>
  <c r="D2249" i="7"/>
  <c r="D2248" i="7"/>
  <c r="D2247" i="7"/>
  <c r="D2246" i="7"/>
  <c r="D2245" i="7"/>
  <c r="D2244" i="7"/>
  <c r="D2243" i="7"/>
  <c r="D2242" i="7"/>
  <c r="D2241" i="7"/>
  <c r="D2240" i="7"/>
  <c r="D2239" i="7"/>
  <c r="D2238" i="7"/>
  <c r="D2237" i="7"/>
  <c r="D2236" i="7"/>
  <c r="D2235" i="7"/>
  <c r="D2234" i="7"/>
  <c r="D2233" i="7"/>
  <c r="D2232" i="7"/>
  <c r="D2231" i="7"/>
  <c r="D2230" i="7"/>
  <c r="D2229" i="7"/>
  <c r="D2228" i="7"/>
  <c r="D2227" i="7"/>
  <c r="D2226" i="7"/>
  <c r="D2225" i="7"/>
  <c r="D2224" i="7"/>
  <c r="D2223" i="7"/>
  <c r="D2222" i="7"/>
  <c r="D2221" i="7"/>
  <c r="D2220" i="7"/>
  <c r="D2219" i="7"/>
  <c r="D2218" i="7"/>
  <c r="D2217" i="7"/>
  <c r="D2216" i="7"/>
  <c r="D2215" i="7"/>
  <c r="D2214" i="7"/>
  <c r="D2213" i="7"/>
  <c r="D2212" i="7"/>
  <c r="D2211" i="7"/>
  <c r="D2210" i="7"/>
  <c r="D2209" i="7"/>
  <c r="D2208" i="7"/>
  <c r="D2207" i="7"/>
  <c r="D2206" i="7"/>
  <c r="D2205" i="7"/>
  <c r="D2204" i="7"/>
  <c r="D2203" i="7"/>
  <c r="D2202" i="7"/>
  <c r="D2201" i="7"/>
  <c r="D2200" i="7"/>
  <c r="D2199" i="7"/>
  <c r="D2198" i="7"/>
  <c r="D2197" i="7"/>
  <c r="D2196" i="7"/>
  <c r="D2195" i="7"/>
  <c r="D2194" i="7"/>
  <c r="D2193" i="7"/>
  <c r="D2192" i="7"/>
  <c r="D2191" i="7"/>
  <c r="D2190" i="7"/>
  <c r="D2189" i="7"/>
  <c r="D2188" i="7"/>
  <c r="D2187" i="7"/>
  <c r="D2186" i="7"/>
  <c r="D2185" i="7"/>
  <c r="D2184" i="7"/>
  <c r="D2183" i="7"/>
  <c r="D2182" i="7"/>
  <c r="D2181" i="7"/>
  <c r="D2180" i="7"/>
  <c r="D2179" i="7"/>
  <c r="D2178" i="7"/>
  <c r="D2177" i="7"/>
  <c r="D2176" i="7"/>
  <c r="D2175" i="7"/>
  <c r="D2174" i="7"/>
  <c r="D2173" i="7"/>
  <c r="D2172" i="7"/>
  <c r="D2171" i="7"/>
  <c r="D2170" i="7"/>
  <c r="D2169" i="7"/>
  <c r="D2168" i="7"/>
  <c r="D2167" i="7"/>
  <c r="D2166" i="7"/>
  <c r="D2165" i="7"/>
  <c r="D2164" i="7"/>
  <c r="D2163" i="7"/>
  <c r="D2162" i="7"/>
  <c r="D2161" i="7"/>
  <c r="D2160" i="7"/>
  <c r="D2159" i="7"/>
  <c r="D2158" i="7"/>
  <c r="D2157" i="7"/>
  <c r="D2156" i="7"/>
  <c r="D2155" i="7"/>
  <c r="D2154" i="7"/>
  <c r="D2153" i="7"/>
  <c r="D2152" i="7"/>
  <c r="D2151" i="7"/>
  <c r="D2150" i="7"/>
  <c r="D2149" i="7"/>
  <c r="D2148" i="7"/>
  <c r="D2147" i="7"/>
  <c r="D2146" i="7"/>
  <c r="D2145" i="7"/>
  <c r="D2144" i="7"/>
  <c r="D2143" i="7"/>
  <c r="D2142" i="7"/>
  <c r="D2141" i="7"/>
  <c r="D2140" i="7"/>
  <c r="D2139" i="7"/>
  <c r="D2138" i="7"/>
  <c r="D2137" i="7"/>
  <c r="D2136" i="7"/>
  <c r="D2135" i="7"/>
  <c r="D2134" i="7"/>
  <c r="D2133" i="7"/>
  <c r="D2132" i="7"/>
  <c r="D2131" i="7"/>
  <c r="D2130" i="7"/>
  <c r="D2129" i="7"/>
  <c r="D2128" i="7"/>
  <c r="D2127" i="7"/>
  <c r="D2126" i="7"/>
  <c r="D2125" i="7"/>
  <c r="D2124" i="7"/>
  <c r="D2123" i="7"/>
  <c r="D2122" i="7"/>
  <c r="D2121" i="7"/>
  <c r="D2120" i="7"/>
  <c r="D2119" i="7"/>
  <c r="D2118" i="7"/>
  <c r="D2117" i="7"/>
  <c r="D2116" i="7"/>
  <c r="D2115" i="7"/>
  <c r="D2114" i="7"/>
  <c r="D2113" i="7"/>
  <c r="D2112" i="7"/>
  <c r="D2111" i="7"/>
  <c r="D2110" i="7"/>
  <c r="D2109" i="7"/>
  <c r="D2108" i="7"/>
  <c r="D2107" i="7"/>
  <c r="D2106" i="7"/>
  <c r="D2105" i="7"/>
  <c r="D2104" i="7"/>
  <c r="D2103" i="7"/>
  <c r="D2102" i="7"/>
  <c r="D2101" i="7"/>
  <c r="D2100" i="7"/>
  <c r="D2099" i="7"/>
  <c r="D2098" i="7"/>
  <c r="D2097" i="7"/>
  <c r="D2096" i="7"/>
  <c r="D2095" i="7"/>
  <c r="D2094" i="7"/>
  <c r="D2093" i="7"/>
  <c r="D2092" i="7"/>
  <c r="D2091" i="7"/>
  <c r="D2090" i="7"/>
  <c r="D2089" i="7"/>
  <c r="D2088" i="7"/>
  <c r="D2087" i="7"/>
  <c r="D2086" i="7"/>
  <c r="D2085" i="7"/>
  <c r="D2084" i="7"/>
  <c r="D2083" i="7"/>
  <c r="D2082" i="7"/>
  <c r="D2081" i="7"/>
  <c r="D2080" i="7"/>
  <c r="D2079" i="7"/>
  <c r="D2078" i="7"/>
  <c r="D2077" i="7"/>
  <c r="D2076" i="7"/>
  <c r="D2075" i="7"/>
  <c r="D2074" i="7"/>
  <c r="D2073" i="7"/>
  <c r="D2072" i="7"/>
  <c r="D2071" i="7"/>
  <c r="D2070" i="7"/>
  <c r="D2069" i="7"/>
  <c r="D2068" i="7"/>
  <c r="D2067" i="7"/>
  <c r="D2066" i="7"/>
  <c r="D2065" i="7"/>
  <c r="D2064" i="7"/>
  <c r="D2063" i="7"/>
  <c r="D2062" i="7"/>
  <c r="D2061" i="7"/>
  <c r="D2060" i="7"/>
  <c r="D2059" i="7"/>
  <c r="D2058" i="7"/>
  <c r="D2057" i="7"/>
  <c r="D2056" i="7"/>
  <c r="D2055" i="7"/>
  <c r="D2054" i="7"/>
  <c r="D2053" i="7"/>
  <c r="D2052" i="7"/>
  <c r="D2051" i="7"/>
  <c r="D2050" i="7"/>
  <c r="D2049" i="7"/>
  <c r="D2048" i="7"/>
  <c r="D2047" i="7"/>
  <c r="D2046" i="7"/>
  <c r="D2045" i="7"/>
  <c r="D2044" i="7"/>
  <c r="D2043" i="7"/>
  <c r="D2042" i="7"/>
  <c r="D2041" i="7"/>
  <c r="D2040" i="7"/>
  <c r="D2039" i="7"/>
  <c r="D2038" i="7"/>
  <c r="D2037" i="7"/>
  <c r="D2036" i="7"/>
  <c r="D2035" i="7"/>
  <c r="D2034" i="7"/>
  <c r="D2033" i="7"/>
  <c r="D2032" i="7"/>
  <c r="D2031" i="7"/>
  <c r="D2030" i="7"/>
  <c r="D2029" i="7"/>
  <c r="D2028" i="7"/>
  <c r="D2027" i="7"/>
  <c r="D2026" i="7"/>
  <c r="D2025" i="7"/>
  <c r="D2024" i="7"/>
  <c r="D2023" i="7"/>
  <c r="D2022" i="7"/>
  <c r="D2021" i="7"/>
  <c r="D2020" i="7"/>
  <c r="D2019" i="7"/>
  <c r="D2018" i="7"/>
  <c r="D2017" i="7"/>
  <c r="D2016" i="7"/>
  <c r="D2015" i="7"/>
  <c r="D2014" i="7"/>
  <c r="D2013" i="7"/>
  <c r="D2012" i="7"/>
  <c r="D2011" i="7"/>
  <c r="D2010" i="7"/>
  <c r="D2009" i="7"/>
  <c r="D2008" i="7"/>
  <c r="D2007" i="7"/>
  <c r="D2006" i="7"/>
  <c r="D2005" i="7"/>
  <c r="D2004" i="7"/>
  <c r="D2003" i="7"/>
  <c r="D2002" i="7"/>
  <c r="D2001" i="7"/>
  <c r="D2000" i="7"/>
  <c r="D1999" i="7"/>
  <c r="D1998" i="7"/>
  <c r="D1997" i="7"/>
  <c r="D1996" i="7"/>
  <c r="D1995" i="7"/>
  <c r="D1994" i="7"/>
  <c r="D1993" i="7"/>
  <c r="D1992" i="7"/>
  <c r="D1991" i="7"/>
  <c r="D1990" i="7"/>
  <c r="D1989" i="7"/>
  <c r="D1988" i="7"/>
  <c r="D1987" i="7"/>
  <c r="D1986" i="7"/>
  <c r="D1985" i="7"/>
  <c r="D1984" i="7"/>
  <c r="D1983" i="7"/>
  <c r="D1982" i="7"/>
  <c r="D1981" i="7"/>
  <c r="D1980" i="7"/>
  <c r="D1979" i="7"/>
  <c r="D1978" i="7"/>
  <c r="D1977" i="7"/>
  <c r="D1976" i="7"/>
  <c r="D1975" i="7"/>
  <c r="D1974" i="7"/>
  <c r="D1973" i="7"/>
  <c r="D1972" i="7"/>
  <c r="D1971" i="7"/>
  <c r="D1970" i="7"/>
  <c r="D1969" i="7"/>
  <c r="D1968" i="7"/>
  <c r="D1967" i="7"/>
  <c r="D1966" i="7"/>
  <c r="D1965" i="7"/>
  <c r="D1964" i="7"/>
  <c r="D1963" i="7"/>
  <c r="D1962" i="7"/>
  <c r="D1961" i="7"/>
  <c r="D1960" i="7"/>
  <c r="D1959" i="7"/>
  <c r="D1958" i="7"/>
  <c r="D1957" i="7"/>
  <c r="D1956" i="7"/>
  <c r="D1955" i="7"/>
  <c r="D1954" i="7"/>
  <c r="D1953" i="7"/>
  <c r="D1952" i="7"/>
  <c r="D1951" i="7"/>
  <c r="D1950" i="7"/>
  <c r="D1949" i="7"/>
  <c r="D1948" i="7"/>
  <c r="D1947" i="7"/>
  <c r="D1946" i="7"/>
  <c r="D1945" i="7"/>
  <c r="D1944" i="7"/>
  <c r="D1943" i="7"/>
  <c r="D1942" i="7"/>
  <c r="D1941" i="7"/>
  <c r="D1940" i="7"/>
  <c r="D1939" i="7"/>
  <c r="D1938" i="7"/>
  <c r="D1937" i="7"/>
  <c r="D1936" i="7"/>
  <c r="D1935" i="7"/>
  <c r="D1934" i="7"/>
  <c r="D1933" i="7"/>
  <c r="D1932" i="7"/>
  <c r="D1931" i="7"/>
  <c r="D1930" i="7"/>
  <c r="D1929" i="7"/>
  <c r="D1928" i="7"/>
  <c r="D1927" i="7"/>
  <c r="D1926" i="7"/>
  <c r="D1925" i="7"/>
  <c r="D1924" i="7"/>
  <c r="D1923" i="7"/>
  <c r="D1922" i="7"/>
  <c r="D1921" i="7"/>
  <c r="D1920" i="7"/>
  <c r="D1919" i="7"/>
  <c r="D1918" i="7"/>
  <c r="D1917" i="7"/>
  <c r="D1916" i="7"/>
  <c r="D1915" i="7"/>
  <c r="D1914" i="7"/>
  <c r="D1913" i="7"/>
  <c r="D1912" i="7"/>
  <c r="D1911" i="7"/>
  <c r="D1910" i="7"/>
  <c r="D1909" i="7"/>
  <c r="D1908" i="7"/>
  <c r="D1907" i="7"/>
  <c r="D1906" i="7"/>
  <c r="D1905" i="7"/>
  <c r="D1904" i="7"/>
  <c r="D1903" i="7"/>
  <c r="D1902" i="7"/>
  <c r="D1901" i="7"/>
  <c r="D1900" i="7"/>
  <c r="D1899" i="7"/>
  <c r="D1898" i="7"/>
  <c r="D1897" i="7"/>
  <c r="D1896" i="7"/>
  <c r="D1895" i="7"/>
  <c r="D1894" i="7"/>
  <c r="D1893" i="7"/>
  <c r="D1892" i="7"/>
  <c r="D1891" i="7"/>
  <c r="D1890" i="7"/>
  <c r="D1889" i="7"/>
  <c r="D1888" i="7"/>
  <c r="D1887" i="7"/>
  <c r="D1886" i="7"/>
  <c r="D1885" i="7"/>
  <c r="D1884" i="7"/>
  <c r="D1883" i="7"/>
  <c r="D1882" i="7"/>
  <c r="D1881" i="7"/>
  <c r="D1880" i="7"/>
  <c r="D1879" i="7"/>
  <c r="D1878" i="7"/>
  <c r="D1877" i="7"/>
  <c r="D1876" i="7"/>
  <c r="D1875" i="7"/>
  <c r="D1874" i="7"/>
  <c r="D1873" i="7"/>
  <c r="D1872" i="7"/>
  <c r="D1871" i="7"/>
  <c r="D1870" i="7"/>
  <c r="D1869" i="7"/>
  <c r="D1868" i="7"/>
  <c r="D1867" i="7"/>
  <c r="D1866" i="7"/>
  <c r="D1865" i="7"/>
  <c r="D1864" i="7"/>
  <c r="D1863" i="7"/>
  <c r="D1862" i="7"/>
  <c r="D1861" i="7"/>
  <c r="D1860" i="7"/>
  <c r="D1859" i="7"/>
  <c r="D1858" i="7"/>
  <c r="D1857" i="7"/>
  <c r="D1856" i="7"/>
  <c r="D1855" i="7"/>
  <c r="D1854" i="7"/>
  <c r="D1853" i="7"/>
  <c r="D1852" i="7"/>
  <c r="D1851" i="7"/>
  <c r="D1850" i="7"/>
  <c r="D1849" i="7"/>
  <c r="D1848" i="7"/>
  <c r="D1847" i="7"/>
  <c r="D1846" i="7"/>
  <c r="D1845" i="7"/>
  <c r="D1844" i="7"/>
  <c r="D1843" i="7"/>
  <c r="D1842" i="7"/>
  <c r="D1841" i="7"/>
  <c r="D1840" i="7"/>
  <c r="D1839" i="7"/>
  <c r="D1838" i="7"/>
  <c r="D1837" i="7"/>
  <c r="D1836" i="7"/>
  <c r="D1835" i="7"/>
  <c r="D1834" i="7"/>
  <c r="D1833" i="7"/>
  <c r="D1832" i="7"/>
  <c r="D1831" i="7"/>
  <c r="D1830" i="7"/>
  <c r="D1829" i="7"/>
  <c r="D1828" i="7"/>
  <c r="D1827" i="7"/>
  <c r="D1826" i="7"/>
  <c r="D1825" i="7"/>
  <c r="D1824" i="7"/>
  <c r="D1823" i="7"/>
  <c r="D1822" i="7"/>
  <c r="D1821" i="7"/>
  <c r="D1820" i="7"/>
  <c r="D1819" i="7"/>
  <c r="D1818" i="7"/>
  <c r="D1817" i="7"/>
  <c r="D1816" i="7"/>
  <c r="D1815" i="7"/>
  <c r="D1814" i="7"/>
  <c r="D1813" i="7"/>
  <c r="D1812" i="7"/>
  <c r="D1811" i="7"/>
  <c r="D1810" i="7"/>
  <c r="D1809" i="7"/>
  <c r="D1808" i="7"/>
  <c r="D1807" i="7"/>
  <c r="D1806" i="7"/>
  <c r="D1805" i="7"/>
  <c r="D1804" i="7"/>
  <c r="D1803" i="7"/>
  <c r="D1802" i="7"/>
  <c r="D1801" i="7"/>
  <c r="D1800" i="7"/>
  <c r="D1799" i="7"/>
  <c r="D1798" i="7"/>
  <c r="D1797" i="7"/>
  <c r="D1796" i="7"/>
  <c r="D1795" i="7"/>
  <c r="D1794" i="7"/>
  <c r="D1793" i="7"/>
  <c r="D1792" i="7"/>
  <c r="D1791" i="7"/>
  <c r="D1790" i="7"/>
  <c r="D1789" i="7"/>
  <c r="D1788" i="7"/>
  <c r="D1787" i="7"/>
  <c r="D1786" i="7"/>
  <c r="D1785" i="7"/>
  <c r="D1784" i="7"/>
  <c r="D1783" i="7"/>
  <c r="D1782" i="7"/>
  <c r="D1781" i="7"/>
  <c r="D1780" i="7"/>
  <c r="D1779" i="7"/>
  <c r="D1778" i="7"/>
  <c r="D1777" i="7"/>
  <c r="D1776" i="7"/>
  <c r="D1775" i="7"/>
  <c r="D1774" i="7"/>
  <c r="D1773" i="7"/>
  <c r="D1772" i="7"/>
  <c r="D1771" i="7"/>
  <c r="D1770" i="7"/>
  <c r="D1769" i="7"/>
  <c r="D1768" i="7"/>
  <c r="D1767" i="7"/>
  <c r="D1766" i="7"/>
  <c r="D1765" i="7"/>
  <c r="D1764" i="7"/>
  <c r="D1763" i="7"/>
  <c r="D1762" i="7"/>
  <c r="D1761" i="7"/>
  <c r="D1760" i="7"/>
  <c r="D1759" i="7"/>
  <c r="D1758" i="7"/>
  <c r="D1757" i="7"/>
  <c r="D1756" i="7"/>
  <c r="D1755" i="7"/>
  <c r="D1754" i="7"/>
  <c r="D1753" i="7"/>
  <c r="D1752" i="7"/>
  <c r="D1751" i="7"/>
  <c r="D1750" i="7"/>
  <c r="D1749" i="7"/>
  <c r="D1748" i="7"/>
  <c r="D1747" i="7"/>
  <c r="D1746" i="7"/>
  <c r="D1745" i="7"/>
  <c r="D1744" i="7"/>
  <c r="D1743" i="7"/>
  <c r="D1742" i="7"/>
  <c r="D1741" i="7"/>
  <c r="D1740" i="7"/>
  <c r="D1739" i="7"/>
  <c r="D1738" i="7"/>
  <c r="D1737" i="7"/>
  <c r="D1736" i="7"/>
  <c r="D1735" i="7"/>
  <c r="D1734" i="7"/>
  <c r="D1733" i="7"/>
  <c r="D1732" i="7"/>
  <c r="D1731" i="7"/>
  <c r="D1730" i="7"/>
  <c r="D1729" i="7"/>
  <c r="D1728" i="7"/>
  <c r="D1727" i="7"/>
  <c r="D1726" i="7"/>
  <c r="D1725" i="7"/>
  <c r="D1724" i="7"/>
  <c r="D1723" i="7"/>
  <c r="D1722" i="7"/>
  <c r="D1721" i="7"/>
  <c r="D1720" i="7"/>
  <c r="D1719" i="7"/>
  <c r="D1718" i="7"/>
  <c r="D1717" i="7"/>
  <c r="D1716" i="7"/>
  <c r="D1715" i="7"/>
  <c r="D1714" i="7"/>
  <c r="D1713" i="7"/>
  <c r="D1712" i="7"/>
  <c r="D1711" i="7"/>
  <c r="D1710" i="7"/>
  <c r="D1709" i="7"/>
  <c r="D1708" i="7"/>
  <c r="D1707" i="7"/>
  <c r="D1706" i="7"/>
  <c r="D1705" i="7"/>
  <c r="D1704" i="7"/>
  <c r="D1703" i="7"/>
  <c r="D1702" i="7"/>
  <c r="D1701" i="7"/>
  <c r="D1700" i="7"/>
  <c r="D1699" i="7"/>
  <c r="D1698" i="7"/>
  <c r="D1697" i="7"/>
  <c r="D1696" i="7"/>
  <c r="D1695" i="7"/>
  <c r="D1694" i="7"/>
  <c r="D1693" i="7"/>
  <c r="D1692" i="7"/>
  <c r="D1691" i="7"/>
  <c r="D1690" i="7"/>
  <c r="D1689" i="7"/>
  <c r="D1688" i="7"/>
  <c r="D1687" i="7"/>
  <c r="D1686" i="7"/>
  <c r="D1685" i="7"/>
  <c r="D1684" i="7"/>
  <c r="D1683" i="7"/>
  <c r="D1682" i="7"/>
  <c r="D1681" i="7"/>
  <c r="D1680" i="7"/>
  <c r="D1679" i="7"/>
  <c r="D1678" i="7"/>
  <c r="D1677" i="7"/>
  <c r="D1676" i="7"/>
  <c r="D1675" i="7"/>
  <c r="D1674" i="7"/>
  <c r="D1673" i="7"/>
  <c r="D1672" i="7"/>
  <c r="D1671" i="7"/>
  <c r="D1670" i="7"/>
  <c r="D1669" i="7"/>
  <c r="D1668" i="7"/>
  <c r="D1667" i="7"/>
  <c r="D1666" i="7"/>
  <c r="D1665" i="7"/>
  <c r="D1664" i="7"/>
  <c r="D1663" i="7"/>
  <c r="D1662" i="7"/>
  <c r="D1661" i="7"/>
  <c r="D1660" i="7"/>
  <c r="D1659" i="7"/>
  <c r="D1658" i="7"/>
  <c r="D1657" i="7"/>
  <c r="D1656" i="7"/>
  <c r="D1655" i="7"/>
  <c r="D1654" i="7"/>
  <c r="D1653" i="7"/>
  <c r="D1652" i="7"/>
  <c r="D1651" i="7"/>
  <c r="D1650" i="7"/>
  <c r="D1649" i="7"/>
  <c r="D1648" i="7"/>
  <c r="D1647" i="7"/>
  <c r="D1646" i="7"/>
  <c r="D1645" i="7"/>
  <c r="D1644" i="7"/>
  <c r="D1643" i="7"/>
  <c r="D1642" i="7"/>
  <c r="D1641" i="7"/>
  <c r="D1640" i="7"/>
  <c r="D1639" i="7"/>
  <c r="D1638" i="7"/>
  <c r="D1637" i="7"/>
  <c r="D1636" i="7"/>
  <c r="D1635" i="7"/>
  <c r="D1634" i="7"/>
  <c r="D1633" i="7"/>
  <c r="D1632" i="7"/>
  <c r="D1631" i="7"/>
  <c r="D1630" i="7"/>
  <c r="D1629" i="7"/>
  <c r="D1628" i="7"/>
  <c r="D1627" i="7"/>
  <c r="D1626" i="7"/>
  <c r="D1625" i="7"/>
  <c r="D1624" i="7"/>
  <c r="D1623" i="7"/>
  <c r="D1622" i="7"/>
  <c r="D1621" i="7"/>
  <c r="D1620" i="7"/>
  <c r="D1619" i="7"/>
  <c r="D1618" i="7"/>
  <c r="D1617" i="7"/>
  <c r="D1616" i="7"/>
  <c r="D1615" i="7"/>
  <c r="D1614" i="7"/>
  <c r="D1613" i="7"/>
  <c r="D1612" i="7"/>
  <c r="D1611" i="7"/>
  <c r="D1610" i="7"/>
  <c r="D1609" i="7"/>
  <c r="D1608" i="7"/>
  <c r="D1607" i="7"/>
  <c r="D1606" i="7"/>
  <c r="D1605" i="7"/>
  <c r="D1604" i="7"/>
  <c r="D1603" i="7"/>
  <c r="D1602" i="7"/>
  <c r="D1601" i="7"/>
  <c r="D1600" i="7"/>
  <c r="D1599" i="7"/>
  <c r="D1598" i="7"/>
  <c r="D1597" i="7"/>
  <c r="D1596" i="7"/>
  <c r="D1595" i="7"/>
  <c r="D1594" i="7"/>
  <c r="D1593" i="7"/>
  <c r="D1592" i="7"/>
  <c r="D1591" i="7"/>
  <c r="D1590" i="7"/>
  <c r="D1589" i="7"/>
  <c r="D1588" i="7"/>
  <c r="D1587" i="7"/>
  <c r="D1586" i="7"/>
  <c r="D1585" i="7"/>
  <c r="D1584" i="7"/>
  <c r="D1583" i="7"/>
  <c r="D1582" i="7"/>
  <c r="D1581" i="7"/>
  <c r="D1580" i="7"/>
  <c r="D1579" i="7"/>
  <c r="D1578" i="7"/>
  <c r="D1577" i="7"/>
  <c r="D1576" i="7"/>
  <c r="D1575" i="7"/>
  <c r="D1574" i="7"/>
  <c r="D1573" i="7"/>
  <c r="D1572" i="7"/>
  <c r="D1571" i="7"/>
  <c r="D1570" i="7"/>
  <c r="D1569" i="7"/>
  <c r="D1568" i="7"/>
  <c r="D1567" i="7"/>
  <c r="D1566" i="7"/>
  <c r="D1565" i="7"/>
  <c r="D1564" i="7"/>
  <c r="D1563" i="7"/>
  <c r="D1562" i="7"/>
  <c r="D1561" i="7"/>
  <c r="D1560" i="7"/>
  <c r="D1559" i="7"/>
  <c r="D1558" i="7"/>
  <c r="D1557" i="7"/>
  <c r="D1556" i="7"/>
  <c r="D1555" i="7"/>
  <c r="D1554" i="7"/>
  <c r="D1553" i="7"/>
  <c r="D1552" i="7"/>
  <c r="D1551" i="7"/>
  <c r="D1550" i="7"/>
  <c r="D1549" i="7"/>
  <c r="D1548" i="7"/>
  <c r="D1547" i="7"/>
  <c r="D1546" i="7"/>
  <c r="D1545" i="7"/>
  <c r="D1544" i="7"/>
  <c r="D1543" i="7"/>
  <c r="D1542" i="7"/>
  <c r="D1541" i="7"/>
  <c r="D1540" i="7"/>
  <c r="D1539" i="7"/>
  <c r="D1538" i="7"/>
  <c r="D1537" i="7"/>
  <c r="D1536" i="7"/>
  <c r="D1535" i="7"/>
  <c r="D1534" i="7"/>
  <c r="D1533" i="7"/>
  <c r="D1532" i="7"/>
  <c r="D1531" i="7"/>
  <c r="D1530" i="7"/>
  <c r="D1529" i="7"/>
  <c r="D1528" i="7"/>
  <c r="D1527" i="7"/>
  <c r="D1526" i="7"/>
  <c r="D1525" i="7"/>
  <c r="D1524" i="7"/>
  <c r="D1523" i="7"/>
  <c r="D1522" i="7"/>
  <c r="D1521" i="7"/>
  <c r="D1520" i="7"/>
  <c r="D1519" i="7"/>
  <c r="D1518" i="7"/>
  <c r="D1517" i="7"/>
  <c r="D1516" i="7"/>
  <c r="D1515" i="7"/>
  <c r="D1514" i="7"/>
  <c r="D1513" i="7"/>
  <c r="D1512" i="7"/>
  <c r="D1511" i="7"/>
  <c r="D1510" i="7"/>
  <c r="D1509" i="7"/>
  <c r="D1508" i="7"/>
  <c r="D1507" i="7"/>
  <c r="D1506" i="7"/>
  <c r="D1505" i="7"/>
  <c r="D1504" i="7"/>
  <c r="D1503" i="7"/>
  <c r="D1502" i="7"/>
  <c r="D1501" i="7"/>
  <c r="D1500" i="7"/>
  <c r="D1499" i="7"/>
  <c r="D1498" i="7"/>
  <c r="D1497" i="7"/>
  <c r="D1496" i="7"/>
  <c r="D1495" i="7"/>
  <c r="D1494" i="7"/>
  <c r="D1493" i="7"/>
  <c r="D1492" i="7"/>
  <c r="D1491" i="7"/>
  <c r="D1490" i="7"/>
  <c r="D1489" i="7"/>
  <c r="D1488" i="7"/>
  <c r="D1487" i="7"/>
  <c r="D1486" i="7"/>
  <c r="D1485" i="7"/>
  <c r="D1484" i="7"/>
  <c r="D1483" i="7"/>
  <c r="D1482" i="7"/>
  <c r="D1481" i="7"/>
  <c r="D1480" i="7"/>
  <c r="D1479" i="7"/>
  <c r="D1478" i="7"/>
  <c r="D1477" i="7"/>
  <c r="D1476" i="7"/>
  <c r="D1475" i="7"/>
  <c r="D1474" i="7"/>
  <c r="D1473" i="7"/>
  <c r="D1472" i="7"/>
  <c r="D1471" i="7"/>
  <c r="D1470" i="7"/>
  <c r="D1469" i="7"/>
  <c r="D1468" i="7"/>
  <c r="D1467" i="7"/>
  <c r="D1466" i="7"/>
  <c r="D1465" i="7"/>
  <c r="D1464" i="7"/>
  <c r="D1463" i="7"/>
  <c r="D1462" i="7"/>
  <c r="D1461" i="7"/>
  <c r="D1460" i="7"/>
  <c r="D1459" i="7"/>
  <c r="D1458" i="7"/>
  <c r="D1457" i="7"/>
  <c r="D1456" i="7"/>
  <c r="D1455" i="7"/>
  <c r="D1454" i="7"/>
  <c r="D1453" i="7"/>
  <c r="D1452" i="7"/>
  <c r="D1451" i="7"/>
  <c r="D1450" i="7"/>
  <c r="D1449" i="7"/>
  <c r="D1448" i="7"/>
  <c r="D1447" i="7"/>
  <c r="D1446" i="7"/>
  <c r="D1445" i="7"/>
  <c r="D1444" i="7"/>
  <c r="D1443" i="7"/>
  <c r="D1442" i="7"/>
  <c r="D1441" i="7"/>
  <c r="D1440" i="7"/>
  <c r="D1439" i="7"/>
  <c r="D1438" i="7"/>
  <c r="D1437" i="7"/>
  <c r="D1436" i="7"/>
  <c r="D1435" i="7"/>
  <c r="D1434" i="7"/>
  <c r="D1433" i="7"/>
  <c r="D1432" i="7"/>
  <c r="D1431" i="7"/>
  <c r="D1430" i="7"/>
  <c r="D1429" i="7"/>
  <c r="D1428" i="7"/>
  <c r="D1427" i="7"/>
  <c r="D1426" i="7"/>
  <c r="D1425" i="7"/>
  <c r="D1424" i="7"/>
  <c r="D1423" i="7"/>
  <c r="D1422" i="7"/>
  <c r="D1421" i="7"/>
  <c r="D1420" i="7"/>
  <c r="D1419" i="7"/>
  <c r="D1418" i="7"/>
  <c r="D1417" i="7"/>
  <c r="D1416" i="7"/>
  <c r="D1415" i="7"/>
  <c r="D1414" i="7"/>
  <c r="D1413" i="7"/>
  <c r="D1412" i="7"/>
  <c r="D1411" i="7"/>
  <c r="D1410" i="7"/>
  <c r="D1409" i="7"/>
  <c r="D1408" i="7"/>
  <c r="D1407" i="7"/>
  <c r="D1406" i="7"/>
  <c r="D1405" i="7"/>
  <c r="D1404" i="7"/>
  <c r="D1403" i="7"/>
  <c r="D1402" i="7"/>
  <c r="D1401" i="7"/>
  <c r="D1400" i="7"/>
  <c r="D1399" i="7"/>
  <c r="D1398" i="7"/>
  <c r="D1397" i="7"/>
  <c r="D1396" i="7"/>
  <c r="D1395" i="7"/>
  <c r="D1394" i="7"/>
  <c r="D1393" i="7"/>
  <c r="D1392" i="7"/>
  <c r="D1391" i="7"/>
  <c r="D1390" i="7"/>
  <c r="D1389" i="7"/>
  <c r="D1388" i="7"/>
  <c r="D1387" i="7"/>
  <c r="D1386" i="7"/>
  <c r="D1385" i="7"/>
  <c r="D1384" i="7"/>
  <c r="D1383" i="7"/>
  <c r="D1382" i="7"/>
  <c r="D1381" i="7"/>
  <c r="D1380" i="7"/>
  <c r="D1379" i="7"/>
  <c r="D1378" i="7"/>
  <c r="D1377" i="7"/>
  <c r="D1376" i="7"/>
  <c r="D1375" i="7"/>
  <c r="D1374" i="7"/>
  <c r="D1373" i="7"/>
  <c r="D1372" i="7"/>
  <c r="D1371" i="7"/>
  <c r="D1370" i="7"/>
  <c r="D1369" i="7"/>
  <c r="D1368" i="7"/>
  <c r="D1367" i="7"/>
  <c r="D1366" i="7"/>
  <c r="D1365" i="7"/>
  <c r="D1364" i="7"/>
  <c r="D1363" i="7"/>
  <c r="D1362" i="7"/>
  <c r="D1361" i="7"/>
  <c r="D1360" i="7"/>
  <c r="D1359" i="7"/>
  <c r="D1358" i="7"/>
  <c r="D1357" i="7"/>
  <c r="D1356" i="7"/>
  <c r="D1355" i="7"/>
  <c r="D1354" i="7"/>
  <c r="D1353" i="7"/>
  <c r="D1352" i="7"/>
  <c r="D1351" i="7"/>
  <c r="D1350" i="7"/>
  <c r="D1349" i="7"/>
  <c r="D1348" i="7"/>
  <c r="D1347" i="7"/>
  <c r="D1346" i="7"/>
  <c r="D1345" i="7"/>
  <c r="D1344" i="7"/>
  <c r="D1343" i="7"/>
  <c r="D1342" i="7"/>
  <c r="D1341" i="7"/>
  <c r="D1340" i="7"/>
  <c r="D1339" i="7"/>
  <c r="D1338" i="7"/>
  <c r="D1337" i="7"/>
  <c r="D1336" i="7"/>
  <c r="D1335" i="7"/>
  <c r="D1334" i="7"/>
  <c r="D1333" i="7"/>
  <c r="D1332" i="7"/>
  <c r="D1331" i="7"/>
  <c r="D1330" i="7"/>
  <c r="D1329" i="7"/>
  <c r="D1328" i="7"/>
  <c r="D1327" i="7"/>
  <c r="D1326" i="7"/>
  <c r="D1325" i="7"/>
  <c r="D1324" i="7"/>
  <c r="D1323" i="7"/>
  <c r="D1322" i="7"/>
  <c r="D1321" i="7"/>
  <c r="D1320" i="7"/>
  <c r="D1319" i="7"/>
  <c r="D1318" i="7"/>
  <c r="D1317" i="7"/>
  <c r="D1316" i="7"/>
  <c r="D1315" i="7"/>
  <c r="D1314" i="7"/>
  <c r="D1313" i="7"/>
  <c r="D1312" i="7"/>
  <c r="D1311" i="7"/>
  <c r="D1310" i="7"/>
  <c r="D1309" i="7"/>
  <c r="D1308" i="7"/>
  <c r="D1307" i="7"/>
  <c r="D1306" i="7"/>
  <c r="D1305" i="7"/>
  <c r="D1304" i="7"/>
  <c r="D1303" i="7"/>
  <c r="D1302" i="7"/>
  <c r="D1301" i="7"/>
  <c r="D1300" i="7"/>
  <c r="D1299" i="7"/>
  <c r="D1298" i="7"/>
  <c r="D1297" i="7"/>
  <c r="D1296" i="7"/>
  <c r="D1295" i="7"/>
  <c r="D1294" i="7"/>
  <c r="D1293" i="7"/>
  <c r="D1292" i="7"/>
  <c r="D1291" i="7"/>
  <c r="D1290" i="7"/>
  <c r="D1289" i="7"/>
  <c r="D1288" i="7"/>
  <c r="D1287" i="7"/>
  <c r="D1286" i="7"/>
  <c r="D1285" i="7"/>
  <c r="D1284" i="7"/>
  <c r="D1283" i="7"/>
  <c r="D1282" i="7"/>
  <c r="D1281" i="7"/>
  <c r="D1280" i="7"/>
  <c r="D1279" i="7"/>
  <c r="D1278" i="7"/>
  <c r="D1277" i="7"/>
  <c r="D1276" i="7"/>
  <c r="D1275" i="7"/>
  <c r="D1274" i="7"/>
  <c r="D1273" i="7"/>
  <c r="D1272" i="7"/>
  <c r="D1271" i="7"/>
  <c r="D1270" i="7"/>
  <c r="D1269" i="7"/>
  <c r="D1268" i="7"/>
  <c r="D1267" i="7"/>
  <c r="D1266" i="7"/>
  <c r="D1265" i="7"/>
  <c r="D1264" i="7"/>
  <c r="D1263" i="7"/>
  <c r="D1262" i="7"/>
  <c r="D1261" i="7"/>
  <c r="D1260" i="7"/>
  <c r="D1259" i="7"/>
  <c r="D1258" i="7"/>
  <c r="D1257" i="7"/>
  <c r="D1256" i="7"/>
  <c r="D1255" i="7"/>
  <c r="D1254" i="7"/>
  <c r="D1253" i="7"/>
  <c r="D1252" i="7"/>
  <c r="D1251" i="7"/>
  <c r="D1250" i="7"/>
  <c r="D1249" i="7"/>
  <c r="D1248" i="7"/>
  <c r="D1247" i="7"/>
  <c r="D1246" i="7"/>
  <c r="D1245" i="7"/>
  <c r="D1244" i="7"/>
  <c r="D1243" i="7"/>
  <c r="D1242" i="7"/>
  <c r="D1241" i="7"/>
  <c r="D1240" i="7"/>
  <c r="D1239" i="7"/>
  <c r="D1238" i="7"/>
  <c r="D1237" i="7"/>
  <c r="D1236" i="7"/>
  <c r="D1235" i="7"/>
  <c r="D1234" i="7"/>
  <c r="D1233" i="7"/>
  <c r="D1232" i="7"/>
  <c r="D1231" i="7"/>
  <c r="D1230" i="7"/>
  <c r="D1229" i="7"/>
  <c r="D1228" i="7"/>
  <c r="D1227" i="7"/>
  <c r="D1226" i="7"/>
  <c r="D1225" i="7"/>
  <c r="D1224" i="7"/>
  <c r="D1223" i="7"/>
  <c r="D1222" i="7"/>
  <c r="D1221" i="7"/>
  <c r="D1220" i="7"/>
  <c r="D1219" i="7"/>
  <c r="D1218" i="7"/>
  <c r="D1217" i="7"/>
  <c r="D1216" i="7"/>
  <c r="D1215" i="7"/>
  <c r="D1214" i="7"/>
  <c r="D1213" i="7"/>
  <c r="D1212" i="7"/>
  <c r="D1211" i="7"/>
  <c r="D1210" i="7"/>
  <c r="D1209" i="7"/>
  <c r="D1208" i="7"/>
  <c r="D1207" i="7"/>
  <c r="D1206" i="7"/>
  <c r="D1205" i="7"/>
  <c r="D1204" i="7"/>
  <c r="D1203" i="7"/>
  <c r="D1202" i="7"/>
  <c r="D1201" i="7"/>
  <c r="D1200" i="7"/>
  <c r="D1199" i="7"/>
  <c r="D1198" i="7"/>
  <c r="D1197" i="7"/>
  <c r="D1196" i="7"/>
  <c r="D1195" i="7"/>
  <c r="D1194" i="7"/>
  <c r="D1193" i="7"/>
  <c r="D1192" i="7"/>
  <c r="D1191" i="7"/>
  <c r="D1190" i="7"/>
  <c r="D1189" i="7"/>
  <c r="D1188" i="7"/>
  <c r="D1187" i="7"/>
  <c r="D1186" i="7"/>
  <c r="D1185" i="7"/>
  <c r="D1184" i="7"/>
  <c r="D1183" i="7"/>
  <c r="D1182" i="7"/>
  <c r="D1181" i="7"/>
  <c r="D1180" i="7"/>
  <c r="D1179" i="7"/>
  <c r="D1178" i="7"/>
  <c r="D1177" i="7"/>
  <c r="D1176" i="7"/>
  <c r="D1175" i="7"/>
  <c r="D1174" i="7"/>
  <c r="D1173" i="7"/>
  <c r="D1172" i="7"/>
  <c r="D1171" i="7"/>
  <c r="D1170" i="7"/>
  <c r="D1169" i="7"/>
  <c r="D1168" i="7"/>
  <c r="D1167" i="7"/>
  <c r="D1166" i="7"/>
  <c r="D1165" i="7"/>
  <c r="D1164" i="7"/>
  <c r="D1163" i="7"/>
  <c r="D1162" i="7"/>
  <c r="D1161" i="7"/>
  <c r="D1160" i="7"/>
  <c r="D1159" i="7"/>
  <c r="D1158" i="7"/>
  <c r="D1157" i="7"/>
  <c r="D1156" i="7"/>
  <c r="D1155" i="7"/>
  <c r="D1154" i="7"/>
  <c r="D1153" i="7"/>
  <c r="D1152" i="7"/>
  <c r="D1151" i="7"/>
  <c r="D1150" i="7"/>
  <c r="D1149" i="7"/>
  <c r="D1148" i="7"/>
  <c r="D1147" i="7"/>
  <c r="D1146" i="7"/>
  <c r="D1145" i="7"/>
  <c r="D1144" i="7"/>
  <c r="D1143" i="7"/>
  <c r="D1142" i="7"/>
  <c r="D1141" i="7"/>
  <c r="D1140" i="7"/>
  <c r="D1139" i="7"/>
  <c r="D1138" i="7"/>
  <c r="D1137" i="7"/>
  <c r="D1136" i="7"/>
  <c r="D1135" i="7"/>
  <c r="D1134" i="7"/>
  <c r="D1133" i="7"/>
  <c r="D1132" i="7"/>
  <c r="D1131" i="7"/>
  <c r="D1130" i="7"/>
  <c r="D1129" i="7"/>
  <c r="D1128" i="7"/>
  <c r="D1127" i="7"/>
  <c r="D1126" i="7"/>
  <c r="D1125" i="7"/>
  <c r="D1124" i="7"/>
  <c r="D1123" i="7"/>
  <c r="D1122" i="7"/>
  <c r="D1121" i="7"/>
  <c r="D1120" i="7"/>
  <c r="D1119" i="7"/>
  <c r="D1118" i="7"/>
  <c r="D1117" i="7"/>
  <c r="D1116" i="7"/>
  <c r="D1115" i="7"/>
  <c r="D1114" i="7"/>
  <c r="D1113" i="7"/>
  <c r="D1112" i="7"/>
  <c r="D1111" i="7"/>
  <c r="D1110" i="7"/>
  <c r="D1109" i="7"/>
  <c r="D1108" i="7"/>
  <c r="D1107" i="7"/>
  <c r="D1106" i="7"/>
  <c r="D1105" i="7"/>
  <c r="D1104" i="7"/>
  <c r="D1103" i="7"/>
  <c r="D1102" i="7"/>
  <c r="D1101" i="7"/>
  <c r="D1100" i="7"/>
  <c r="D1099" i="7"/>
  <c r="D1098" i="7"/>
  <c r="D1097" i="7"/>
  <c r="D1096" i="7"/>
  <c r="D1095" i="7"/>
  <c r="D1094" i="7"/>
  <c r="D1093" i="7"/>
  <c r="D1092" i="7"/>
  <c r="D1091" i="7"/>
  <c r="D1090" i="7"/>
  <c r="D1089" i="7"/>
  <c r="D1088" i="7"/>
  <c r="D1087" i="7"/>
  <c r="D1086" i="7"/>
  <c r="D1085" i="7"/>
  <c r="D1084" i="7"/>
  <c r="D1083" i="7"/>
  <c r="D1082" i="7"/>
  <c r="D1081" i="7"/>
  <c r="D1080" i="7"/>
  <c r="D1079" i="7"/>
  <c r="D1078" i="7"/>
  <c r="D1077" i="7"/>
  <c r="D1076" i="7"/>
  <c r="D1075" i="7"/>
  <c r="D1074" i="7"/>
  <c r="D1073" i="7"/>
  <c r="D1072" i="7"/>
  <c r="D1071" i="7"/>
  <c r="D1070" i="7"/>
  <c r="D1069" i="7"/>
  <c r="D1068" i="7"/>
  <c r="D1067" i="7"/>
  <c r="D1066" i="7"/>
  <c r="D1065" i="7"/>
  <c r="D1064" i="7"/>
  <c r="D1063" i="7"/>
  <c r="D1062" i="7"/>
  <c r="D1061" i="7"/>
  <c r="D1060" i="7"/>
  <c r="D1059" i="7"/>
  <c r="D1058" i="7"/>
  <c r="D1057" i="7"/>
  <c r="D1056" i="7"/>
  <c r="D1055" i="7"/>
  <c r="D1054" i="7"/>
  <c r="D1053" i="7"/>
  <c r="D1052" i="7"/>
  <c r="D1051" i="7"/>
  <c r="D1050" i="7"/>
  <c r="D1049" i="7"/>
  <c r="D1048" i="7"/>
  <c r="D1047" i="7"/>
  <c r="D1046" i="7"/>
  <c r="D1045" i="7"/>
  <c r="D1044" i="7"/>
  <c r="D1043" i="7"/>
  <c r="D1042" i="7"/>
  <c r="D1041" i="7"/>
  <c r="D1040" i="7"/>
  <c r="D1039" i="7"/>
  <c r="D1038" i="7"/>
  <c r="D1037" i="7"/>
  <c r="D1036" i="7"/>
  <c r="D1035" i="7"/>
  <c r="D1034" i="7"/>
  <c r="D1033" i="7"/>
  <c r="D1032" i="7"/>
  <c r="D1031" i="7"/>
  <c r="D1030" i="7"/>
  <c r="D1029" i="7"/>
  <c r="D1028" i="7"/>
  <c r="D1027" i="7"/>
  <c r="D1026" i="7"/>
  <c r="D1025" i="7"/>
  <c r="D1024" i="7"/>
  <c r="D1023" i="7"/>
  <c r="D1022" i="7"/>
  <c r="D1021" i="7"/>
  <c r="D1020" i="7"/>
  <c r="D1019" i="7"/>
  <c r="D1018" i="7"/>
  <c r="D1017" i="7"/>
  <c r="D1016" i="7"/>
  <c r="D1015" i="7"/>
  <c r="D1014" i="7"/>
  <c r="D1013" i="7"/>
  <c r="D1012" i="7"/>
  <c r="D1011" i="7"/>
  <c r="D1010" i="7"/>
  <c r="D1009" i="7"/>
  <c r="D1008" i="7"/>
  <c r="D1007" i="7"/>
  <c r="D1006" i="7"/>
  <c r="D1005" i="7"/>
  <c r="D1004" i="7"/>
  <c r="D1003" i="7"/>
  <c r="D1002" i="7"/>
  <c r="D1001" i="7"/>
  <c r="D1000" i="7"/>
  <c r="D999" i="7"/>
  <c r="D998" i="7"/>
  <c r="D997" i="7"/>
  <c r="D996" i="7"/>
  <c r="D995" i="7"/>
  <c r="D994" i="7"/>
  <c r="D993" i="7"/>
  <c r="D992" i="7"/>
  <c r="D991" i="7"/>
  <c r="D990" i="7"/>
  <c r="D989" i="7"/>
  <c r="D988" i="7"/>
  <c r="D987" i="7"/>
  <c r="D986" i="7"/>
  <c r="D985" i="7"/>
  <c r="D984" i="7"/>
  <c r="D983" i="7"/>
  <c r="D982" i="7"/>
  <c r="D981" i="7"/>
  <c r="D980" i="7"/>
  <c r="D979" i="7"/>
  <c r="D978" i="7"/>
  <c r="D977" i="7"/>
  <c r="D976" i="7"/>
  <c r="D975" i="7"/>
  <c r="D974" i="7"/>
  <c r="D973" i="7"/>
  <c r="D972" i="7"/>
  <c r="D971" i="7"/>
  <c r="D970" i="7"/>
  <c r="D969" i="7"/>
  <c r="D968" i="7"/>
  <c r="D967" i="7"/>
  <c r="D966" i="7"/>
  <c r="D965" i="7"/>
  <c r="D964" i="7"/>
  <c r="D963" i="7"/>
  <c r="D962" i="7"/>
  <c r="D961" i="7"/>
  <c r="D960" i="7"/>
  <c r="D959" i="7"/>
  <c r="D958" i="7"/>
  <c r="D957" i="7"/>
  <c r="D956" i="7"/>
  <c r="D955" i="7"/>
  <c r="D954" i="7"/>
  <c r="D953" i="7"/>
  <c r="D952" i="7"/>
  <c r="D951" i="7"/>
  <c r="D950" i="7"/>
  <c r="D949" i="7"/>
  <c r="D948" i="7"/>
  <c r="D947" i="7"/>
  <c r="D946" i="7"/>
  <c r="D945" i="7"/>
  <c r="D944" i="7"/>
  <c r="D943" i="7"/>
  <c r="D942" i="7"/>
  <c r="D941" i="7"/>
  <c r="D940" i="7"/>
  <c r="D939" i="7"/>
  <c r="D938" i="7"/>
  <c r="D937" i="7"/>
  <c r="D936" i="7"/>
  <c r="D935" i="7"/>
  <c r="D934" i="7"/>
  <c r="D933" i="7"/>
  <c r="D932" i="7"/>
  <c r="D931" i="7"/>
  <c r="D930" i="7"/>
  <c r="D929" i="7"/>
  <c r="D928" i="7"/>
  <c r="D927" i="7"/>
  <c r="D926" i="7"/>
  <c r="D925" i="7"/>
  <c r="D924" i="7"/>
  <c r="D923" i="7"/>
  <c r="D922" i="7"/>
  <c r="D921" i="7"/>
  <c r="D920" i="7"/>
  <c r="D919" i="7"/>
  <c r="D918" i="7"/>
  <c r="D917" i="7"/>
  <c r="D916" i="7"/>
  <c r="D915" i="7"/>
  <c r="D914" i="7"/>
  <c r="D913" i="7"/>
  <c r="D912" i="7"/>
  <c r="D911" i="7"/>
  <c r="D910" i="7"/>
  <c r="D909" i="7"/>
  <c r="D908" i="7"/>
  <c r="D907" i="7"/>
  <c r="D906" i="7"/>
  <c r="D905" i="7"/>
  <c r="D904" i="7"/>
  <c r="D903" i="7"/>
  <c r="D902" i="7"/>
  <c r="D901" i="7"/>
  <c r="D900" i="7"/>
  <c r="D899" i="7"/>
  <c r="D898" i="7"/>
  <c r="D897" i="7"/>
  <c r="D896" i="7"/>
  <c r="D895" i="7"/>
  <c r="D894" i="7"/>
  <c r="D893" i="7"/>
  <c r="D892" i="7"/>
  <c r="D891" i="7"/>
  <c r="D890" i="7"/>
  <c r="D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70" i="7"/>
  <c r="D869" i="7"/>
  <c r="D868" i="7"/>
  <c r="D867" i="7"/>
  <c r="D866" i="7"/>
  <c r="D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50" i="7"/>
  <c r="D849" i="7"/>
  <c r="D848" i="7"/>
  <c r="D847" i="7"/>
  <c r="D846" i="7"/>
  <c r="D845" i="7"/>
  <c r="D844" i="7"/>
  <c r="D843" i="7"/>
  <c r="D842" i="7"/>
  <c r="D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D823" i="7"/>
  <c r="D822" i="7"/>
  <c r="D821" i="7"/>
  <c r="D820" i="7"/>
  <c r="D819" i="7"/>
  <c r="D818" i="7"/>
  <c r="D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00" i="7"/>
  <c r="D799" i="7"/>
  <c r="D798" i="7"/>
  <c r="D797" i="7"/>
  <c r="D796" i="7"/>
  <c r="D795" i="7"/>
  <c r="D794" i="7"/>
  <c r="D793" i="7"/>
  <c r="D792" i="7"/>
  <c r="D791" i="7"/>
  <c r="D790" i="7"/>
  <c r="D789" i="7"/>
  <c r="D788" i="7"/>
  <c r="D787" i="7"/>
  <c r="D786" i="7"/>
  <c r="D785" i="7"/>
  <c r="D784" i="7"/>
  <c r="D783" i="7"/>
  <c r="D782" i="7"/>
  <c r="D781" i="7"/>
  <c r="D780" i="7"/>
  <c r="D779" i="7"/>
  <c r="D778" i="7"/>
  <c r="D777" i="7"/>
  <c r="D776" i="7"/>
  <c r="D775" i="7"/>
  <c r="D774" i="7"/>
  <c r="D773" i="7"/>
  <c r="D772" i="7"/>
  <c r="D771" i="7"/>
  <c r="D770" i="7"/>
  <c r="D769" i="7"/>
  <c r="D768" i="7"/>
  <c r="D767" i="7"/>
  <c r="D766" i="7"/>
  <c r="D765" i="7"/>
  <c r="D764" i="7"/>
  <c r="D763" i="7"/>
  <c r="D762" i="7"/>
  <c r="D761" i="7"/>
  <c r="D760" i="7"/>
  <c r="D759" i="7"/>
  <c r="D758" i="7"/>
  <c r="D757" i="7"/>
  <c r="D756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AG3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C4" i="5" s="1" a="1"/>
  <c r="F3" i="5"/>
  <c r="E3" i="5"/>
  <c r="D3" i="5"/>
  <c r="AH437" i="4"/>
  <c r="AI437" i="4" s="1"/>
  <c r="J437" i="4"/>
  <c r="AH436" i="4"/>
  <c r="AI436" i="4" s="1"/>
  <c r="J436" i="4"/>
  <c r="AH435" i="4"/>
  <c r="AI435" i="4" s="1"/>
  <c r="J435" i="4"/>
  <c r="AI434" i="4"/>
  <c r="AH434" i="4"/>
  <c r="J434" i="4"/>
  <c r="AH433" i="4"/>
  <c r="AI433" i="4" s="1"/>
  <c r="J433" i="4"/>
  <c r="AH432" i="4"/>
  <c r="AI432" i="4" s="1"/>
  <c r="J432" i="4"/>
  <c r="AH431" i="4"/>
  <c r="AI431" i="4" s="1"/>
  <c r="J431" i="4"/>
  <c r="AI430" i="4"/>
  <c r="AH430" i="4"/>
  <c r="J430" i="4"/>
  <c r="AH429" i="4"/>
  <c r="AI429" i="4" s="1"/>
  <c r="J429" i="4"/>
  <c r="AH428" i="4"/>
  <c r="AI428" i="4" s="1"/>
  <c r="J428" i="4"/>
  <c r="AH427" i="4"/>
  <c r="AI427" i="4" s="1"/>
  <c r="J427" i="4"/>
  <c r="AI426" i="4"/>
  <c r="AH426" i="4"/>
  <c r="J426" i="4"/>
  <c r="AH425" i="4"/>
  <c r="AI425" i="4" s="1"/>
  <c r="J425" i="4"/>
  <c r="AH424" i="4"/>
  <c r="AI424" i="4" s="1"/>
  <c r="J424" i="4"/>
  <c r="AH423" i="4"/>
  <c r="AI423" i="4" s="1"/>
  <c r="J423" i="4"/>
  <c r="AI422" i="4"/>
  <c r="AH422" i="4"/>
  <c r="AG422" i="4"/>
  <c r="J422" i="4"/>
  <c r="AI421" i="4"/>
  <c r="AH421" i="4"/>
  <c r="AG421" i="4"/>
  <c r="W421" i="4"/>
  <c r="V421" i="4"/>
  <c r="U421" i="4"/>
  <c r="T421" i="4"/>
  <c r="S421" i="4"/>
  <c r="R421" i="4"/>
  <c r="J421" i="4"/>
  <c r="AH420" i="4"/>
  <c r="AG420" i="4"/>
  <c r="AI420" i="4" s="1"/>
  <c r="W420" i="4"/>
  <c r="V420" i="4"/>
  <c r="U420" i="4"/>
  <c r="T420" i="4"/>
  <c r="S420" i="4"/>
  <c r="R420" i="4"/>
  <c r="J420" i="4"/>
  <c r="AI419" i="4"/>
  <c r="AH419" i="4"/>
  <c r="AG419" i="4"/>
  <c r="W419" i="4"/>
  <c r="V419" i="4"/>
  <c r="U419" i="4"/>
  <c r="T419" i="4"/>
  <c r="S419" i="4"/>
  <c r="R419" i="4"/>
  <c r="J419" i="4"/>
  <c r="AH418" i="4"/>
  <c r="AG418" i="4"/>
  <c r="AI418" i="4" s="1"/>
  <c r="W418" i="4"/>
  <c r="V418" i="4"/>
  <c r="U418" i="4"/>
  <c r="T418" i="4"/>
  <c r="S418" i="4"/>
  <c r="R418" i="4"/>
  <c r="J418" i="4"/>
  <c r="AI417" i="4"/>
  <c r="AH417" i="4"/>
  <c r="AG417" i="4"/>
  <c r="W417" i="4"/>
  <c r="V417" i="4"/>
  <c r="U417" i="4"/>
  <c r="T417" i="4"/>
  <c r="S417" i="4"/>
  <c r="R417" i="4"/>
  <c r="J417" i="4"/>
  <c r="AH416" i="4"/>
  <c r="AG416" i="4"/>
  <c r="AI416" i="4" s="1"/>
  <c r="W416" i="4"/>
  <c r="V416" i="4"/>
  <c r="U416" i="4"/>
  <c r="T416" i="4"/>
  <c r="S416" i="4"/>
  <c r="R416" i="4"/>
  <c r="J416" i="4"/>
  <c r="AH415" i="4"/>
  <c r="AG415" i="4"/>
  <c r="AI415" i="4" s="1"/>
  <c r="W415" i="4"/>
  <c r="V415" i="4"/>
  <c r="U415" i="4"/>
  <c r="T415" i="4"/>
  <c r="S415" i="4"/>
  <c r="R415" i="4"/>
  <c r="J415" i="4"/>
  <c r="E415" i="4"/>
  <c r="AH414" i="4"/>
  <c r="AG414" i="4"/>
  <c r="AI414" i="4" s="1"/>
  <c r="W414" i="4"/>
  <c r="V414" i="4"/>
  <c r="U414" i="4"/>
  <c r="T414" i="4"/>
  <c r="S414" i="4"/>
  <c r="R414" i="4"/>
  <c r="J414" i="4"/>
  <c r="E414" i="4"/>
  <c r="AI413" i="4"/>
  <c r="AH413" i="4"/>
  <c r="AG413" i="4"/>
  <c r="W413" i="4"/>
  <c r="V413" i="4"/>
  <c r="U413" i="4"/>
  <c r="T413" i="4"/>
  <c r="S413" i="4"/>
  <c r="R413" i="4"/>
  <c r="E413" i="4" s="1"/>
  <c r="J413" i="4"/>
  <c r="AH412" i="4"/>
  <c r="AI412" i="4" s="1"/>
  <c r="AG412" i="4"/>
  <c r="W412" i="4"/>
  <c r="V412" i="4"/>
  <c r="U412" i="4"/>
  <c r="T412" i="4"/>
  <c r="S412" i="4"/>
  <c r="R412" i="4"/>
  <c r="E412" i="4" s="1"/>
  <c r="J412" i="4"/>
  <c r="AH411" i="4"/>
  <c r="AG411" i="4"/>
  <c r="AI411" i="4" s="1"/>
  <c r="W411" i="4"/>
  <c r="V411" i="4"/>
  <c r="U411" i="4"/>
  <c r="T411" i="4"/>
  <c r="S411" i="4"/>
  <c r="R411" i="4"/>
  <c r="J411" i="4"/>
  <c r="E411" i="4"/>
  <c r="AH410" i="4"/>
  <c r="AG410" i="4"/>
  <c r="AI410" i="4" s="1"/>
  <c r="W410" i="4"/>
  <c r="V410" i="4"/>
  <c r="U410" i="4"/>
  <c r="T410" i="4"/>
  <c r="S410" i="4"/>
  <c r="R410" i="4"/>
  <c r="J410" i="4"/>
  <c r="E410" i="4"/>
  <c r="AI409" i="4"/>
  <c r="AH409" i="4"/>
  <c r="AG409" i="4"/>
  <c r="W409" i="4"/>
  <c r="V409" i="4"/>
  <c r="U409" i="4"/>
  <c r="T409" i="4"/>
  <c r="S409" i="4"/>
  <c r="R409" i="4"/>
  <c r="E409" i="4" s="1"/>
  <c r="J409" i="4"/>
  <c r="AH408" i="4"/>
  <c r="AI408" i="4" s="1"/>
  <c r="AG408" i="4"/>
  <c r="W408" i="4"/>
  <c r="V408" i="4"/>
  <c r="U408" i="4"/>
  <c r="T408" i="4"/>
  <c r="S408" i="4"/>
  <c r="R408" i="4"/>
  <c r="E408" i="4" s="1"/>
  <c r="J408" i="4"/>
  <c r="AH407" i="4"/>
  <c r="AG407" i="4"/>
  <c r="AI407" i="4" s="1"/>
  <c r="W407" i="4"/>
  <c r="V407" i="4"/>
  <c r="U407" i="4"/>
  <c r="T407" i="4"/>
  <c r="S407" i="4"/>
  <c r="R407" i="4"/>
  <c r="J407" i="4"/>
  <c r="E407" i="4"/>
  <c r="AH406" i="4"/>
  <c r="AG406" i="4"/>
  <c r="AI406" i="4" s="1"/>
  <c r="W406" i="4"/>
  <c r="V406" i="4"/>
  <c r="U406" i="4"/>
  <c r="T406" i="4"/>
  <c r="S406" i="4"/>
  <c r="R406" i="4"/>
  <c r="J406" i="4"/>
  <c r="E406" i="4"/>
  <c r="AI405" i="4"/>
  <c r="AH405" i="4"/>
  <c r="AG405" i="4"/>
  <c r="W405" i="4"/>
  <c r="V405" i="4"/>
  <c r="U405" i="4"/>
  <c r="T405" i="4"/>
  <c r="S405" i="4"/>
  <c r="R405" i="4"/>
  <c r="E405" i="4" s="1"/>
  <c r="J405" i="4"/>
  <c r="AH404" i="4"/>
  <c r="AI404" i="4" s="1"/>
  <c r="AG404" i="4"/>
  <c r="W404" i="4"/>
  <c r="V404" i="4"/>
  <c r="U404" i="4"/>
  <c r="T404" i="4"/>
  <c r="S404" i="4"/>
  <c r="R404" i="4"/>
  <c r="E404" i="4" s="1"/>
  <c r="J404" i="4"/>
  <c r="AH403" i="4"/>
  <c r="AG403" i="4"/>
  <c r="AI403" i="4" s="1"/>
  <c r="W403" i="4"/>
  <c r="V403" i="4"/>
  <c r="U403" i="4"/>
  <c r="T403" i="4"/>
  <c r="S403" i="4"/>
  <c r="R403" i="4"/>
  <c r="J403" i="4"/>
  <c r="E403" i="4"/>
  <c r="AH402" i="4"/>
  <c r="AG402" i="4"/>
  <c r="AI402" i="4" s="1"/>
  <c r="W402" i="4"/>
  <c r="V402" i="4"/>
  <c r="U402" i="4"/>
  <c r="T402" i="4"/>
  <c r="S402" i="4"/>
  <c r="R402" i="4"/>
  <c r="J402" i="4"/>
  <c r="E402" i="4"/>
  <c r="AI401" i="4"/>
  <c r="AH401" i="4"/>
  <c r="AG401" i="4"/>
  <c r="W401" i="4"/>
  <c r="V401" i="4"/>
  <c r="U401" i="4"/>
  <c r="T401" i="4"/>
  <c r="S401" i="4"/>
  <c r="R401" i="4"/>
  <c r="E401" i="4" s="1"/>
  <c r="J401" i="4"/>
  <c r="I401" i="4"/>
  <c r="AI400" i="4"/>
  <c r="AH400" i="4"/>
  <c r="AG400" i="4"/>
  <c r="W400" i="4"/>
  <c r="V400" i="4"/>
  <c r="U400" i="4"/>
  <c r="T400" i="4"/>
  <c r="S400" i="4"/>
  <c r="R400" i="4"/>
  <c r="E400" i="4" s="1"/>
  <c r="J400" i="4"/>
  <c r="I400" i="4" s="1"/>
  <c r="AI399" i="4"/>
  <c r="AH399" i="4"/>
  <c r="AG399" i="4"/>
  <c r="W399" i="4"/>
  <c r="V399" i="4"/>
  <c r="U399" i="4"/>
  <c r="T399" i="4"/>
  <c r="S399" i="4"/>
  <c r="R399" i="4"/>
  <c r="E399" i="4" s="1"/>
  <c r="J399" i="4"/>
  <c r="I399" i="4" s="1"/>
  <c r="AI398" i="4"/>
  <c r="AH398" i="4"/>
  <c r="AG398" i="4"/>
  <c r="W398" i="4"/>
  <c r="V398" i="4"/>
  <c r="U398" i="4"/>
  <c r="T398" i="4"/>
  <c r="S398" i="4"/>
  <c r="R398" i="4"/>
  <c r="E398" i="4" s="1"/>
  <c r="J398" i="4"/>
  <c r="I398" i="4" s="1"/>
  <c r="AI397" i="4"/>
  <c r="AH397" i="4"/>
  <c r="AG397" i="4"/>
  <c r="W397" i="4"/>
  <c r="V397" i="4"/>
  <c r="U397" i="4"/>
  <c r="T397" i="4"/>
  <c r="S397" i="4"/>
  <c r="R397" i="4"/>
  <c r="E397" i="4" s="1"/>
  <c r="J397" i="4"/>
  <c r="I397" i="4" s="1"/>
  <c r="AI396" i="4"/>
  <c r="AH396" i="4"/>
  <c r="AG396" i="4"/>
  <c r="W396" i="4"/>
  <c r="V396" i="4"/>
  <c r="U396" i="4"/>
  <c r="T396" i="4"/>
  <c r="S396" i="4"/>
  <c r="R396" i="4"/>
  <c r="E396" i="4" s="1"/>
  <c r="J396" i="4"/>
  <c r="I396" i="4" s="1"/>
  <c r="AI395" i="4"/>
  <c r="AH395" i="4"/>
  <c r="AG395" i="4"/>
  <c r="W395" i="4"/>
  <c r="V395" i="4"/>
  <c r="U395" i="4"/>
  <c r="T395" i="4"/>
  <c r="S395" i="4"/>
  <c r="R395" i="4"/>
  <c r="E395" i="4" s="1"/>
  <c r="J395" i="4"/>
  <c r="I395" i="4" s="1"/>
  <c r="AI394" i="4"/>
  <c r="AH394" i="4"/>
  <c r="AG394" i="4"/>
  <c r="W394" i="4"/>
  <c r="V394" i="4"/>
  <c r="U394" i="4"/>
  <c r="T394" i="4"/>
  <c r="S394" i="4"/>
  <c r="R394" i="4"/>
  <c r="E394" i="4" s="1"/>
  <c r="J394" i="4"/>
  <c r="I394" i="4" s="1"/>
  <c r="AI393" i="4"/>
  <c r="AH393" i="4"/>
  <c r="AG393" i="4"/>
  <c r="W393" i="4"/>
  <c r="V393" i="4"/>
  <c r="U393" i="4"/>
  <c r="T393" i="4"/>
  <c r="S393" i="4"/>
  <c r="R393" i="4"/>
  <c r="E393" i="4" s="1"/>
  <c r="J393" i="4"/>
  <c r="AH392" i="4"/>
  <c r="AG392" i="4"/>
  <c r="AI392" i="4" s="1"/>
  <c r="W392" i="4"/>
  <c r="V392" i="4"/>
  <c r="U392" i="4"/>
  <c r="T392" i="4"/>
  <c r="S392" i="4"/>
  <c r="R392" i="4"/>
  <c r="J392" i="4"/>
  <c r="E392" i="4"/>
  <c r="AH391" i="4"/>
  <c r="AG391" i="4"/>
  <c r="AI391" i="4" s="1"/>
  <c r="W391" i="4"/>
  <c r="V391" i="4"/>
  <c r="U391" i="4"/>
  <c r="T391" i="4"/>
  <c r="S391" i="4"/>
  <c r="R391" i="4"/>
  <c r="J391" i="4"/>
  <c r="E391" i="4"/>
  <c r="AH390" i="4"/>
  <c r="AG390" i="4"/>
  <c r="AI390" i="4" s="1"/>
  <c r="W390" i="4"/>
  <c r="V390" i="4"/>
  <c r="U390" i="4"/>
  <c r="T390" i="4"/>
  <c r="S390" i="4"/>
  <c r="E390" i="4" s="1"/>
  <c r="R390" i="4"/>
  <c r="J390" i="4"/>
  <c r="AI389" i="4"/>
  <c r="AH389" i="4"/>
  <c r="AG389" i="4"/>
  <c r="W389" i="4"/>
  <c r="V389" i="4"/>
  <c r="U389" i="4"/>
  <c r="T389" i="4"/>
  <c r="S389" i="4"/>
  <c r="R389" i="4"/>
  <c r="E389" i="4" s="1"/>
  <c r="J389" i="4"/>
  <c r="AH388" i="4"/>
  <c r="AG388" i="4"/>
  <c r="AI388" i="4" s="1"/>
  <c r="W388" i="4"/>
  <c r="V388" i="4"/>
  <c r="U388" i="4"/>
  <c r="T388" i="4"/>
  <c r="S388" i="4"/>
  <c r="R388" i="4"/>
  <c r="J388" i="4"/>
  <c r="E388" i="4"/>
  <c r="AH387" i="4"/>
  <c r="AG387" i="4"/>
  <c r="AI387" i="4" s="1"/>
  <c r="W387" i="4"/>
  <c r="V387" i="4"/>
  <c r="U387" i="4"/>
  <c r="T387" i="4"/>
  <c r="S387" i="4"/>
  <c r="R387" i="4"/>
  <c r="J387" i="4"/>
  <c r="E387" i="4"/>
  <c r="AH386" i="4"/>
  <c r="AG386" i="4"/>
  <c r="AI386" i="4" s="1"/>
  <c r="W386" i="4"/>
  <c r="V386" i="4"/>
  <c r="U386" i="4"/>
  <c r="T386" i="4"/>
  <c r="S386" i="4"/>
  <c r="R386" i="4"/>
  <c r="J386" i="4"/>
  <c r="E386" i="4"/>
  <c r="AI385" i="4"/>
  <c r="AH385" i="4"/>
  <c r="AG385" i="4"/>
  <c r="W385" i="4"/>
  <c r="V385" i="4"/>
  <c r="U385" i="4"/>
  <c r="T385" i="4"/>
  <c r="S385" i="4"/>
  <c r="R385" i="4"/>
  <c r="E385" i="4" s="1"/>
  <c r="J385" i="4"/>
  <c r="AH384" i="4"/>
  <c r="AG384" i="4"/>
  <c r="AI384" i="4" s="1"/>
  <c r="W384" i="4"/>
  <c r="V384" i="4"/>
  <c r="U384" i="4"/>
  <c r="T384" i="4"/>
  <c r="S384" i="4"/>
  <c r="R384" i="4"/>
  <c r="E384" i="4" s="1"/>
  <c r="J384" i="4"/>
  <c r="AH383" i="4"/>
  <c r="AG383" i="4"/>
  <c r="AI383" i="4" s="1"/>
  <c r="W383" i="4"/>
  <c r="V383" i="4"/>
  <c r="U383" i="4"/>
  <c r="T383" i="4"/>
  <c r="S383" i="4"/>
  <c r="R383" i="4"/>
  <c r="J383" i="4"/>
  <c r="E383" i="4"/>
  <c r="AH382" i="4"/>
  <c r="AG382" i="4"/>
  <c r="AI382" i="4" s="1"/>
  <c r="W382" i="4"/>
  <c r="V382" i="4"/>
  <c r="U382" i="4"/>
  <c r="T382" i="4"/>
  <c r="S382" i="4"/>
  <c r="E382" i="4" s="1"/>
  <c r="R382" i="4"/>
  <c r="J382" i="4"/>
  <c r="AI381" i="4"/>
  <c r="AH381" i="4"/>
  <c r="AG381" i="4"/>
  <c r="W381" i="4"/>
  <c r="V381" i="4"/>
  <c r="U381" i="4"/>
  <c r="T381" i="4"/>
  <c r="S381" i="4"/>
  <c r="R381" i="4"/>
  <c r="E381" i="4" s="1"/>
  <c r="J381" i="4"/>
  <c r="I381" i="4" s="1"/>
  <c r="AI380" i="4"/>
  <c r="AH380" i="4"/>
  <c r="AG380" i="4"/>
  <c r="W380" i="4"/>
  <c r="V380" i="4"/>
  <c r="U380" i="4"/>
  <c r="T380" i="4"/>
  <c r="S380" i="4"/>
  <c r="R380" i="4"/>
  <c r="E380" i="4" s="1"/>
  <c r="J380" i="4"/>
  <c r="I380" i="4" s="1"/>
  <c r="AI379" i="4"/>
  <c r="AH379" i="4"/>
  <c r="AG379" i="4"/>
  <c r="W379" i="4"/>
  <c r="V379" i="4"/>
  <c r="U379" i="4"/>
  <c r="T379" i="4"/>
  <c r="S379" i="4"/>
  <c r="R379" i="4"/>
  <c r="E379" i="4" s="1"/>
  <c r="J379" i="4"/>
  <c r="I379" i="4" s="1"/>
  <c r="AH378" i="4"/>
  <c r="AI378" i="4" s="1"/>
  <c r="AG378" i="4"/>
  <c r="W378" i="4"/>
  <c r="V378" i="4"/>
  <c r="U378" i="4"/>
  <c r="T378" i="4"/>
  <c r="S378" i="4"/>
  <c r="R378" i="4"/>
  <c r="E378" i="4" s="1"/>
  <c r="J378" i="4"/>
  <c r="I378" i="4" s="1"/>
  <c r="AH377" i="4"/>
  <c r="AI377" i="4" s="1"/>
  <c r="AG377" i="4"/>
  <c r="W377" i="4"/>
  <c r="V377" i="4"/>
  <c r="U377" i="4"/>
  <c r="T377" i="4"/>
  <c r="S377" i="4"/>
  <c r="R377" i="4"/>
  <c r="E377" i="4" s="1"/>
  <c r="J377" i="4"/>
  <c r="I377" i="4" s="1"/>
  <c r="AH376" i="4"/>
  <c r="AI376" i="4" s="1"/>
  <c r="AG376" i="4"/>
  <c r="W376" i="4"/>
  <c r="V376" i="4"/>
  <c r="U376" i="4"/>
  <c r="T376" i="4"/>
  <c r="S376" i="4"/>
  <c r="R376" i="4"/>
  <c r="E376" i="4" s="1"/>
  <c r="J376" i="4"/>
  <c r="I376" i="4" s="1"/>
  <c r="AH375" i="4"/>
  <c r="AI375" i="4" s="1"/>
  <c r="AG375" i="4"/>
  <c r="W375" i="4"/>
  <c r="V375" i="4"/>
  <c r="U375" i="4"/>
  <c r="T375" i="4"/>
  <c r="S375" i="4"/>
  <c r="R375" i="4"/>
  <c r="E375" i="4" s="1"/>
  <c r="J375" i="4"/>
  <c r="I375" i="4" s="1"/>
  <c r="AH374" i="4"/>
  <c r="AI374" i="4" s="1"/>
  <c r="AG374" i="4"/>
  <c r="W374" i="4"/>
  <c r="V374" i="4"/>
  <c r="U374" i="4"/>
  <c r="T374" i="4"/>
  <c r="S374" i="4"/>
  <c r="R374" i="4"/>
  <c r="E374" i="4" s="1"/>
  <c r="J374" i="4"/>
  <c r="I374" i="4" s="1"/>
  <c r="AH373" i="4"/>
  <c r="AI373" i="4" s="1"/>
  <c r="AG373" i="4"/>
  <c r="W373" i="4"/>
  <c r="V373" i="4"/>
  <c r="U373" i="4"/>
  <c r="T373" i="4"/>
  <c r="S373" i="4"/>
  <c r="R373" i="4"/>
  <c r="E373" i="4" s="1"/>
  <c r="J373" i="4"/>
  <c r="AH372" i="4"/>
  <c r="AG372" i="4"/>
  <c r="AI372" i="4" s="1"/>
  <c r="W372" i="4"/>
  <c r="V372" i="4"/>
  <c r="U372" i="4"/>
  <c r="T372" i="4"/>
  <c r="S372" i="4"/>
  <c r="R372" i="4"/>
  <c r="E372" i="4" s="1"/>
  <c r="J372" i="4"/>
  <c r="I372" i="4"/>
  <c r="AH371" i="4"/>
  <c r="AG371" i="4"/>
  <c r="AI371" i="4" s="1"/>
  <c r="W371" i="4"/>
  <c r="V371" i="4"/>
  <c r="U371" i="4"/>
  <c r="T371" i="4"/>
  <c r="S371" i="4"/>
  <c r="R371" i="4"/>
  <c r="E371" i="4" s="1"/>
  <c r="J371" i="4"/>
  <c r="I371" i="4"/>
  <c r="AH370" i="4"/>
  <c r="AG370" i="4"/>
  <c r="AI370" i="4" s="1"/>
  <c r="W370" i="4"/>
  <c r="V370" i="4"/>
  <c r="U370" i="4"/>
  <c r="T370" i="4"/>
  <c r="S370" i="4"/>
  <c r="R370" i="4"/>
  <c r="E370" i="4" s="1"/>
  <c r="J370" i="4"/>
  <c r="I370" i="4"/>
  <c r="AH369" i="4"/>
  <c r="AG369" i="4"/>
  <c r="AI369" i="4" s="1"/>
  <c r="W369" i="4"/>
  <c r="V369" i="4"/>
  <c r="U369" i="4"/>
  <c r="T369" i="4"/>
  <c r="S369" i="4"/>
  <c r="R369" i="4"/>
  <c r="E369" i="4" s="1"/>
  <c r="J369" i="4"/>
  <c r="I369" i="4"/>
  <c r="AH368" i="4"/>
  <c r="AG368" i="4"/>
  <c r="AI368" i="4" s="1"/>
  <c r="W368" i="4"/>
  <c r="V368" i="4"/>
  <c r="U368" i="4"/>
  <c r="T368" i="4"/>
  <c r="S368" i="4"/>
  <c r="R368" i="4"/>
  <c r="E368" i="4" s="1"/>
  <c r="J368" i="4"/>
  <c r="I368" i="4"/>
  <c r="AH367" i="4"/>
  <c r="AG367" i="4"/>
  <c r="AI367" i="4" s="1"/>
  <c r="W367" i="4"/>
  <c r="V367" i="4"/>
  <c r="U367" i="4"/>
  <c r="T367" i="4"/>
  <c r="S367" i="4"/>
  <c r="R367" i="4"/>
  <c r="J367" i="4"/>
  <c r="E367" i="4"/>
  <c r="AH366" i="4"/>
  <c r="AG366" i="4"/>
  <c r="AI366" i="4" s="1"/>
  <c r="W366" i="4"/>
  <c r="V366" i="4"/>
  <c r="U366" i="4"/>
  <c r="T366" i="4"/>
  <c r="S366" i="4"/>
  <c r="R366" i="4"/>
  <c r="J366" i="4"/>
  <c r="E366" i="4"/>
  <c r="AI365" i="4"/>
  <c r="AH365" i="4"/>
  <c r="AG365" i="4"/>
  <c r="W365" i="4"/>
  <c r="V365" i="4"/>
  <c r="U365" i="4"/>
  <c r="T365" i="4"/>
  <c r="S365" i="4"/>
  <c r="R365" i="4"/>
  <c r="E365" i="4" s="1"/>
  <c r="J365" i="4"/>
  <c r="AH364" i="4"/>
  <c r="AI364" i="4" s="1"/>
  <c r="AG364" i="4"/>
  <c r="W364" i="4"/>
  <c r="V364" i="4"/>
  <c r="U364" i="4"/>
  <c r="T364" i="4"/>
  <c r="S364" i="4"/>
  <c r="R364" i="4"/>
  <c r="E364" i="4" s="1"/>
  <c r="J364" i="4"/>
  <c r="AH363" i="4"/>
  <c r="AG363" i="4"/>
  <c r="AI363" i="4" s="1"/>
  <c r="W363" i="4"/>
  <c r="V363" i="4"/>
  <c r="U363" i="4"/>
  <c r="T363" i="4"/>
  <c r="S363" i="4"/>
  <c r="R363" i="4"/>
  <c r="N363" i="4"/>
  <c r="M363" i="4"/>
  <c r="J363" i="4"/>
  <c r="E363" i="4"/>
  <c r="AH362" i="4"/>
  <c r="AI362" i="4" s="1"/>
  <c r="AG362" i="4"/>
  <c r="W362" i="4"/>
  <c r="V362" i="4"/>
  <c r="U362" i="4"/>
  <c r="T362" i="4"/>
  <c r="S362" i="4"/>
  <c r="R362" i="4"/>
  <c r="N362" i="4"/>
  <c r="M362" i="4"/>
  <c r="J362" i="4"/>
  <c r="E362" i="4"/>
  <c r="AI361" i="4"/>
  <c r="AH361" i="4"/>
  <c r="AG361" i="4"/>
  <c r="W361" i="4"/>
  <c r="V361" i="4"/>
  <c r="U361" i="4"/>
  <c r="T361" i="4"/>
  <c r="S361" i="4"/>
  <c r="R361" i="4"/>
  <c r="E361" i="4" s="1"/>
  <c r="J361" i="4"/>
  <c r="AH360" i="4"/>
  <c r="AI360" i="4" s="1"/>
  <c r="AG360" i="4"/>
  <c r="W360" i="4"/>
  <c r="V360" i="4"/>
  <c r="U360" i="4"/>
  <c r="T360" i="4"/>
  <c r="S360" i="4"/>
  <c r="R360" i="4"/>
  <c r="E360" i="4" s="1"/>
  <c r="J360" i="4"/>
  <c r="AH359" i="4"/>
  <c r="AG359" i="4"/>
  <c r="AI359" i="4" s="1"/>
  <c r="W359" i="4"/>
  <c r="V359" i="4"/>
  <c r="U359" i="4"/>
  <c r="T359" i="4"/>
  <c r="S359" i="4"/>
  <c r="R359" i="4"/>
  <c r="J359" i="4"/>
  <c r="E359" i="4"/>
  <c r="AH358" i="4"/>
  <c r="AG358" i="4"/>
  <c r="AI358" i="4" s="1"/>
  <c r="W358" i="4"/>
  <c r="V358" i="4"/>
  <c r="U358" i="4"/>
  <c r="T358" i="4"/>
  <c r="S358" i="4"/>
  <c r="R358" i="4"/>
  <c r="J358" i="4"/>
  <c r="E358" i="4"/>
  <c r="AI357" i="4"/>
  <c r="AH357" i="4"/>
  <c r="AG357" i="4"/>
  <c r="W357" i="4"/>
  <c r="V357" i="4"/>
  <c r="U357" i="4"/>
  <c r="T357" i="4"/>
  <c r="S357" i="4"/>
  <c r="R357" i="4"/>
  <c r="E357" i="4" s="1"/>
  <c r="J357" i="4"/>
  <c r="AH356" i="4"/>
  <c r="AI356" i="4" s="1"/>
  <c r="AG356" i="4"/>
  <c r="W356" i="4"/>
  <c r="V356" i="4"/>
  <c r="U356" i="4"/>
  <c r="T356" i="4"/>
  <c r="S356" i="4"/>
  <c r="R356" i="4"/>
  <c r="E356" i="4" s="1"/>
  <c r="J356" i="4"/>
  <c r="AH355" i="4"/>
  <c r="AG355" i="4"/>
  <c r="AI355" i="4" s="1"/>
  <c r="W355" i="4"/>
  <c r="V355" i="4"/>
  <c r="U355" i="4"/>
  <c r="T355" i="4"/>
  <c r="S355" i="4"/>
  <c r="R355" i="4"/>
  <c r="J355" i="4"/>
  <c r="E355" i="4"/>
  <c r="AH354" i="4"/>
  <c r="AG354" i="4"/>
  <c r="AI354" i="4" s="1"/>
  <c r="W354" i="4"/>
  <c r="V354" i="4"/>
  <c r="U354" i="4"/>
  <c r="T354" i="4"/>
  <c r="S354" i="4"/>
  <c r="R354" i="4"/>
  <c r="J354" i="4"/>
  <c r="E354" i="4"/>
  <c r="AI353" i="4"/>
  <c r="AH353" i="4"/>
  <c r="AG353" i="4"/>
  <c r="W353" i="4"/>
  <c r="V353" i="4"/>
  <c r="U353" i="4"/>
  <c r="T353" i="4"/>
  <c r="S353" i="4"/>
  <c r="R353" i="4"/>
  <c r="E353" i="4" s="1"/>
  <c r="J353" i="4"/>
  <c r="AH352" i="4"/>
  <c r="AI352" i="4" s="1"/>
  <c r="AG352" i="4"/>
  <c r="W352" i="4"/>
  <c r="V352" i="4"/>
  <c r="U352" i="4"/>
  <c r="T352" i="4"/>
  <c r="S352" i="4"/>
  <c r="R352" i="4"/>
  <c r="E352" i="4" s="1"/>
  <c r="J352" i="4"/>
  <c r="AH351" i="4"/>
  <c r="AG351" i="4"/>
  <c r="AI351" i="4" s="1"/>
  <c r="W351" i="4"/>
  <c r="V351" i="4"/>
  <c r="U351" i="4"/>
  <c r="T351" i="4"/>
  <c r="S351" i="4"/>
  <c r="R351" i="4"/>
  <c r="J351" i="4"/>
  <c r="E351" i="4"/>
  <c r="AH350" i="4"/>
  <c r="AG350" i="4"/>
  <c r="AI350" i="4" s="1"/>
  <c r="W350" i="4"/>
  <c r="V350" i="4"/>
  <c r="U350" i="4"/>
  <c r="T350" i="4"/>
  <c r="S350" i="4"/>
  <c r="R350" i="4"/>
  <c r="J350" i="4"/>
  <c r="E350" i="4"/>
  <c r="AI349" i="4"/>
  <c r="AH349" i="4"/>
  <c r="AG349" i="4"/>
  <c r="W349" i="4"/>
  <c r="V349" i="4"/>
  <c r="U349" i="4"/>
  <c r="T349" i="4"/>
  <c r="S349" i="4"/>
  <c r="R349" i="4"/>
  <c r="E349" i="4" s="1"/>
  <c r="J349" i="4"/>
  <c r="AH348" i="4"/>
  <c r="AI348" i="4" s="1"/>
  <c r="AG348" i="4"/>
  <c r="W348" i="4"/>
  <c r="V348" i="4"/>
  <c r="U348" i="4"/>
  <c r="T348" i="4"/>
  <c r="S348" i="4"/>
  <c r="R348" i="4"/>
  <c r="E348" i="4" s="1"/>
  <c r="J348" i="4"/>
  <c r="AH347" i="4"/>
  <c r="AG347" i="4"/>
  <c r="AI347" i="4" s="1"/>
  <c r="W347" i="4"/>
  <c r="V347" i="4"/>
  <c r="U347" i="4"/>
  <c r="T347" i="4"/>
  <c r="S347" i="4"/>
  <c r="R347" i="4"/>
  <c r="J347" i="4"/>
  <c r="E347" i="4"/>
  <c r="AH346" i="4"/>
  <c r="AG346" i="4"/>
  <c r="AI346" i="4" s="1"/>
  <c r="W346" i="4"/>
  <c r="V346" i="4"/>
  <c r="U346" i="4"/>
  <c r="T346" i="4"/>
  <c r="S346" i="4"/>
  <c r="R346" i="4"/>
  <c r="J346" i="4"/>
  <c r="E346" i="4"/>
  <c r="AI345" i="4"/>
  <c r="AH345" i="4"/>
  <c r="AG345" i="4"/>
  <c r="W345" i="4"/>
  <c r="V345" i="4"/>
  <c r="U345" i="4"/>
  <c r="T345" i="4"/>
  <c r="S345" i="4"/>
  <c r="R345" i="4"/>
  <c r="E345" i="4" s="1"/>
  <c r="J345" i="4"/>
  <c r="AH344" i="4"/>
  <c r="AI344" i="4" s="1"/>
  <c r="AG344" i="4"/>
  <c r="W344" i="4"/>
  <c r="V344" i="4"/>
  <c r="U344" i="4"/>
  <c r="T344" i="4"/>
  <c r="S344" i="4"/>
  <c r="R344" i="4"/>
  <c r="E344" i="4" s="1"/>
  <c r="J344" i="4"/>
  <c r="AH343" i="4"/>
  <c r="AG343" i="4"/>
  <c r="AI343" i="4" s="1"/>
  <c r="W343" i="4"/>
  <c r="V343" i="4"/>
  <c r="U343" i="4"/>
  <c r="T343" i="4"/>
  <c r="S343" i="4"/>
  <c r="R343" i="4"/>
  <c r="J343" i="4"/>
  <c r="E343" i="4"/>
  <c r="AH342" i="4"/>
  <c r="AG342" i="4"/>
  <c r="AI342" i="4" s="1"/>
  <c r="W342" i="4"/>
  <c r="V342" i="4"/>
  <c r="U342" i="4"/>
  <c r="T342" i="4"/>
  <c r="S342" i="4"/>
  <c r="R342" i="4"/>
  <c r="J342" i="4"/>
  <c r="E342" i="4"/>
  <c r="AI341" i="4"/>
  <c r="AH341" i="4"/>
  <c r="AG341" i="4"/>
  <c r="W341" i="4"/>
  <c r="V341" i="4"/>
  <c r="U341" i="4"/>
  <c r="T341" i="4"/>
  <c r="S341" i="4"/>
  <c r="R341" i="4"/>
  <c r="E341" i="4" s="1"/>
  <c r="J341" i="4"/>
  <c r="AH340" i="4"/>
  <c r="AI340" i="4" s="1"/>
  <c r="AG340" i="4"/>
  <c r="W340" i="4"/>
  <c r="V340" i="4"/>
  <c r="U340" i="4"/>
  <c r="T340" i="4"/>
  <c r="S340" i="4"/>
  <c r="R340" i="4"/>
  <c r="E340" i="4" s="1"/>
  <c r="J340" i="4"/>
  <c r="AH339" i="4"/>
  <c r="AG339" i="4"/>
  <c r="AI339" i="4" s="1"/>
  <c r="W339" i="4"/>
  <c r="V339" i="4"/>
  <c r="U339" i="4"/>
  <c r="T339" i="4"/>
  <c r="S339" i="4"/>
  <c r="R339" i="4"/>
  <c r="E339" i="4" s="1"/>
  <c r="J339" i="4"/>
  <c r="I339" i="4"/>
  <c r="AH338" i="4"/>
  <c r="AG338" i="4"/>
  <c r="AI338" i="4" s="1"/>
  <c r="W338" i="4"/>
  <c r="V338" i="4"/>
  <c r="U338" i="4"/>
  <c r="T338" i="4"/>
  <c r="S338" i="4"/>
  <c r="R338" i="4"/>
  <c r="E338" i="4" s="1"/>
  <c r="J338" i="4"/>
  <c r="I338" i="4"/>
  <c r="AH337" i="4"/>
  <c r="AG337" i="4"/>
  <c r="AI337" i="4" s="1"/>
  <c r="W337" i="4"/>
  <c r="V337" i="4"/>
  <c r="U337" i="4"/>
  <c r="T337" i="4"/>
  <c r="S337" i="4"/>
  <c r="R337" i="4"/>
  <c r="E337" i="4" s="1"/>
  <c r="J337" i="4"/>
  <c r="I337" i="4"/>
  <c r="AH336" i="4"/>
  <c r="AG336" i="4"/>
  <c r="AI336" i="4" s="1"/>
  <c r="W336" i="4"/>
  <c r="V336" i="4"/>
  <c r="U336" i="4"/>
  <c r="T336" i="4"/>
  <c r="S336" i="4"/>
  <c r="R336" i="4"/>
  <c r="E336" i="4" s="1"/>
  <c r="J336" i="4"/>
  <c r="I336" i="4"/>
  <c r="AH335" i="4"/>
  <c r="AG335" i="4"/>
  <c r="AI335" i="4" s="1"/>
  <c r="W335" i="4"/>
  <c r="V335" i="4"/>
  <c r="U335" i="4"/>
  <c r="T335" i="4"/>
  <c r="S335" i="4"/>
  <c r="R335" i="4"/>
  <c r="J335" i="4"/>
  <c r="E335" i="4"/>
  <c r="AH334" i="4"/>
  <c r="AG334" i="4"/>
  <c r="AI334" i="4" s="1"/>
  <c r="W334" i="4"/>
  <c r="V334" i="4"/>
  <c r="U334" i="4"/>
  <c r="T334" i="4"/>
  <c r="S334" i="4"/>
  <c r="R334" i="4"/>
  <c r="J334" i="4"/>
  <c r="I334" i="4"/>
  <c r="E334" i="4"/>
  <c r="AH333" i="4"/>
  <c r="AG333" i="4"/>
  <c r="AI333" i="4" s="1"/>
  <c r="W333" i="4"/>
  <c r="V333" i="4"/>
  <c r="U333" i="4"/>
  <c r="T333" i="4"/>
  <c r="S333" i="4"/>
  <c r="R333" i="4"/>
  <c r="J333" i="4"/>
  <c r="I333" i="4"/>
  <c r="E333" i="4"/>
  <c r="AH332" i="4"/>
  <c r="AG332" i="4"/>
  <c r="AI332" i="4" s="1"/>
  <c r="W332" i="4"/>
  <c r="V332" i="4"/>
  <c r="U332" i="4"/>
  <c r="T332" i="4"/>
  <c r="S332" i="4"/>
  <c r="R332" i="4"/>
  <c r="J332" i="4"/>
  <c r="I332" i="4"/>
  <c r="E332" i="4"/>
  <c r="AH331" i="4"/>
  <c r="AG331" i="4"/>
  <c r="AI331" i="4" s="1"/>
  <c r="W331" i="4"/>
  <c r="V331" i="4"/>
  <c r="U331" i="4"/>
  <c r="T331" i="4"/>
  <c r="S331" i="4"/>
  <c r="R331" i="4"/>
  <c r="J331" i="4"/>
  <c r="I331" i="4"/>
  <c r="E331" i="4"/>
  <c r="AH330" i="4"/>
  <c r="AG330" i="4"/>
  <c r="AI330" i="4" s="1"/>
  <c r="W330" i="4"/>
  <c r="V330" i="4"/>
  <c r="U330" i="4"/>
  <c r="T330" i="4"/>
  <c r="S330" i="4"/>
  <c r="R330" i="4"/>
  <c r="J330" i="4"/>
  <c r="I330" i="4"/>
  <c r="E330" i="4"/>
  <c r="AH329" i="4"/>
  <c r="AG329" i="4"/>
  <c r="AI329" i="4" s="1"/>
  <c r="AI328" i="4"/>
  <c r="AH328" i="4"/>
  <c r="AG328" i="4"/>
  <c r="W328" i="4"/>
  <c r="V328" i="4"/>
  <c r="U328" i="4"/>
  <c r="T328" i="4"/>
  <c r="S328" i="4"/>
  <c r="R328" i="4"/>
  <c r="J328" i="4"/>
  <c r="I328" i="4"/>
  <c r="E328" i="4"/>
  <c r="AI327" i="4"/>
  <c r="AH327" i="4"/>
  <c r="AG327" i="4"/>
  <c r="W327" i="4"/>
  <c r="V327" i="4"/>
  <c r="U327" i="4"/>
  <c r="T327" i="4"/>
  <c r="S327" i="4"/>
  <c r="R327" i="4"/>
  <c r="J327" i="4"/>
  <c r="I327" i="4"/>
  <c r="E327" i="4"/>
  <c r="AI326" i="4"/>
  <c r="AH326" i="4"/>
  <c r="AG326" i="4"/>
  <c r="W326" i="4"/>
  <c r="V326" i="4"/>
  <c r="U326" i="4"/>
  <c r="T326" i="4"/>
  <c r="S326" i="4"/>
  <c r="R326" i="4"/>
  <c r="J326" i="4"/>
  <c r="I326" i="4"/>
  <c r="E326" i="4"/>
  <c r="AI325" i="4"/>
  <c r="AH325" i="4"/>
  <c r="AG325" i="4"/>
  <c r="W325" i="4"/>
  <c r="V325" i="4"/>
  <c r="U325" i="4"/>
  <c r="T325" i="4"/>
  <c r="S325" i="4"/>
  <c r="R325" i="4"/>
  <c r="J325" i="4"/>
  <c r="I325" i="4"/>
  <c r="E325" i="4"/>
  <c r="AI324" i="4"/>
  <c r="AH324" i="4"/>
  <c r="AG324" i="4"/>
  <c r="W324" i="4"/>
  <c r="V324" i="4"/>
  <c r="U324" i="4"/>
  <c r="T324" i="4"/>
  <c r="S324" i="4"/>
  <c r="R324" i="4"/>
  <c r="J324" i="4"/>
  <c r="I324" i="4"/>
  <c r="E324" i="4"/>
  <c r="AI323" i="4"/>
  <c r="AH323" i="4"/>
  <c r="AG323" i="4"/>
  <c r="W323" i="4"/>
  <c r="V323" i="4"/>
  <c r="U323" i="4"/>
  <c r="T323" i="4"/>
  <c r="S323" i="4"/>
  <c r="R323" i="4"/>
  <c r="J323" i="4"/>
  <c r="I323" i="4"/>
  <c r="E323" i="4"/>
  <c r="AI322" i="4"/>
  <c r="AH322" i="4"/>
  <c r="AG322" i="4"/>
  <c r="W322" i="4"/>
  <c r="V322" i="4"/>
  <c r="U322" i="4"/>
  <c r="T322" i="4"/>
  <c r="S322" i="4"/>
  <c r="R322" i="4"/>
  <c r="J322" i="4"/>
  <c r="I322" i="4"/>
  <c r="E322" i="4"/>
  <c r="AI321" i="4"/>
  <c r="AH321" i="4"/>
  <c r="AG321" i="4"/>
  <c r="W321" i="4"/>
  <c r="V321" i="4"/>
  <c r="U321" i="4"/>
  <c r="T321" i="4"/>
  <c r="S321" i="4"/>
  <c r="R321" i="4"/>
  <c r="J321" i="4"/>
  <c r="I321" i="4"/>
  <c r="E321" i="4"/>
  <c r="AI320" i="4"/>
  <c r="AH320" i="4"/>
  <c r="AG320" i="4"/>
  <c r="W320" i="4"/>
  <c r="V320" i="4"/>
  <c r="U320" i="4"/>
  <c r="T320" i="4"/>
  <c r="S320" i="4"/>
  <c r="R320" i="4"/>
  <c r="J320" i="4"/>
  <c r="I320" i="4"/>
  <c r="E320" i="4"/>
  <c r="AI319" i="4"/>
  <c r="AH319" i="4"/>
  <c r="AG319" i="4"/>
  <c r="W319" i="4"/>
  <c r="V319" i="4"/>
  <c r="U319" i="4"/>
  <c r="T319" i="4"/>
  <c r="S319" i="4"/>
  <c r="R319" i="4"/>
  <c r="E319" i="4" s="1"/>
  <c r="J319" i="4"/>
  <c r="AI318" i="4"/>
  <c r="AH318" i="4"/>
  <c r="AG318" i="4"/>
  <c r="W318" i="4"/>
  <c r="V318" i="4"/>
  <c r="U318" i="4"/>
  <c r="T318" i="4"/>
  <c r="S318" i="4"/>
  <c r="R318" i="4"/>
  <c r="E318" i="4" s="1"/>
  <c r="J318" i="4"/>
  <c r="AH317" i="4"/>
  <c r="AG317" i="4"/>
  <c r="AI317" i="4" s="1"/>
  <c r="W317" i="4"/>
  <c r="V317" i="4"/>
  <c r="U317" i="4"/>
  <c r="T317" i="4"/>
  <c r="S317" i="4"/>
  <c r="R317" i="4"/>
  <c r="J317" i="4"/>
  <c r="E317" i="4"/>
  <c r="AH316" i="4"/>
  <c r="AG316" i="4"/>
  <c r="AI316" i="4" s="1"/>
  <c r="W316" i="4"/>
  <c r="V316" i="4"/>
  <c r="U316" i="4"/>
  <c r="T316" i="4"/>
  <c r="S316" i="4"/>
  <c r="R316" i="4"/>
  <c r="J316" i="4"/>
  <c r="E316" i="4"/>
  <c r="AI315" i="4"/>
  <c r="AH315" i="4"/>
  <c r="AG315" i="4"/>
  <c r="W315" i="4"/>
  <c r="V315" i="4"/>
  <c r="U315" i="4"/>
  <c r="T315" i="4"/>
  <c r="S315" i="4"/>
  <c r="R315" i="4"/>
  <c r="E315" i="4" s="1"/>
  <c r="J315" i="4"/>
  <c r="AI314" i="4"/>
  <c r="AH314" i="4"/>
  <c r="AG314" i="4"/>
  <c r="W314" i="4"/>
  <c r="V314" i="4"/>
  <c r="U314" i="4"/>
  <c r="T314" i="4"/>
  <c r="S314" i="4"/>
  <c r="R314" i="4"/>
  <c r="E314" i="4" s="1"/>
  <c r="J314" i="4"/>
  <c r="AH313" i="4"/>
  <c r="AG313" i="4"/>
  <c r="AI313" i="4" s="1"/>
  <c r="W313" i="4"/>
  <c r="V313" i="4"/>
  <c r="U313" i="4"/>
  <c r="T313" i="4"/>
  <c r="S313" i="4"/>
  <c r="R313" i="4"/>
  <c r="J313" i="4"/>
  <c r="E313" i="4"/>
  <c r="AH312" i="4"/>
  <c r="AG312" i="4"/>
  <c r="AI312" i="4" s="1"/>
  <c r="W312" i="4"/>
  <c r="V312" i="4"/>
  <c r="U312" i="4"/>
  <c r="T312" i="4"/>
  <c r="S312" i="4"/>
  <c r="R312" i="4"/>
  <c r="J312" i="4"/>
  <c r="E312" i="4"/>
  <c r="AI311" i="4"/>
  <c r="AH311" i="4"/>
  <c r="AG311" i="4"/>
  <c r="W311" i="4"/>
  <c r="V311" i="4"/>
  <c r="U311" i="4"/>
  <c r="T311" i="4"/>
  <c r="S311" i="4"/>
  <c r="R311" i="4"/>
  <c r="E311" i="4" s="1"/>
  <c r="J311" i="4"/>
  <c r="AI310" i="4"/>
  <c r="AH310" i="4"/>
  <c r="AG310" i="4"/>
  <c r="W310" i="4"/>
  <c r="V310" i="4"/>
  <c r="U310" i="4"/>
  <c r="T310" i="4"/>
  <c r="S310" i="4"/>
  <c r="R310" i="4"/>
  <c r="E310" i="4" s="1"/>
  <c r="J310" i="4"/>
  <c r="AH309" i="4"/>
  <c r="AG309" i="4"/>
  <c r="AI309" i="4" s="1"/>
  <c r="W309" i="4"/>
  <c r="V309" i="4"/>
  <c r="U309" i="4"/>
  <c r="T309" i="4"/>
  <c r="S309" i="4"/>
  <c r="R309" i="4"/>
  <c r="J309" i="4"/>
  <c r="E309" i="4"/>
  <c r="AH308" i="4"/>
  <c r="AG308" i="4"/>
  <c r="AI308" i="4" s="1"/>
  <c r="W308" i="4"/>
  <c r="V308" i="4"/>
  <c r="U308" i="4"/>
  <c r="T308" i="4"/>
  <c r="S308" i="4"/>
  <c r="R308" i="4"/>
  <c r="J308" i="4"/>
  <c r="E308" i="4"/>
  <c r="AI307" i="4"/>
  <c r="AH307" i="4"/>
  <c r="AG307" i="4"/>
  <c r="W307" i="4"/>
  <c r="V307" i="4"/>
  <c r="U307" i="4"/>
  <c r="T307" i="4"/>
  <c r="S307" i="4"/>
  <c r="R307" i="4"/>
  <c r="E307" i="4" s="1"/>
  <c r="J307" i="4"/>
  <c r="AI306" i="4"/>
  <c r="AH306" i="4"/>
  <c r="AG306" i="4"/>
  <c r="W306" i="4"/>
  <c r="V306" i="4"/>
  <c r="U306" i="4"/>
  <c r="T306" i="4"/>
  <c r="S306" i="4"/>
  <c r="R306" i="4"/>
  <c r="E306" i="4" s="1"/>
  <c r="J306" i="4"/>
  <c r="AH305" i="4"/>
  <c r="AG305" i="4"/>
  <c r="AI305" i="4" s="1"/>
  <c r="W305" i="4"/>
  <c r="V305" i="4"/>
  <c r="U305" i="4"/>
  <c r="T305" i="4"/>
  <c r="S305" i="4"/>
  <c r="R305" i="4"/>
  <c r="J305" i="4"/>
  <c r="E305" i="4"/>
  <c r="AH304" i="4"/>
  <c r="AG304" i="4"/>
  <c r="AI304" i="4" s="1"/>
  <c r="W304" i="4"/>
  <c r="V304" i="4"/>
  <c r="U304" i="4"/>
  <c r="T304" i="4"/>
  <c r="S304" i="4"/>
  <c r="R304" i="4"/>
  <c r="J304" i="4"/>
  <c r="E304" i="4"/>
  <c r="AI303" i="4"/>
  <c r="AH303" i="4"/>
  <c r="AG303" i="4"/>
  <c r="W303" i="4"/>
  <c r="V303" i="4"/>
  <c r="U303" i="4"/>
  <c r="T303" i="4"/>
  <c r="S303" i="4"/>
  <c r="R303" i="4"/>
  <c r="J303" i="4"/>
  <c r="AI302" i="4"/>
  <c r="AH302" i="4"/>
  <c r="AG302" i="4"/>
  <c r="W302" i="4"/>
  <c r="V302" i="4"/>
  <c r="U302" i="4"/>
  <c r="T302" i="4"/>
  <c r="S302" i="4"/>
  <c r="R302" i="4"/>
  <c r="E302" i="4" s="1"/>
  <c r="J302" i="4"/>
  <c r="AH301" i="4"/>
  <c r="AG301" i="4"/>
  <c r="AI301" i="4" s="1"/>
  <c r="W301" i="4"/>
  <c r="V301" i="4"/>
  <c r="U301" i="4"/>
  <c r="T301" i="4"/>
  <c r="S301" i="4"/>
  <c r="R301" i="4"/>
  <c r="J301" i="4"/>
  <c r="E301" i="4"/>
  <c r="AH300" i="4"/>
  <c r="AG300" i="4"/>
  <c r="AI300" i="4" s="1"/>
  <c r="W300" i="4"/>
  <c r="V300" i="4"/>
  <c r="U300" i="4"/>
  <c r="T300" i="4"/>
  <c r="S300" i="4"/>
  <c r="R300" i="4"/>
  <c r="J300" i="4"/>
  <c r="E300" i="4"/>
  <c r="AH299" i="4"/>
  <c r="AG299" i="4"/>
  <c r="AI299" i="4" s="1"/>
  <c r="W299" i="4"/>
  <c r="V299" i="4"/>
  <c r="U299" i="4"/>
  <c r="T299" i="4"/>
  <c r="E299" i="4" s="1"/>
  <c r="S299" i="4"/>
  <c r="R299" i="4"/>
  <c r="J299" i="4"/>
  <c r="I299" i="4"/>
  <c r="AH298" i="4"/>
  <c r="AG298" i="4"/>
  <c r="AI298" i="4" s="1"/>
  <c r="W298" i="4"/>
  <c r="V298" i="4"/>
  <c r="U298" i="4"/>
  <c r="T298" i="4"/>
  <c r="S298" i="4"/>
  <c r="R298" i="4"/>
  <c r="J298" i="4"/>
  <c r="E298" i="4"/>
  <c r="AI297" i="4"/>
  <c r="AH297" i="4"/>
  <c r="AG297" i="4"/>
  <c r="W297" i="4"/>
  <c r="V297" i="4"/>
  <c r="U297" i="4"/>
  <c r="T297" i="4"/>
  <c r="S297" i="4"/>
  <c r="R297" i="4"/>
  <c r="K297" i="4"/>
  <c r="J297" i="4"/>
  <c r="E297" i="4"/>
  <c r="AI296" i="4"/>
  <c r="AH296" i="4"/>
  <c r="AG296" i="4"/>
  <c r="W296" i="4"/>
  <c r="V296" i="4"/>
  <c r="U296" i="4"/>
  <c r="T296" i="4"/>
  <c r="S296" i="4"/>
  <c r="R296" i="4"/>
  <c r="J296" i="4"/>
  <c r="I296" i="4" s="1"/>
  <c r="E296" i="4"/>
  <c r="AI295" i="4"/>
  <c r="AH295" i="4"/>
  <c r="AG295" i="4"/>
  <c r="W295" i="4"/>
  <c r="V295" i="4"/>
  <c r="U295" i="4"/>
  <c r="T295" i="4"/>
  <c r="S295" i="4"/>
  <c r="R295" i="4"/>
  <c r="J295" i="4"/>
  <c r="I295" i="4" s="1"/>
  <c r="AI294" i="4"/>
  <c r="AH294" i="4"/>
  <c r="AG294" i="4"/>
  <c r="W294" i="4"/>
  <c r="V294" i="4"/>
  <c r="U294" i="4"/>
  <c r="T294" i="4"/>
  <c r="S294" i="4"/>
  <c r="R294" i="4"/>
  <c r="E294" i="4" s="1"/>
  <c r="J294" i="4"/>
  <c r="AH293" i="4"/>
  <c r="AG293" i="4"/>
  <c r="W293" i="4"/>
  <c r="V293" i="4"/>
  <c r="U293" i="4"/>
  <c r="T293" i="4"/>
  <c r="S293" i="4"/>
  <c r="R293" i="4"/>
  <c r="J293" i="4"/>
  <c r="E293" i="4"/>
  <c r="AH292" i="4"/>
  <c r="AG292" i="4"/>
  <c r="AI292" i="4" s="1"/>
  <c r="W292" i="4"/>
  <c r="V292" i="4"/>
  <c r="U292" i="4"/>
  <c r="T292" i="4"/>
  <c r="S292" i="4"/>
  <c r="R292" i="4"/>
  <c r="J292" i="4"/>
  <c r="E292" i="4"/>
  <c r="AI291" i="4"/>
  <c r="AH291" i="4"/>
  <c r="AG291" i="4"/>
  <c r="W291" i="4"/>
  <c r="V291" i="4"/>
  <c r="U291" i="4"/>
  <c r="T291" i="4"/>
  <c r="S291" i="4"/>
  <c r="R291" i="4"/>
  <c r="E291" i="4" s="1"/>
  <c r="J291" i="4"/>
  <c r="AI290" i="4"/>
  <c r="AH290" i="4"/>
  <c r="AG290" i="4"/>
  <c r="W290" i="4"/>
  <c r="V290" i="4"/>
  <c r="U290" i="4"/>
  <c r="T290" i="4"/>
  <c r="S290" i="4"/>
  <c r="R290" i="4"/>
  <c r="E290" i="4" s="1"/>
  <c r="J290" i="4"/>
  <c r="AH289" i="4"/>
  <c r="AG289" i="4"/>
  <c r="W289" i="4"/>
  <c r="V289" i="4"/>
  <c r="U289" i="4"/>
  <c r="T289" i="4"/>
  <c r="S289" i="4"/>
  <c r="R289" i="4"/>
  <c r="J289" i="4"/>
  <c r="E289" i="4"/>
  <c r="AH288" i="4"/>
  <c r="AG288" i="4"/>
  <c r="AI288" i="4" s="1"/>
  <c r="W288" i="4"/>
  <c r="V288" i="4"/>
  <c r="U288" i="4"/>
  <c r="T288" i="4"/>
  <c r="S288" i="4"/>
  <c r="R288" i="4"/>
  <c r="J288" i="4"/>
  <c r="E288" i="4"/>
  <c r="AI287" i="4"/>
  <c r="AH287" i="4"/>
  <c r="AG287" i="4"/>
  <c r="W287" i="4"/>
  <c r="V287" i="4"/>
  <c r="U287" i="4"/>
  <c r="T287" i="4"/>
  <c r="S287" i="4"/>
  <c r="R287" i="4"/>
  <c r="E287" i="4" s="1"/>
  <c r="J287" i="4"/>
  <c r="AI286" i="4"/>
  <c r="AH286" i="4"/>
  <c r="AG286" i="4"/>
  <c r="W286" i="4"/>
  <c r="V286" i="4"/>
  <c r="U286" i="4"/>
  <c r="T286" i="4"/>
  <c r="S286" i="4"/>
  <c r="R286" i="4"/>
  <c r="E286" i="4" s="1"/>
  <c r="J286" i="4"/>
  <c r="AH285" i="4"/>
  <c r="AG285" i="4"/>
  <c r="W285" i="4"/>
  <c r="V285" i="4"/>
  <c r="U285" i="4"/>
  <c r="T285" i="4"/>
  <c r="S285" i="4"/>
  <c r="R285" i="4"/>
  <c r="J285" i="4"/>
  <c r="E285" i="4"/>
  <c r="AH284" i="4"/>
  <c r="AG284" i="4"/>
  <c r="AI284" i="4" s="1"/>
  <c r="W284" i="4"/>
  <c r="V284" i="4"/>
  <c r="U284" i="4"/>
  <c r="T284" i="4"/>
  <c r="S284" i="4"/>
  <c r="R284" i="4"/>
  <c r="J284" i="4"/>
  <c r="E284" i="4"/>
  <c r="AI283" i="4"/>
  <c r="AH283" i="4"/>
  <c r="AG283" i="4"/>
  <c r="W283" i="4"/>
  <c r="V283" i="4"/>
  <c r="U283" i="4"/>
  <c r="T283" i="4"/>
  <c r="S283" i="4"/>
  <c r="R283" i="4"/>
  <c r="E283" i="4" s="1"/>
  <c r="J283" i="4"/>
  <c r="AI282" i="4"/>
  <c r="AH282" i="4"/>
  <c r="AG282" i="4"/>
  <c r="W282" i="4"/>
  <c r="V282" i="4"/>
  <c r="U282" i="4"/>
  <c r="T282" i="4"/>
  <c r="S282" i="4"/>
  <c r="R282" i="4"/>
  <c r="E282" i="4" s="1"/>
  <c r="J282" i="4"/>
  <c r="AH281" i="4"/>
  <c r="AG281" i="4"/>
  <c r="W281" i="4"/>
  <c r="V281" i="4"/>
  <c r="U281" i="4"/>
  <c r="T281" i="4"/>
  <c r="S281" i="4"/>
  <c r="R281" i="4"/>
  <c r="J281" i="4"/>
  <c r="E281" i="4"/>
  <c r="AH280" i="4"/>
  <c r="AG280" i="4"/>
  <c r="AI280" i="4" s="1"/>
  <c r="W280" i="4"/>
  <c r="V280" i="4"/>
  <c r="U280" i="4"/>
  <c r="T280" i="4"/>
  <c r="S280" i="4"/>
  <c r="R280" i="4"/>
  <c r="J280" i="4"/>
  <c r="E280" i="4"/>
  <c r="AI279" i="4"/>
  <c r="AH279" i="4"/>
  <c r="AG279" i="4"/>
  <c r="W279" i="4"/>
  <c r="V279" i="4"/>
  <c r="U279" i="4"/>
  <c r="T279" i="4"/>
  <c r="S279" i="4"/>
  <c r="R279" i="4"/>
  <c r="E279" i="4" s="1"/>
  <c r="J279" i="4"/>
  <c r="AI278" i="4"/>
  <c r="AH278" i="4"/>
  <c r="AG278" i="4"/>
  <c r="W278" i="4"/>
  <c r="V278" i="4"/>
  <c r="U278" i="4"/>
  <c r="T278" i="4"/>
  <c r="S278" i="4"/>
  <c r="R278" i="4"/>
  <c r="E278" i="4" s="1"/>
  <c r="J278" i="4"/>
  <c r="AH277" i="4"/>
  <c r="AG277" i="4"/>
  <c r="W277" i="4"/>
  <c r="V277" i="4"/>
  <c r="U277" i="4"/>
  <c r="T277" i="4"/>
  <c r="S277" i="4"/>
  <c r="R277" i="4"/>
  <c r="J277" i="4"/>
  <c r="E277" i="4"/>
  <c r="AH276" i="4"/>
  <c r="AG276" i="4"/>
  <c r="AI276" i="4" s="1"/>
  <c r="W276" i="4"/>
  <c r="V276" i="4"/>
  <c r="U276" i="4"/>
  <c r="T276" i="4"/>
  <c r="S276" i="4"/>
  <c r="R276" i="4"/>
  <c r="J276" i="4"/>
  <c r="E276" i="4"/>
  <c r="AI275" i="4"/>
  <c r="AH275" i="4"/>
  <c r="AG275" i="4"/>
  <c r="W275" i="4"/>
  <c r="V275" i="4"/>
  <c r="U275" i="4"/>
  <c r="T275" i="4"/>
  <c r="S275" i="4"/>
  <c r="R275" i="4"/>
  <c r="E275" i="4" s="1"/>
  <c r="J275" i="4"/>
  <c r="AI274" i="4"/>
  <c r="AH274" i="4"/>
  <c r="AG274" i="4"/>
  <c r="W274" i="4"/>
  <c r="V274" i="4"/>
  <c r="U274" i="4"/>
  <c r="T274" i="4"/>
  <c r="S274" i="4"/>
  <c r="R274" i="4"/>
  <c r="E274" i="4" s="1"/>
  <c r="J274" i="4"/>
  <c r="AH273" i="4"/>
  <c r="AG273" i="4"/>
  <c r="W273" i="4"/>
  <c r="V273" i="4"/>
  <c r="U273" i="4"/>
  <c r="T273" i="4"/>
  <c r="S273" i="4"/>
  <c r="R273" i="4"/>
  <c r="J273" i="4"/>
  <c r="E273" i="4"/>
  <c r="AH272" i="4"/>
  <c r="AG272" i="4"/>
  <c r="AI272" i="4" s="1"/>
  <c r="W272" i="4"/>
  <c r="V272" i="4"/>
  <c r="U272" i="4"/>
  <c r="T272" i="4"/>
  <c r="S272" i="4"/>
  <c r="R272" i="4"/>
  <c r="J272" i="4"/>
  <c r="E272" i="4"/>
  <c r="AI271" i="4"/>
  <c r="AH271" i="4"/>
  <c r="AG271" i="4"/>
  <c r="W271" i="4"/>
  <c r="V271" i="4"/>
  <c r="U271" i="4"/>
  <c r="T271" i="4"/>
  <c r="S271" i="4"/>
  <c r="R271" i="4"/>
  <c r="J271" i="4"/>
  <c r="I271" i="4" s="1"/>
  <c r="E271" i="4"/>
  <c r="AI270" i="4"/>
  <c r="AH270" i="4"/>
  <c r="AG270" i="4"/>
  <c r="W270" i="4"/>
  <c r="V270" i="4"/>
  <c r="U270" i="4"/>
  <c r="T270" i="4"/>
  <c r="S270" i="4"/>
  <c r="R270" i="4"/>
  <c r="J270" i="4"/>
  <c r="I270" i="4" s="1"/>
  <c r="E270" i="4"/>
  <c r="AI269" i="4"/>
  <c r="AH269" i="4"/>
  <c r="AG269" i="4"/>
  <c r="W269" i="4"/>
  <c r="V269" i="4"/>
  <c r="U269" i="4"/>
  <c r="T269" i="4"/>
  <c r="S269" i="4"/>
  <c r="R269" i="4"/>
  <c r="J269" i="4"/>
  <c r="I269" i="4" s="1"/>
  <c r="E269" i="4"/>
  <c r="AI268" i="4"/>
  <c r="AH268" i="4"/>
  <c r="AG268" i="4"/>
  <c r="W268" i="4"/>
  <c r="V268" i="4"/>
  <c r="U268" i="4"/>
  <c r="T268" i="4"/>
  <c r="S268" i="4"/>
  <c r="E268" i="4" s="1"/>
  <c r="R268" i="4"/>
  <c r="J268" i="4"/>
  <c r="I268" i="4" s="1"/>
  <c r="AI267" i="4"/>
  <c r="AH267" i="4"/>
  <c r="AG267" i="4"/>
  <c r="W267" i="4"/>
  <c r="V267" i="4"/>
  <c r="U267" i="4"/>
  <c r="T267" i="4"/>
  <c r="S267" i="4"/>
  <c r="R267" i="4"/>
  <c r="J267" i="4"/>
  <c r="I267" i="4" s="1"/>
  <c r="E267" i="4"/>
  <c r="AI266" i="4"/>
  <c r="AH266" i="4"/>
  <c r="AG266" i="4"/>
  <c r="W266" i="4"/>
  <c r="V266" i="4"/>
  <c r="U266" i="4"/>
  <c r="T266" i="4"/>
  <c r="S266" i="4"/>
  <c r="E266" i="4" s="1"/>
  <c r="R266" i="4"/>
  <c r="J266" i="4"/>
  <c r="I266" i="4" s="1"/>
  <c r="AI265" i="4"/>
  <c r="AH265" i="4"/>
  <c r="AG265" i="4"/>
  <c r="W265" i="4"/>
  <c r="V265" i="4"/>
  <c r="U265" i="4"/>
  <c r="T265" i="4"/>
  <c r="S265" i="4"/>
  <c r="R265" i="4"/>
  <c r="J265" i="4"/>
  <c r="I265" i="4" s="1"/>
  <c r="E265" i="4"/>
  <c r="AI264" i="4"/>
  <c r="AH264" i="4"/>
  <c r="AG264" i="4"/>
  <c r="W264" i="4"/>
  <c r="V264" i="4"/>
  <c r="U264" i="4"/>
  <c r="T264" i="4"/>
  <c r="S264" i="4"/>
  <c r="E264" i="4" s="1"/>
  <c r="R264" i="4"/>
  <c r="J264" i="4"/>
  <c r="I264" i="4" s="1"/>
  <c r="AI263" i="4"/>
  <c r="AH263" i="4"/>
  <c r="AG263" i="4"/>
  <c r="W263" i="4"/>
  <c r="V263" i="4"/>
  <c r="U263" i="4"/>
  <c r="T263" i="4"/>
  <c r="S263" i="4"/>
  <c r="R263" i="4"/>
  <c r="J263" i="4"/>
  <c r="I263" i="4" s="1"/>
  <c r="E263" i="4"/>
  <c r="AI262" i="4"/>
  <c r="AH262" i="4"/>
  <c r="AG262" i="4"/>
  <c r="W262" i="4"/>
  <c r="V262" i="4"/>
  <c r="U262" i="4"/>
  <c r="T262" i="4"/>
  <c r="S262" i="4"/>
  <c r="R262" i="4"/>
  <c r="J262" i="4"/>
  <c r="AI261" i="4"/>
  <c r="AH261" i="4"/>
  <c r="AG261" i="4"/>
  <c r="W261" i="4"/>
  <c r="V261" i="4"/>
  <c r="U261" i="4"/>
  <c r="T261" i="4"/>
  <c r="S261" i="4"/>
  <c r="R261" i="4"/>
  <c r="E261" i="4" s="1"/>
  <c r="J261" i="4"/>
  <c r="AH260" i="4"/>
  <c r="AG260" i="4"/>
  <c r="W260" i="4"/>
  <c r="V260" i="4"/>
  <c r="U260" i="4"/>
  <c r="T260" i="4"/>
  <c r="S260" i="4"/>
  <c r="R260" i="4"/>
  <c r="J260" i="4"/>
  <c r="E260" i="4"/>
  <c r="AH259" i="4"/>
  <c r="AG259" i="4"/>
  <c r="AI259" i="4" s="1"/>
  <c r="W259" i="4"/>
  <c r="V259" i="4"/>
  <c r="U259" i="4"/>
  <c r="T259" i="4"/>
  <c r="S259" i="4"/>
  <c r="R259" i="4"/>
  <c r="J259" i="4"/>
  <c r="E259" i="4"/>
  <c r="AI258" i="4"/>
  <c r="AH258" i="4"/>
  <c r="AG258" i="4"/>
  <c r="W258" i="4"/>
  <c r="V258" i="4"/>
  <c r="U258" i="4"/>
  <c r="T258" i="4"/>
  <c r="S258" i="4"/>
  <c r="R258" i="4"/>
  <c r="E258" i="4" s="1"/>
  <c r="J258" i="4"/>
  <c r="AI257" i="4"/>
  <c r="AH257" i="4"/>
  <c r="AG257" i="4"/>
  <c r="W257" i="4"/>
  <c r="V257" i="4"/>
  <c r="U257" i="4"/>
  <c r="T257" i="4"/>
  <c r="S257" i="4"/>
  <c r="R257" i="4"/>
  <c r="E257" i="4" s="1"/>
  <c r="J257" i="4"/>
  <c r="AH256" i="4"/>
  <c r="AG256" i="4"/>
  <c r="W256" i="4"/>
  <c r="V256" i="4"/>
  <c r="U256" i="4"/>
  <c r="T256" i="4"/>
  <c r="S256" i="4"/>
  <c r="R256" i="4"/>
  <c r="J256" i="4"/>
  <c r="E256" i="4"/>
  <c r="AH255" i="4"/>
  <c r="AG255" i="4"/>
  <c r="AI255" i="4" s="1"/>
  <c r="W255" i="4"/>
  <c r="V255" i="4"/>
  <c r="U255" i="4"/>
  <c r="T255" i="4"/>
  <c r="S255" i="4"/>
  <c r="R255" i="4"/>
  <c r="J255" i="4"/>
  <c r="E255" i="4"/>
  <c r="AI254" i="4"/>
  <c r="AH254" i="4"/>
  <c r="AG254" i="4"/>
  <c r="W254" i="4"/>
  <c r="V254" i="4"/>
  <c r="U254" i="4"/>
  <c r="T254" i="4"/>
  <c r="S254" i="4"/>
  <c r="E254" i="4" s="1"/>
  <c r="R254" i="4"/>
  <c r="J254" i="4"/>
  <c r="I254" i="4" s="1"/>
  <c r="AI253" i="4"/>
  <c r="AH253" i="4"/>
  <c r="AG253" i="4"/>
  <c r="W253" i="4"/>
  <c r="V253" i="4"/>
  <c r="U253" i="4"/>
  <c r="T253" i="4"/>
  <c r="S253" i="4"/>
  <c r="R253" i="4"/>
  <c r="J253" i="4"/>
  <c r="I253" i="4" s="1"/>
  <c r="E253" i="4"/>
  <c r="AI252" i="4"/>
  <c r="AH252" i="4"/>
  <c r="AG252" i="4"/>
  <c r="W252" i="4"/>
  <c r="V252" i="4"/>
  <c r="U252" i="4"/>
  <c r="T252" i="4"/>
  <c r="S252" i="4"/>
  <c r="R252" i="4"/>
  <c r="J252" i="4"/>
  <c r="I252" i="4" s="1"/>
  <c r="E252" i="4"/>
  <c r="AH251" i="4"/>
  <c r="AI251" i="4" s="1"/>
  <c r="AG251" i="4"/>
  <c r="W251" i="4"/>
  <c r="V251" i="4"/>
  <c r="U251" i="4"/>
  <c r="T251" i="4"/>
  <c r="S251" i="4"/>
  <c r="E251" i="4" s="1"/>
  <c r="R251" i="4"/>
  <c r="J251" i="4"/>
  <c r="I251" i="4" s="1"/>
  <c r="AH250" i="4"/>
  <c r="AI250" i="4" s="1"/>
  <c r="AG250" i="4"/>
  <c r="W250" i="4"/>
  <c r="V250" i="4"/>
  <c r="U250" i="4"/>
  <c r="T250" i="4"/>
  <c r="S250" i="4"/>
  <c r="R250" i="4"/>
  <c r="J250" i="4"/>
  <c r="I250" i="4" s="1"/>
  <c r="E250" i="4"/>
  <c r="AH249" i="4"/>
  <c r="AI249" i="4" s="1"/>
  <c r="AG249" i="4"/>
  <c r="W249" i="4"/>
  <c r="V249" i="4"/>
  <c r="U249" i="4"/>
  <c r="T249" i="4"/>
  <c r="S249" i="4"/>
  <c r="E249" i="4" s="1"/>
  <c r="R249" i="4"/>
  <c r="J249" i="4"/>
  <c r="I249" i="4" s="1"/>
  <c r="AH248" i="4"/>
  <c r="AI248" i="4" s="1"/>
  <c r="AG248" i="4"/>
  <c r="W248" i="4"/>
  <c r="V248" i="4"/>
  <c r="U248" i="4"/>
  <c r="T248" i="4"/>
  <c r="S248" i="4"/>
  <c r="R248" i="4"/>
  <c r="J248" i="4"/>
  <c r="I248" i="4" s="1"/>
  <c r="E248" i="4"/>
  <c r="AH247" i="4"/>
  <c r="AI247" i="4" s="1"/>
  <c r="AG247" i="4"/>
  <c r="W247" i="4"/>
  <c r="V247" i="4"/>
  <c r="U247" i="4"/>
  <c r="T247" i="4"/>
  <c r="S247" i="4"/>
  <c r="E247" i="4" s="1"/>
  <c r="R247" i="4"/>
  <c r="J247" i="4"/>
  <c r="I247" i="4" s="1"/>
  <c r="AH246" i="4"/>
  <c r="AI246" i="4" s="1"/>
  <c r="AG246" i="4"/>
  <c r="W246" i="4"/>
  <c r="V246" i="4"/>
  <c r="U246" i="4"/>
  <c r="T246" i="4"/>
  <c r="S246" i="4"/>
  <c r="R246" i="4"/>
  <c r="J246" i="4"/>
  <c r="AI245" i="4"/>
  <c r="AH245" i="4"/>
  <c r="AG245" i="4"/>
  <c r="W245" i="4"/>
  <c r="V245" i="4"/>
  <c r="U245" i="4"/>
  <c r="T245" i="4"/>
  <c r="S245" i="4"/>
  <c r="R245" i="4"/>
  <c r="E245" i="4" s="1"/>
  <c r="J245" i="4"/>
  <c r="AH244" i="4"/>
  <c r="AG244" i="4"/>
  <c r="AI244" i="4" s="1"/>
  <c r="W244" i="4"/>
  <c r="V244" i="4"/>
  <c r="U244" i="4"/>
  <c r="T244" i="4"/>
  <c r="S244" i="4"/>
  <c r="R244" i="4"/>
  <c r="J244" i="4"/>
  <c r="E244" i="4"/>
  <c r="AH243" i="4"/>
  <c r="AG243" i="4"/>
  <c r="AI243" i="4" s="1"/>
  <c r="W243" i="4"/>
  <c r="V243" i="4"/>
  <c r="U243" i="4"/>
  <c r="T243" i="4"/>
  <c r="S243" i="4"/>
  <c r="R243" i="4"/>
  <c r="J243" i="4"/>
  <c r="E243" i="4"/>
  <c r="AH242" i="4"/>
  <c r="AI242" i="4" s="1"/>
  <c r="AG242" i="4"/>
  <c r="W242" i="4"/>
  <c r="V242" i="4"/>
  <c r="U242" i="4"/>
  <c r="T242" i="4"/>
  <c r="S242" i="4"/>
  <c r="R242" i="4"/>
  <c r="E242" i="4" s="1"/>
  <c r="J242" i="4"/>
  <c r="AI241" i="4"/>
  <c r="AH241" i="4"/>
  <c r="AG241" i="4"/>
  <c r="W241" i="4"/>
  <c r="V241" i="4"/>
  <c r="U241" i="4"/>
  <c r="T241" i="4"/>
  <c r="S241" i="4"/>
  <c r="R241" i="4"/>
  <c r="E241" i="4" s="1"/>
  <c r="J241" i="4"/>
  <c r="AH240" i="4"/>
  <c r="AG240" i="4"/>
  <c r="W240" i="4"/>
  <c r="V240" i="4"/>
  <c r="U240" i="4"/>
  <c r="T240" i="4"/>
  <c r="S240" i="4"/>
  <c r="R240" i="4"/>
  <c r="J240" i="4"/>
  <c r="I240" i="4" s="1"/>
  <c r="E240" i="4"/>
  <c r="AH239" i="4"/>
  <c r="AG239" i="4"/>
  <c r="W239" i="4"/>
  <c r="V239" i="4"/>
  <c r="U239" i="4"/>
  <c r="T239" i="4"/>
  <c r="S239" i="4"/>
  <c r="R239" i="4"/>
  <c r="J239" i="4"/>
  <c r="I239" i="4" s="1"/>
  <c r="E239" i="4"/>
  <c r="AH238" i="4"/>
  <c r="AG238" i="4"/>
  <c r="W238" i="4"/>
  <c r="V238" i="4"/>
  <c r="U238" i="4"/>
  <c r="T238" i="4"/>
  <c r="S238" i="4"/>
  <c r="E238" i="4" s="1"/>
  <c r="R238" i="4"/>
  <c r="N238" i="4"/>
  <c r="M238" i="4"/>
  <c r="J238" i="4"/>
  <c r="AI237" i="4"/>
  <c r="AH237" i="4"/>
  <c r="AG237" i="4"/>
  <c r="W237" i="4"/>
  <c r="V237" i="4"/>
  <c r="U237" i="4"/>
  <c r="T237" i="4"/>
  <c r="S237" i="4"/>
  <c r="R237" i="4"/>
  <c r="N237" i="4"/>
  <c r="M237" i="4"/>
  <c r="J237" i="4"/>
  <c r="E237" i="4"/>
  <c r="AH236" i="4"/>
  <c r="AI236" i="4" s="1"/>
  <c r="AG236" i="4"/>
  <c r="W236" i="4"/>
  <c r="V236" i="4"/>
  <c r="U236" i="4"/>
  <c r="T236" i="4"/>
  <c r="S236" i="4"/>
  <c r="E236" i="4" s="1"/>
  <c r="R236" i="4"/>
  <c r="N236" i="4"/>
  <c r="M236" i="4"/>
  <c r="J236" i="4"/>
  <c r="AH235" i="4"/>
  <c r="AG235" i="4"/>
  <c r="AI235" i="4" s="1"/>
  <c r="W235" i="4"/>
  <c r="V235" i="4"/>
  <c r="U235" i="4"/>
  <c r="T235" i="4"/>
  <c r="S235" i="4"/>
  <c r="R235" i="4"/>
  <c r="N235" i="4"/>
  <c r="M235" i="4"/>
  <c r="J235" i="4"/>
  <c r="E235" i="4"/>
  <c r="AH234" i="4"/>
  <c r="AG234" i="4"/>
  <c r="AI234" i="4" s="1"/>
  <c r="W234" i="4"/>
  <c r="V234" i="4"/>
  <c r="U234" i="4"/>
  <c r="T234" i="4"/>
  <c r="S234" i="4"/>
  <c r="R234" i="4"/>
  <c r="J234" i="4"/>
  <c r="E234" i="4"/>
  <c r="AH233" i="4"/>
  <c r="AG233" i="4"/>
  <c r="AI233" i="4" s="1"/>
  <c r="W233" i="4"/>
  <c r="V233" i="4"/>
  <c r="U233" i="4"/>
  <c r="T233" i="4"/>
  <c r="S233" i="4"/>
  <c r="R233" i="4"/>
  <c r="J233" i="4"/>
  <c r="E233" i="4"/>
  <c r="AH232" i="4"/>
  <c r="AI232" i="4" s="1"/>
  <c r="AG232" i="4"/>
  <c r="W232" i="4"/>
  <c r="V232" i="4"/>
  <c r="U232" i="4"/>
  <c r="T232" i="4"/>
  <c r="S232" i="4"/>
  <c r="R232" i="4"/>
  <c r="E232" i="4" s="1"/>
  <c r="J232" i="4"/>
  <c r="AI231" i="4"/>
  <c r="AH231" i="4"/>
  <c r="AG231" i="4"/>
  <c r="W231" i="4"/>
  <c r="V231" i="4"/>
  <c r="U231" i="4"/>
  <c r="T231" i="4"/>
  <c r="S231" i="4"/>
  <c r="R231" i="4"/>
  <c r="E231" i="4" s="1"/>
  <c r="J231" i="4"/>
  <c r="AH230" i="4"/>
  <c r="AG230" i="4"/>
  <c r="W230" i="4"/>
  <c r="V230" i="4"/>
  <c r="U230" i="4"/>
  <c r="T230" i="4"/>
  <c r="S230" i="4"/>
  <c r="R230" i="4"/>
  <c r="J230" i="4"/>
  <c r="E230" i="4"/>
  <c r="AH229" i="4"/>
  <c r="AG229" i="4"/>
  <c r="AI229" i="4" s="1"/>
  <c r="W229" i="4"/>
  <c r="V229" i="4"/>
  <c r="U229" i="4"/>
  <c r="T229" i="4"/>
  <c r="S229" i="4"/>
  <c r="R229" i="4"/>
  <c r="J229" i="4"/>
  <c r="E229" i="4"/>
  <c r="AH228" i="4"/>
  <c r="AI228" i="4" s="1"/>
  <c r="AG228" i="4"/>
  <c r="W228" i="4"/>
  <c r="V228" i="4"/>
  <c r="U228" i="4"/>
  <c r="T228" i="4"/>
  <c r="S228" i="4"/>
  <c r="R228" i="4"/>
  <c r="E228" i="4" s="1"/>
  <c r="J228" i="4"/>
  <c r="AI227" i="4"/>
  <c r="AH227" i="4"/>
  <c r="AG227" i="4"/>
  <c r="W227" i="4"/>
  <c r="V227" i="4"/>
  <c r="U227" i="4"/>
  <c r="T227" i="4"/>
  <c r="S227" i="4"/>
  <c r="R227" i="4"/>
  <c r="E227" i="4" s="1"/>
  <c r="J227" i="4"/>
  <c r="AH226" i="4"/>
  <c r="AG226" i="4"/>
  <c r="AI226" i="4" s="1"/>
  <c r="W226" i="4"/>
  <c r="V226" i="4"/>
  <c r="U226" i="4"/>
  <c r="T226" i="4"/>
  <c r="S226" i="4"/>
  <c r="R226" i="4"/>
  <c r="J226" i="4"/>
  <c r="E226" i="4"/>
  <c r="AH225" i="4"/>
  <c r="AG225" i="4"/>
  <c r="AI225" i="4" s="1"/>
  <c r="W225" i="4"/>
  <c r="V225" i="4"/>
  <c r="U225" i="4"/>
  <c r="T225" i="4"/>
  <c r="S225" i="4"/>
  <c r="R225" i="4"/>
  <c r="J225" i="4"/>
  <c r="E225" i="4"/>
  <c r="AH224" i="4"/>
  <c r="AI224" i="4" s="1"/>
  <c r="AG224" i="4"/>
  <c r="W224" i="4"/>
  <c r="V224" i="4"/>
  <c r="U224" i="4"/>
  <c r="T224" i="4"/>
  <c r="S224" i="4"/>
  <c r="R224" i="4"/>
  <c r="E224" i="4" s="1"/>
  <c r="J224" i="4"/>
  <c r="AI223" i="4"/>
  <c r="AH223" i="4"/>
  <c r="AG223" i="4"/>
  <c r="W223" i="4"/>
  <c r="V223" i="4"/>
  <c r="U223" i="4"/>
  <c r="T223" i="4"/>
  <c r="S223" i="4"/>
  <c r="R223" i="4"/>
  <c r="E223" i="4" s="1"/>
  <c r="J223" i="4"/>
  <c r="AH222" i="4"/>
  <c r="AG222" i="4"/>
  <c r="W222" i="4"/>
  <c r="V222" i="4"/>
  <c r="U222" i="4"/>
  <c r="T222" i="4"/>
  <c r="S222" i="4"/>
  <c r="R222" i="4"/>
  <c r="J222" i="4"/>
  <c r="E222" i="4"/>
  <c r="AH221" i="4"/>
  <c r="AG221" i="4"/>
  <c r="AI221" i="4" s="1"/>
  <c r="W221" i="4"/>
  <c r="V221" i="4"/>
  <c r="U221" i="4"/>
  <c r="T221" i="4"/>
  <c r="S221" i="4"/>
  <c r="R221" i="4"/>
  <c r="J221" i="4"/>
  <c r="E221" i="4"/>
  <c r="AH220" i="4"/>
  <c r="AI220" i="4" s="1"/>
  <c r="AG220" i="4"/>
  <c r="W220" i="4"/>
  <c r="V220" i="4"/>
  <c r="U220" i="4"/>
  <c r="T220" i="4"/>
  <c r="S220" i="4"/>
  <c r="R220" i="4"/>
  <c r="E220" i="4" s="1"/>
  <c r="J220" i="4"/>
  <c r="AI219" i="4"/>
  <c r="AH219" i="4"/>
  <c r="AG219" i="4"/>
  <c r="W219" i="4"/>
  <c r="V219" i="4"/>
  <c r="U219" i="4"/>
  <c r="T219" i="4"/>
  <c r="S219" i="4"/>
  <c r="R219" i="4"/>
  <c r="E219" i="4" s="1"/>
  <c r="J219" i="4"/>
  <c r="AH218" i="4"/>
  <c r="AG218" i="4"/>
  <c r="AI218" i="4" s="1"/>
  <c r="W218" i="4"/>
  <c r="V218" i="4"/>
  <c r="U218" i="4"/>
  <c r="T218" i="4"/>
  <c r="S218" i="4"/>
  <c r="E218" i="4" s="1"/>
  <c r="R218" i="4"/>
  <c r="J218" i="4"/>
  <c r="AH217" i="4"/>
  <c r="AG217" i="4"/>
  <c r="AI217" i="4" s="1"/>
  <c r="W217" i="4"/>
  <c r="V217" i="4"/>
  <c r="U217" i="4"/>
  <c r="T217" i="4"/>
  <c r="S217" i="4"/>
  <c r="R217" i="4"/>
  <c r="E217" i="4" s="1"/>
  <c r="J217" i="4"/>
  <c r="I217" i="4"/>
  <c r="AH216" i="4"/>
  <c r="AG216" i="4"/>
  <c r="AI216" i="4" s="1"/>
  <c r="W216" i="4"/>
  <c r="V216" i="4"/>
  <c r="U216" i="4"/>
  <c r="T216" i="4"/>
  <c r="S216" i="4"/>
  <c r="R216" i="4"/>
  <c r="J216" i="4"/>
  <c r="I216" i="4"/>
  <c r="AH215" i="4"/>
  <c r="AG215" i="4"/>
  <c r="AI215" i="4" s="1"/>
  <c r="W215" i="4"/>
  <c r="V215" i="4"/>
  <c r="U215" i="4"/>
  <c r="T215" i="4"/>
  <c r="S215" i="4"/>
  <c r="R215" i="4"/>
  <c r="E215" i="4" s="1"/>
  <c r="J215" i="4"/>
  <c r="I215" i="4"/>
  <c r="AH214" i="4"/>
  <c r="AG214" i="4"/>
  <c r="AI214" i="4" s="1"/>
  <c r="W214" i="4"/>
  <c r="V214" i="4"/>
  <c r="U214" i="4"/>
  <c r="T214" i="4"/>
  <c r="S214" i="4"/>
  <c r="R214" i="4"/>
  <c r="J214" i="4"/>
  <c r="E214" i="4"/>
  <c r="AH213" i="4"/>
  <c r="AG213" i="4"/>
  <c r="AI213" i="4" s="1"/>
  <c r="W213" i="4"/>
  <c r="V213" i="4"/>
  <c r="U213" i="4"/>
  <c r="T213" i="4"/>
  <c r="S213" i="4"/>
  <c r="E213" i="4" s="1"/>
  <c r="R213" i="4"/>
  <c r="J213" i="4"/>
  <c r="AI212" i="4"/>
  <c r="AH212" i="4"/>
  <c r="AG212" i="4"/>
  <c r="W212" i="4"/>
  <c r="V212" i="4"/>
  <c r="U212" i="4"/>
  <c r="T212" i="4"/>
  <c r="S212" i="4"/>
  <c r="R212" i="4"/>
  <c r="E212" i="4" s="1"/>
  <c r="J212" i="4"/>
  <c r="AH211" i="4"/>
  <c r="AG211" i="4"/>
  <c r="W211" i="4"/>
  <c r="V211" i="4"/>
  <c r="U211" i="4"/>
  <c r="T211" i="4"/>
  <c r="S211" i="4"/>
  <c r="R211" i="4"/>
  <c r="J211" i="4"/>
  <c r="E211" i="4"/>
  <c r="AH210" i="4"/>
  <c r="AG210" i="4"/>
  <c r="AI210" i="4" s="1"/>
  <c r="W210" i="4"/>
  <c r="V210" i="4"/>
  <c r="U210" i="4"/>
  <c r="T210" i="4"/>
  <c r="S210" i="4"/>
  <c r="R210" i="4"/>
  <c r="J210" i="4"/>
  <c r="E210" i="4"/>
  <c r="AH209" i="4"/>
  <c r="AI209" i="4" s="1"/>
  <c r="AG209" i="4"/>
  <c r="W209" i="4"/>
  <c r="V209" i="4"/>
  <c r="U209" i="4"/>
  <c r="T209" i="4"/>
  <c r="S209" i="4"/>
  <c r="R209" i="4"/>
  <c r="E209" i="4" s="1"/>
  <c r="J209" i="4"/>
  <c r="AI208" i="4"/>
  <c r="AH208" i="4"/>
  <c r="AG208" i="4"/>
  <c r="W208" i="4"/>
  <c r="V208" i="4"/>
  <c r="U208" i="4"/>
  <c r="T208" i="4"/>
  <c r="S208" i="4"/>
  <c r="R208" i="4"/>
  <c r="E208" i="4" s="1"/>
  <c r="J208" i="4"/>
  <c r="AH207" i="4"/>
  <c r="AG207" i="4"/>
  <c r="W207" i="4"/>
  <c r="V207" i="4"/>
  <c r="U207" i="4"/>
  <c r="T207" i="4"/>
  <c r="S207" i="4"/>
  <c r="R207" i="4"/>
  <c r="J207" i="4"/>
  <c r="E207" i="4"/>
  <c r="AH206" i="4"/>
  <c r="AG206" i="4"/>
  <c r="AI206" i="4" s="1"/>
  <c r="W206" i="4"/>
  <c r="V206" i="4"/>
  <c r="U206" i="4"/>
  <c r="T206" i="4"/>
  <c r="S206" i="4"/>
  <c r="R206" i="4"/>
  <c r="J206" i="4"/>
  <c r="E206" i="4"/>
  <c r="AH205" i="4"/>
  <c r="AI205" i="4" s="1"/>
  <c r="AG205" i="4"/>
  <c r="W205" i="4"/>
  <c r="V205" i="4"/>
  <c r="U205" i="4"/>
  <c r="T205" i="4"/>
  <c r="S205" i="4"/>
  <c r="R205" i="4"/>
  <c r="E205" i="4" s="1"/>
  <c r="J205" i="4"/>
  <c r="AI204" i="4"/>
  <c r="AH204" i="4"/>
  <c r="AG204" i="4"/>
  <c r="W204" i="4"/>
  <c r="V204" i="4"/>
  <c r="U204" i="4"/>
  <c r="T204" i="4"/>
  <c r="S204" i="4"/>
  <c r="R204" i="4"/>
  <c r="E204" i="4" s="1"/>
  <c r="J204" i="4"/>
  <c r="AH203" i="4"/>
  <c r="AG203" i="4"/>
  <c r="AI203" i="4" s="1"/>
  <c r="W203" i="4"/>
  <c r="V203" i="4"/>
  <c r="U203" i="4"/>
  <c r="T203" i="4"/>
  <c r="S203" i="4"/>
  <c r="R203" i="4"/>
  <c r="J203" i="4"/>
  <c r="E203" i="4"/>
  <c r="AH202" i="4"/>
  <c r="AG202" i="4"/>
  <c r="AI202" i="4" s="1"/>
  <c r="W202" i="4"/>
  <c r="V202" i="4"/>
  <c r="U202" i="4"/>
  <c r="T202" i="4"/>
  <c r="S202" i="4"/>
  <c r="R202" i="4"/>
  <c r="J202" i="4"/>
  <c r="E202" i="4"/>
  <c r="AH201" i="4"/>
  <c r="AI201" i="4" s="1"/>
  <c r="AG201" i="4"/>
  <c r="W201" i="4"/>
  <c r="V201" i="4"/>
  <c r="U201" i="4"/>
  <c r="T201" i="4"/>
  <c r="S201" i="4"/>
  <c r="R201" i="4"/>
  <c r="E201" i="4" s="1"/>
  <c r="J201" i="4"/>
  <c r="AI200" i="4"/>
  <c r="AH200" i="4"/>
  <c r="AG200" i="4"/>
  <c r="W200" i="4"/>
  <c r="V200" i="4"/>
  <c r="U200" i="4"/>
  <c r="T200" i="4"/>
  <c r="S200" i="4"/>
  <c r="R200" i="4"/>
  <c r="E200" i="4" s="1"/>
  <c r="J200" i="4"/>
  <c r="AH199" i="4"/>
  <c r="AG199" i="4"/>
  <c r="W199" i="4"/>
  <c r="V199" i="4"/>
  <c r="U199" i="4"/>
  <c r="T199" i="4"/>
  <c r="S199" i="4"/>
  <c r="R199" i="4"/>
  <c r="J199" i="4"/>
  <c r="I199" i="4" s="1"/>
  <c r="E199" i="4"/>
  <c r="AH198" i="4"/>
  <c r="AG198" i="4"/>
  <c r="W198" i="4"/>
  <c r="V198" i="4"/>
  <c r="U198" i="4"/>
  <c r="T198" i="4"/>
  <c r="S198" i="4"/>
  <c r="R198" i="4"/>
  <c r="J198" i="4"/>
  <c r="I198" i="4" s="1"/>
  <c r="E198" i="4"/>
  <c r="AH197" i="4"/>
  <c r="AG197" i="4"/>
  <c r="W197" i="4"/>
  <c r="V197" i="4"/>
  <c r="U197" i="4"/>
  <c r="T197" i="4"/>
  <c r="S197" i="4"/>
  <c r="R197" i="4"/>
  <c r="J197" i="4"/>
  <c r="I197" i="4" s="1"/>
  <c r="E197" i="4"/>
  <c r="AH196" i="4"/>
  <c r="AG196" i="4"/>
  <c r="W196" i="4"/>
  <c r="V196" i="4"/>
  <c r="U196" i="4"/>
  <c r="T196" i="4"/>
  <c r="S196" i="4"/>
  <c r="R196" i="4"/>
  <c r="J196" i="4"/>
  <c r="E196" i="4"/>
  <c r="AH195" i="4"/>
  <c r="AG195" i="4"/>
  <c r="AI195" i="4" s="1"/>
  <c r="W195" i="4"/>
  <c r="V195" i="4"/>
  <c r="U195" i="4"/>
  <c r="T195" i="4"/>
  <c r="S195" i="4"/>
  <c r="R195" i="4"/>
  <c r="J195" i="4"/>
  <c r="E195" i="4"/>
  <c r="AH194" i="4"/>
  <c r="AI194" i="4" s="1"/>
  <c r="AG194" i="4"/>
  <c r="W194" i="4"/>
  <c r="V194" i="4"/>
  <c r="U194" i="4"/>
  <c r="T194" i="4"/>
  <c r="S194" i="4"/>
  <c r="R194" i="4"/>
  <c r="E194" i="4" s="1"/>
  <c r="J194" i="4"/>
  <c r="AI193" i="4"/>
  <c r="AH193" i="4"/>
  <c r="AG193" i="4"/>
  <c r="W193" i="4"/>
  <c r="V193" i="4"/>
  <c r="U193" i="4"/>
  <c r="T193" i="4"/>
  <c r="S193" i="4"/>
  <c r="R193" i="4"/>
  <c r="E193" i="4" s="1"/>
  <c r="J193" i="4"/>
  <c r="AH192" i="4"/>
  <c r="AG192" i="4"/>
  <c r="AI192" i="4" s="1"/>
  <c r="W192" i="4"/>
  <c r="V192" i="4"/>
  <c r="U192" i="4"/>
  <c r="T192" i="4"/>
  <c r="S192" i="4"/>
  <c r="R192" i="4"/>
  <c r="J192" i="4"/>
  <c r="E192" i="4"/>
  <c r="AH191" i="4"/>
  <c r="AG191" i="4"/>
  <c r="AI191" i="4" s="1"/>
  <c r="W191" i="4"/>
  <c r="V191" i="4"/>
  <c r="U191" i="4"/>
  <c r="T191" i="4"/>
  <c r="S191" i="4"/>
  <c r="R191" i="4"/>
  <c r="J191" i="4"/>
  <c r="E191" i="4"/>
  <c r="AH190" i="4"/>
  <c r="AI190" i="4" s="1"/>
  <c r="AG190" i="4"/>
  <c r="W190" i="4"/>
  <c r="V190" i="4"/>
  <c r="U190" i="4"/>
  <c r="T190" i="4"/>
  <c r="S190" i="4"/>
  <c r="R190" i="4"/>
  <c r="E190" i="4" s="1"/>
  <c r="J190" i="4"/>
  <c r="AI189" i="4"/>
  <c r="AH189" i="4"/>
  <c r="AG189" i="4"/>
  <c r="W189" i="4"/>
  <c r="V189" i="4"/>
  <c r="U189" i="4"/>
  <c r="T189" i="4"/>
  <c r="S189" i="4"/>
  <c r="R189" i="4"/>
  <c r="E189" i="4" s="1"/>
  <c r="J189" i="4"/>
  <c r="AH188" i="4"/>
  <c r="AG188" i="4"/>
  <c r="W188" i="4"/>
  <c r="V188" i="4"/>
  <c r="U188" i="4"/>
  <c r="T188" i="4"/>
  <c r="S188" i="4"/>
  <c r="R188" i="4"/>
  <c r="J188" i="4"/>
  <c r="E188" i="4"/>
  <c r="AH187" i="4"/>
  <c r="AG187" i="4"/>
  <c r="AI187" i="4" s="1"/>
  <c r="W187" i="4"/>
  <c r="V187" i="4"/>
  <c r="U187" i="4"/>
  <c r="T187" i="4"/>
  <c r="S187" i="4"/>
  <c r="R187" i="4"/>
  <c r="J187" i="4"/>
  <c r="E187" i="4"/>
  <c r="AH186" i="4"/>
  <c r="AI186" i="4" s="1"/>
  <c r="AG186" i="4"/>
  <c r="W186" i="4"/>
  <c r="V186" i="4"/>
  <c r="U186" i="4"/>
  <c r="T186" i="4"/>
  <c r="S186" i="4"/>
  <c r="R186" i="4"/>
  <c r="E186" i="4" s="1"/>
  <c r="J186" i="4"/>
  <c r="AI185" i="4"/>
  <c r="AH185" i="4"/>
  <c r="AG185" i="4"/>
  <c r="W185" i="4"/>
  <c r="V185" i="4"/>
  <c r="U185" i="4"/>
  <c r="T185" i="4"/>
  <c r="S185" i="4"/>
  <c r="R185" i="4"/>
  <c r="E185" i="4" s="1"/>
  <c r="J185" i="4"/>
  <c r="AH184" i="4"/>
  <c r="AG184" i="4"/>
  <c r="W184" i="4"/>
  <c r="V184" i="4"/>
  <c r="U184" i="4"/>
  <c r="T184" i="4"/>
  <c r="S184" i="4"/>
  <c r="E184" i="4" s="1"/>
  <c r="R184" i="4"/>
  <c r="J184" i="4"/>
  <c r="AH183" i="4"/>
  <c r="AG183" i="4"/>
  <c r="AI183" i="4" s="1"/>
  <c r="W183" i="4"/>
  <c r="V183" i="4"/>
  <c r="U183" i="4"/>
  <c r="T183" i="4"/>
  <c r="S183" i="4"/>
  <c r="R183" i="4"/>
  <c r="J183" i="4"/>
  <c r="E183" i="4"/>
  <c r="AH182" i="4"/>
  <c r="AI182" i="4" s="1"/>
  <c r="AG182" i="4"/>
  <c r="W182" i="4"/>
  <c r="V182" i="4"/>
  <c r="U182" i="4"/>
  <c r="T182" i="4"/>
  <c r="S182" i="4"/>
  <c r="R182" i="4"/>
  <c r="E182" i="4" s="1"/>
  <c r="J182" i="4"/>
  <c r="AI181" i="4"/>
  <c r="AH181" i="4"/>
  <c r="AG181" i="4"/>
  <c r="W181" i="4"/>
  <c r="V181" i="4"/>
  <c r="U181" i="4"/>
  <c r="T181" i="4"/>
  <c r="S181" i="4"/>
  <c r="R181" i="4"/>
  <c r="E181" i="4" s="1"/>
  <c r="J181" i="4"/>
  <c r="AH180" i="4"/>
  <c r="AG180" i="4"/>
  <c r="AI180" i="4" s="1"/>
  <c r="W180" i="4"/>
  <c r="V180" i="4"/>
  <c r="U180" i="4"/>
  <c r="T180" i="4"/>
  <c r="S180" i="4"/>
  <c r="R180" i="4"/>
  <c r="J180" i="4"/>
  <c r="E180" i="4"/>
  <c r="AH179" i="4"/>
  <c r="AG179" i="4"/>
  <c r="AI179" i="4" s="1"/>
  <c r="W179" i="4"/>
  <c r="V179" i="4"/>
  <c r="U179" i="4"/>
  <c r="T179" i="4"/>
  <c r="S179" i="4"/>
  <c r="R179" i="4"/>
  <c r="J179" i="4"/>
  <c r="E179" i="4"/>
  <c r="AH178" i="4"/>
  <c r="AI178" i="4" s="1"/>
  <c r="AG178" i="4"/>
  <c r="W178" i="4"/>
  <c r="V178" i="4"/>
  <c r="U178" i="4"/>
  <c r="T178" i="4"/>
  <c r="S178" i="4"/>
  <c r="R178" i="4"/>
  <c r="J178" i="4"/>
  <c r="AI177" i="4"/>
  <c r="AH177" i="4"/>
  <c r="AG177" i="4"/>
  <c r="W177" i="4"/>
  <c r="V177" i="4"/>
  <c r="U177" i="4"/>
  <c r="T177" i="4"/>
  <c r="S177" i="4"/>
  <c r="R177" i="4"/>
  <c r="E177" i="4" s="1"/>
  <c r="J177" i="4"/>
  <c r="AH176" i="4"/>
  <c r="AG176" i="4"/>
  <c r="W176" i="4"/>
  <c r="V176" i="4"/>
  <c r="U176" i="4"/>
  <c r="T176" i="4"/>
  <c r="S176" i="4"/>
  <c r="R176" i="4"/>
  <c r="J176" i="4"/>
  <c r="E176" i="4"/>
  <c r="AH175" i="4"/>
  <c r="AG175" i="4"/>
  <c r="AI175" i="4" s="1"/>
  <c r="W175" i="4"/>
  <c r="V175" i="4"/>
  <c r="U175" i="4"/>
  <c r="T175" i="4"/>
  <c r="S175" i="4"/>
  <c r="R175" i="4"/>
  <c r="J175" i="4"/>
  <c r="E175" i="4"/>
  <c r="AH174" i="4"/>
  <c r="AI174" i="4" s="1"/>
  <c r="AG174" i="4"/>
  <c r="W174" i="4"/>
  <c r="V174" i="4"/>
  <c r="U174" i="4"/>
  <c r="T174" i="4"/>
  <c r="S174" i="4"/>
  <c r="R174" i="4"/>
  <c r="E174" i="4" s="1"/>
  <c r="J174" i="4"/>
  <c r="AI173" i="4"/>
  <c r="AH173" i="4"/>
  <c r="AG173" i="4"/>
  <c r="W173" i="4"/>
  <c r="V173" i="4"/>
  <c r="U173" i="4"/>
  <c r="T173" i="4"/>
  <c r="S173" i="4"/>
  <c r="R173" i="4"/>
  <c r="E173" i="4" s="1"/>
  <c r="J173" i="4"/>
  <c r="AH172" i="4"/>
  <c r="AG172" i="4"/>
  <c r="W172" i="4"/>
  <c r="V172" i="4"/>
  <c r="U172" i="4"/>
  <c r="T172" i="4"/>
  <c r="S172" i="4"/>
  <c r="R172" i="4"/>
  <c r="J172" i="4"/>
  <c r="E172" i="4"/>
  <c r="AH171" i="4"/>
  <c r="AG171" i="4"/>
  <c r="AI171" i="4" s="1"/>
  <c r="W171" i="4"/>
  <c r="V171" i="4"/>
  <c r="U171" i="4"/>
  <c r="T171" i="4"/>
  <c r="S171" i="4"/>
  <c r="R171" i="4"/>
  <c r="J171" i="4"/>
  <c r="E171" i="4"/>
  <c r="AH170" i="4"/>
  <c r="AI170" i="4" s="1"/>
  <c r="AG170" i="4"/>
  <c r="W170" i="4"/>
  <c r="V170" i="4"/>
  <c r="U170" i="4"/>
  <c r="T170" i="4"/>
  <c r="S170" i="4"/>
  <c r="R170" i="4"/>
  <c r="E170" i="4" s="1"/>
  <c r="J170" i="4"/>
  <c r="AI169" i="4"/>
  <c r="AH169" i="4"/>
  <c r="AG169" i="4"/>
  <c r="W169" i="4"/>
  <c r="V169" i="4"/>
  <c r="U169" i="4"/>
  <c r="T169" i="4"/>
  <c r="S169" i="4"/>
  <c r="R169" i="4"/>
  <c r="E169" i="4" s="1"/>
  <c r="J169" i="4"/>
  <c r="AH168" i="4"/>
  <c r="AG168" i="4"/>
  <c r="W168" i="4"/>
  <c r="V168" i="4"/>
  <c r="U168" i="4"/>
  <c r="T168" i="4"/>
  <c r="S168" i="4"/>
  <c r="E168" i="4" s="1"/>
  <c r="R168" i="4"/>
  <c r="J168" i="4"/>
  <c r="AH167" i="4"/>
  <c r="AG167" i="4"/>
  <c r="AI167" i="4" s="1"/>
  <c r="W167" i="4"/>
  <c r="V167" i="4"/>
  <c r="U167" i="4"/>
  <c r="T167" i="4"/>
  <c r="S167" i="4"/>
  <c r="R167" i="4"/>
  <c r="J167" i="4"/>
  <c r="E167" i="4"/>
  <c r="AH166" i="4"/>
  <c r="AI166" i="4" s="1"/>
  <c r="AG166" i="4"/>
  <c r="W166" i="4"/>
  <c r="V166" i="4"/>
  <c r="U166" i="4"/>
  <c r="T166" i="4"/>
  <c r="S166" i="4"/>
  <c r="R166" i="4"/>
  <c r="E166" i="4" s="1"/>
  <c r="J166" i="4"/>
  <c r="AI165" i="4"/>
  <c r="AH165" i="4"/>
  <c r="AG165" i="4"/>
  <c r="W165" i="4"/>
  <c r="V165" i="4"/>
  <c r="U165" i="4"/>
  <c r="T165" i="4"/>
  <c r="S165" i="4"/>
  <c r="R165" i="4"/>
  <c r="E165" i="4" s="1"/>
  <c r="J165" i="4"/>
  <c r="AH164" i="4"/>
  <c r="AG164" i="4"/>
  <c r="W164" i="4"/>
  <c r="V164" i="4"/>
  <c r="U164" i="4"/>
  <c r="T164" i="4"/>
  <c r="S164" i="4"/>
  <c r="R164" i="4"/>
  <c r="J164" i="4"/>
  <c r="E164" i="4"/>
  <c r="AH163" i="4"/>
  <c r="AG163" i="4"/>
  <c r="AI163" i="4" s="1"/>
  <c r="W163" i="4"/>
  <c r="V163" i="4"/>
  <c r="U163" i="4"/>
  <c r="T163" i="4"/>
  <c r="S163" i="4"/>
  <c r="R163" i="4"/>
  <c r="E163" i="4" s="1"/>
  <c r="J163" i="4"/>
  <c r="I163" i="4"/>
  <c r="AH162" i="4"/>
  <c r="AG162" i="4"/>
  <c r="AI162" i="4" s="1"/>
  <c r="W162" i="4"/>
  <c r="V162" i="4"/>
  <c r="U162" i="4"/>
  <c r="T162" i="4"/>
  <c r="S162" i="4"/>
  <c r="R162" i="4"/>
  <c r="E162" i="4" s="1"/>
  <c r="J162" i="4"/>
  <c r="I162" i="4"/>
  <c r="AH161" i="4"/>
  <c r="AG161" i="4"/>
  <c r="AI161" i="4" s="1"/>
  <c r="W161" i="4"/>
  <c r="V161" i="4"/>
  <c r="U161" i="4"/>
  <c r="T161" i="4"/>
  <c r="S161" i="4"/>
  <c r="R161" i="4"/>
  <c r="J161" i="4"/>
  <c r="I161" i="4"/>
  <c r="AH160" i="4"/>
  <c r="AG160" i="4"/>
  <c r="AI160" i="4" s="1"/>
  <c r="W160" i="4"/>
  <c r="V160" i="4"/>
  <c r="U160" i="4"/>
  <c r="T160" i="4"/>
  <c r="S160" i="4"/>
  <c r="R160" i="4"/>
  <c r="E160" i="4" s="1"/>
  <c r="J160" i="4"/>
  <c r="I160" i="4"/>
  <c r="AH159" i="4"/>
  <c r="AG159" i="4"/>
  <c r="AI159" i="4" s="1"/>
  <c r="W159" i="4"/>
  <c r="V159" i="4"/>
  <c r="U159" i="4"/>
  <c r="T159" i="4"/>
  <c r="S159" i="4"/>
  <c r="R159" i="4"/>
  <c r="E159" i="4" s="1"/>
  <c r="J159" i="4"/>
  <c r="I159" i="4"/>
  <c r="AH158" i="4"/>
  <c r="AG158" i="4"/>
  <c r="AI158" i="4" s="1"/>
  <c r="W158" i="4"/>
  <c r="V158" i="4"/>
  <c r="U158" i="4"/>
  <c r="T158" i="4"/>
  <c r="S158" i="4"/>
  <c r="R158" i="4"/>
  <c r="E158" i="4" s="1"/>
  <c r="J158" i="4"/>
  <c r="I158" i="4"/>
  <c r="AH157" i="4"/>
  <c r="AG157" i="4"/>
  <c r="AI157" i="4" s="1"/>
  <c r="W157" i="4"/>
  <c r="V157" i="4"/>
  <c r="U157" i="4"/>
  <c r="T157" i="4"/>
  <c r="S157" i="4"/>
  <c r="R157" i="4"/>
  <c r="E157" i="4" s="1"/>
  <c r="J157" i="4"/>
  <c r="I157" i="4"/>
  <c r="AH156" i="4"/>
  <c r="AG156" i="4"/>
  <c r="AI156" i="4" s="1"/>
  <c r="W156" i="4"/>
  <c r="V156" i="4"/>
  <c r="U156" i="4"/>
  <c r="T156" i="4"/>
  <c r="S156" i="4"/>
  <c r="R156" i="4"/>
  <c r="E156" i="4" s="1"/>
  <c r="J156" i="4"/>
  <c r="I156" i="4"/>
  <c r="AH155" i="4"/>
  <c r="AG155" i="4"/>
  <c r="AI155" i="4" s="1"/>
  <c r="W155" i="4"/>
  <c r="V155" i="4"/>
  <c r="U155" i="4"/>
  <c r="T155" i="4"/>
  <c r="S155" i="4"/>
  <c r="R155" i="4"/>
  <c r="J155" i="4"/>
  <c r="I155" i="4"/>
  <c r="AH154" i="4"/>
  <c r="AG154" i="4"/>
  <c r="AI154" i="4" s="1"/>
  <c r="W154" i="4"/>
  <c r="V154" i="4"/>
  <c r="U154" i="4"/>
  <c r="T154" i="4"/>
  <c r="S154" i="4"/>
  <c r="R154" i="4"/>
  <c r="J154" i="4"/>
  <c r="E154" i="4"/>
  <c r="AH153" i="4"/>
  <c r="AG153" i="4"/>
  <c r="AI153" i="4" s="1"/>
  <c r="W153" i="4"/>
  <c r="V153" i="4"/>
  <c r="U153" i="4"/>
  <c r="T153" i="4"/>
  <c r="S153" i="4"/>
  <c r="E153" i="4" s="1"/>
  <c r="R153" i="4"/>
  <c r="J153" i="4"/>
  <c r="AI152" i="4"/>
  <c r="AH152" i="4"/>
  <c r="AG152" i="4"/>
  <c r="W152" i="4"/>
  <c r="V152" i="4"/>
  <c r="U152" i="4"/>
  <c r="T152" i="4"/>
  <c r="S152" i="4"/>
  <c r="R152" i="4"/>
  <c r="E152" i="4" s="1"/>
  <c r="J152" i="4"/>
  <c r="AH151" i="4"/>
  <c r="AI151" i="4" s="1"/>
  <c r="AG151" i="4"/>
  <c r="W151" i="4"/>
  <c r="V151" i="4"/>
  <c r="U151" i="4"/>
  <c r="T151" i="4"/>
  <c r="S151" i="4"/>
  <c r="R151" i="4"/>
  <c r="E151" i="4" s="1"/>
  <c r="J151" i="4"/>
  <c r="AH150" i="4"/>
  <c r="AG150" i="4"/>
  <c r="AI150" i="4" s="1"/>
  <c r="W150" i="4"/>
  <c r="V150" i="4"/>
  <c r="U150" i="4"/>
  <c r="T150" i="4"/>
  <c r="S150" i="4"/>
  <c r="R150" i="4"/>
  <c r="J150" i="4"/>
  <c r="E150" i="4"/>
  <c r="AH149" i="4"/>
  <c r="AG149" i="4"/>
  <c r="AI149" i="4" s="1"/>
  <c r="W149" i="4"/>
  <c r="V149" i="4"/>
  <c r="U149" i="4"/>
  <c r="T149" i="4"/>
  <c r="S149" i="4"/>
  <c r="R149" i="4"/>
  <c r="J149" i="4"/>
  <c r="E149" i="4"/>
  <c r="AI148" i="4"/>
  <c r="AH148" i="4"/>
  <c r="AG148" i="4"/>
  <c r="W148" i="4"/>
  <c r="V148" i="4"/>
  <c r="U148" i="4"/>
  <c r="T148" i="4"/>
  <c r="S148" i="4"/>
  <c r="R148" i="4"/>
  <c r="E148" i="4" s="1"/>
  <c r="J148" i="4"/>
  <c r="AH147" i="4"/>
  <c r="AI147" i="4" s="1"/>
  <c r="AG147" i="4"/>
  <c r="W147" i="4"/>
  <c r="V147" i="4"/>
  <c r="U147" i="4"/>
  <c r="T147" i="4"/>
  <c r="S147" i="4"/>
  <c r="R147" i="4"/>
  <c r="E147" i="4" s="1"/>
  <c r="J147" i="4"/>
  <c r="AH146" i="4"/>
  <c r="AG146" i="4"/>
  <c r="AI146" i="4" s="1"/>
  <c r="W146" i="4"/>
  <c r="V146" i="4"/>
  <c r="U146" i="4"/>
  <c r="T146" i="4"/>
  <c r="S146" i="4"/>
  <c r="R146" i="4"/>
  <c r="J146" i="4"/>
  <c r="E146" i="4"/>
  <c r="AH145" i="4"/>
  <c r="AG145" i="4"/>
  <c r="AI145" i="4" s="1"/>
  <c r="W145" i="4"/>
  <c r="V145" i="4"/>
  <c r="U145" i="4"/>
  <c r="T145" i="4"/>
  <c r="S145" i="4"/>
  <c r="R145" i="4"/>
  <c r="J145" i="4"/>
  <c r="E145" i="4"/>
  <c r="AI144" i="4"/>
  <c r="AH144" i="4"/>
  <c r="AG144" i="4"/>
  <c r="W144" i="4"/>
  <c r="V144" i="4"/>
  <c r="U144" i="4"/>
  <c r="T144" i="4"/>
  <c r="S144" i="4"/>
  <c r="R144" i="4"/>
  <c r="E144" i="4" s="1"/>
  <c r="J144" i="4"/>
  <c r="AH143" i="4"/>
  <c r="AI143" i="4" s="1"/>
  <c r="AG143" i="4"/>
  <c r="W143" i="4"/>
  <c r="V143" i="4"/>
  <c r="U143" i="4"/>
  <c r="T143" i="4"/>
  <c r="S143" i="4"/>
  <c r="R143" i="4"/>
  <c r="E143" i="4" s="1"/>
  <c r="J143" i="4"/>
  <c r="AH142" i="4"/>
  <c r="AG142" i="4"/>
  <c r="AI142" i="4" s="1"/>
  <c r="W142" i="4"/>
  <c r="V142" i="4"/>
  <c r="U142" i="4"/>
  <c r="T142" i="4"/>
  <c r="S142" i="4"/>
  <c r="R142" i="4"/>
  <c r="J142" i="4"/>
  <c r="E142" i="4"/>
  <c r="AH141" i="4"/>
  <c r="AG141" i="4"/>
  <c r="AI141" i="4" s="1"/>
  <c r="W141" i="4"/>
  <c r="V141" i="4"/>
  <c r="U141" i="4"/>
  <c r="T141" i="4"/>
  <c r="S141" i="4"/>
  <c r="R141" i="4"/>
  <c r="J141" i="4"/>
  <c r="E141" i="4"/>
  <c r="AI140" i="4"/>
  <c r="AH140" i="4"/>
  <c r="AG140" i="4"/>
  <c r="W140" i="4"/>
  <c r="V140" i="4"/>
  <c r="U140" i="4"/>
  <c r="T140" i="4"/>
  <c r="S140" i="4"/>
  <c r="R140" i="4"/>
  <c r="E140" i="4" s="1"/>
  <c r="J140" i="4"/>
  <c r="AH139" i="4"/>
  <c r="AI139" i="4" s="1"/>
  <c r="AG139" i="4"/>
  <c r="W139" i="4"/>
  <c r="V139" i="4"/>
  <c r="U139" i="4"/>
  <c r="T139" i="4"/>
  <c r="S139" i="4"/>
  <c r="R139" i="4"/>
  <c r="E139" i="4" s="1"/>
  <c r="J139" i="4"/>
  <c r="AH138" i="4"/>
  <c r="AG138" i="4"/>
  <c r="AI138" i="4" s="1"/>
  <c r="W138" i="4"/>
  <c r="V138" i="4"/>
  <c r="U138" i="4"/>
  <c r="T138" i="4"/>
  <c r="S138" i="4"/>
  <c r="R138" i="4"/>
  <c r="J138" i="4"/>
  <c r="E138" i="4"/>
  <c r="AH137" i="4"/>
  <c r="AG137" i="4"/>
  <c r="AI137" i="4" s="1"/>
  <c r="W137" i="4"/>
  <c r="V137" i="4"/>
  <c r="U137" i="4"/>
  <c r="T137" i="4"/>
  <c r="S137" i="4"/>
  <c r="R137" i="4"/>
  <c r="J137" i="4"/>
  <c r="I137" i="4"/>
  <c r="E137" i="4"/>
  <c r="AH136" i="4"/>
  <c r="AG136" i="4"/>
  <c r="AI136" i="4" s="1"/>
  <c r="W136" i="4"/>
  <c r="V136" i="4"/>
  <c r="U136" i="4"/>
  <c r="T136" i="4"/>
  <c r="S136" i="4"/>
  <c r="R136" i="4"/>
  <c r="J136" i="4"/>
  <c r="I136" i="4"/>
  <c r="E136" i="4"/>
  <c r="AH135" i="4"/>
  <c r="AG135" i="4"/>
  <c r="AI135" i="4" s="1"/>
  <c r="W135" i="4"/>
  <c r="V135" i="4"/>
  <c r="U135" i="4"/>
  <c r="T135" i="4"/>
  <c r="S135" i="4"/>
  <c r="R135" i="4"/>
  <c r="J135" i="4"/>
  <c r="I135" i="4"/>
  <c r="E135" i="4"/>
  <c r="AH134" i="4"/>
  <c r="AG134" i="4"/>
  <c r="AI134" i="4" s="1"/>
  <c r="W134" i="4"/>
  <c r="V134" i="4"/>
  <c r="U134" i="4"/>
  <c r="T134" i="4"/>
  <c r="S134" i="4"/>
  <c r="R134" i="4"/>
  <c r="J134" i="4"/>
  <c r="I134" i="4"/>
  <c r="E134" i="4"/>
  <c r="AH133" i="4"/>
  <c r="AG133" i="4"/>
  <c r="AI133" i="4" s="1"/>
  <c r="W133" i="4"/>
  <c r="V133" i="4"/>
  <c r="U133" i="4"/>
  <c r="T133" i="4"/>
  <c r="S133" i="4"/>
  <c r="R133" i="4"/>
  <c r="J133" i="4"/>
  <c r="I133" i="4"/>
  <c r="E133" i="4"/>
  <c r="AH132" i="4"/>
  <c r="AG132" i="4"/>
  <c r="AI132" i="4" s="1"/>
  <c r="W132" i="4"/>
  <c r="V132" i="4"/>
  <c r="U132" i="4"/>
  <c r="T132" i="4"/>
  <c r="S132" i="4"/>
  <c r="R132" i="4"/>
  <c r="J132" i="4"/>
  <c r="I132" i="4" s="1"/>
  <c r="E132" i="4"/>
  <c r="AH131" i="4"/>
  <c r="AG131" i="4"/>
  <c r="AI131" i="4" s="1"/>
  <c r="W131" i="4"/>
  <c r="V131" i="4"/>
  <c r="U131" i="4"/>
  <c r="T131" i="4"/>
  <c r="S131" i="4"/>
  <c r="R131" i="4"/>
  <c r="J131" i="4"/>
  <c r="I131" i="4"/>
  <c r="E131" i="4"/>
  <c r="AH130" i="4"/>
  <c r="AG130" i="4"/>
  <c r="AI130" i="4" s="1"/>
  <c r="W130" i="4"/>
  <c r="V130" i="4"/>
  <c r="U130" i="4"/>
  <c r="T130" i="4"/>
  <c r="S130" i="4"/>
  <c r="R130" i="4"/>
  <c r="J130" i="4"/>
  <c r="I130" i="4"/>
  <c r="E130" i="4"/>
  <c r="AH129" i="4"/>
  <c r="AG129" i="4"/>
  <c r="W129" i="4"/>
  <c r="V129" i="4"/>
  <c r="U129" i="4"/>
  <c r="T129" i="4"/>
  <c r="S129" i="4"/>
  <c r="R129" i="4"/>
  <c r="J129" i="4"/>
  <c r="I129" i="4" s="1"/>
  <c r="E129" i="4"/>
  <c r="AH128" i="4"/>
  <c r="AG128" i="4"/>
  <c r="W128" i="4"/>
  <c r="V128" i="4"/>
  <c r="U128" i="4"/>
  <c r="T128" i="4"/>
  <c r="E128" i="4" s="1"/>
  <c r="S128" i="4"/>
  <c r="R128" i="4"/>
  <c r="J128" i="4"/>
  <c r="I128" i="4" s="1"/>
  <c r="AH127" i="4"/>
  <c r="AG127" i="4"/>
  <c r="AI127" i="4" s="1"/>
  <c r="W127" i="4"/>
  <c r="V127" i="4"/>
  <c r="U127" i="4"/>
  <c r="T127" i="4"/>
  <c r="E127" i="4" s="1"/>
  <c r="S127" i="4"/>
  <c r="R127" i="4"/>
  <c r="J127" i="4"/>
  <c r="I127" i="4"/>
  <c r="AH126" i="4"/>
  <c r="AG126" i="4"/>
  <c r="AI126" i="4" s="1"/>
  <c r="W126" i="4"/>
  <c r="V126" i="4"/>
  <c r="U126" i="4"/>
  <c r="T126" i="4"/>
  <c r="S126" i="4"/>
  <c r="R126" i="4"/>
  <c r="J126" i="4"/>
  <c r="I126" i="4"/>
  <c r="E126" i="4"/>
  <c r="AH125" i="4"/>
  <c r="AG125" i="4"/>
  <c r="W125" i="4"/>
  <c r="V125" i="4"/>
  <c r="U125" i="4"/>
  <c r="T125" i="4"/>
  <c r="S125" i="4"/>
  <c r="R125" i="4"/>
  <c r="J125" i="4"/>
  <c r="I125" i="4" s="1"/>
  <c r="E125" i="4"/>
  <c r="AH124" i="4"/>
  <c r="AG124" i="4"/>
  <c r="W124" i="4"/>
  <c r="V124" i="4"/>
  <c r="U124" i="4"/>
  <c r="T124" i="4"/>
  <c r="E124" i="4" s="1"/>
  <c r="S124" i="4"/>
  <c r="R124" i="4"/>
  <c r="J124" i="4"/>
  <c r="I124" i="4" s="1"/>
  <c r="AH123" i="4"/>
  <c r="AG123" i="4"/>
  <c r="AI123" i="4" s="1"/>
  <c r="W123" i="4"/>
  <c r="V123" i="4"/>
  <c r="U123" i="4"/>
  <c r="T123" i="4"/>
  <c r="E123" i="4" s="1"/>
  <c r="S123" i="4"/>
  <c r="R123" i="4"/>
  <c r="J123" i="4"/>
  <c r="I123" i="4"/>
  <c r="AH122" i="4"/>
  <c r="AG122" i="4"/>
  <c r="AI122" i="4" s="1"/>
  <c r="W122" i="4"/>
  <c r="V122" i="4"/>
  <c r="U122" i="4"/>
  <c r="T122" i="4"/>
  <c r="S122" i="4"/>
  <c r="R122" i="4"/>
  <c r="J122" i="4"/>
  <c r="I122" i="4"/>
  <c r="E122" i="4"/>
  <c r="AH121" i="4"/>
  <c r="AG121" i="4"/>
  <c r="W121" i="4"/>
  <c r="V121" i="4"/>
  <c r="U121" i="4"/>
  <c r="T121" i="4"/>
  <c r="S121" i="4"/>
  <c r="R121" i="4"/>
  <c r="J121" i="4"/>
  <c r="I121" i="4" s="1"/>
  <c r="E121" i="4"/>
  <c r="AH120" i="4"/>
  <c r="AG120" i="4"/>
  <c r="W120" i="4"/>
  <c r="V120" i="4"/>
  <c r="U120" i="4"/>
  <c r="T120" i="4"/>
  <c r="S120" i="4"/>
  <c r="R120" i="4"/>
  <c r="J120" i="4"/>
  <c r="E120" i="4"/>
  <c r="AH119" i="4"/>
  <c r="AG119" i="4"/>
  <c r="AI119" i="4" s="1"/>
  <c r="W119" i="4"/>
  <c r="V119" i="4"/>
  <c r="U119" i="4"/>
  <c r="T119" i="4"/>
  <c r="S119" i="4"/>
  <c r="R119" i="4"/>
  <c r="J119" i="4"/>
  <c r="E119" i="4"/>
  <c r="AI118" i="4"/>
  <c r="AH118" i="4"/>
  <c r="AG118" i="4"/>
  <c r="W118" i="4"/>
  <c r="V118" i="4"/>
  <c r="U118" i="4"/>
  <c r="T118" i="4"/>
  <c r="S118" i="4"/>
  <c r="R118" i="4"/>
  <c r="J118" i="4"/>
  <c r="AH117" i="4"/>
  <c r="AI117" i="4" s="1"/>
  <c r="AG117" i="4"/>
  <c r="W117" i="4"/>
  <c r="V117" i="4"/>
  <c r="U117" i="4"/>
  <c r="T117" i="4"/>
  <c r="S117" i="4"/>
  <c r="R117" i="4"/>
  <c r="E117" i="4" s="1"/>
  <c r="J117" i="4"/>
  <c r="AH116" i="4"/>
  <c r="AG116" i="4"/>
  <c r="AI116" i="4" s="1"/>
  <c r="W116" i="4"/>
  <c r="V116" i="4"/>
  <c r="U116" i="4"/>
  <c r="T116" i="4"/>
  <c r="S116" i="4"/>
  <c r="E116" i="4" s="1"/>
  <c r="R116" i="4"/>
  <c r="J116" i="4"/>
  <c r="AI115" i="4"/>
  <c r="AH115" i="4"/>
  <c r="AG115" i="4"/>
  <c r="W115" i="4"/>
  <c r="V115" i="4"/>
  <c r="U115" i="4"/>
  <c r="T115" i="4"/>
  <c r="S115" i="4"/>
  <c r="R115" i="4"/>
  <c r="E115" i="4" s="1"/>
  <c r="J115" i="4"/>
  <c r="AH114" i="4"/>
  <c r="AI114" i="4" s="1"/>
  <c r="AG114" i="4"/>
  <c r="W114" i="4"/>
  <c r="V114" i="4"/>
  <c r="U114" i="4"/>
  <c r="T114" i="4"/>
  <c r="S114" i="4"/>
  <c r="R114" i="4"/>
  <c r="E114" i="4" s="1"/>
  <c r="J114" i="4"/>
  <c r="AH113" i="4"/>
  <c r="AG113" i="4"/>
  <c r="AI113" i="4" s="1"/>
  <c r="W113" i="4"/>
  <c r="V113" i="4"/>
  <c r="U113" i="4"/>
  <c r="T113" i="4"/>
  <c r="S113" i="4"/>
  <c r="R113" i="4"/>
  <c r="J113" i="4"/>
  <c r="E113" i="4"/>
  <c r="AH112" i="4"/>
  <c r="AG112" i="4"/>
  <c r="AI112" i="4" s="1"/>
  <c r="W112" i="4"/>
  <c r="V112" i="4"/>
  <c r="U112" i="4"/>
  <c r="T112" i="4"/>
  <c r="S112" i="4"/>
  <c r="R112" i="4"/>
  <c r="J112" i="4"/>
  <c r="E112" i="4"/>
  <c r="AI111" i="4"/>
  <c r="AH111" i="4"/>
  <c r="AG111" i="4"/>
  <c r="W111" i="4"/>
  <c r="V111" i="4"/>
  <c r="U111" i="4"/>
  <c r="T111" i="4"/>
  <c r="S111" i="4"/>
  <c r="R111" i="4"/>
  <c r="E111" i="4" s="1"/>
  <c r="J111" i="4"/>
  <c r="AH110" i="4"/>
  <c r="AI110" i="4" s="1"/>
  <c r="AG110" i="4"/>
  <c r="W110" i="4"/>
  <c r="V110" i="4"/>
  <c r="U110" i="4"/>
  <c r="T110" i="4"/>
  <c r="S110" i="4"/>
  <c r="R110" i="4"/>
  <c r="E110" i="4" s="1"/>
  <c r="J110" i="4"/>
  <c r="AH109" i="4"/>
  <c r="AG109" i="4"/>
  <c r="AI109" i="4" s="1"/>
  <c r="W109" i="4"/>
  <c r="V109" i="4"/>
  <c r="U109" i="4"/>
  <c r="T109" i="4"/>
  <c r="S109" i="4"/>
  <c r="R109" i="4"/>
  <c r="J109" i="4"/>
  <c r="E109" i="4"/>
  <c r="AH108" i="4"/>
  <c r="AG108" i="4"/>
  <c r="AI108" i="4" s="1"/>
  <c r="W108" i="4"/>
  <c r="V108" i="4"/>
  <c r="U108" i="4"/>
  <c r="T108" i="4"/>
  <c r="S108" i="4"/>
  <c r="R108" i="4"/>
  <c r="J108" i="4"/>
  <c r="I108" i="4"/>
  <c r="E108" i="4"/>
  <c r="AH107" i="4"/>
  <c r="AG107" i="4"/>
  <c r="AI107" i="4" s="1"/>
  <c r="W107" i="4"/>
  <c r="V107" i="4"/>
  <c r="U107" i="4"/>
  <c r="T107" i="4"/>
  <c r="S107" i="4"/>
  <c r="R107" i="4"/>
  <c r="J107" i="4"/>
  <c r="I107" i="4"/>
  <c r="E107" i="4"/>
  <c r="AH106" i="4"/>
  <c r="AG106" i="4"/>
  <c r="AI106" i="4" s="1"/>
  <c r="W106" i="4"/>
  <c r="V106" i="4"/>
  <c r="U106" i="4"/>
  <c r="T106" i="4"/>
  <c r="S106" i="4"/>
  <c r="E106" i="4" s="1"/>
  <c r="R106" i="4"/>
  <c r="J106" i="4"/>
  <c r="AI105" i="4"/>
  <c r="AH105" i="4"/>
  <c r="AG105" i="4"/>
  <c r="W105" i="4"/>
  <c r="V105" i="4"/>
  <c r="U105" i="4"/>
  <c r="T105" i="4"/>
  <c r="S105" i="4"/>
  <c r="R105" i="4"/>
  <c r="E105" i="4" s="1"/>
  <c r="J105" i="4"/>
  <c r="AH104" i="4"/>
  <c r="AI104" i="4" s="1"/>
  <c r="AG104" i="4"/>
  <c r="W104" i="4"/>
  <c r="V104" i="4"/>
  <c r="U104" i="4"/>
  <c r="T104" i="4"/>
  <c r="S104" i="4"/>
  <c r="R104" i="4"/>
  <c r="E104" i="4" s="1"/>
  <c r="J104" i="4"/>
  <c r="AH103" i="4"/>
  <c r="AG103" i="4"/>
  <c r="AI103" i="4" s="1"/>
  <c r="W103" i="4"/>
  <c r="V103" i="4"/>
  <c r="U103" i="4"/>
  <c r="T103" i="4"/>
  <c r="S103" i="4"/>
  <c r="R103" i="4"/>
  <c r="J103" i="4"/>
  <c r="E103" i="4"/>
  <c r="AH102" i="4"/>
  <c r="AG102" i="4"/>
  <c r="AI102" i="4" s="1"/>
  <c r="W102" i="4"/>
  <c r="V102" i="4"/>
  <c r="U102" i="4"/>
  <c r="T102" i="4"/>
  <c r="S102" i="4"/>
  <c r="E102" i="4" s="1"/>
  <c r="R102" i="4"/>
  <c r="J102" i="4"/>
  <c r="AI101" i="4"/>
  <c r="AH101" i="4"/>
  <c r="AG101" i="4"/>
  <c r="W101" i="4"/>
  <c r="V101" i="4"/>
  <c r="U101" i="4"/>
  <c r="T101" i="4"/>
  <c r="S101" i="4"/>
  <c r="R101" i="4"/>
  <c r="E101" i="4" s="1"/>
  <c r="J101" i="4"/>
  <c r="AH100" i="4"/>
  <c r="AI100" i="4" s="1"/>
  <c r="AG100" i="4"/>
  <c r="W100" i="4"/>
  <c r="V100" i="4"/>
  <c r="U100" i="4"/>
  <c r="T100" i="4"/>
  <c r="S100" i="4"/>
  <c r="R100" i="4"/>
  <c r="E100" i="4" s="1"/>
  <c r="J100" i="4"/>
  <c r="I100" i="4" s="1"/>
  <c r="AH99" i="4"/>
  <c r="AI99" i="4" s="1"/>
  <c r="AG99" i="4"/>
  <c r="W99" i="4"/>
  <c r="V99" i="4"/>
  <c r="U99" i="4"/>
  <c r="T99" i="4"/>
  <c r="S99" i="4"/>
  <c r="R99" i="4"/>
  <c r="E99" i="4" s="1"/>
  <c r="J99" i="4"/>
  <c r="I99" i="4" s="1"/>
  <c r="AH98" i="4"/>
  <c r="AI98" i="4" s="1"/>
  <c r="AG98" i="4"/>
  <c r="W98" i="4"/>
  <c r="V98" i="4"/>
  <c r="U98" i="4"/>
  <c r="T98" i="4"/>
  <c r="S98" i="4"/>
  <c r="R98" i="4"/>
  <c r="E98" i="4" s="1"/>
  <c r="J98" i="4"/>
  <c r="AH97" i="4"/>
  <c r="AG97" i="4"/>
  <c r="AI97" i="4" s="1"/>
  <c r="W97" i="4"/>
  <c r="V97" i="4"/>
  <c r="U97" i="4"/>
  <c r="T97" i="4"/>
  <c r="S97" i="4"/>
  <c r="R97" i="4"/>
  <c r="J97" i="4"/>
  <c r="E97" i="4"/>
  <c r="AH96" i="4"/>
  <c r="AG96" i="4"/>
  <c r="AI96" i="4" s="1"/>
  <c r="W96" i="4"/>
  <c r="V96" i="4"/>
  <c r="U96" i="4"/>
  <c r="T96" i="4"/>
  <c r="S96" i="4"/>
  <c r="E96" i="4" s="1"/>
  <c r="R96" i="4"/>
  <c r="J96" i="4"/>
  <c r="AI95" i="4"/>
  <c r="AH95" i="4"/>
  <c r="AG95" i="4"/>
  <c r="W95" i="4"/>
  <c r="V95" i="4"/>
  <c r="U95" i="4"/>
  <c r="T95" i="4"/>
  <c r="S95" i="4"/>
  <c r="R95" i="4"/>
  <c r="E95" i="4" s="1"/>
  <c r="J95" i="4"/>
  <c r="AH94" i="4"/>
  <c r="AI94" i="4" s="1"/>
  <c r="AG94" i="4"/>
  <c r="W94" i="4"/>
  <c r="V94" i="4"/>
  <c r="U94" i="4"/>
  <c r="T94" i="4"/>
  <c r="S94" i="4"/>
  <c r="R94" i="4"/>
  <c r="E94" i="4" s="1"/>
  <c r="J94" i="4"/>
  <c r="AH93" i="4"/>
  <c r="AG93" i="4"/>
  <c r="AI93" i="4" s="1"/>
  <c r="W93" i="4"/>
  <c r="V93" i="4"/>
  <c r="U93" i="4"/>
  <c r="T93" i="4"/>
  <c r="S93" i="4"/>
  <c r="R93" i="4"/>
  <c r="J93" i="4"/>
  <c r="E93" i="4"/>
  <c r="AH92" i="4"/>
  <c r="AG92" i="4"/>
  <c r="AI92" i="4" s="1"/>
  <c r="W92" i="4"/>
  <c r="V92" i="4"/>
  <c r="U92" i="4"/>
  <c r="T92" i="4"/>
  <c r="S92" i="4"/>
  <c r="E92" i="4" s="1"/>
  <c r="R92" i="4"/>
  <c r="J92" i="4"/>
  <c r="AI91" i="4"/>
  <c r="AH91" i="4"/>
  <c r="AG91" i="4"/>
  <c r="W91" i="4"/>
  <c r="V91" i="4"/>
  <c r="U91" i="4"/>
  <c r="T91" i="4"/>
  <c r="S91" i="4"/>
  <c r="R91" i="4"/>
  <c r="E91" i="4" s="1"/>
  <c r="J91" i="4"/>
  <c r="I91" i="4" s="1"/>
  <c r="AI90" i="4"/>
  <c r="AH90" i="4"/>
  <c r="AG90" i="4"/>
  <c r="W90" i="4"/>
  <c r="V90" i="4"/>
  <c r="U90" i="4"/>
  <c r="T90" i="4"/>
  <c r="S90" i="4"/>
  <c r="R90" i="4"/>
  <c r="E90" i="4" s="1"/>
  <c r="J90" i="4"/>
  <c r="I90" i="4" s="1"/>
  <c r="AI89" i="4"/>
  <c r="AH89" i="4"/>
  <c r="AG89" i="4"/>
  <c r="W89" i="4"/>
  <c r="V89" i="4"/>
  <c r="U89" i="4"/>
  <c r="T89" i="4"/>
  <c r="S89" i="4"/>
  <c r="R89" i="4"/>
  <c r="E89" i="4" s="1"/>
  <c r="J89" i="4"/>
  <c r="AH88" i="4"/>
  <c r="AI88" i="4" s="1"/>
  <c r="AG88" i="4"/>
  <c r="W88" i="4"/>
  <c r="V88" i="4"/>
  <c r="U88" i="4"/>
  <c r="T88" i="4"/>
  <c r="S88" i="4"/>
  <c r="R88" i="4"/>
  <c r="E88" i="4" s="1"/>
  <c r="J88" i="4"/>
  <c r="AH87" i="4"/>
  <c r="AG87" i="4"/>
  <c r="AI87" i="4" s="1"/>
  <c r="W87" i="4"/>
  <c r="V87" i="4"/>
  <c r="U87" i="4"/>
  <c r="T87" i="4"/>
  <c r="S87" i="4"/>
  <c r="R87" i="4"/>
  <c r="J87" i="4"/>
  <c r="E87" i="4"/>
  <c r="AH86" i="4"/>
  <c r="AG86" i="4"/>
  <c r="AI86" i="4" s="1"/>
  <c r="W86" i="4"/>
  <c r="V86" i="4"/>
  <c r="U86" i="4"/>
  <c r="T86" i="4"/>
  <c r="S86" i="4"/>
  <c r="E86" i="4" s="1"/>
  <c r="R86" i="4"/>
  <c r="J86" i="4"/>
  <c r="AI85" i="4"/>
  <c r="AH85" i="4"/>
  <c r="AG85" i="4"/>
  <c r="W85" i="4"/>
  <c r="V85" i="4"/>
  <c r="U85" i="4"/>
  <c r="T85" i="4"/>
  <c r="S85" i="4"/>
  <c r="R85" i="4"/>
  <c r="E85" i="4" s="1"/>
  <c r="J85" i="4"/>
  <c r="AH84" i="4"/>
  <c r="AI84" i="4" s="1"/>
  <c r="AG84" i="4"/>
  <c r="W84" i="4"/>
  <c r="V84" i="4"/>
  <c r="U84" i="4"/>
  <c r="T84" i="4"/>
  <c r="S84" i="4"/>
  <c r="R84" i="4"/>
  <c r="E84" i="4" s="1"/>
  <c r="J84" i="4"/>
  <c r="AH83" i="4"/>
  <c r="AG83" i="4"/>
  <c r="AI83" i="4" s="1"/>
  <c r="W83" i="4"/>
  <c r="V83" i="4"/>
  <c r="U83" i="4"/>
  <c r="T83" i="4"/>
  <c r="S83" i="4"/>
  <c r="R83" i="4"/>
  <c r="J83" i="4"/>
  <c r="E83" i="4"/>
  <c r="AH82" i="4"/>
  <c r="AG82" i="4"/>
  <c r="AI82" i="4" s="1"/>
  <c r="W82" i="4"/>
  <c r="V82" i="4"/>
  <c r="U82" i="4"/>
  <c r="T82" i="4"/>
  <c r="S82" i="4"/>
  <c r="R82" i="4"/>
  <c r="J82" i="4"/>
  <c r="I82" i="4"/>
  <c r="E82" i="4"/>
  <c r="AH81" i="4"/>
  <c r="AG81" i="4"/>
  <c r="AI81" i="4" s="1"/>
  <c r="W81" i="4"/>
  <c r="V81" i="4"/>
  <c r="U81" i="4"/>
  <c r="T81" i="4"/>
  <c r="S81" i="4"/>
  <c r="E81" i="4" s="1"/>
  <c r="R81" i="4"/>
  <c r="J81" i="4"/>
  <c r="AI80" i="4"/>
  <c r="AH80" i="4"/>
  <c r="AG80" i="4"/>
  <c r="W80" i="4"/>
  <c r="V80" i="4"/>
  <c r="U80" i="4"/>
  <c r="T80" i="4"/>
  <c r="S80" i="4"/>
  <c r="R80" i="4"/>
  <c r="E80" i="4" s="1"/>
  <c r="J80" i="4"/>
  <c r="AH79" i="4"/>
  <c r="AI79" i="4" s="1"/>
  <c r="AG79" i="4"/>
  <c r="W79" i="4"/>
  <c r="V79" i="4"/>
  <c r="U79" i="4"/>
  <c r="T79" i="4"/>
  <c r="S79" i="4"/>
  <c r="R79" i="4"/>
  <c r="E79" i="4" s="1"/>
  <c r="J79" i="4"/>
  <c r="AH78" i="4"/>
  <c r="AG78" i="4"/>
  <c r="AI78" i="4" s="1"/>
  <c r="W78" i="4"/>
  <c r="V78" i="4"/>
  <c r="U78" i="4"/>
  <c r="T78" i="4"/>
  <c r="S78" i="4"/>
  <c r="R78" i="4"/>
  <c r="J78" i="4"/>
  <c r="E78" i="4"/>
  <c r="AH77" i="4"/>
  <c r="AG77" i="4"/>
  <c r="AI77" i="4" s="1"/>
  <c r="W77" i="4"/>
  <c r="V77" i="4"/>
  <c r="U77" i="4"/>
  <c r="T77" i="4"/>
  <c r="S77" i="4"/>
  <c r="R77" i="4"/>
  <c r="J77" i="4"/>
  <c r="E77" i="4"/>
  <c r="AI76" i="4"/>
  <c r="AH76" i="4"/>
  <c r="AG76" i="4"/>
  <c r="W76" i="4"/>
  <c r="V76" i="4"/>
  <c r="U76" i="4"/>
  <c r="T76" i="4"/>
  <c r="S76" i="4"/>
  <c r="R76" i="4"/>
  <c r="E76" i="4" s="1"/>
  <c r="J76" i="4"/>
  <c r="AH75" i="4"/>
  <c r="AI75" i="4" s="1"/>
  <c r="AG75" i="4"/>
  <c r="W75" i="4"/>
  <c r="V75" i="4"/>
  <c r="U75" i="4"/>
  <c r="T75" i="4"/>
  <c r="S75" i="4"/>
  <c r="R75" i="4"/>
  <c r="E75" i="4" s="1"/>
  <c r="J75" i="4"/>
  <c r="AH74" i="4"/>
  <c r="AG74" i="4"/>
  <c r="AI74" i="4" s="1"/>
  <c r="W74" i="4"/>
  <c r="V74" i="4"/>
  <c r="U74" i="4"/>
  <c r="T74" i="4"/>
  <c r="S74" i="4"/>
  <c r="R74" i="4"/>
  <c r="J74" i="4"/>
  <c r="E74" i="4"/>
  <c r="AH73" i="4"/>
  <c r="AG73" i="4"/>
  <c r="AI73" i="4" s="1"/>
  <c r="W73" i="4"/>
  <c r="V73" i="4"/>
  <c r="U73" i="4"/>
  <c r="T73" i="4"/>
  <c r="S73" i="4"/>
  <c r="E73" i="4" s="1"/>
  <c r="R73" i="4"/>
  <c r="J73" i="4"/>
  <c r="AI72" i="4"/>
  <c r="AH72" i="4"/>
  <c r="AG72" i="4"/>
  <c r="W72" i="4"/>
  <c r="V72" i="4"/>
  <c r="U72" i="4"/>
  <c r="T72" i="4"/>
  <c r="S72" i="4"/>
  <c r="R72" i="4"/>
  <c r="E72" i="4" s="1"/>
  <c r="J72" i="4"/>
  <c r="AH71" i="4"/>
  <c r="AI71" i="4" s="1"/>
  <c r="AG71" i="4"/>
  <c r="W71" i="4"/>
  <c r="V71" i="4"/>
  <c r="U71" i="4"/>
  <c r="T71" i="4"/>
  <c r="S71" i="4"/>
  <c r="R71" i="4"/>
  <c r="E71" i="4" s="1"/>
  <c r="J71" i="4"/>
  <c r="AH70" i="4"/>
  <c r="AG70" i="4"/>
  <c r="AI70" i="4" s="1"/>
  <c r="W70" i="4"/>
  <c r="V70" i="4"/>
  <c r="U70" i="4"/>
  <c r="T70" i="4"/>
  <c r="S70" i="4"/>
  <c r="R70" i="4"/>
  <c r="J70" i="4"/>
  <c r="E70" i="4"/>
  <c r="AH69" i="4"/>
  <c r="AG69" i="4"/>
  <c r="AI69" i="4" s="1"/>
  <c r="W69" i="4"/>
  <c r="V69" i="4"/>
  <c r="U69" i="4"/>
  <c r="T69" i="4"/>
  <c r="S69" i="4"/>
  <c r="E69" i="4" s="1"/>
  <c r="R69" i="4"/>
  <c r="J69" i="4"/>
  <c r="AI68" i="4"/>
  <c r="AH68" i="4"/>
  <c r="AG68" i="4"/>
  <c r="W68" i="4"/>
  <c r="V68" i="4"/>
  <c r="U68" i="4"/>
  <c r="T68" i="4"/>
  <c r="S68" i="4"/>
  <c r="R68" i="4"/>
  <c r="E68" i="4" s="1"/>
  <c r="J68" i="4"/>
  <c r="AH67" i="4"/>
  <c r="AI67" i="4" s="1"/>
  <c r="AG67" i="4"/>
  <c r="W67" i="4"/>
  <c r="V67" i="4"/>
  <c r="U67" i="4"/>
  <c r="T67" i="4"/>
  <c r="S67" i="4"/>
  <c r="R67" i="4"/>
  <c r="E67" i="4" s="1"/>
  <c r="J67" i="4"/>
  <c r="AH66" i="4"/>
  <c r="AG66" i="4"/>
  <c r="AI66" i="4" s="1"/>
  <c r="W66" i="4"/>
  <c r="V66" i="4"/>
  <c r="U66" i="4"/>
  <c r="T66" i="4"/>
  <c r="S66" i="4"/>
  <c r="R66" i="4"/>
  <c r="J66" i="4"/>
  <c r="E66" i="4"/>
  <c r="AH65" i="4"/>
  <c r="AG65" i="4"/>
  <c r="AI65" i="4" s="1"/>
  <c r="W65" i="4"/>
  <c r="V65" i="4"/>
  <c r="U65" i="4"/>
  <c r="T65" i="4"/>
  <c r="S65" i="4"/>
  <c r="E65" i="4" s="1"/>
  <c r="R65" i="4"/>
  <c r="J65" i="4"/>
  <c r="AI64" i="4"/>
  <c r="AH64" i="4"/>
  <c r="AG64" i="4"/>
  <c r="W64" i="4"/>
  <c r="V64" i="4"/>
  <c r="U64" i="4"/>
  <c r="T64" i="4"/>
  <c r="S64" i="4"/>
  <c r="R64" i="4"/>
  <c r="E64" i="4" s="1"/>
  <c r="J64" i="4"/>
  <c r="AH63" i="4"/>
  <c r="AI63" i="4" s="1"/>
  <c r="AG63" i="4"/>
  <c r="W63" i="4"/>
  <c r="V63" i="4"/>
  <c r="U63" i="4"/>
  <c r="T63" i="4"/>
  <c r="S63" i="4"/>
  <c r="R63" i="4"/>
  <c r="E63" i="4" s="1"/>
  <c r="J63" i="4"/>
  <c r="I63" i="4" s="1"/>
  <c r="AH62" i="4"/>
  <c r="AI62" i="4" s="1"/>
  <c r="AG62" i="4"/>
  <c r="W62" i="4"/>
  <c r="V62" i="4"/>
  <c r="U62" i="4"/>
  <c r="T62" i="4"/>
  <c r="S62" i="4"/>
  <c r="R62" i="4"/>
  <c r="E62" i="4" s="1"/>
  <c r="J62" i="4"/>
  <c r="AH61" i="4"/>
  <c r="AG61" i="4"/>
  <c r="AI61" i="4" s="1"/>
  <c r="W61" i="4"/>
  <c r="V61" i="4"/>
  <c r="U61" i="4"/>
  <c r="T61" i="4"/>
  <c r="S61" i="4"/>
  <c r="R61" i="4"/>
  <c r="J61" i="4"/>
  <c r="E61" i="4"/>
  <c r="AH60" i="4"/>
  <c r="AG60" i="4"/>
  <c r="AI60" i="4" s="1"/>
  <c r="W60" i="4"/>
  <c r="V60" i="4"/>
  <c r="U60" i="4"/>
  <c r="T60" i="4"/>
  <c r="S60" i="4"/>
  <c r="E60" i="4" s="1"/>
  <c r="R60" i="4"/>
  <c r="J60" i="4"/>
  <c r="AI59" i="4"/>
  <c r="AH59" i="4"/>
  <c r="AG59" i="4"/>
  <c r="W59" i="4"/>
  <c r="V59" i="4"/>
  <c r="U59" i="4"/>
  <c r="T59" i="4"/>
  <c r="S59" i="4"/>
  <c r="R59" i="4"/>
  <c r="E59" i="4" s="1"/>
  <c r="J59" i="4"/>
  <c r="AH58" i="4"/>
  <c r="AI58" i="4" s="1"/>
  <c r="AG58" i="4"/>
  <c r="W58" i="4"/>
  <c r="V58" i="4"/>
  <c r="U58" i="4"/>
  <c r="T58" i="4"/>
  <c r="S58" i="4"/>
  <c r="R58" i="4"/>
  <c r="E58" i="4" s="1"/>
  <c r="J58" i="4"/>
  <c r="AH57" i="4"/>
  <c r="AG57" i="4"/>
  <c r="AI57" i="4" s="1"/>
  <c r="W57" i="4"/>
  <c r="V57" i="4"/>
  <c r="U57" i="4"/>
  <c r="T57" i="4"/>
  <c r="S57" i="4"/>
  <c r="R57" i="4"/>
  <c r="J57" i="4"/>
  <c r="E57" i="4"/>
  <c r="AH56" i="4"/>
  <c r="AG56" i="4"/>
  <c r="AI56" i="4" s="1"/>
  <c r="W56" i="4"/>
  <c r="V56" i="4"/>
  <c r="U56" i="4"/>
  <c r="T56" i="4"/>
  <c r="S56" i="4"/>
  <c r="E56" i="4" s="1"/>
  <c r="R56" i="4"/>
  <c r="J56" i="4"/>
  <c r="AI55" i="4"/>
  <c r="AH55" i="4"/>
  <c r="AG55" i="4"/>
  <c r="W55" i="4"/>
  <c r="V55" i="4"/>
  <c r="U55" i="4"/>
  <c r="T55" i="4"/>
  <c r="S55" i="4"/>
  <c r="R55" i="4"/>
  <c r="E55" i="4" s="1"/>
  <c r="J55" i="4"/>
  <c r="I55" i="4" s="1"/>
  <c r="AI54" i="4"/>
  <c r="AH54" i="4"/>
  <c r="AG54" i="4"/>
  <c r="W54" i="4"/>
  <c r="V54" i="4"/>
  <c r="U54" i="4"/>
  <c r="T54" i="4"/>
  <c r="S54" i="4"/>
  <c r="R54" i="4"/>
  <c r="E54" i="4" s="1"/>
  <c r="J54" i="4"/>
  <c r="I54" i="4" s="1"/>
  <c r="AI53" i="4"/>
  <c r="AH53" i="4"/>
  <c r="AG53" i="4"/>
  <c r="W53" i="4"/>
  <c r="V53" i="4"/>
  <c r="U53" i="4"/>
  <c r="T53" i="4"/>
  <c r="S53" i="4"/>
  <c r="R53" i="4"/>
  <c r="E53" i="4" s="1"/>
  <c r="J53" i="4"/>
  <c r="I53" i="4" s="1"/>
  <c r="AI52" i="4"/>
  <c r="AH52" i="4"/>
  <c r="AG52" i="4"/>
  <c r="W52" i="4"/>
  <c r="V52" i="4"/>
  <c r="U52" i="4"/>
  <c r="T52" i="4"/>
  <c r="S52" i="4"/>
  <c r="R52" i="4"/>
  <c r="E52" i="4" s="1"/>
  <c r="J52" i="4"/>
  <c r="I52" i="4" s="1"/>
  <c r="AI51" i="4"/>
  <c r="AH51" i="4"/>
  <c r="AG51" i="4"/>
  <c r="W51" i="4"/>
  <c r="V51" i="4"/>
  <c r="U51" i="4"/>
  <c r="T51" i="4"/>
  <c r="S51" i="4"/>
  <c r="R51" i="4"/>
  <c r="E51" i="4" s="1"/>
  <c r="J51" i="4"/>
  <c r="I51" i="4" s="1"/>
  <c r="AI50" i="4"/>
  <c r="AH50" i="4"/>
  <c r="AG50" i="4"/>
  <c r="W50" i="4"/>
  <c r="V50" i="4"/>
  <c r="U50" i="4"/>
  <c r="T50" i="4"/>
  <c r="S50" i="4"/>
  <c r="R50" i="4"/>
  <c r="E50" i="4" s="1"/>
  <c r="J50" i="4"/>
  <c r="I50" i="4" s="1"/>
  <c r="AI49" i="4"/>
  <c r="AH49" i="4"/>
  <c r="AG49" i="4"/>
  <c r="W49" i="4"/>
  <c r="V49" i="4"/>
  <c r="U49" i="4"/>
  <c r="T49" i="4"/>
  <c r="S49" i="4"/>
  <c r="R49" i="4"/>
  <c r="E49" i="4" s="1"/>
  <c r="J49" i="4"/>
  <c r="I49" i="4" s="1"/>
  <c r="AI48" i="4"/>
  <c r="AH48" i="4"/>
  <c r="AG48" i="4"/>
  <c r="W48" i="4"/>
  <c r="V48" i="4"/>
  <c r="U48" i="4"/>
  <c r="T48" i="4"/>
  <c r="S48" i="4"/>
  <c r="R48" i="4"/>
  <c r="E48" i="4" s="1"/>
  <c r="J48" i="4"/>
  <c r="I48" i="4" s="1"/>
  <c r="AI47" i="4"/>
  <c r="AH47" i="4"/>
  <c r="AG47" i="4"/>
  <c r="W47" i="4"/>
  <c r="V47" i="4"/>
  <c r="U47" i="4"/>
  <c r="T47" i="4"/>
  <c r="S47" i="4"/>
  <c r="R47" i="4"/>
  <c r="E47" i="4" s="1"/>
  <c r="J47" i="4"/>
  <c r="I47" i="4" s="1"/>
  <c r="AI46" i="4"/>
  <c r="AH46" i="4"/>
  <c r="AG46" i="4"/>
  <c r="W46" i="4"/>
  <c r="V46" i="4"/>
  <c r="U46" i="4"/>
  <c r="T46" i="4"/>
  <c r="S46" i="4"/>
  <c r="R46" i="4"/>
  <c r="E46" i="4" s="1"/>
  <c r="J46" i="4"/>
  <c r="I46" i="4" s="1"/>
  <c r="AI45" i="4"/>
  <c r="AH45" i="4"/>
  <c r="AG45" i="4"/>
  <c r="W45" i="4"/>
  <c r="V45" i="4"/>
  <c r="U45" i="4"/>
  <c r="T45" i="4"/>
  <c r="S45" i="4"/>
  <c r="R45" i="4"/>
  <c r="E45" i="4" s="1"/>
  <c r="J45" i="4"/>
  <c r="I45" i="4" s="1"/>
  <c r="AI44" i="4"/>
  <c r="AH44" i="4"/>
  <c r="AG44" i="4"/>
  <c r="W44" i="4"/>
  <c r="V44" i="4"/>
  <c r="U44" i="4"/>
  <c r="T44" i="4"/>
  <c r="S44" i="4"/>
  <c r="R44" i="4"/>
  <c r="E44" i="4" s="1"/>
  <c r="J44" i="4"/>
  <c r="G44" i="4"/>
  <c r="AI43" i="4"/>
  <c r="AH43" i="4"/>
  <c r="AG43" i="4"/>
  <c r="W43" i="4"/>
  <c r="V43" i="4"/>
  <c r="U43" i="4"/>
  <c r="T43" i="4"/>
  <c r="S43" i="4"/>
  <c r="R43" i="4"/>
  <c r="E43" i="4" s="1"/>
  <c r="J43" i="4"/>
  <c r="G43" i="4"/>
  <c r="AI42" i="4"/>
  <c r="AH42" i="4"/>
  <c r="AG42" i="4"/>
  <c r="W42" i="4"/>
  <c r="V42" i="4"/>
  <c r="U42" i="4"/>
  <c r="T42" i="4"/>
  <c r="S42" i="4"/>
  <c r="R42" i="4"/>
  <c r="E42" i="4" s="1"/>
  <c r="J42" i="4"/>
  <c r="G42" i="4"/>
  <c r="AI41" i="4"/>
  <c r="AH41" i="4"/>
  <c r="AG41" i="4"/>
  <c r="W41" i="4"/>
  <c r="V41" i="4"/>
  <c r="U41" i="4"/>
  <c r="T41" i="4"/>
  <c r="S41" i="4"/>
  <c r="R41" i="4"/>
  <c r="E41" i="4" s="1"/>
  <c r="J41" i="4"/>
  <c r="G41" i="4"/>
  <c r="AI40" i="4"/>
  <c r="AH40" i="4"/>
  <c r="AG40" i="4"/>
  <c r="W40" i="4"/>
  <c r="V40" i="4"/>
  <c r="U40" i="4"/>
  <c r="T40" i="4"/>
  <c r="S40" i="4"/>
  <c r="R40" i="4"/>
  <c r="E40" i="4" s="1"/>
  <c r="J40" i="4"/>
  <c r="I40" i="4" s="1"/>
  <c r="AI39" i="4"/>
  <c r="AH39" i="4"/>
  <c r="AG39" i="4"/>
  <c r="W39" i="4"/>
  <c r="V39" i="4"/>
  <c r="U39" i="4"/>
  <c r="T39" i="4"/>
  <c r="S39" i="4"/>
  <c r="R39" i="4"/>
  <c r="E39" i="4" s="1"/>
  <c r="J39" i="4"/>
  <c r="I39" i="4" s="1"/>
  <c r="AI38" i="4"/>
  <c r="AH38" i="4"/>
  <c r="AG38" i="4"/>
  <c r="W38" i="4"/>
  <c r="V38" i="4"/>
  <c r="U38" i="4"/>
  <c r="T38" i="4"/>
  <c r="S38" i="4"/>
  <c r="R38" i="4"/>
  <c r="E38" i="4" s="1"/>
  <c r="J38" i="4"/>
  <c r="I38" i="4" s="1"/>
  <c r="AI37" i="4"/>
  <c r="AH37" i="4"/>
  <c r="AG37" i="4"/>
  <c r="W37" i="4"/>
  <c r="V37" i="4"/>
  <c r="U37" i="4"/>
  <c r="T37" i="4"/>
  <c r="S37" i="4"/>
  <c r="R37" i="4"/>
  <c r="E37" i="4" s="1"/>
  <c r="J37" i="4"/>
  <c r="I37" i="4" s="1"/>
  <c r="AI36" i="4"/>
  <c r="AH36" i="4"/>
  <c r="AG36" i="4"/>
  <c r="W36" i="4"/>
  <c r="V36" i="4"/>
  <c r="U36" i="4"/>
  <c r="T36" i="4"/>
  <c r="S36" i="4"/>
  <c r="R36" i="4"/>
  <c r="O36" i="4"/>
  <c r="J36" i="4" s="1"/>
  <c r="I36" i="4" s="1"/>
  <c r="E36" i="4"/>
  <c r="AI35" i="4"/>
  <c r="AH35" i="4"/>
  <c r="AG35" i="4"/>
  <c r="W35" i="4"/>
  <c r="V35" i="4"/>
  <c r="U35" i="4"/>
  <c r="T35" i="4"/>
  <c r="S35" i="4"/>
  <c r="E35" i="4" s="1"/>
  <c r="R35" i="4"/>
  <c r="O35" i="4"/>
  <c r="J35" i="4"/>
  <c r="I35" i="4"/>
  <c r="AH34" i="4"/>
  <c r="AG34" i="4"/>
  <c r="AI34" i="4" s="1"/>
  <c r="W34" i="4"/>
  <c r="V34" i="4"/>
  <c r="U34" i="4"/>
  <c r="T34" i="4"/>
  <c r="S34" i="4"/>
  <c r="E34" i="4" s="1"/>
  <c r="R34" i="4"/>
  <c r="N34" i="4"/>
  <c r="M34" i="4"/>
  <c r="J34" i="4"/>
  <c r="I34" i="4" s="1"/>
  <c r="AI33" i="4"/>
  <c r="AH33" i="4"/>
  <c r="AG33" i="4"/>
  <c r="W33" i="4"/>
  <c r="V33" i="4"/>
  <c r="U33" i="4"/>
  <c r="T33" i="4"/>
  <c r="S33" i="4"/>
  <c r="R33" i="4"/>
  <c r="N33" i="4"/>
  <c r="M33" i="4"/>
  <c r="J33" i="4"/>
  <c r="E33" i="4"/>
  <c r="AI32" i="4"/>
  <c r="AH32" i="4"/>
  <c r="AG32" i="4"/>
  <c r="W32" i="4"/>
  <c r="V32" i="4"/>
  <c r="U32" i="4"/>
  <c r="T32" i="4"/>
  <c r="S32" i="4"/>
  <c r="E32" i="4" s="1"/>
  <c r="R32" i="4"/>
  <c r="N32" i="4"/>
  <c r="M32" i="4"/>
  <c r="J32" i="4"/>
  <c r="AH31" i="4"/>
  <c r="AG31" i="4"/>
  <c r="AI31" i="4" s="1"/>
  <c r="W31" i="4"/>
  <c r="V31" i="4"/>
  <c r="U31" i="4"/>
  <c r="T31" i="4"/>
  <c r="S31" i="4"/>
  <c r="E31" i="4" s="1"/>
  <c r="R31" i="4"/>
  <c r="N31" i="4"/>
  <c r="M31" i="4"/>
  <c r="J31" i="4"/>
  <c r="AH30" i="4"/>
  <c r="AG30" i="4"/>
  <c r="AI30" i="4" s="1"/>
  <c r="W30" i="4"/>
  <c r="V30" i="4"/>
  <c r="U30" i="4"/>
  <c r="T30" i="4"/>
  <c r="S30" i="4"/>
  <c r="R30" i="4"/>
  <c r="N30" i="4"/>
  <c r="M30" i="4"/>
  <c r="J30" i="4"/>
  <c r="E30" i="4"/>
  <c r="AI29" i="4"/>
  <c r="AH29" i="4"/>
  <c r="AG29" i="4"/>
  <c r="W29" i="4"/>
  <c r="V29" i="4"/>
  <c r="U29" i="4"/>
  <c r="T29" i="4"/>
  <c r="S29" i="4"/>
  <c r="R29" i="4"/>
  <c r="N29" i="4"/>
  <c r="M29" i="4"/>
  <c r="J29" i="4"/>
  <c r="E29" i="4"/>
  <c r="AI28" i="4"/>
  <c r="AH28" i="4"/>
  <c r="AG28" i="4"/>
  <c r="W28" i="4"/>
  <c r="V28" i="4"/>
  <c r="U28" i="4"/>
  <c r="T28" i="4"/>
  <c r="S28" i="4"/>
  <c r="R28" i="4"/>
  <c r="J28" i="4"/>
  <c r="I28" i="4"/>
  <c r="E28" i="4"/>
  <c r="AI27" i="4"/>
  <c r="AH27" i="4"/>
  <c r="AG27" i="4"/>
  <c r="W27" i="4"/>
  <c r="V27" i="4"/>
  <c r="U27" i="4"/>
  <c r="T27" i="4"/>
  <c r="S27" i="4"/>
  <c r="R27" i="4"/>
  <c r="J27" i="4"/>
  <c r="I27" i="4"/>
  <c r="E27" i="4"/>
  <c r="AI26" i="4"/>
  <c r="AH26" i="4"/>
  <c r="AG26" i="4"/>
  <c r="W26" i="4"/>
  <c r="V26" i="4"/>
  <c r="U26" i="4"/>
  <c r="T26" i="4"/>
  <c r="S26" i="4"/>
  <c r="R26" i="4"/>
  <c r="J26" i="4"/>
  <c r="I26" i="4"/>
  <c r="E26" i="4"/>
  <c r="AI25" i="4"/>
  <c r="AH25" i="4"/>
  <c r="AG25" i="4"/>
  <c r="W25" i="4"/>
  <c r="V25" i="4"/>
  <c r="U25" i="4"/>
  <c r="T25" i="4"/>
  <c r="S25" i="4"/>
  <c r="R25" i="4"/>
  <c r="J25" i="4"/>
  <c r="I25" i="4"/>
  <c r="E25" i="4"/>
  <c r="AI24" i="4"/>
  <c r="AH24" i="4"/>
  <c r="AG24" i="4"/>
  <c r="W24" i="4"/>
  <c r="V24" i="4"/>
  <c r="U24" i="4"/>
  <c r="T24" i="4"/>
  <c r="S24" i="4"/>
  <c r="R24" i="4"/>
  <c r="J24" i="4"/>
  <c r="I24" i="4"/>
  <c r="E24" i="4"/>
  <c r="AI23" i="4"/>
  <c r="AH23" i="4"/>
  <c r="AG23" i="4"/>
  <c r="W23" i="4"/>
  <c r="V23" i="4"/>
  <c r="U23" i="4"/>
  <c r="T23" i="4"/>
  <c r="S23" i="4"/>
  <c r="R23" i="4"/>
  <c r="J23" i="4"/>
  <c r="I23" i="4"/>
  <c r="E23" i="4"/>
  <c r="AI22" i="4"/>
  <c r="AH22" i="4"/>
  <c r="AG22" i="4"/>
  <c r="W22" i="4"/>
  <c r="V22" i="4"/>
  <c r="U22" i="4"/>
  <c r="T22" i="4"/>
  <c r="S22" i="4"/>
  <c r="R22" i="4"/>
  <c r="J22" i="4"/>
  <c r="I22" i="4"/>
  <c r="E22" i="4"/>
  <c r="AI21" i="4"/>
  <c r="AH21" i="4"/>
  <c r="AG21" i="4"/>
  <c r="W21" i="4"/>
  <c r="V21" i="4"/>
  <c r="U21" i="4"/>
  <c r="T21" i="4"/>
  <c r="S21" i="4"/>
  <c r="R21" i="4"/>
  <c r="J21" i="4"/>
  <c r="I21" i="4"/>
  <c r="E21" i="4"/>
  <c r="AI20" i="4"/>
  <c r="AH20" i="4"/>
  <c r="AG20" i="4"/>
  <c r="W20" i="4"/>
  <c r="V20" i="4"/>
  <c r="U20" i="4"/>
  <c r="T20" i="4"/>
  <c r="S20" i="4"/>
  <c r="R20" i="4"/>
  <c r="J20" i="4"/>
  <c r="I20" i="4"/>
  <c r="E20" i="4"/>
  <c r="AH19" i="4"/>
  <c r="AG19" i="4"/>
  <c r="AI19" i="4" s="1"/>
  <c r="W19" i="4"/>
  <c r="V19" i="4"/>
  <c r="U19" i="4"/>
  <c r="T19" i="4"/>
  <c r="S19" i="4"/>
  <c r="R19" i="4"/>
  <c r="J19" i="4"/>
  <c r="I19" i="4"/>
  <c r="E19" i="4"/>
  <c r="AH18" i="4"/>
  <c r="AG18" i="4"/>
  <c r="AI18" i="4" s="1"/>
  <c r="W18" i="4"/>
  <c r="V18" i="4"/>
  <c r="U18" i="4"/>
  <c r="T18" i="4"/>
  <c r="S18" i="4"/>
  <c r="R18" i="4"/>
  <c r="J18" i="4"/>
  <c r="I18" i="4"/>
  <c r="E18" i="4"/>
  <c r="AH17" i="4"/>
  <c r="AG17" i="4"/>
  <c r="AI17" i="4" s="1"/>
  <c r="W17" i="4"/>
  <c r="V17" i="4"/>
  <c r="U17" i="4"/>
  <c r="T17" i="4"/>
  <c r="S17" i="4"/>
  <c r="R17" i="4"/>
  <c r="J17" i="4"/>
  <c r="I17" i="4"/>
  <c r="E17" i="4"/>
  <c r="AH16" i="4"/>
  <c r="AG16" i="4"/>
  <c r="AI16" i="4" s="1"/>
  <c r="W16" i="4"/>
  <c r="V16" i="4"/>
  <c r="U16" i="4"/>
  <c r="T16" i="4"/>
  <c r="S16" i="4"/>
  <c r="R16" i="4"/>
  <c r="I16" i="4"/>
  <c r="E16" i="4"/>
  <c r="AI15" i="4"/>
  <c r="AH15" i="4"/>
  <c r="AG15" i="4"/>
  <c r="W15" i="4"/>
  <c r="V15" i="4"/>
  <c r="U15" i="4"/>
  <c r="T15" i="4"/>
  <c r="S15" i="4"/>
  <c r="R15" i="4"/>
  <c r="E15" i="4" s="1"/>
  <c r="I15" i="4"/>
  <c r="AI14" i="4"/>
  <c r="AH14" i="4"/>
  <c r="AG14" i="4"/>
  <c r="W14" i="4"/>
  <c r="V14" i="4"/>
  <c r="U14" i="4"/>
  <c r="T14" i="4"/>
  <c r="S14" i="4"/>
  <c r="R14" i="4"/>
  <c r="E14" i="4" s="1"/>
  <c r="I14" i="4"/>
  <c r="AH13" i="4"/>
  <c r="AG13" i="4"/>
  <c r="AI13" i="4" s="1"/>
  <c r="W13" i="4"/>
  <c r="V13" i="4"/>
  <c r="U13" i="4"/>
  <c r="T13" i="4"/>
  <c r="S13" i="4"/>
  <c r="R13" i="4"/>
  <c r="I13" i="4"/>
  <c r="E13" i="4"/>
  <c r="AH12" i="4"/>
  <c r="AG12" i="4"/>
  <c r="AI12" i="4" s="1"/>
  <c r="W12" i="4"/>
  <c r="V12" i="4"/>
  <c r="U12" i="4"/>
  <c r="T12" i="4"/>
  <c r="S12" i="4"/>
  <c r="R12" i="4"/>
  <c r="I12" i="4"/>
  <c r="E12" i="4"/>
  <c r="AI11" i="4"/>
  <c r="AH11" i="4"/>
  <c r="AG11" i="4"/>
  <c r="W11" i="4"/>
  <c r="V11" i="4"/>
  <c r="U11" i="4"/>
  <c r="T11" i="4"/>
  <c r="S11" i="4"/>
  <c r="R11" i="4"/>
  <c r="E11" i="4" s="1"/>
  <c r="I11" i="4"/>
  <c r="AI10" i="4"/>
  <c r="AH10" i="4"/>
  <c r="AG10" i="4"/>
  <c r="W10" i="4"/>
  <c r="V10" i="4"/>
  <c r="U10" i="4"/>
  <c r="T10" i="4"/>
  <c r="S10" i="4"/>
  <c r="R10" i="4"/>
  <c r="E10" i="4" s="1"/>
  <c r="I10" i="4"/>
  <c r="AH9" i="4"/>
  <c r="AG9" i="4"/>
  <c r="AI9" i="4" s="1"/>
  <c r="W9" i="4"/>
  <c r="V9" i="4"/>
  <c r="U9" i="4"/>
  <c r="T9" i="4"/>
  <c r="S9" i="4"/>
  <c r="R9" i="4"/>
  <c r="I9" i="4"/>
  <c r="E9" i="4"/>
  <c r="AH8" i="4"/>
  <c r="AG8" i="4"/>
  <c r="AI8" i="4" s="1"/>
  <c r="W8" i="4"/>
  <c r="V8" i="4"/>
  <c r="U8" i="4"/>
  <c r="T8" i="4"/>
  <c r="S8" i="4"/>
  <c r="R8" i="4"/>
  <c r="I8" i="4"/>
  <c r="E8" i="4"/>
  <c r="AI7" i="4"/>
  <c r="AH7" i="4"/>
  <c r="AG7" i="4"/>
  <c r="W7" i="4"/>
  <c r="V7" i="4"/>
  <c r="U7" i="4"/>
  <c r="S7" i="4"/>
  <c r="R7" i="4"/>
  <c r="E7" i="4" s="1"/>
  <c r="J7" i="4"/>
  <c r="AH6" i="4"/>
  <c r="AG6" i="4"/>
  <c r="AI6" i="4" s="1"/>
  <c r="W6" i="4"/>
  <c r="V6" i="4"/>
  <c r="U6" i="4"/>
  <c r="S6" i="4"/>
  <c r="R6" i="4"/>
  <c r="J6" i="4"/>
  <c r="E6" i="4"/>
  <c r="AI5" i="4"/>
  <c r="AH5" i="4"/>
  <c r="AG5" i="4"/>
  <c r="W5" i="4"/>
  <c r="U5" i="4"/>
  <c r="T5" i="4"/>
  <c r="S5" i="4"/>
  <c r="R5" i="4"/>
  <c r="E5" i="4" s="1"/>
  <c r="J5" i="4"/>
  <c r="AH4" i="4"/>
  <c r="AG4" i="4"/>
  <c r="AI4" i="4" s="1"/>
  <c r="W4" i="4"/>
  <c r="U4" i="4"/>
  <c r="T4" i="4"/>
  <c r="S4" i="4"/>
  <c r="R4" i="4"/>
  <c r="J4" i="4"/>
  <c r="E4" i="4"/>
  <c r="AI3" i="4"/>
  <c r="AH3" i="4"/>
  <c r="AG3" i="4"/>
  <c r="W3" i="4"/>
  <c r="U3" i="4"/>
  <c r="T3" i="4"/>
  <c r="S3" i="4"/>
  <c r="R3" i="4"/>
  <c r="E3" i="4" s="1"/>
  <c r="J3" i="4"/>
  <c r="O394" i="2"/>
  <c r="N394" i="2"/>
  <c r="M394" i="2"/>
  <c r="L394" i="2"/>
  <c r="K394" i="2"/>
  <c r="I394" i="2"/>
  <c r="H394" i="2"/>
  <c r="E394" i="2"/>
  <c r="O393" i="2"/>
  <c r="N393" i="2"/>
  <c r="M393" i="2"/>
  <c r="L393" i="2"/>
  <c r="K393" i="2"/>
  <c r="I393" i="2"/>
  <c r="H393" i="2"/>
  <c r="E393" i="2"/>
  <c r="O390" i="2"/>
  <c r="N390" i="2"/>
  <c r="M390" i="2"/>
  <c r="L390" i="2"/>
  <c r="K390" i="2"/>
  <c r="J390" i="2"/>
  <c r="I390" i="2"/>
  <c r="H390" i="2"/>
  <c r="G390" i="2"/>
  <c r="F390" i="2"/>
  <c r="E390" i="2"/>
  <c r="O389" i="2"/>
  <c r="N389" i="2"/>
  <c r="M389" i="2"/>
  <c r="L389" i="2"/>
  <c r="K389" i="2"/>
  <c r="J389" i="2"/>
  <c r="I389" i="2"/>
  <c r="H389" i="2"/>
  <c r="G389" i="2"/>
  <c r="F389" i="2"/>
  <c r="E389" i="2"/>
  <c r="O388" i="2"/>
  <c r="N388" i="2"/>
  <c r="M388" i="2"/>
  <c r="L388" i="2"/>
  <c r="K388" i="2"/>
  <c r="J388" i="2"/>
  <c r="I388" i="2"/>
  <c r="H388" i="2"/>
  <c r="G388" i="2"/>
  <c r="F388" i="2"/>
  <c r="E388" i="2"/>
  <c r="O387" i="2"/>
  <c r="N387" i="2"/>
  <c r="M387" i="2"/>
  <c r="L387" i="2"/>
  <c r="K387" i="2"/>
  <c r="J387" i="2"/>
  <c r="I387" i="2"/>
  <c r="H387" i="2"/>
  <c r="G387" i="2"/>
  <c r="F387" i="2"/>
  <c r="E387" i="2"/>
  <c r="O386" i="2"/>
  <c r="N386" i="2"/>
  <c r="M386" i="2"/>
  <c r="L386" i="2"/>
  <c r="K386" i="2"/>
  <c r="J386" i="2"/>
  <c r="I386" i="2"/>
  <c r="H386" i="2"/>
  <c r="G386" i="2"/>
  <c r="F386" i="2"/>
  <c r="E386" i="2"/>
  <c r="O385" i="2"/>
  <c r="N385" i="2"/>
  <c r="M385" i="2"/>
  <c r="L385" i="2"/>
  <c r="K385" i="2"/>
  <c r="J385" i="2"/>
  <c r="I385" i="2"/>
  <c r="H385" i="2"/>
  <c r="G385" i="2"/>
  <c r="F385" i="2"/>
  <c r="E385" i="2"/>
  <c r="O384" i="2"/>
  <c r="N384" i="2"/>
  <c r="M384" i="2"/>
  <c r="L384" i="2"/>
  <c r="K384" i="2"/>
  <c r="J384" i="2"/>
  <c r="I384" i="2"/>
  <c r="H384" i="2"/>
  <c r="G384" i="2"/>
  <c r="F384" i="2"/>
  <c r="E384" i="2"/>
  <c r="O383" i="2"/>
  <c r="N383" i="2"/>
  <c r="M383" i="2"/>
  <c r="L383" i="2"/>
  <c r="K383" i="2"/>
  <c r="J383" i="2"/>
  <c r="I383" i="2"/>
  <c r="H383" i="2"/>
  <c r="G383" i="2"/>
  <c r="F383" i="2"/>
  <c r="E383" i="2"/>
  <c r="O382" i="2"/>
  <c r="N382" i="2"/>
  <c r="M382" i="2"/>
  <c r="L382" i="2"/>
  <c r="K382" i="2"/>
  <c r="J382" i="2"/>
  <c r="I382" i="2"/>
  <c r="H382" i="2"/>
  <c r="G382" i="2"/>
  <c r="F382" i="2"/>
  <c r="E382" i="2"/>
  <c r="O381" i="2"/>
  <c r="N381" i="2"/>
  <c r="M381" i="2"/>
  <c r="L381" i="2"/>
  <c r="K381" i="2"/>
  <c r="J381" i="2"/>
  <c r="I381" i="2"/>
  <c r="H381" i="2"/>
  <c r="G381" i="2"/>
  <c r="F381" i="2"/>
  <c r="E381" i="2"/>
  <c r="O380" i="2"/>
  <c r="N380" i="2"/>
  <c r="M380" i="2"/>
  <c r="L380" i="2"/>
  <c r="K380" i="2"/>
  <c r="J380" i="2"/>
  <c r="I380" i="2"/>
  <c r="H380" i="2"/>
  <c r="G380" i="2"/>
  <c r="F380" i="2"/>
  <c r="E380" i="2"/>
  <c r="O379" i="2"/>
  <c r="N379" i="2"/>
  <c r="M379" i="2"/>
  <c r="L379" i="2"/>
  <c r="K379" i="2"/>
  <c r="J379" i="2"/>
  <c r="I379" i="2"/>
  <c r="H379" i="2"/>
  <c r="G379" i="2"/>
  <c r="F379" i="2"/>
  <c r="E379" i="2"/>
  <c r="O378" i="2"/>
  <c r="N378" i="2"/>
  <c r="M378" i="2"/>
  <c r="L378" i="2"/>
  <c r="K378" i="2"/>
  <c r="J378" i="2"/>
  <c r="I378" i="2"/>
  <c r="H378" i="2"/>
  <c r="G378" i="2"/>
  <c r="F378" i="2"/>
  <c r="E378" i="2"/>
  <c r="AA377" i="2"/>
  <c r="X377" i="2"/>
  <c r="W377" i="2"/>
  <c r="V377" i="2"/>
  <c r="U377" i="2"/>
  <c r="T377" i="2"/>
  <c r="S377" i="2"/>
  <c r="R377" i="2"/>
  <c r="Q377" i="2"/>
  <c r="O377" i="2"/>
  <c r="N377" i="2"/>
  <c r="M377" i="2"/>
  <c r="Y377" i="2" s="1"/>
  <c r="L377" i="2"/>
  <c r="K377" i="2"/>
  <c r="J377" i="2"/>
  <c r="Z377" i="2" s="1"/>
  <c r="I377" i="2"/>
  <c r="H377" i="2"/>
  <c r="AB377" i="2" s="1"/>
  <c r="G377" i="2"/>
  <c r="F377" i="2"/>
  <c r="E377" i="2"/>
  <c r="D377" i="2"/>
  <c r="AA376" i="2"/>
  <c r="X376" i="2"/>
  <c r="W376" i="2"/>
  <c r="V376" i="2"/>
  <c r="U376" i="2"/>
  <c r="T376" i="2"/>
  <c r="S376" i="2"/>
  <c r="R376" i="2"/>
  <c r="Q376" i="2"/>
  <c r="O376" i="2"/>
  <c r="N376" i="2"/>
  <c r="M376" i="2"/>
  <c r="Y376" i="2" s="1"/>
  <c r="L376" i="2"/>
  <c r="K376" i="2"/>
  <c r="J376" i="2"/>
  <c r="Z376" i="2" s="1"/>
  <c r="I376" i="2"/>
  <c r="H376" i="2"/>
  <c r="AB376" i="2" s="1"/>
  <c r="G376" i="2"/>
  <c r="F376" i="2"/>
  <c r="E376" i="2"/>
  <c r="D376" i="2"/>
  <c r="AA375" i="2"/>
  <c r="X375" i="2"/>
  <c r="W375" i="2"/>
  <c r="V375" i="2"/>
  <c r="U375" i="2"/>
  <c r="T375" i="2"/>
  <c r="S375" i="2"/>
  <c r="R375" i="2"/>
  <c r="Q375" i="2"/>
  <c r="O375" i="2"/>
  <c r="N375" i="2"/>
  <c r="M375" i="2"/>
  <c r="Y375" i="2" s="1"/>
  <c r="L375" i="2"/>
  <c r="K375" i="2"/>
  <c r="J375" i="2"/>
  <c r="Z375" i="2" s="1"/>
  <c r="I375" i="2"/>
  <c r="H375" i="2"/>
  <c r="AB375" i="2" s="1"/>
  <c r="G375" i="2"/>
  <c r="F375" i="2"/>
  <c r="E375" i="2"/>
  <c r="D375" i="2"/>
  <c r="AA374" i="2"/>
  <c r="X374" i="2"/>
  <c r="W374" i="2"/>
  <c r="V374" i="2"/>
  <c r="U374" i="2"/>
  <c r="T374" i="2"/>
  <c r="S374" i="2"/>
  <c r="R374" i="2"/>
  <c r="Q374" i="2"/>
  <c r="O374" i="2"/>
  <c r="N374" i="2"/>
  <c r="M374" i="2"/>
  <c r="Y374" i="2" s="1"/>
  <c r="L374" i="2"/>
  <c r="K374" i="2"/>
  <c r="J374" i="2"/>
  <c r="Z374" i="2" s="1"/>
  <c r="I374" i="2"/>
  <c r="H374" i="2"/>
  <c r="AB374" i="2" s="1"/>
  <c r="G374" i="2"/>
  <c r="F374" i="2"/>
  <c r="E374" i="2"/>
  <c r="D374" i="2"/>
  <c r="AA373" i="2"/>
  <c r="X373" i="2"/>
  <c r="W373" i="2"/>
  <c r="V373" i="2"/>
  <c r="U373" i="2"/>
  <c r="T373" i="2"/>
  <c r="S373" i="2"/>
  <c r="R373" i="2"/>
  <c r="Q373" i="2"/>
  <c r="O373" i="2"/>
  <c r="N373" i="2"/>
  <c r="M373" i="2"/>
  <c r="Y373" i="2" s="1"/>
  <c r="L373" i="2"/>
  <c r="K373" i="2"/>
  <c r="J373" i="2"/>
  <c r="Z373" i="2" s="1"/>
  <c r="I373" i="2"/>
  <c r="H373" i="2"/>
  <c r="AB373" i="2" s="1"/>
  <c r="G373" i="2"/>
  <c r="F373" i="2"/>
  <c r="E373" i="2"/>
  <c r="D373" i="2"/>
  <c r="AA372" i="2"/>
  <c r="X372" i="2"/>
  <c r="W372" i="2"/>
  <c r="V372" i="2"/>
  <c r="U372" i="2"/>
  <c r="T372" i="2"/>
  <c r="S372" i="2"/>
  <c r="R372" i="2"/>
  <c r="Q372" i="2"/>
  <c r="O372" i="2"/>
  <c r="N372" i="2"/>
  <c r="M372" i="2"/>
  <c r="Y372" i="2" s="1"/>
  <c r="L372" i="2"/>
  <c r="K372" i="2"/>
  <c r="J372" i="2"/>
  <c r="Z372" i="2" s="1"/>
  <c r="I372" i="2"/>
  <c r="H372" i="2"/>
  <c r="AB372" i="2" s="1"/>
  <c r="G372" i="2"/>
  <c r="F372" i="2"/>
  <c r="E372" i="2"/>
  <c r="D372" i="2"/>
  <c r="AA371" i="2"/>
  <c r="X371" i="2"/>
  <c r="W371" i="2"/>
  <c r="V371" i="2"/>
  <c r="U371" i="2"/>
  <c r="T371" i="2"/>
  <c r="S371" i="2"/>
  <c r="R371" i="2"/>
  <c r="Q371" i="2"/>
  <c r="O371" i="2"/>
  <c r="N371" i="2"/>
  <c r="M371" i="2"/>
  <c r="Y371" i="2" s="1"/>
  <c r="L371" i="2"/>
  <c r="K371" i="2"/>
  <c r="J371" i="2"/>
  <c r="Z371" i="2" s="1"/>
  <c r="I371" i="2"/>
  <c r="H371" i="2"/>
  <c r="AB371" i="2" s="1"/>
  <c r="G371" i="2"/>
  <c r="F371" i="2"/>
  <c r="E371" i="2"/>
  <c r="D371" i="2"/>
  <c r="AA370" i="2"/>
  <c r="X370" i="2"/>
  <c r="W370" i="2"/>
  <c r="V370" i="2"/>
  <c r="U370" i="2"/>
  <c r="T370" i="2"/>
  <c r="S370" i="2"/>
  <c r="R370" i="2"/>
  <c r="Q370" i="2"/>
  <c r="O370" i="2"/>
  <c r="N370" i="2"/>
  <c r="M370" i="2"/>
  <c r="Y370" i="2" s="1"/>
  <c r="L370" i="2"/>
  <c r="K370" i="2"/>
  <c r="J370" i="2"/>
  <c r="Z370" i="2" s="1"/>
  <c r="I370" i="2"/>
  <c r="H370" i="2"/>
  <c r="AB370" i="2" s="1"/>
  <c r="G370" i="2"/>
  <c r="F370" i="2"/>
  <c r="E370" i="2"/>
  <c r="D370" i="2"/>
  <c r="AA369" i="2"/>
  <c r="X369" i="2"/>
  <c r="W369" i="2"/>
  <c r="V369" i="2"/>
  <c r="U369" i="2"/>
  <c r="T369" i="2"/>
  <c r="S369" i="2"/>
  <c r="R369" i="2"/>
  <c r="Q369" i="2"/>
  <c r="O369" i="2"/>
  <c r="N369" i="2"/>
  <c r="M369" i="2"/>
  <c r="Y369" i="2" s="1"/>
  <c r="L369" i="2"/>
  <c r="K369" i="2"/>
  <c r="J369" i="2"/>
  <c r="Z369" i="2" s="1"/>
  <c r="I369" i="2"/>
  <c r="H369" i="2"/>
  <c r="AB369" i="2" s="1"/>
  <c r="G369" i="2"/>
  <c r="F369" i="2"/>
  <c r="E369" i="2"/>
  <c r="D369" i="2"/>
  <c r="AA368" i="2"/>
  <c r="X368" i="2"/>
  <c r="W368" i="2"/>
  <c r="V368" i="2"/>
  <c r="U368" i="2"/>
  <c r="T368" i="2"/>
  <c r="S368" i="2"/>
  <c r="R368" i="2"/>
  <c r="Q368" i="2"/>
  <c r="O368" i="2"/>
  <c r="N368" i="2"/>
  <c r="M368" i="2"/>
  <c r="Y368" i="2" s="1"/>
  <c r="L368" i="2"/>
  <c r="K368" i="2"/>
  <c r="J368" i="2"/>
  <c r="Z368" i="2" s="1"/>
  <c r="I368" i="2"/>
  <c r="H368" i="2"/>
  <c r="AB368" i="2" s="1"/>
  <c r="G368" i="2"/>
  <c r="F368" i="2"/>
  <c r="E368" i="2"/>
  <c r="D368" i="2"/>
  <c r="O367" i="2"/>
  <c r="N367" i="2"/>
  <c r="M367" i="2"/>
  <c r="L367" i="2"/>
  <c r="K367" i="2"/>
  <c r="J367" i="2"/>
  <c r="I367" i="2"/>
  <c r="H367" i="2"/>
  <c r="G367" i="2"/>
  <c r="F367" i="2"/>
  <c r="E367" i="2"/>
  <c r="AA366" i="2"/>
  <c r="X366" i="2"/>
  <c r="W366" i="2"/>
  <c r="V366" i="2"/>
  <c r="U366" i="2"/>
  <c r="T366" i="2"/>
  <c r="S366" i="2"/>
  <c r="R366" i="2"/>
  <c r="Q366" i="2"/>
  <c r="O366" i="2"/>
  <c r="N366" i="2"/>
  <c r="M366" i="2"/>
  <c r="Y366" i="2" s="1"/>
  <c r="L366" i="2"/>
  <c r="K366" i="2"/>
  <c r="J366" i="2"/>
  <c r="Z366" i="2" s="1"/>
  <c r="I366" i="2"/>
  <c r="H366" i="2"/>
  <c r="AB366" i="2" s="1"/>
  <c r="G366" i="2"/>
  <c r="F366" i="2"/>
  <c r="E366" i="2"/>
  <c r="D366" i="2"/>
  <c r="AA365" i="2"/>
  <c r="X365" i="2"/>
  <c r="W365" i="2"/>
  <c r="V365" i="2"/>
  <c r="U365" i="2"/>
  <c r="T365" i="2"/>
  <c r="S365" i="2"/>
  <c r="R365" i="2"/>
  <c r="Q365" i="2"/>
  <c r="O365" i="2"/>
  <c r="N365" i="2"/>
  <c r="M365" i="2"/>
  <c r="Y365" i="2" s="1"/>
  <c r="L365" i="2"/>
  <c r="K365" i="2"/>
  <c r="J365" i="2"/>
  <c r="Z365" i="2" s="1"/>
  <c r="I365" i="2"/>
  <c r="H365" i="2"/>
  <c r="AB365" i="2" s="1"/>
  <c r="G365" i="2"/>
  <c r="F365" i="2"/>
  <c r="E365" i="2"/>
  <c r="D365" i="2"/>
  <c r="AA364" i="2"/>
  <c r="X364" i="2"/>
  <c r="W364" i="2"/>
  <c r="V364" i="2"/>
  <c r="U364" i="2"/>
  <c r="T364" i="2"/>
  <c r="S364" i="2"/>
  <c r="R364" i="2"/>
  <c r="Q364" i="2"/>
  <c r="O364" i="2"/>
  <c r="N364" i="2"/>
  <c r="M364" i="2"/>
  <c r="Y364" i="2" s="1"/>
  <c r="L364" i="2"/>
  <c r="K364" i="2"/>
  <c r="J364" i="2"/>
  <c r="Z364" i="2" s="1"/>
  <c r="I364" i="2"/>
  <c r="H364" i="2"/>
  <c r="AB364" i="2" s="1"/>
  <c r="G364" i="2"/>
  <c r="F364" i="2"/>
  <c r="E364" i="2"/>
  <c r="D364" i="2"/>
  <c r="AA363" i="2"/>
  <c r="X363" i="2"/>
  <c r="W363" i="2"/>
  <c r="V363" i="2"/>
  <c r="U363" i="2"/>
  <c r="T363" i="2"/>
  <c r="S363" i="2"/>
  <c r="R363" i="2"/>
  <c r="Q363" i="2"/>
  <c r="O363" i="2"/>
  <c r="N363" i="2"/>
  <c r="M363" i="2"/>
  <c r="Y363" i="2" s="1"/>
  <c r="L363" i="2"/>
  <c r="K363" i="2"/>
  <c r="J363" i="2"/>
  <c r="Z363" i="2" s="1"/>
  <c r="I363" i="2"/>
  <c r="H363" i="2"/>
  <c r="AB363" i="2" s="1"/>
  <c r="G363" i="2"/>
  <c r="F363" i="2"/>
  <c r="E363" i="2"/>
  <c r="D363" i="2"/>
  <c r="O362" i="2"/>
  <c r="N362" i="2"/>
  <c r="M362" i="2"/>
  <c r="L362" i="2"/>
  <c r="K362" i="2"/>
  <c r="J362" i="2"/>
  <c r="I362" i="2"/>
  <c r="H362" i="2"/>
  <c r="G362" i="2"/>
  <c r="F362" i="2"/>
  <c r="E362" i="2"/>
  <c r="AA361" i="2"/>
  <c r="X361" i="2"/>
  <c r="W361" i="2"/>
  <c r="V361" i="2"/>
  <c r="U361" i="2"/>
  <c r="T361" i="2"/>
  <c r="S361" i="2"/>
  <c r="R361" i="2"/>
  <c r="Q361" i="2"/>
  <c r="O361" i="2"/>
  <c r="N361" i="2"/>
  <c r="M361" i="2"/>
  <c r="Y361" i="2" s="1"/>
  <c r="L361" i="2"/>
  <c r="K361" i="2"/>
  <c r="J361" i="2"/>
  <c r="Z361" i="2" s="1"/>
  <c r="I361" i="2"/>
  <c r="H361" i="2"/>
  <c r="AB361" i="2" s="1"/>
  <c r="G361" i="2"/>
  <c r="F361" i="2"/>
  <c r="E361" i="2"/>
  <c r="D361" i="2"/>
  <c r="AA360" i="2"/>
  <c r="X360" i="2"/>
  <c r="W360" i="2"/>
  <c r="V360" i="2"/>
  <c r="U360" i="2"/>
  <c r="T360" i="2"/>
  <c r="S360" i="2"/>
  <c r="R360" i="2"/>
  <c r="Q360" i="2"/>
  <c r="O360" i="2"/>
  <c r="N360" i="2"/>
  <c r="M360" i="2"/>
  <c r="Y360" i="2" s="1"/>
  <c r="L360" i="2"/>
  <c r="K360" i="2"/>
  <c r="J360" i="2"/>
  <c r="Z360" i="2" s="1"/>
  <c r="I360" i="2"/>
  <c r="H360" i="2"/>
  <c r="AB360" i="2" s="1"/>
  <c r="G360" i="2"/>
  <c r="F360" i="2"/>
  <c r="E360" i="2"/>
  <c r="D360" i="2"/>
  <c r="AA359" i="2"/>
  <c r="X359" i="2"/>
  <c r="W359" i="2"/>
  <c r="V359" i="2"/>
  <c r="U359" i="2"/>
  <c r="T359" i="2"/>
  <c r="S359" i="2"/>
  <c r="R359" i="2"/>
  <c r="Q359" i="2"/>
  <c r="O359" i="2"/>
  <c r="N359" i="2"/>
  <c r="M359" i="2"/>
  <c r="Y359" i="2" s="1"/>
  <c r="L359" i="2"/>
  <c r="K359" i="2"/>
  <c r="J359" i="2"/>
  <c r="Z359" i="2" s="1"/>
  <c r="I359" i="2"/>
  <c r="H359" i="2"/>
  <c r="AB359" i="2" s="1"/>
  <c r="G359" i="2"/>
  <c r="F359" i="2"/>
  <c r="E359" i="2"/>
  <c r="D359" i="2"/>
  <c r="AA358" i="2"/>
  <c r="X358" i="2"/>
  <c r="W358" i="2"/>
  <c r="V358" i="2"/>
  <c r="U358" i="2"/>
  <c r="T358" i="2"/>
  <c r="S358" i="2"/>
  <c r="R358" i="2"/>
  <c r="Q358" i="2"/>
  <c r="O358" i="2"/>
  <c r="N358" i="2"/>
  <c r="M358" i="2"/>
  <c r="Y358" i="2" s="1"/>
  <c r="L358" i="2"/>
  <c r="K358" i="2"/>
  <c r="J358" i="2"/>
  <c r="Z358" i="2" s="1"/>
  <c r="I358" i="2"/>
  <c r="H358" i="2"/>
  <c r="AB358" i="2" s="1"/>
  <c r="G358" i="2"/>
  <c r="F358" i="2"/>
  <c r="E358" i="2"/>
  <c r="D358" i="2"/>
  <c r="AA357" i="2"/>
  <c r="X357" i="2"/>
  <c r="W357" i="2"/>
  <c r="V357" i="2"/>
  <c r="U357" i="2"/>
  <c r="T357" i="2"/>
  <c r="S357" i="2"/>
  <c r="R357" i="2"/>
  <c r="Q357" i="2"/>
  <c r="O357" i="2"/>
  <c r="N357" i="2"/>
  <c r="M357" i="2"/>
  <c r="Y357" i="2" s="1"/>
  <c r="L357" i="2"/>
  <c r="K357" i="2"/>
  <c r="J357" i="2"/>
  <c r="Z357" i="2" s="1"/>
  <c r="I357" i="2"/>
  <c r="H357" i="2"/>
  <c r="AB357" i="2" s="1"/>
  <c r="G357" i="2"/>
  <c r="F357" i="2"/>
  <c r="E357" i="2"/>
  <c r="D357" i="2"/>
  <c r="AA356" i="2"/>
  <c r="X356" i="2"/>
  <c r="W356" i="2"/>
  <c r="V356" i="2"/>
  <c r="U356" i="2"/>
  <c r="T356" i="2"/>
  <c r="S356" i="2"/>
  <c r="R356" i="2"/>
  <c r="Q356" i="2"/>
  <c r="O356" i="2"/>
  <c r="N356" i="2"/>
  <c r="M356" i="2"/>
  <c r="Y356" i="2" s="1"/>
  <c r="L356" i="2"/>
  <c r="K356" i="2"/>
  <c r="J356" i="2"/>
  <c r="Z356" i="2" s="1"/>
  <c r="I356" i="2"/>
  <c r="H356" i="2"/>
  <c r="AB356" i="2" s="1"/>
  <c r="G356" i="2"/>
  <c r="F356" i="2"/>
  <c r="E356" i="2"/>
  <c r="D356" i="2"/>
  <c r="AA355" i="2"/>
  <c r="X355" i="2"/>
  <c r="W355" i="2"/>
  <c r="V355" i="2"/>
  <c r="U355" i="2"/>
  <c r="T355" i="2"/>
  <c r="S355" i="2"/>
  <c r="R355" i="2"/>
  <c r="Q355" i="2"/>
  <c r="O355" i="2"/>
  <c r="N355" i="2"/>
  <c r="M355" i="2"/>
  <c r="Y355" i="2" s="1"/>
  <c r="L355" i="2"/>
  <c r="K355" i="2"/>
  <c r="J355" i="2"/>
  <c r="I355" i="2"/>
  <c r="H355" i="2"/>
  <c r="AB355" i="2" s="1"/>
  <c r="G355" i="2"/>
  <c r="F355" i="2"/>
  <c r="E355" i="2"/>
  <c r="D355" i="2"/>
  <c r="AA354" i="2"/>
  <c r="X354" i="2"/>
  <c r="W354" i="2"/>
  <c r="V354" i="2"/>
  <c r="U354" i="2"/>
  <c r="T354" i="2"/>
  <c r="S354" i="2"/>
  <c r="R354" i="2"/>
  <c r="Q354" i="2"/>
  <c r="O354" i="2"/>
  <c r="N354" i="2"/>
  <c r="M354" i="2"/>
  <c r="Y354" i="2" s="1"/>
  <c r="L354" i="2"/>
  <c r="K354" i="2"/>
  <c r="J354" i="2"/>
  <c r="I354" i="2"/>
  <c r="H354" i="2"/>
  <c r="AB354" i="2" s="1"/>
  <c r="G354" i="2"/>
  <c r="F354" i="2"/>
  <c r="E354" i="2"/>
  <c r="D354" i="2"/>
  <c r="AA353" i="2"/>
  <c r="X353" i="2"/>
  <c r="W353" i="2"/>
  <c r="V353" i="2"/>
  <c r="U353" i="2"/>
  <c r="T353" i="2"/>
  <c r="S353" i="2"/>
  <c r="R353" i="2"/>
  <c r="Q353" i="2"/>
  <c r="O353" i="2"/>
  <c r="N353" i="2"/>
  <c r="M353" i="2"/>
  <c r="Y353" i="2" s="1"/>
  <c r="L353" i="2"/>
  <c r="K353" i="2"/>
  <c r="J353" i="2"/>
  <c r="Z353" i="2" s="1"/>
  <c r="I353" i="2"/>
  <c r="H353" i="2"/>
  <c r="AB353" i="2" s="1"/>
  <c r="G353" i="2"/>
  <c r="F353" i="2"/>
  <c r="E353" i="2"/>
  <c r="D353" i="2"/>
  <c r="AA352" i="2"/>
  <c r="X352" i="2"/>
  <c r="W352" i="2"/>
  <c r="V352" i="2"/>
  <c r="U352" i="2"/>
  <c r="T352" i="2"/>
  <c r="S352" i="2"/>
  <c r="R352" i="2"/>
  <c r="Q352" i="2"/>
  <c r="O352" i="2"/>
  <c r="N352" i="2"/>
  <c r="M352" i="2"/>
  <c r="L352" i="2"/>
  <c r="K352" i="2"/>
  <c r="J352" i="2"/>
  <c r="I352" i="2"/>
  <c r="H352" i="2"/>
  <c r="AB352" i="2" s="1"/>
  <c r="G352" i="2"/>
  <c r="F352" i="2"/>
  <c r="E352" i="2"/>
  <c r="D352" i="2"/>
  <c r="O351" i="2"/>
  <c r="N351" i="2"/>
  <c r="M351" i="2"/>
  <c r="L351" i="2"/>
  <c r="K351" i="2"/>
  <c r="J351" i="2"/>
  <c r="I351" i="2"/>
  <c r="H351" i="2"/>
  <c r="G351" i="2"/>
  <c r="F351" i="2"/>
  <c r="E351" i="2"/>
  <c r="AA350" i="2"/>
  <c r="X350" i="2"/>
  <c r="W350" i="2"/>
  <c r="V350" i="2"/>
  <c r="U350" i="2"/>
  <c r="T350" i="2"/>
  <c r="S350" i="2"/>
  <c r="R350" i="2"/>
  <c r="Q350" i="2"/>
  <c r="O350" i="2"/>
  <c r="N350" i="2"/>
  <c r="M350" i="2"/>
  <c r="L350" i="2"/>
  <c r="K350" i="2"/>
  <c r="J350" i="2"/>
  <c r="I350" i="2"/>
  <c r="H350" i="2"/>
  <c r="AB350" i="2" s="1"/>
  <c r="G350" i="2"/>
  <c r="F350" i="2"/>
  <c r="E350" i="2"/>
  <c r="D350" i="2"/>
  <c r="AA349" i="2"/>
  <c r="Y349" i="2"/>
  <c r="X349" i="2"/>
  <c r="W349" i="2"/>
  <c r="V349" i="2"/>
  <c r="U349" i="2"/>
  <c r="T349" i="2"/>
  <c r="S349" i="2"/>
  <c r="R349" i="2"/>
  <c r="Q349" i="2"/>
  <c r="O349" i="2"/>
  <c r="N349" i="2"/>
  <c r="M349" i="2"/>
  <c r="L349" i="2"/>
  <c r="K349" i="2"/>
  <c r="J349" i="2"/>
  <c r="Z349" i="2" s="1"/>
  <c r="I349" i="2"/>
  <c r="H349" i="2"/>
  <c r="AB349" i="2" s="1"/>
  <c r="G349" i="2"/>
  <c r="F349" i="2"/>
  <c r="E349" i="2"/>
  <c r="D349" i="2"/>
  <c r="AA348" i="2"/>
  <c r="X348" i="2"/>
  <c r="W348" i="2"/>
  <c r="V348" i="2"/>
  <c r="U348" i="2"/>
  <c r="T348" i="2"/>
  <c r="S348" i="2"/>
  <c r="R348" i="2"/>
  <c r="Q348" i="2"/>
  <c r="O348" i="2"/>
  <c r="N348" i="2"/>
  <c r="M348" i="2"/>
  <c r="Y348" i="2" s="1"/>
  <c r="L348" i="2"/>
  <c r="K348" i="2"/>
  <c r="J348" i="2"/>
  <c r="Z348" i="2" s="1"/>
  <c r="I348" i="2"/>
  <c r="H348" i="2"/>
  <c r="AB348" i="2" s="1"/>
  <c r="G348" i="2"/>
  <c r="F348" i="2"/>
  <c r="E348" i="2"/>
  <c r="D348" i="2"/>
  <c r="AA347" i="2"/>
  <c r="X347" i="2"/>
  <c r="W347" i="2"/>
  <c r="V347" i="2"/>
  <c r="U347" i="2"/>
  <c r="T347" i="2"/>
  <c r="S347" i="2"/>
  <c r="R347" i="2"/>
  <c r="Q347" i="2"/>
  <c r="O347" i="2"/>
  <c r="N347" i="2"/>
  <c r="M347" i="2"/>
  <c r="Y347" i="2" s="1"/>
  <c r="L347" i="2"/>
  <c r="K347" i="2"/>
  <c r="J347" i="2"/>
  <c r="Z347" i="2" s="1"/>
  <c r="I347" i="2"/>
  <c r="H347" i="2"/>
  <c r="AB347" i="2" s="1"/>
  <c r="G347" i="2"/>
  <c r="F347" i="2"/>
  <c r="E347" i="2"/>
  <c r="D347" i="2"/>
  <c r="O346" i="2"/>
  <c r="N346" i="2"/>
  <c r="M346" i="2"/>
  <c r="L346" i="2"/>
  <c r="K346" i="2"/>
  <c r="J346" i="2"/>
  <c r="I346" i="2"/>
  <c r="H346" i="2"/>
  <c r="G346" i="2"/>
  <c r="F346" i="2"/>
  <c r="E346" i="2"/>
  <c r="O345" i="2"/>
  <c r="N345" i="2"/>
  <c r="M345" i="2"/>
  <c r="L345" i="2"/>
  <c r="K345" i="2"/>
  <c r="J345" i="2"/>
  <c r="I345" i="2"/>
  <c r="H345" i="2"/>
  <c r="G345" i="2"/>
  <c r="F345" i="2"/>
  <c r="E345" i="2"/>
  <c r="O344" i="2"/>
  <c r="N344" i="2"/>
  <c r="M344" i="2"/>
  <c r="L344" i="2"/>
  <c r="K344" i="2"/>
  <c r="J344" i="2"/>
  <c r="I344" i="2"/>
  <c r="H344" i="2"/>
  <c r="G344" i="2"/>
  <c r="F344" i="2"/>
  <c r="E344" i="2"/>
  <c r="O343" i="2"/>
  <c r="N343" i="2"/>
  <c r="M343" i="2"/>
  <c r="L343" i="2"/>
  <c r="K343" i="2"/>
  <c r="J343" i="2"/>
  <c r="I343" i="2"/>
  <c r="H343" i="2"/>
  <c r="G343" i="2"/>
  <c r="F343" i="2"/>
  <c r="E343" i="2"/>
  <c r="AA342" i="2"/>
  <c r="X342" i="2"/>
  <c r="W342" i="2"/>
  <c r="V342" i="2"/>
  <c r="U342" i="2"/>
  <c r="T342" i="2"/>
  <c r="S342" i="2"/>
  <c r="R342" i="2"/>
  <c r="Q342" i="2"/>
  <c r="O342" i="2"/>
  <c r="N342" i="2"/>
  <c r="M342" i="2"/>
  <c r="L342" i="2"/>
  <c r="K342" i="2"/>
  <c r="J342" i="2"/>
  <c r="Z342" i="2" s="1"/>
  <c r="I342" i="2"/>
  <c r="H342" i="2"/>
  <c r="AB342" i="2" s="1"/>
  <c r="G342" i="2"/>
  <c r="F342" i="2"/>
  <c r="E342" i="2"/>
  <c r="D342" i="2"/>
  <c r="AA341" i="2"/>
  <c r="Y341" i="2"/>
  <c r="X341" i="2"/>
  <c r="W341" i="2"/>
  <c r="V341" i="2"/>
  <c r="U341" i="2"/>
  <c r="T341" i="2"/>
  <c r="S341" i="2"/>
  <c r="R341" i="2"/>
  <c r="Q341" i="2"/>
  <c r="O341" i="2"/>
  <c r="N341" i="2"/>
  <c r="M341" i="2"/>
  <c r="L341" i="2"/>
  <c r="K341" i="2"/>
  <c r="J341" i="2"/>
  <c r="Z341" i="2" s="1"/>
  <c r="I341" i="2"/>
  <c r="H341" i="2"/>
  <c r="AB341" i="2" s="1"/>
  <c r="G341" i="2"/>
  <c r="F341" i="2"/>
  <c r="E341" i="2"/>
  <c r="D341" i="2"/>
  <c r="O340" i="2"/>
  <c r="N340" i="2"/>
  <c r="M340" i="2"/>
  <c r="L340" i="2"/>
  <c r="K340" i="2"/>
  <c r="J340" i="2"/>
  <c r="I340" i="2"/>
  <c r="H340" i="2"/>
  <c r="G340" i="2"/>
  <c r="F340" i="2"/>
  <c r="E340" i="2"/>
  <c r="O339" i="2"/>
  <c r="N339" i="2"/>
  <c r="M339" i="2"/>
  <c r="L339" i="2"/>
  <c r="K339" i="2"/>
  <c r="J339" i="2"/>
  <c r="I339" i="2"/>
  <c r="H339" i="2"/>
  <c r="G339" i="2"/>
  <c r="F339" i="2"/>
  <c r="E339" i="2"/>
  <c r="O338" i="2"/>
  <c r="N338" i="2"/>
  <c r="M338" i="2"/>
  <c r="L338" i="2"/>
  <c r="K338" i="2"/>
  <c r="J338" i="2"/>
  <c r="I338" i="2"/>
  <c r="H338" i="2"/>
  <c r="G338" i="2"/>
  <c r="F338" i="2"/>
  <c r="E338" i="2"/>
  <c r="O337" i="2"/>
  <c r="N337" i="2"/>
  <c r="M337" i="2"/>
  <c r="L337" i="2"/>
  <c r="K337" i="2"/>
  <c r="J337" i="2"/>
  <c r="I337" i="2"/>
  <c r="H337" i="2"/>
  <c r="G337" i="2"/>
  <c r="F337" i="2"/>
  <c r="E337" i="2"/>
  <c r="O336" i="2"/>
  <c r="N336" i="2"/>
  <c r="M336" i="2"/>
  <c r="L336" i="2"/>
  <c r="K336" i="2"/>
  <c r="J336" i="2"/>
  <c r="I336" i="2"/>
  <c r="H336" i="2"/>
  <c r="G336" i="2"/>
  <c r="F336" i="2"/>
  <c r="E336" i="2"/>
  <c r="O335" i="2"/>
  <c r="N335" i="2"/>
  <c r="M335" i="2"/>
  <c r="L335" i="2"/>
  <c r="K335" i="2"/>
  <c r="J335" i="2"/>
  <c r="I335" i="2"/>
  <c r="H335" i="2"/>
  <c r="G335" i="2"/>
  <c r="F335" i="2"/>
  <c r="E335" i="2"/>
  <c r="O334" i="2"/>
  <c r="N334" i="2"/>
  <c r="M334" i="2"/>
  <c r="L334" i="2"/>
  <c r="K334" i="2"/>
  <c r="J334" i="2"/>
  <c r="I334" i="2"/>
  <c r="H334" i="2"/>
  <c r="G334" i="2"/>
  <c r="F334" i="2"/>
  <c r="E334" i="2"/>
  <c r="O333" i="2"/>
  <c r="N333" i="2"/>
  <c r="M333" i="2"/>
  <c r="L333" i="2"/>
  <c r="K333" i="2"/>
  <c r="J333" i="2"/>
  <c r="I333" i="2"/>
  <c r="H333" i="2"/>
  <c r="G333" i="2"/>
  <c r="F333" i="2"/>
  <c r="E333" i="2"/>
  <c r="O332" i="2"/>
  <c r="N332" i="2"/>
  <c r="M332" i="2"/>
  <c r="L332" i="2"/>
  <c r="K332" i="2"/>
  <c r="J332" i="2"/>
  <c r="I332" i="2"/>
  <c r="H332" i="2"/>
  <c r="G332" i="2"/>
  <c r="F332" i="2"/>
  <c r="E332" i="2"/>
  <c r="O331" i="2"/>
  <c r="N331" i="2"/>
  <c r="M331" i="2"/>
  <c r="L331" i="2"/>
  <c r="K331" i="2"/>
  <c r="J331" i="2"/>
  <c r="I331" i="2"/>
  <c r="H331" i="2"/>
  <c r="G331" i="2"/>
  <c r="F331" i="2"/>
  <c r="E331" i="2"/>
  <c r="O330" i="2"/>
  <c r="N330" i="2"/>
  <c r="M330" i="2"/>
  <c r="L330" i="2"/>
  <c r="K330" i="2"/>
  <c r="J330" i="2"/>
  <c r="I330" i="2"/>
  <c r="H330" i="2"/>
  <c r="G330" i="2"/>
  <c r="F330" i="2"/>
  <c r="E330" i="2"/>
  <c r="O329" i="2"/>
  <c r="N329" i="2"/>
  <c r="M329" i="2"/>
  <c r="L329" i="2"/>
  <c r="K329" i="2"/>
  <c r="J329" i="2"/>
  <c r="I329" i="2"/>
  <c r="H329" i="2"/>
  <c r="G329" i="2"/>
  <c r="F329" i="2"/>
  <c r="E329" i="2"/>
  <c r="O328" i="2"/>
  <c r="N328" i="2"/>
  <c r="M328" i="2"/>
  <c r="L328" i="2"/>
  <c r="K328" i="2"/>
  <c r="J328" i="2"/>
  <c r="I328" i="2"/>
  <c r="H328" i="2"/>
  <c r="G328" i="2"/>
  <c r="F328" i="2"/>
  <c r="E328" i="2"/>
  <c r="O327" i="2"/>
  <c r="N327" i="2"/>
  <c r="M327" i="2"/>
  <c r="L327" i="2"/>
  <c r="K327" i="2"/>
  <c r="J327" i="2"/>
  <c r="I327" i="2"/>
  <c r="H327" i="2"/>
  <c r="G327" i="2"/>
  <c r="F327" i="2"/>
  <c r="E327" i="2"/>
  <c r="O326" i="2"/>
  <c r="N326" i="2"/>
  <c r="M326" i="2"/>
  <c r="L326" i="2"/>
  <c r="K326" i="2"/>
  <c r="J326" i="2"/>
  <c r="I326" i="2"/>
  <c r="H326" i="2"/>
  <c r="G326" i="2"/>
  <c r="F326" i="2"/>
  <c r="E326" i="2"/>
  <c r="O325" i="2"/>
  <c r="N325" i="2"/>
  <c r="M325" i="2"/>
  <c r="L325" i="2"/>
  <c r="K325" i="2"/>
  <c r="J325" i="2"/>
  <c r="I325" i="2"/>
  <c r="H325" i="2"/>
  <c r="G325" i="2"/>
  <c r="F325" i="2"/>
  <c r="E325" i="2"/>
  <c r="O324" i="2"/>
  <c r="N324" i="2"/>
  <c r="M324" i="2"/>
  <c r="L324" i="2"/>
  <c r="K324" i="2"/>
  <c r="J324" i="2"/>
  <c r="I324" i="2"/>
  <c r="H324" i="2"/>
  <c r="G324" i="2"/>
  <c r="F324" i="2"/>
  <c r="E324" i="2"/>
  <c r="O323" i="2"/>
  <c r="N323" i="2"/>
  <c r="M323" i="2"/>
  <c r="L323" i="2"/>
  <c r="K323" i="2"/>
  <c r="J323" i="2"/>
  <c r="I323" i="2"/>
  <c r="H323" i="2"/>
  <c r="G323" i="2"/>
  <c r="F323" i="2"/>
  <c r="E323" i="2"/>
  <c r="O322" i="2"/>
  <c r="N322" i="2"/>
  <c r="M322" i="2"/>
  <c r="L322" i="2"/>
  <c r="K322" i="2"/>
  <c r="J322" i="2"/>
  <c r="I322" i="2"/>
  <c r="H322" i="2"/>
  <c r="G322" i="2"/>
  <c r="F322" i="2"/>
  <c r="E322" i="2"/>
  <c r="O321" i="2"/>
  <c r="N321" i="2"/>
  <c r="M321" i="2"/>
  <c r="L321" i="2"/>
  <c r="K321" i="2"/>
  <c r="J321" i="2"/>
  <c r="I321" i="2"/>
  <c r="H321" i="2"/>
  <c r="G321" i="2"/>
  <c r="F321" i="2"/>
  <c r="E321" i="2"/>
  <c r="O320" i="2"/>
  <c r="N320" i="2"/>
  <c r="M320" i="2"/>
  <c r="L320" i="2"/>
  <c r="K320" i="2"/>
  <c r="J320" i="2"/>
  <c r="I320" i="2"/>
  <c r="H320" i="2"/>
  <c r="G320" i="2"/>
  <c r="F320" i="2"/>
  <c r="E320" i="2"/>
  <c r="O319" i="2"/>
  <c r="N319" i="2"/>
  <c r="M319" i="2"/>
  <c r="L319" i="2"/>
  <c r="K319" i="2"/>
  <c r="J319" i="2"/>
  <c r="I319" i="2"/>
  <c r="H319" i="2"/>
  <c r="G319" i="2"/>
  <c r="F319" i="2"/>
  <c r="E319" i="2"/>
  <c r="O318" i="2"/>
  <c r="N318" i="2"/>
  <c r="M318" i="2"/>
  <c r="L318" i="2"/>
  <c r="K318" i="2"/>
  <c r="J318" i="2"/>
  <c r="I318" i="2"/>
  <c r="H318" i="2"/>
  <c r="G318" i="2"/>
  <c r="F318" i="2"/>
  <c r="E318" i="2"/>
  <c r="O317" i="2"/>
  <c r="N317" i="2"/>
  <c r="M317" i="2"/>
  <c r="L317" i="2"/>
  <c r="K317" i="2"/>
  <c r="J317" i="2"/>
  <c r="I317" i="2"/>
  <c r="H317" i="2"/>
  <c r="G317" i="2"/>
  <c r="F317" i="2"/>
  <c r="E317" i="2"/>
  <c r="O316" i="2"/>
  <c r="N316" i="2"/>
  <c r="M316" i="2"/>
  <c r="L316" i="2"/>
  <c r="K316" i="2"/>
  <c r="J316" i="2"/>
  <c r="I316" i="2"/>
  <c r="H316" i="2"/>
  <c r="G316" i="2"/>
  <c r="F316" i="2"/>
  <c r="E316" i="2"/>
  <c r="O315" i="2"/>
  <c r="N315" i="2"/>
  <c r="M315" i="2"/>
  <c r="L315" i="2"/>
  <c r="K315" i="2"/>
  <c r="J315" i="2"/>
  <c r="I315" i="2"/>
  <c r="H315" i="2"/>
  <c r="G315" i="2"/>
  <c r="F315" i="2"/>
  <c r="E315" i="2"/>
  <c r="AB314" i="2"/>
  <c r="AA314" i="2"/>
  <c r="X314" i="2"/>
  <c r="W314" i="2"/>
  <c r="V314" i="2"/>
  <c r="U314" i="2"/>
  <c r="T314" i="2"/>
  <c r="S314" i="2"/>
  <c r="R314" i="2"/>
  <c r="Q314" i="2"/>
  <c r="O314" i="2"/>
  <c r="N314" i="2"/>
  <c r="M314" i="2"/>
  <c r="Y314" i="2" s="1"/>
  <c r="L314" i="2"/>
  <c r="K314" i="2"/>
  <c r="J314" i="2"/>
  <c r="Z314" i="2" s="1"/>
  <c r="I314" i="2"/>
  <c r="H314" i="2"/>
  <c r="G314" i="2"/>
  <c r="F314" i="2"/>
  <c r="E314" i="2"/>
  <c r="D314" i="2"/>
  <c r="O313" i="2"/>
  <c r="N313" i="2"/>
  <c r="M313" i="2"/>
  <c r="L313" i="2"/>
  <c r="K313" i="2"/>
  <c r="J313" i="2"/>
  <c r="I313" i="2"/>
  <c r="H313" i="2"/>
  <c r="G313" i="2"/>
  <c r="F313" i="2"/>
  <c r="E313" i="2"/>
  <c r="O312" i="2"/>
  <c r="N312" i="2"/>
  <c r="M312" i="2"/>
  <c r="L312" i="2"/>
  <c r="K312" i="2"/>
  <c r="J312" i="2"/>
  <c r="I312" i="2"/>
  <c r="H312" i="2"/>
  <c r="G312" i="2"/>
  <c r="F312" i="2"/>
  <c r="E312" i="2"/>
  <c r="O311" i="2"/>
  <c r="N311" i="2"/>
  <c r="M311" i="2"/>
  <c r="L311" i="2"/>
  <c r="K311" i="2"/>
  <c r="J311" i="2"/>
  <c r="I311" i="2"/>
  <c r="H311" i="2"/>
  <c r="G311" i="2"/>
  <c r="F311" i="2"/>
  <c r="E311" i="2"/>
  <c r="O310" i="2"/>
  <c r="N310" i="2"/>
  <c r="M310" i="2"/>
  <c r="L310" i="2"/>
  <c r="K310" i="2"/>
  <c r="J310" i="2"/>
  <c r="I310" i="2"/>
  <c r="H310" i="2"/>
  <c r="G310" i="2"/>
  <c r="F310" i="2"/>
  <c r="E310" i="2"/>
  <c r="O309" i="2"/>
  <c r="N309" i="2"/>
  <c r="M309" i="2"/>
  <c r="L309" i="2"/>
  <c r="K309" i="2"/>
  <c r="J309" i="2"/>
  <c r="I309" i="2"/>
  <c r="H309" i="2"/>
  <c r="G309" i="2"/>
  <c r="F309" i="2"/>
  <c r="E309" i="2"/>
  <c r="O308" i="2"/>
  <c r="N308" i="2"/>
  <c r="M308" i="2"/>
  <c r="L308" i="2"/>
  <c r="K308" i="2"/>
  <c r="J308" i="2"/>
  <c r="I308" i="2"/>
  <c r="H308" i="2"/>
  <c r="G308" i="2"/>
  <c r="F308" i="2"/>
  <c r="E308" i="2"/>
  <c r="O307" i="2"/>
  <c r="N307" i="2"/>
  <c r="M307" i="2"/>
  <c r="L307" i="2"/>
  <c r="K307" i="2"/>
  <c r="J307" i="2"/>
  <c r="I307" i="2"/>
  <c r="H307" i="2"/>
  <c r="G307" i="2"/>
  <c r="F307" i="2"/>
  <c r="E307" i="2"/>
  <c r="O306" i="2"/>
  <c r="N306" i="2"/>
  <c r="M306" i="2"/>
  <c r="L306" i="2"/>
  <c r="K306" i="2"/>
  <c r="J306" i="2"/>
  <c r="I306" i="2"/>
  <c r="H306" i="2"/>
  <c r="G306" i="2"/>
  <c r="F306" i="2"/>
  <c r="E306" i="2"/>
  <c r="O305" i="2"/>
  <c r="N305" i="2"/>
  <c r="M305" i="2"/>
  <c r="L305" i="2"/>
  <c r="K305" i="2"/>
  <c r="J305" i="2"/>
  <c r="I305" i="2"/>
  <c r="H305" i="2"/>
  <c r="G305" i="2"/>
  <c r="F305" i="2"/>
  <c r="E305" i="2"/>
  <c r="O304" i="2"/>
  <c r="N304" i="2"/>
  <c r="M304" i="2"/>
  <c r="L304" i="2"/>
  <c r="K304" i="2"/>
  <c r="J304" i="2"/>
  <c r="I304" i="2"/>
  <c r="H304" i="2"/>
  <c r="G304" i="2"/>
  <c r="F304" i="2"/>
  <c r="E304" i="2"/>
  <c r="O303" i="2"/>
  <c r="N303" i="2"/>
  <c r="M303" i="2"/>
  <c r="L303" i="2"/>
  <c r="K303" i="2"/>
  <c r="J303" i="2"/>
  <c r="I303" i="2"/>
  <c r="H303" i="2"/>
  <c r="G303" i="2"/>
  <c r="F303" i="2"/>
  <c r="E303" i="2"/>
  <c r="O302" i="2"/>
  <c r="N302" i="2"/>
  <c r="M302" i="2"/>
  <c r="L302" i="2"/>
  <c r="K302" i="2"/>
  <c r="J302" i="2"/>
  <c r="I302" i="2"/>
  <c r="H302" i="2"/>
  <c r="G302" i="2"/>
  <c r="F302" i="2"/>
  <c r="E302" i="2"/>
  <c r="AA301" i="2"/>
  <c r="Y301" i="2"/>
  <c r="X301" i="2"/>
  <c r="W301" i="2"/>
  <c r="V301" i="2"/>
  <c r="U301" i="2"/>
  <c r="T301" i="2"/>
  <c r="S301" i="2"/>
  <c r="R301" i="2"/>
  <c r="Q301" i="2"/>
  <c r="O301" i="2"/>
  <c r="N301" i="2"/>
  <c r="M301" i="2"/>
  <c r="L301" i="2"/>
  <c r="K301" i="2"/>
  <c r="J301" i="2"/>
  <c r="Z301" i="2" s="1"/>
  <c r="I301" i="2"/>
  <c r="H301" i="2"/>
  <c r="AB301" i="2" s="1"/>
  <c r="G301" i="2"/>
  <c r="F301" i="2"/>
  <c r="E301" i="2"/>
  <c r="D301" i="2"/>
  <c r="AA300" i="2"/>
  <c r="X300" i="2"/>
  <c r="W300" i="2"/>
  <c r="V300" i="2"/>
  <c r="U300" i="2"/>
  <c r="T300" i="2"/>
  <c r="S300" i="2"/>
  <c r="R300" i="2"/>
  <c r="Q300" i="2"/>
  <c r="O300" i="2"/>
  <c r="N300" i="2"/>
  <c r="M300" i="2"/>
  <c r="Y300" i="2" s="1"/>
  <c r="L300" i="2"/>
  <c r="K300" i="2"/>
  <c r="J300" i="2"/>
  <c r="Z300" i="2" s="1"/>
  <c r="I300" i="2"/>
  <c r="H300" i="2"/>
  <c r="AB300" i="2" s="1"/>
  <c r="G300" i="2"/>
  <c r="F300" i="2"/>
  <c r="E300" i="2"/>
  <c r="D300" i="2"/>
  <c r="AA299" i="2"/>
  <c r="X299" i="2"/>
  <c r="W299" i="2"/>
  <c r="V299" i="2"/>
  <c r="U299" i="2"/>
  <c r="T299" i="2"/>
  <c r="S299" i="2"/>
  <c r="R299" i="2"/>
  <c r="Q299" i="2"/>
  <c r="O299" i="2"/>
  <c r="N299" i="2"/>
  <c r="M299" i="2"/>
  <c r="Y299" i="2" s="1"/>
  <c r="L299" i="2"/>
  <c r="K299" i="2"/>
  <c r="J299" i="2"/>
  <c r="Z299" i="2" s="1"/>
  <c r="I299" i="2"/>
  <c r="H299" i="2"/>
  <c r="AB299" i="2" s="1"/>
  <c r="G299" i="2"/>
  <c r="F299" i="2"/>
  <c r="E299" i="2"/>
  <c r="D299" i="2"/>
  <c r="O298" i="2"/>
  <c r="N298" i="2"/>
  <c r="M298" i="2"/>
  <c r="L298" i="2"/>
  <c r="K298" i="2"/>
  <c r="J298" i="2"/>
  <c r="I298" i="2"/>
  <c r="H298" i="2"/>
  <c r="G298" i="2"/>
  <c r="F298" i="2"/>
  <c r="E298" i="2"/>
  <c r="AA297" i="2"/>
  <c r="X297" i="2"/>
  <c r="W297" i="2"/>
  <c r="V297" i="2"/>
  <c r="U297" i="2"/>
  <c r="T297" i="2"/>
  <c r="S297" i="2"/>
  <c r="R297" i="2"/>
  <c r="Q297" i="2"/>
  <c r="O297" i="2"/>
  <c r="N297" i="2"/>
  <c r="M297" i="2"/>
  <c r="Y297" i="2" s="1"/>
  <c r="L297" i="2"/>
  <c r="K297" i="2"/>
  <c r="J297" i="2"/>
  <c r="Z297" i="2" s="1"/>
  <c r="I297" i="2"/>
  <c r="H297" i="2"/>
  <c r="AB297" i="2" s="1"/>
  <c r="G297" i="2"/>
  <c r="F297" i="2"/>
  <c r="E297" i="2"/>
  <c r="D297" i="2"/>
  <c r="AB296" i="2"/>
  <c r="AA296" i="2"/>
  <c r="X296" i="2"/>
  <c r="W296" i="2"/>
  <c r="V296" i="2"/>
  <c r="U296" i="2"/>
  <c r="T296" i="2"/>
  <c r="S296" i="2"/>
  <c r="R296" i="2"/>
  <c r="Q296" i="2"/>
  <c r="O296" i="2"/>
  <c r="N296" i="2"/>
  <c r="M296" i="2"/>
  <c r="Y296" i="2" s="1"/>
  <c r="L296" i="2"/>
  <c r="K296" i="2"/>
  <c r="J296" i="2"/>
  <c r="Z296" i="2" s="1"/>
  <c r="I296" i="2"/>
  <c r="H296" i="2"/>
  <c r="G296" i="2"/>
  <c r="F296" i="2"/>
  <c r="E296" i="2"/>
  <c r="D296" i="2"/>
  <c r="O295" i="2"/>
  <c r="N295" i="2"/>
  <c r="M295" i="2"/>
  <c r="L295" i="2"/>
  <c r="K295" i="2"/>
  <c r="J295" i="2"/>
  <c r="I295" i="2"/>
  <c r="H295" i="2"/>
  <c r="G295" i="2"/>
  <c r="F295" i="2"/>
  <c r="E295" i="2"/>
  <c r="O294" i="2"/>
  <c r="N294" i="2"/>
  <c r="M294" i="2"/>
  <c r="L294" i="2"/>
  <c r="K294" i="2"/>
  <c r="J294" i="2"/>
  <c r="I294" i="2"/>
  <c r="H294" i="2"/>
  <c r="G294" i="2"/>
  <c r="F294" i="2"/>
  <c r="E294" i="2"/>
  <c r="O293" i="2"/>
  <c r="N293" i="2"/>
  <c r="M293" i="2"/>
  <c r="L293" i="2"/>
  <c r="K293" i="2"/>
  <c r="J293" i="2"/>
  <c r="I293" i="2"/>
  <c r="H293" i="2"/>
  <c r="G293" i="2"/>
  <c r="F293" i="2"/>
  <c r="E293" i="2"/>
  <c r="O292" i="2"/>
  <c r="N292" i="2"/>
  <c r="M292" i="2"/>
  <c r="L292" i="2"/>
  <c r="K292" i="2"/>
  <c r="J292" i="2"/>
  <c r="I292" i="2"/>
  <c r="H292" i="2"/>
  <c r="G292" i="2"/>
  <c r="F292" i="2"/>
  <c r="E292" i="2"/>
  <c r="O291" i="2"/>
  <c r="N291" i="2"/>
  <c r="M291" i="2"/>
  <c r="L291" i="2"/>
  <c r="K291" i="2"/>
  <c r="J291" i="2"/>
  <c r="I291" i="2"/>
  <c r="H291" i="2"/>
  <c r="G291" i="2"/>
  <c r="F291" i="2"/>
  <c r="E291" i="2"/>
  <c r="O290" i="2"/>
  <c r="N290" i="2"/>
  <c r="M290" i="2"/>
  <c r="L290" i="2"/>
  <c r="K290" i="2"/>
  <c r="J290" i="2"/>
  <c r="I290" i="2"/>
  <c r="H290" i="2"/>
  <c r="G290" i="2"/>
  <c r="F290" i="2"/>
  <c r="E290" i="2"/>
  <c r="O289" i="2"/>
  <c r="N289" i="2"/>
  <c r="M289" i="2"/>
  <c r="L289" i="2"/>
  <c r="K289" i="2"/>
  <c r="J289" i="2"/>
  <c r="I289" i="2"/>
  <c r="H289" i="2"/>
  <c r="G289" i="2"/>
  <c r="F289" i="2"/>
  <c r="E289" i="2"/>
  <c r="O288" i="2"/>
  <c r="N288" i="2"/>
  <c r="M288" i="2"/>
  <c r="L288" i="2"/>
  <c r="K288" i="2"/>
  <c r="J288" i="2"/>
  <c r="I288" i="2"/>
  <c r="H288" i="2"/>
  <c r="G288" i="2"/>
  <c r="F288" i="2"/>
  <c r="E288" i="2"/>
  <c r="O287" i="2"/>
  <c r="N287" i="2"/>
  <c r="M287" i="2"/>
  <c r="L287" i="2"/>
  <c r="K287" i="2"/>
  <c r="J287" i="2"/>
  <c r="I287" i="2"/>
  <c r="H287" i="2"/>
  <c r="G287" i="2"/>
  <c r="F287" i="2"/>
  <c r="E287" i="2"/>
  <c r="O286" i="2"/>
  <c r="N286" i="2"/>
  <c r="M286" i="2"/>
  <c r="L286" i="2"/>
  <c r="K286" i="2"/>
  <c r="J286" i="2"/>
  <c r="I286" i="2"/>
  <c r="H286" i="2"/>
  <c r="G286" i="2"/>
  <c r="F286" i="2"/>
  <c r="E286" i="2"/>
  <c r="O285" i="2"/>
  <c r="N285" i="2"/>
  <c r="M285" i="2"/>
  <c r="L285" i="2"/>
  <c r="K285" i="2"/>
  <c r="J285" i="2"/>
  <c r="I285" i="2"/>
  <c r="H285" i="2"/>
  <c r="G285" i="2"/>
  <c r="F285" i="2"/>
  <c r="E285" i="2"/>
  <c r="AA284" i="2"/>
  <c r="Z284" i="2"/>
  <c r="X284" i="2"/>
  <c r="W284" i="2"/>
  <c r="V284" i="2"/>
  <c r="U284" i="2"/>
  <c r="T284" i="2"/>
  <c r="S284" i="2"/>
  <c r="R284" i="2"/>
  <c r="Q284" i="2"/>
  <c r="O284" i="2"/>
  <c r="N284" i="2"/>
  <c r="M284" i="2"/>
  <c r="Y284" i="2" s="1"/>
  <c r="L284" i="2"/>
  <c r="K284" i="2"/>
  <c r="J284" i="2"/>
  <c r="I284" i="2"/>
  <c r="H284" i="2"/>
  <c r="AB284" i="2" s="1"/>
  <c r="G284" i="2"/>
  <c r="E284" i="2"/>
  <c r="D284" i="2"/>
  <c r="O283" i="2"/>
  <c r="N283" i="2"/>
  <c r="M283" i="2"/>
  <c r="L283" i="2"/>
  <c r="K283" i="2"/>
  <c r="J283" i="2"/>
  <c r="I283" i="2"/>
  <c r="H283" i="2"/>
  <c r="G283" i="2"/>
  <c r="F283" i="2"/>
  <c r="E283" i="2"/>
  <c r="O282" i="2"/>
  <c r="N282" i="2"/>
  <c r="M282" i="2"/>
  <c r="L282" i="2"/>
  <c r="K282" i="2"/>
  <c r="J282" i="2"/>
  <c r="I282" i="2"/>
  <c r="H282" i="2"/>
  <c r="G282" i="2"/>
  <c r="F282" i="2"/>
  <c r="E282" i="2"/>
  <c r="AA281" i="2"/>
  <c r="X281" i="2"/>
  <c r="W281" i="2"/>
  <c r="V281" i="2"/>
  <c r="U281" i="2"/>
  <c r="T281" i="2"/>
  <c r="S281" i="2"/>
  <c r="R281" i="2"/>
  <c r="Q281" i="2"/>
  <c r="O281" i="2"/>
  <c r="N281" i="2"/>
  <c r="M281" i="2"/>
  <c r="Y281" i="2" s="1"/>
  <c r="L281" i="2"/>
  <c r="K281" i="2"/>
  <c r="J281" i="2"/>
  <c r="Z281" i="2" s="1"/>
  <c r="I281" i="2"/>
  <c r="H281" i="2"/>
  <c r="AB281" i="2" s="1"/>
  <c r="G281" i="2"/>
  <c r="F281" i="2"/>
  <c r="E281" i="2"/>
  <c r="D281" i="2"/>
  <c r="O280" i="2"/>
  <c r="N280" i="2"/>
  <c r="M280" i="2"/>
  <c r="L280" i="2"/>
  <c r="K280" i="2"/>
  <c r="J280" i="2"/>
  <c r="I280" i="2"/>
  <c r="H280" i="2"/>
  <c r="G280" i="2"/>
  <c r="F280" i="2"/>
  <c r="E280" i="2"/>
  <c r="AA279" i="2"/>
  <c r="X279" i="2"/>
  <c r="W279" i="2"/>
  <c r="V279" i="2"/>
  <c r="U279" i="2"/>
  <c r="T279" i="2"/>
  <c r="S279" i="2"/>
  <c r="R279" i="2"/>
  <c r="Q279" i="2"/>
  <c r="O279" i="2"/>
  <c r="N279" i="2"/>
  <c r="M279" i="2"/>
  <c r="Y279" i="2" s="1"/>
  <c r="L279" i="2"/>
  <c r="K279" i="2"/>
  <c r="J279" i="2"/>
  <c r="Z279" i="2" s="1"/>
  <c r="I279" i="2"/>
  <c r="H279" i="2"/>
  <c r="AB279" i="2" s="1"/>
  <c r="G279" i="2"/>
  <c r="F279" i="2"/>
  <c r="E279" i="2"/>
  <c r="D279" i="2"/>
  <c r="AA278" i="2"/>
  <c r="X278" i="2"/>
  <c r="W278" i="2"/>
  <c r="V278" i="2"/>
  <c r="U278" i="2"/>
  <c r="T278" i="2"/>
  <c r="S278" i="2"/>
  <c r="R278" i="2"/>
  <c r="Q278" i="2"/>
  <c r="O278" i="2"/>
  <c r="N278" i="2"/>
  <c r="M278" i="2"/>
  <c r="Y278" i="2" s="1"/>
  <c r="L278" i="2"/>
  <c r="K278" i="2"/>
  <c r="J278" i="2"/>
  <c r="Z278" i="2" s="1"/>
  <c r="I278" i="2"/>
  <c r="H278" i="2"/>
  <c r="AB278" i="2" s="1"/>
  <c r="G278" i="2"/>
  <c r="F278" i="2"/>
  <c r="E278" i="2"/>
  <c r="D278" i="2"/>
  <c r="AA277" i="2"/>
  <c r="X277" i="2"/>
  <c r="W277" i="2"/>
  <c r="V277" i="2"/>
  <c r="U277" i="2"/>
  <c r="T277" i="2"/>
  <c r="S277" i="2"/>
  <c r="R277" i="2"/>
  <c r="Q277" i="2"/>
  <c r="O277" i="2"/>
  <c r="N277" i="2"/>
  <c r="M277" i="2"/>
  <c r="Y277" i="2" s="1"/>
  <c r="L277" i="2"/>
  <c r="K277" i="2"/>
  <c r="J277" i="2"/>
  <c r="Z277" i="2" s="1"/>
  <c r="I277" i="2"/>
  <c r="H277" i="2"/>
  <c r="AB277" i="2" s="1"/>
  <c r="G277" i="2"/>
  <c r="F277" i="2"/>
  <c r="E277" i="2"/>
  <c r="D277" i="2"/>
  <c r="O276" i="2"/>
  <c r="N276" i="2"/>
  <c r="M276" i="2"/>
  <c r="L276" i="2"/>
  <c r="K276" i="2"/>
  <c r="J276" i="2"/>
  <c r="I276" i="2"/>
  <c r="H276" i="2"/>
  <c r="G276" i="2"/>
  <c r="F276" i="2"/>
  <c r="E276" i="2"/>
  <c r="AA275" i="2"/>
  <c r="X275" i="2"/>
  <c r="W275" i="2"/>
  <c r="V275" i="2"/>
  <c r="U275" i="2"/>
  <c r="T275" i="2"/>
  <c r="S275" i="2"/>
  <c r="R275" i="2"/>
  <c r="Q275" i="2"/>
  <c r="O275" i="2"/>
  <c r="N275" i="2"/>
  <c r="M275" i="2"/>
  <c r="Y275" i="2" s="1"/>
  <c r="L275" i="2"/>
  <c r="K275" i="2"/>
  <c r="J275" i="2"/>
  <c r="Z275" i="2" s="1"/>
  <c r="I275" i="2"/>
  <c r="H275" i="2"/>
  <c r="AB275" i="2" s="1"/>
  <c r="G275" i="2"/>
  <c r="F275" i="2"/>
  <c r="E275" i="2"/>
  <c r="D275" i="2"/>
  <c r="AB274" i="2"/>
  <c r="X274" i="2"/>
  <c r="W274" i="2"/>
  <c r="V274" i="2"/>
  <c r="U274" i="2"/>
  <c r="T274" i="2"/>
  <c r="S274" i="2"/>
  <c r="R274" i="2"/>
  <c r="Q274" i="2"/>
  <c r="O274" i="2"/>
  <c r="N274" i="2"/>
  <c r="M274" i="2"/>
  <c r="Y274" i="2" s="1"/>
  <c r="L274" i="2"/>
  <c r="K274" i="2"/>
  <c r="J274" i="2"/>
  <c r="Z274" i="2" s="1"/>
  <c r="I274" i="2"/>
  <c r="H274" i="2"/>
  <c r="G274" i="2"/>
  <c r="F274" i="2"/>
  <c r="E274" i="2"/>
  <c r="D274" i="2"/>
  <c r="O273" i="2"/>
  <c r="N273" i="2"/>
  <c r="M273" i="2"/>
  <c r="L273" i="2"/>
  <c r="K273" i="2"/>
  <c r="J273" i="2"/>
  <c r="I273" i="2"/>
  <c r="H273" i="2"/>
  <c r="G273" i="2"/>
  <c r="F273" i="2"/>
  <c r="E273" i="2"/>
  <c r="O272" i="2"/>
  <c r="N272" i="2"/>
  <c r="M272" i="2"/>
  <c r="L272" i="2"/>
  <c r="K272" i="2"/>
  <c r="J272" i="2"/>
  <c r="I272" i="2"/>
  <c r="H272" i="2"/>
  <c r="G272" i="2"/>
  <c r="F272" i="2"/>
  <c r="E272" i="2"/>
  <c r="O271" i="2"/>
  <c r="N271" i="2"/>
  <c r="M271" i="2"/>
  <c r="L271" i="2"/>
  <c r="K271" i="2"/>
  <c r="J271" i="2"/>
  <c r="I271" i="2"/>
  <c r="H271" i="2"/>
  <c r="G271" i="2"/>
  <c r="F271" i="2"/>
  <c r="E271" i="2"/>
  <c r="O270" i="2"/>
  <c r="N270" i="2"/>
  <c r="M270" i="2"/>
  <c r="L270" i="2"/>
  <c r="K270" i="2"/>
  <c r="J270" i="2"/>
  <c r="I270" i="2"/>
  <c r="H270" i="2"/>
  <c r="G270" i="2"/>
  <c r="F270" i="2"/>
  <c r="E270" i="2"/>
  <c r="O269" i="2"/>
  <c r="N269" i="2"/>
  <c r="M269" i="2"/>
  <c r="L269" i="2"/>
  <c r="K269" i="2"/>
  <c r="J269" i="2"/>
  <c r="I269" i="2"/>
  <c r="H269" i="2"/>
  <c r="G269" i="2"/>
  <c r="F269" i="2"/>
  <c r="E269" i="2"/>
  <c r="O268" i="2"/>
  <c r="N268" i="2"/>
  <c r="M268" i="2"/>
  <c r="L268" i="2"/>
  <c r="K268" i="2"/>
  <c r="J268" i="2"/>
  <c r="I268" i="2"/>
  <c r="H268" i="2"/>
  <c r="G268" i="2"/>
  <c r="F268" i="2"/>
  <c r="E268" i="2"/>
  <c r="O267" i="2"/>
  <c r="N267" i="2"/>
  <c r="M267" i="2"/>
  <c r="L267" i="2"/>
  <c r="K267" i="2"/>
  <c r="J267" i="2"/>
  <c r="I267" i="2"/>
  <c r="H267" i="2"/>
  <c r="G267" i="2"/>
  <c r="F267" i="2"/>
  <c r="E267" i="2"/>
  <c r="O266" i="2"/>
  <c r="N266" i="2"/>
  <c r="M266" i="2"/>
  <c r="L266" i="2"/>
  <c r="K266" i="2"/>
  <c r="J266" i="2"/>
  <c r="I266" i="2"/>
  <c r="H266" i="2"/>
  <c r="G266" i="2"/>
  <c r="F266" i="2"/>
  <c r="E266" i="2"/>
  <c r="O265" i="2"/>
  <c r="N265" i="2"/>
  <c r="M265" i="2"/>
  <c r="L265" i="2"/>
  <c r="K265" i="2"/>
  <c r="J265" i="2"/>
  <c r="I265" i="2"/>
  <c r="H265" i="2"/>
  <c r="G265" i="2"/>
  <c r="F265" i="2"/>
  <c r="E265" i="2"/>
  <c r="O264" i="2"/>
  <c r="N264" i="2"/>
  <c r="M264" i="2"/>
  <c r="L264" i="2"/>
  <c r="K264" i="2"/>
  <c r="J264" i="2"/>
  <c r="I264" i="2"/>
  <c r="H264" i="2"/>
  <c r="G264" i="2"/>
  <c r="F264" i="2"/>
  <c r="E264" i="2"/>
  <c r="O263" i="2"/>
  <c r="N263" i="2"/>
  <c r="M263" i="2"/>
  <c r="L263" i="2"/>
  <c r="K263" i="2"/>
  <c r="J263" i="2"/>
  <c r="I263" i="2"/>
  <c r="H263" i="2"/>
  <c r="G263" i="2"/>
  <c r="F263" i="2"/>
  <c r="E263" i="2"/>
  <c r="O262" i="2"/>
  <c r="N262" i="2"/>
  <c r="M262" i="2"/>
  <c r="L262" i="2"/>
  <c r="K262" i="2"/>
  <c r="J262" i="2"/>
  <c r="I262" i="2"/>
  <c r="H262" i="2"/>
  <c r="G262" i="2"/>
  <c r="F262" i="2"/>
  <c r="E262" i="2"/>
  <c r="O261" i="2"/>
  <c r="N261" i="2"/>
  <c r="M261" i="2"/>
  <c r="L261" i="2"/>
  <c r="K261" i="2"/>
  <c r="J261" i="2"/>
  <c r="I261" i="2"/>
  <c r="H261" i="2"/>
  <c r="G261" i="2"/>
  <c r="F261" i="2"/>
  <c r="E261" i="2"/>
  <c r="O260" i="2"/>
  <c r="N260" i="2"/>
  <c r="M260" i="2"/>
  <c r="L260" i="2"/>
  <c r="K260" i="2"/>
  <c r="J260" i="2"/>
  <c r="I260" i="2"/>
  <c r="H260" i="2"/>
  <c r="G260" i="2"/>
  <c r="F260" i="2"/>
  <c r="E260" i="2"/>
  <c r="O259" i="2"/>
  <c r="N259" i="2"/>
  <c r="M259" i="2"/>
  <c r="L259" i="2"/>
  <c r="K259" i="2"/>
  <c r="J259" i="2"/>
  <c r="I259" i="2"/>
  <c r="H259" i="2"/>
  <c r="G259" i="2"/>
  <c r="F259" i="2"/>
  <c r="E259" i="2"/>
  <c r="O258" i="2"/>
  <c r="N258" i="2"/>
  <c r="M258" i="2"/>
  <c r="L258" i="2"/>
  <c r="K258" i="2"/>
  <c r="J258" i="2"/>
  <c r="I258" i="2"/>
  <c r="H258" i="2"/>
  <c r="G258" i="2"/>
  <c r="F258" i="2"/>
  <c r="E258" i="2"/>
  <c r="O257" i="2"/>
  <c r="N257" i="2"/>
  <c r="M257" i="2"/>
  <c r="L257" i="2"/>
  <c r="K257" i="2"/>
  <c r="J257" i="2"/>
  <c r="I257" i="2"/>
  <c r="H257" i="2"/>
  <c r="G257" i="2"/>
  <c r="F257" i="2"/>
  <c r="E257" i="2"/>
  <c r="O256" i="2"/>
  <c r="N256" i="2"/>
  <c r="M256" i="2"/>
  <c r="L256" i="2"/>
  <c r="K256" i="2"/>
  <c r="J256" i="2"/>
  <c r="I256" i="2"/>
  <c r="H256" i="2"/>
  <c r="G256" i="2"/>
  <c r="F256" i="2"/>
  <c r="E256" i="2"/>
  <c r="O255" i="2"/>
  <c r="N255" i="2"/>
  <c r="M255" i="2"/>
  <c r="L255" i="2"/>
  <c r="K255" i="2"/>
  <c r="J255" i="2"/>
  <c r="I255" i="2"/>
  <c r="H255" i="2"/>
  <c r="G255" i="2"/>
  <c r="F255" i="2"/>
  <c r="E255" i="2"/>
  <c r="AA254" i="2"/>
  <c r="Z254" i="2"/>
  <c r="X254" i="2"/>
  <c r="W254" i="2"/>
  <c r="V254" i="2"/>
  <c r="U254" i="2"/>
  <c r="T254" i="2"/>
  <c r="S254" i="2"/>
  <c r="R254" i="2"/>
  <c r="Q254" i="2"/>
  <c r="O254" i="2"/>
  <c r="N254" i="2"/>
  <c r="M254" i="2"/>
  <c r="Y254" i="2" s="1"/>
  <c r="L254" i="2"/>
  <c r="K254" i="2"/>
  <c r="J254" i="2"/>
  <c r="I254" i="2"/>
  <c r="H254" i="2"/>
  <c r="AB254" i="2" s="1"/>
  <c r="G254" i="2"/>
  <c r="F254" i="2"/>
  <c r="E254" i="2"/>
  <c r="D254" i="2"/>
  <c r="AA253" i="2"/>
  <c r="X253" i="2"/>
  <c r="W253" i="2"/>
  <c r="V253" i="2"/>
  <c r="U253" i="2"/>
  <c r="T253" i="2"/>
  <c r="S253" i="2"/>
  <c r="R253" i="2"/>
  <c r="Q253" i="2"/>
  <c r="O253" i="2"/>
  <c r="N253" i="2"/>
  <c r="M253" i="2"/>
  <c r="Y253" i="2" s="1"/>
  <c r="L253" i="2"/>
  <c r="K253" i="2"/>
  <c r="J253" i="2"/>
  <c r="Z253" i="2" s="1"/>
  <c r="I253" i="2"/>
  <c r="H253" i="2"/>
  <c r="AB253" i="2" s="1"/>
  <c r="G253" i="2"/>
  <c r="F253" i="2"/>
  <c r="E253" i="2"/>
  <c r="D253" i="2"/>
  <c r="AA252" i="2"/>
  <c r="X252" i="2"/>
  <c r="W252" i="2"/>
  <c r="V252" i="2"/>
  <c r="U252" i="2"/>
  <c r="T252" i="2"/>
  <c r="S252" i="2"/>
  <c r="R252" i="2"/>
  <c r="Q252" i="2"/>
  <c r="O252" i="2"/>
  <c r="N252" i="2"/>
  <c r="M252" i="2"/>
  <c r="L252" i="2"/>
  <c r="K252" i="2"/>
  <c r="J252" i="2"/>
  <c r="I252" i="2"/>
  <c r="H252" i="2"/>
  <c r="AB252" i="2" s="1"/>
  <c r="G252" i="2"/>
  <c r="F252" i="2"/>
  <c r="E252" i="2"/>
  <c r="D252" i="2"/>
  <c r="AA251" i="2"/>
  <c r="X251" i="2"/>
  <c r="W251" i="2"/>
  <c r="V251" i="2"/>
  <c r="U251" i="2"/>
  <c r="T251" i="2"/>
  <c r="S251" i="2"/>
  <c r="R251" i="2"/>
  <c r="Q251" i="2"/>
  <c r="O251" i="2"/>
  <c r="N251" i="2"/>
  <c r="M251" i="2"/>
  <c r="Y251" i="2" s="1"/>
  <c r="L251" i="2"/>
  <c r="K251" i="2"/>
  <c r="J251" i="2"/>
  <c r="Z251" i="2" s="1"/>
  <c r="I251" i="2"/>
  <c r="H251" i="2"/>
  <c r="AB251" i="2" s="1"/>
  <c r="G251" i="2"/>
  <c r="F251" i="2"/>
  <c r="E251" i="2"/>
  <c r="D251" i="2"/>
  <c r="AA250" i="2"/>
  <c r="X250" i="2"/>
  <c r="W250" i="2"/>
  <c r="V250" i="2"/>
  <c r="U250" i="2"/>
  <c r="T250" i="2"/>
  <c r="S250" i="2"/>
  <c r="R250" i="2"/>
  <c r="Q250" i="2"/>
  <c r="O250" i="2"/>
  <c r="N250" i="2"/>
  <c r="M250" i="2"/>
  <c r="Y250" i="2" s="1"/>
  <c r="L250" i="2"/>
  <c r="K250" i="2"/>
  <c r="J250" i="2"/>
  <c r="Z250" i="2" s="1"/>
  <c r="I250" i="2"/>
  <c r="H250" i="2"/>
  <c r="AB250" i="2" s="1"/>
  <c r="G250" i="2"/>
  <c r="F250" i="2"/>
  <c r="E250" i="2"/>
  <c r="D250" i="2"/>
  <c r="AA249" i="2"/>
  <c r="X249" i="2"/>
  <c r="W249" i="2"/>
  <c r="V249" i="2"/>
  <c r="U249" i="2"/>
  <c r="T249" i="2"/>
  <c r="S249" i="2"/>
  <c r="R249" i="2"/>
  <c r="Q249" i="2"/>
  <c r="O249" i="2"/>
  <c r="N249" i="2"/>
  <c r="M249" i="2"/>
  <c r="Y249" i="2" s="1"/>
  <c r="L249" i="2"/>
  <c r="K249" i="2"/>
  <c r="J249" i="2"/>
  <c r="Z249" i="2" s="1"/>
  <c r="I249" i="2"/>
  <c r="H249" i="2"/>
  <c r="AB249" i="2" s="1"/>
  <c r="G249" i="2"/>
  <c r="E249" i="2"/>
  <c r="D249" i="2"/>
  <c r="O248" i="2"/>
  <c r="N248" i="2"/>
  <c r="M248" i="2"/>
  <c r="L248" i="2"/>
  <c r="K248" i="2"/>
  <c r="J248" i="2"/>
  <c r="I248" i="2"/>
  <c r="H248" i="2"/>
  <c r="G248" i="2"/>
  <c r="F248" i="2"/>
  <c r="E248" i="2"/>
  <c r="O247" i="2"/>
  <c r="N247" i="2"/>
  <c r="M247" i="2"/>
  <c r="L247" i="2"/>
  <c r="K247" i="2"/>
  <c r="J247" i="2"/>
  <c r="I247" i="2"/>
  <c r="H247" i="2"/>
  <c r="G247" i="2"/>
  <c r="F247" i="2"/>
  <c r="E247" i="2"/>
  <c r="O246" i="2"/>
  <c r="N246" i="2"/>
  <c r="M246" i="2"/>
  <c r="L246" i="2"/>
  <c r="K246" i="2"/>
  <c r="J246" i="2"/>
  <c r="I246" i="2"/>
  <c r="H246" i="2"/>
  <c r="G246" i="2"/>
  <c r="F246" i="2"/>
  <c r="E246" i="2"/>
  <c r="O245" i="2"/>
  <c r="N245" i="2"/>
  <c r="M245" i="2"/>
  <c r="L245" i="2"/>
  <c r="K245" i="2"/>
  <c r="J245" i="2"/>
  <c r="I245" i="2"/>
  <c r="H245" i="2"/>
  <c r="G245" i="2"/>
  <c r="F245" i="2"/>
  <c r="E245" i="2"/>
  <c r="O244" i="2"/>
  <c r="N244" i="2"/>
  <c r="M244" i="2"/>
  <c r="L244" i="2"/>
  <c r="K244" i="2"/>
  <c r="J244" i="2"/>
  <c r="I244" i="2"/>
  <c r="H244" i="2"/>
  <c r="G244" i="2"/>
  <c r="F244" i="2"/>
  <c r="E244" i="2"/>
  <c r="O243" i="2"/>
  <c r="N243" i="2"/>
  <c r="M243" i="2"/>
  <c r="L243" i="2"/>
  <c r="K243" i="2"/>
  <c r="J243" i="2"/>
  <c r="I243" i="2"/>
  <c r="H243" i="2"/>
  <c r="G243" i="2"/>
  <c r="F243" i="2"/>
  <c r="E243" i="2"/>
  <c r="O242" i="2"/>
  <c r="N242" i="2"/>
  <c r="M242" i="2"/>
  <c r="L242" i="2"/>
  <c r="K242" i="2"/>
  <c r="J242" i="2"/>
  <c r="I242" i="2"/>
  <c r="H242" i="2"/>
  <c r="G242" i="2"/>
  <c r="F242" i="2"/>
  <c r="E242" i="2"/>
  <c r="AA241" i="2"/>
  <c r="X241" i="2"/>
  <c r="W241" i="2"/>
  <c r="V241" i="2"/>
  <c r="U241" i="2"/>
  <c r="T241" i="2"/>
  <c r="S241" i="2"/>
  <c r="R241" i="2"/>
  <c r="Q241" i="2"/>
  <c r="O241" i="2"/>
  <c r="N241" i="2"/>
  <c r="M241" i="2"/>
  <c r="Y241" i="2" s="1"/>
  <c r="L241" i="2"/>
  <c r="K241" i="2"/>
  <c r="J241" i="2"/>
  <c r="Z241" i="2" s="1"/>
  <c r="I241" i="2"/>
  <c r="H241" i="2"/>
  <c r="AB241" i="2" s="1"/>
  <c r="G241" i="2"/>
  <c r="F241" i="2"/>
  <c r="E241" i="2"/>
  <c r="D241" i="2"/>
  <c r="AA240" i="2"/>
  <c r="Z240" i="2"/>
  <c r="X240" i="2"/>
  <c r="W240" i="2"/>
  <c r="V240" i="2"/>
  <c r="U240" i="2"/>
  <c r="T240" i="2"/>
  <c r="S240" i="2"/>
  <c r="R240" i="2"/>
  <c r="Q240" i="2"/>
  <c r="O240" i="2"/>
  <c r="N240" i="2"/>
  <c r="M240" i="2"/>
  <c r="Y240" i="2" s="1"/>
  <c r="L240" i="2"/>
  <c r="K240" i="2"/>
  <c r="J240" i="2"/>
  <c r="I240" i="2"/>
  <c r="H240" i="2"/>
  <c r="AB240" i="2" s="1"/>
  <c r="G240" i="2"/>
  <c r="F240" i="2"/>
  <c r="E240" i="2"/>
  <c r="D240" i="2"/>
  <c r="AA239" i="2"/>
  <c r="X239" i="2"/>
  <c r="W239" i="2"/>
  <c r="V239" i="2"/>
  <c r="U239" i="2"/>
  <c r="T239" i="2"/>
  <c r="S239" i="2"/>
  <c r="R239" i="2"/>
  <c r="Q239" i="2"/>
  <c r="O239" i="2"/>
  <c r="N239" i="2"/>
  <c r="M239" i="2"/>
  <c r="Y239" i="2" s="1"/>
  <c r="L239" i="2"/>
  <c r="K239" i="2"/>
  <c r="J239" i="2"/>
  <c r="Z239" i="2" s="1"/>
  <c r="I239" i="2"/>
  <c r="H239" i="2"/>
  <c r="AB239" i="2" s="1"/>
  <c r="G239" i="2"/>
  <c r="F239" i="2"/>
  <c r="E239" i="2"/>
  <c r="D239" i="2"/>
  <c r="AA238" i="2"/>
  <c r="X238" i="2"/>
  <c r="W238" i="2"/>
  <c r="V238" i="2"/>
  <c r="U238" i="2"/>
  <c r="T238" i="2"/>
  <c r="S238" i="2"/>
  <c r="R238" i="2"/>
  <c r="Q238" i="2"/>
  <c r="O238" i="2"/>
  <c r="N238" i="2"/>
  <c r="M238" i="2"/>
  <c r="L238" i="2"/>
  <c r="K238" i="2"/>
  <c r="J238" i="2"/>
  <c r="I238" i="2"/>
  <c r="H238" i="2"/>
  <c r="AB238" i="2" s="1"/>
  <c r="G238" i="2"/>
  <c r="F238" i="2"/>
  <c r="E238" i="2"/>
  <c r="D238" i="2"/>
  <c r="AA237" i="2"/>
  <c r="Y237" i="2"/>
  <c r="X237" i="2"/>
  <c r="W237" i="2"/>
  <c r="V237" i="2"/>
  <c r="U237" i="2"/>
  <c r="T237" i="2"/>
  <c r="S237" i="2"/>
  <c r="R237" i="2"/>
  <c r="Q237" i="2"/>
  <c r="O237" i="2"/>
  <c r="N237" i="2"/>
  <c r="M237" i="2"/>
  <c r="L237" i="2"/>
  <c r="K237" i="2"/>
  <c r="J237" i="2"/>
  <c r="Z237" i="2" s="1"/>
  <c r="I237" i="2"/>
  <c r="H237" i="2"/>
  <c r="AB237" i="2" s="1"/>
  <c r="G237" i="2"/>
  <c r="F237" i="2"/>
  <c r="E237" i="2"/>
  <c r="D237" i="2"/>
  <c r="AA236" i="2"/>
  <c r="Z236" i="2"/>
  <c r="X236" i="2"/>
  <c r="W236" i="2"/>
  <c r="V236" i="2"/>
  <c r="U236" i="2"/>
  <c r="T236" i="2"/>
  <c r="S236" i="2"/>
  <c r="R236" i="2"/>
  <c r="Q236" i="2"/>
  <c r="O236" i="2"/>
  <c r="N236" i="2"/>
  <c r="M236" i="2"/>
  <c r="Y236" i="2" s="1"/>
  <c r="L236" i="2"/>
  <c r="K236" i="2"/>
  <c r="J236" i="2"/>
  <c r="I236" i="2"/>
  <c r="H236" i="2"/>
  <c r="AB236" i="2" s="1"/>
  <c r="G236" i="2"/>
  <c r="F236" i="2"/>
  <c r="E236" i="2"/>
  <c r="D236" i="2"/>
  <c r="AA235" i="2"/>
  <c r="X235" i="2"/>
  <c r="W235" i="2"/>
  <c r="V235" i="2"/>
  <c r="U235" i="2"/>
  <c r="T235" i="2"/>
  <c r="S235" i="2"/>
  <c r="R235" i="2"/>
  <c r="Q235" i="2"/>
  <c r="O235" i="2"/>
  <c r="N235" i="2"/>
  <c r="M235" i="2"/>
  <c r="Y235" i="2" s="1"/>
  <c r="L235" i="2"/>
  <c r="K235" i="2"/>
  <c r="J235" i="2"/>
  <c r="Z235" i="2" s="1"/>
  <c r="I235" i="2"/>
  <c r="H235" i="2"/>
  <c r="AB235" i="2" s="1"/>
  <c r="G235" i="2"/>
  <c r="F235" i="2"/>
  <c r="E235" i="2"/>
  <c r="D235" i="2"/>
  <c r="AA234" i="2"/>
  <c r="X234" i="2"/>
  <c r="W234" i="2"/>
  <c r="V234" i="2"/>
  <c r="U234" i="2"/>
  <c r="T234" i="2"/>
  <c r="S234" i="2"/>
  <c r="R234" i="2"/>
  <c r="Q234" i="2"/>
  <c r="O234" i="2"/>
  <c r="N234" i="2"/>
  <c r="M234" i="2"/>
  <c r="L234" i="2"/>
  <c r="K234" i="2"/>
  <c r="J234" i="2"/>
  <c r="I234" i="2"/>
  <c r="H234" i="2"/>
  <c r="AB234" i="2" s="1"/>
  <c r="G234" i="2"/>
  <c r="F234" i="2"/>
  <c r="E234" i="2"/>
  <c r="D234" i="2"/>
  <c r="AA233" i="2"/>
  <c r="Y233" i="2"/>
  <c r="X233" i="2"/>
  <c r="W233" i="2"/>
  <c r="V233" i="2"/>
  <c r="U233" i="2"/>
  <c r="T233" i="2"/>
  <c r="S233" i="2"/>
  <c r="R233" i="2"/>
  <c r="Q233" i="2"/>
  <c r="O233" i="2"/>
  <c r="N233" i="2"/>
  <c r="M233" i="2"/>
  <c r="L233" i="2"/>
  <c r="K233" i="2"/>
  <c r="J233" i="2"/>
  <c r="Z233" i="2" s="1"/>
  <c r="I233" i="2"/>
  <c r="H233" i="2"/>
  <c r="AB233" i="2" s="1"/>
  <c r="G233" i="2"/>
  <c r="E233" i="2"/>
  <c r="D233" i="2"/>
  <c r="O232" i="2"/>
  <c r="N232" i="2"/>
  <c r="M232" i="2"/>
  <c r="L232" i="2"/>
  <c r="K232" i="2"/>
  <c r="J232" i="2"/>
  <c r="I232" i="2"/>
  <c r="H232" i="2"/>
  <c r="G232" i="2"/>
  <c r="F232" i="2"/>
  <c r="E232" i="2"/>
  <c r="O231" i="2"/>
  <c r="N231" i="2"/>
  <c r="M231" i="2"/>
  <c r="L231" i="2"/>
  <c r="K231" i="2"/>
  <c r="J231" i="2"/>
  <c r="I231" i="2"/>
  <c r="H231" i="2"/>
  <c r="G231" i="2"/>
  <c r="F231" i="2"/>
  <c r="E231" i="2"/>
  <c r="O230" i="2"/>
  <c r="N230" i="2"/>
  <c r="M230" i="2"/>
  <c r="L230" i="2"/>
  <c r="K230" i="2"/>
  <c r="J230" i="2"/>
  <c r="I230" i="2"/>
  <c r="H230" i="2"/>
  <c r="G230" i="2"/>
  <c r="F230" i="2"/>
  <c r="E230" i="2"/>
  <c r="O229" i="2"/>
  <c r="N229" i="2"/>
  <c r="M229" i="2"/>
  <c r="L229" i="2"/>
  <c r="K229" i="2"/>
  <c r="J229" i="2"/>
  <c r="I229" i="2"/>
  <c r="H229" i="2"/>
  <c r="G229" i="2"/>
  <c r="F229" i="2"/>
  <c r="E229" i="2"/>
  <c r="X228" i="2"/>
  <c r="W228" i="2"/>
  <c r="V228" i="2"/>
  <c r="U228" i="2"/>
  <c r="T228" i="2"/>
  <c r="S228" i="2"/>
  <c r="R228" i="2"/>
  <c r="Q228" i="2"/>
  <c r="O228" i="2"/>
  <c r="N228" i="2"/>
  <c r="M228" i="2"/>
  <c r="Y228" i="2" s="1"/>
  <c r="L228" i="2"/>
  <c r="K228" i="2"/>
  <c r="J228" i="2"/>
  <c r="Z228" i="2" s="1"/>
  <c r="I228" i="2"/>
  <c r="H228" i="2"/>
  <c r="AB228" i="2" s="1"/>
  <c r="G228" i="2"/>
  <c r="F228" i="2"/>
  <c r="E228" i="2"/>
  <c r="D228" i="2"/>
  <c r="X227" i="2"/>
  <c r="W227" i="2"/>
  <c r="V227" i="2"/>
  <c r="U227" i="2"/>
  <c r="T227" i="2"/>
  <c r="S227" i="2"/>
  <c r="R227" i="2"/>
  <c r="Q227" i="2"/>
  <c r="O227" i="2"/>
  <c r="N227" i="2"/>
  <c r="M227" i="2"/>
  <c r="Y227" i="2" s="1"/>
  <c r="L227" i="2"/>
  <c r="K227" i="2"/>
  <c r="J227" i="2"/>
  <c r="Z227" i="2" s="1"/>
  <c r="I227" i="2"/>
  <c r="H227" i="2"/>
  <c r="AB227" i="2" s="1"/>
  <c r="G227" i="2"/>
  <c r="F227" i="2"/>
  <c r="E227" i="2"/>
  <c r="D227" i="2"/>
  <c r="AB226" i="2"/>
  <c r="X226" i="2"/>
  <c r="W226" i="2"/>
  <c r="V226" i="2"/>
  <c r="U226" i="2"/>
  <c r="T226" i="2"/>
  <c r="S226" i="2"/>
  <c r="R226" i="2"/>
  <c r="Q226" i="2"/>
  <c r="O226" i="2"/>
  <c r="N226" i="2"/>
  <c r="M226" i="2"/>
  <c r="Y226" i="2" s="1"/>
  <c r="L226" i="2"/>
  <c r="K226" i="2"/>
  <c r="J226" i="2"/>
  <c r="I226" i="2"/>
  <c r="H226" i="2"/>
  <c r="G226" i="2"/>
  <c r="F226" i="2"/>
  <c r="E226" i="2"/>
  <c r="D226" i="2"/>
  <c r="AA225" i="2"/>
  <c r="X225" i="2"/>
  <c r="W225" i="2"/>
  <c r="V225" i="2"/>
  <c r="U225" i="2"/>
  <c r="T225" i="2"/>
  <c r="S225" i="2"/>
  <c r="R225" i="2"/>
  <c r="Q225" i="2"/>
  <c r="O225" i="2"/>
  <c r="N225" i="2"/>
  <c r="M225" i="2"/>
  <c r="Y225" i="2" s="1"/>
  <c r="L225" i="2"/>
  <c r="K225" i="2"/>
  <c r="J225" i="2"/>
  <c r="Z225" i="2" s="1"/>
  <c r="I225" i="2"/>
  <c r="H225" i="2"/>
  <c r="AB225" i="2" s="1"/>
  <c r="G225" i="2"/>
  <c r="F225" i="2"/>
  <c r="E225" i="2"/>
  <c r="D225" i="2"/>
  <c r="AA224" i="2"/>
  <c r="Z224" i="2"/>
  <c r="X224" i="2"/>
  <c r="W224" i="2"/>
  <c r="V224" i="2"/>
  <c r="U224" i="2"/>
  <c r="T224" i="2"/>
  <c r="S224" i="2"/>
  <c r="R224" i="2"/>
  <c r="Q224" i="2"/>
  <c r="O224" i="2"/>
  <c r="N224" i="2"/>
  <c r="M224" i="2"/>
  <c r="Y224" i="2" s="1"/>
  <c r="L224" i="2"/>
  <c r="K224" i="2"/>
  <c r="J224" i="2"/>
  <c r="I224" i="2"/>
  <c r="H224" i="2"/>
  <c r="AB224" i="2" s="1"/>
  <c r="G224" i="2"/>
  <c r="F224" i="2"/>
  <c r="E224" i="2"/>
  <c r="D224" i="2"/>
  <c r="O223" i="2"/>
  <c r="N223" i="2"/>
  <c r="M223" i="2"/>
  <c r="L223" i="2"/>
  <c r="K223" i="2"/>
  <c r="J223" i="2"/>
  <c r="I223" i="2"/>
  <c r="H223" i="2"/>
  <c r="G223" i="2"/>
  <c r="F223" i="2"/>
  <c r="E223" i="2"/>
  <c r="O222" i="2"/>
  <c r="N222" i="2"/>
  <c r="M222" i="2"/>
  <c r="L222" i="2"/>
  <c r="K222" i="2"/>
  <c r="J222" i="2"/>
  <c r="I222" i="2"/>
  <c r="H222" i="2"/>
  <c r="G222" i="2"/>
  <c r="F222" i="2"/>
  <c r="E222" i="2"/>
  <c r="O221" i="2"/>
  <c r="N221" i="2"/>
  <c r="M221" i="2"/>
  <c r="L221" i="2"/>
  <c r="K221" i="2"/>
  <c r="J221" i="2"/>
  <c r="I221" i="2"/>
  <c r="H221" i="2"/>
  <c r="G221" i="2"/>
  <c r="F221" i="2"/>
  <c r="E221" i="2"/>
  <c r="O220" i="2"/>
  <c r="N220" i="2"/>
  <c r="M220" i="2"/>
  <c r="L220" i="2"/>
  <c r="K220" i="2"/>
  <c r="J220" i="2"/>
  <c r="I220" i="2"/>
  <c r="H220" i="2"/>
  <c r="G220" i="2"/>
  <c r="F220" i="2"/>
  <c r="E220" i="2"/>
  <c r="O219" i="2"/>
  <c r="N219" i="2"/>
  <c r="M219" i="2"/>
  <c r="L219" i="2"/>
  <c r="K219" i="2"/>
  <c r="J219" i="2"/>
  <c r="I219" i="2"/>
  <c r="H219" i="2"/>
  <c r="G219" i="2"/>
  <c r="F219" i="2"/>
  <c r="E219" i="2"/>
  <c r="O218" i="2"/>
  <c r="N218" i="2"/>
  <c r="M218" i="2"/>
  <c r="L218" i="2"/>
  <c r="K218" i="2"/>
  <c r="J218" i="2"/>
  <c r="I218" i="2"/>
  <c r="H218" i="2"/>
  <c r="G218" i="2"/>
  <c r="F218" i="2"/>
  <c r="E218" i="2"/>
  <c r="O217" i="2"/>
  <c r="N217" i="2"/>
  <c r="M217" i="2"/>
  <c r="L217" i="2"/>
  <c r="K217" i="2"/>
  <c r="J217" i="2"/>
  <c r="I217" i="2"/>
  <c r="H217" i="2"/>
  <c r="G217" i="2"/>
  <c r="F217" i="2"/>
  <c r="E217" i="2"/>
  <c r="O216" i="2"/>
  <c r="N216" i="2"/>
  <c r="M216" i="2"/>
  <c r="L216" i="2"/>
  <c r="K216" i="2"/>
  <c r="J216" i="2"/>
  <c r="I216" i="2"/>
  <c r="H216" i="2"/>
  <c r="G216" i="2"/>
  <c r="F216" i="2"/>
  <c r="E216" i="2"/>
  <c r="O215" i="2"/>
  <c r="N215" i="2"/>
  <c r="M215" i="2"/>
  <c r="L215" i="2"/>
  <c r="K215" i="2"/>
  <c r="J215" i="2"/>
  <c r="I215" i="2"/>
  <c r="H215" i="2"/>
  <c r="G215" i="2"/>
  <c r="F215" i="2"/>
  <c r="E215" i="2"/>
  <c r="O214" i="2"/>
  <c r="N214" i="2"/>
  <c r="M214" i="2"/>
  <c r="L214" i="2"/>
  <c r="K214" i="2"/>
  <c r="J214" i="2"/>
  <c r="I214" i="2"/>
  <c r="H214" i="2"/>
  <c r="G214" i="2"/>
  <c r="F214" i="2"/>
  <c r="E214" i="2"/>
  <c r="O213" i="2"/>
  <c r="N213" i="2"/>
  <c r="M213" i="2"/>
  <c r="L213" i="2"/>
  <c r="K213" i="2"/>
  <c r="J213" i="2"/>
  <c r="I213" i="2"/>
  <c r="H213" i="2"/>
  <c r="G213" i="2"/>
  <c r="F213" i="2"/>
  <c r="E213" i="2"/>
  <c r="O212" i="2"/>
  <c r="N212" i="2"/>
  <c r="M212" i="2"/>
  <c r="L212" i="2"/>
  <c r="K212" i="2"/>
  <c r="J212" i="2"/>
  <c r="I212" i="2"/>
  <c r="H212" i="2"/>
  <c r="G212" i="2"/>
  <c r="F212" i="2"/>
  <c r="E212" i="2"/>
  <c r="O211" i="2"/>
  <c r="N211" i="2"/>
  <c r="M211" i="2"/>
  <c r="L211" i="2"/>
  <c r="K211" i="2"/>
  <c r="J211" i="2"/>
  <c r="I211" i="2"/>
  <c r="H211" i="2"/>
  <c r="G211" i="2"/>
  <c r="F211" i="2"/>
  <c r="E211" i="2"/>
  <c r="O210" i="2"/>
  <c r="N210" i="2"/>
  <c r="M210" i="2"/>
  <c r="L210" i="2"/>
  <c r="K210" i="2"/>
  <c r="J210" i="2"/>
  <c r="I210" i="2"/>
  <c r="H210" i="2"/>
  <c r="G210" i="2"/>
  <c r="F210" i="2"/>
  <c r="E210" i="2"/>
  <c r="O209" i="2"/>
  <c r="N209" i="2"/>
  <c r="M209" i="2"/>
  <c r="L209" i="2"/>
  <c r="K209" i="2"/>
  <c r="J209" i="2"/>
  <c r="I209" i="2"/>
  <c r="H209" i="2"/>
  <c r="G209" i="2"/>
  <c r="F209" i="2"/>
  <c r="E209" i="2"/>
  <c r="O208" i="2"/>
  <c r="N208" i="2"/>
  <c r="M208" i="2"/>
  <c r="L208" i="2"/>
  <c r="K208" i="2"/>
  <c r="J208" i="2"/>
  <c r="I208" i="2"/>
  <c r="H208" i="2"/>
  <c r="G208" i="2"/>
  <c r="F208" i="2"/>
  <c r="E208" i="2"/>
  <c r="AA207" i="2"/>
  <c r="X207" i="2"/>
  <c r="W207" i="2"/>
  <c r="V207" i="2"/>
  <c r="U207" i="2"/>
  <c r="T207" i="2"/>
  <c r="S207" i="2"/>
  <c r="R207" i="2"/>
  <c r="Q207" i="2"/>
  <c r="O207" i="2"/>
  <c r="N207" i="2"/>
  <c r="M207" i="2"/>
  <c r="Y207" i="2" s="1"/>
  <c r="L207" i="2"/>
  <c r="K207" i="2"/>
  <c r="J207" i="2"/>
  <c r="Z207" i="2" s="1"/>
  <c r="I207" i="2"/>
  <c r="H207" i="2"/>
  <c r="AB207" i="2" s="1"/>
  <c r="G207" i="2"/>
  <c r="F207" i="2"/>
  <c r="E207" i="2"/>
  <c r="D207" i="2"/>
  <c r="AB206" i="2"/>
  <c r="AA206" i="2"/>
  <c r="X206" i="2"/>
  <c r="W206" i="2"/>
  <c r="V206" i="2"/>
  <c r="U206" i="2"/>
  <c r="T206" i="2"/>
  <c r="S206" i="2"/>
  <c r="R206" i="2"/>
  <c r="Q206" i="2"/>
  <c r="O206" i="2"/>
  <c r="N206" i="2"/>
  <c r="M206" i="2"/>
  <c r="Y206" i="2" s="1"/>
  <c r="L206" i="2"/>
  <c r="K206" i="2"/>
  <c r="J206" i="2"/>
  <c r="Z206" i="2" s="1"/>
  <c r="I206" i="2"/>
  <c r="H206" i="2"/>
  <c r="G206" i="2"/>
  <c r="E206" i="2"/>
  <c r="D206" i="2"/>
  <c r="AA205" i="2"/>
  <c r="Y205" i="2"/>
  <c r="X205" i="2"/>
  <c r="W205" i="2"/>
  <c r="V205" i="2"/>
  <c r="U205" i="2"/>
  <c r="T205" i="2"/>
  <c r="S205" i="2"/>
  <c r="R205" i="2"/>
  <c r="Q205" i="2"/>
  <c r="O205" i="2"/>
  <c r="N205" i="2"/>
  <c r="M205" i="2"/>
  <c r="L205" i="2"/>
  <c r="K205" i="2"/>
  <c r="J205" i="2"/>
  <c r="Z205" i="2" s="1"/>
  <c r="I205" i="2"/>
  <c r="H205" i="2"/>
  <c r="AB205" i="2" s="1"/>
  <c r="G205" i="2"/>
  <c r="F205" i="2"/>
  <c r="E205" i="2"/>
  <c r="D205" i="2"/>
  <c r="AA204" i="2"/>
  <c r="Z204" i="2"/>
  <c r="X204" i="2"/>
  <c r="W204" i="2"/>
  <c r="V204" i="2"/>
  <c r="U204" i="2"/>
  <c r="T204" i="2"/>
  <c r="S204" i="2"/>
  <c r="R204" i="2"/>
  <c r="Q204" i="2"/>
  <c r="O204" i="2"/>
  <c r="N204" i="2"/>
  <c r="M204" i="2"/>
  <c r="Y204" i="2" s="1"/>
  <c r="L204" i="2"/>
  <c r="K204" i="2"/>
  <c r="J204" i="2"/>
  <c r="I204" i="2"/>
  <c r="H204" i="2"/>
  <c r="AB204" i="2" s="1"/>
  <c r="G204" i="2"/>
  <c r="F204" i="2"/>
  <c r="E204" i="2"/>
  <c r="D204" i="2"/>
  <c r="O203" i="2"/>
  <c r="N203" i="2"/>
  <c r="M203" i="2"/>
  <c r="L203" i="2"/>
  <c r="K203" i="2"/>
  <c r="J203" i="2"/>
  <c r="I203" i="2"/>
  <c r="H203" i="2"/>
  <c r="G203" i="2"/>
  <c r="F203" i="2"/>
  <c r="E203" i="2"/>
  <c r="O202" i="2"/>
  <c r="N202" i="2"/>
  <c r="M202" i="2"/>
  <c r="L202" i="2"/>
  <c r="K202" i="2"/>
  <c r="J202" i="2"/>
  <c r="I202" i="2"/>
  <c r="H202" i="2"/>
  <c r="G202" i="2"/>
  <c r="F202" i="2"/>
  <c r="E202" i="2"/>
  <c r="O201" i="2"/>
  <c r="N201" i="2"/>
  <c r="M201" i="2"/>
  <c r="L201" i="2"/>
  <c r="K201" i="2"/>
  <c r="J201" i="2"/>
  <c r="I201" i="2"/>
  <c r="H201" i="2"/>
  <c r="G201" i="2"/>
  <c r="F201" i="2"/>
  <c r="E201" i="2"/>
  <c r="O200" i="2"/>
  <c r="N200" i="2"/>
  <c r="M200" i="2"/>
  <c r="L200" i="2"/>
  <c r="K200" i="2"/>
  <c r="J200" i="2"/>
  <c r="I200" i="2"/>
  <c r="H200" i="2"/>
  <c r="G200" i="2"/>
  <c r="F200" i="2"/>
  <c r="E200" i="2"/>
  <c r="O199" i="2"/>
  <c r="N199" i="2"/>
  <c r="M199" i="2"/>
  <c r="L199" i="2"/>
  <c r="K199" i="2"/>
  <c r="J199" i="2"/>
  <c r="I199" i="2"/>
  <c r="H199" i="2"/>
  <c r="G199" i="2"/>
  <c r="F199" i="2"/>
  <c r="E199" i="2"/>
  <c r="O198" i="2"/>
  <c r="N198" i="2"/>
  <c r="M198" i="2"/>
  <c r="L198" i="2"/>
  <c r="K198" i="2"/>
  <c r="J198" i="2"/>
  <c r="I198" i="2"/>
  <c r="H198" i="2"/>
  <c r="G198" i="2"/>
  <c r="F198" i="2"/>
  <c r="E198" i="2"/>
  <c r="O197" i="2"/>
  <c r="N197" i="2"/>
  <c r="M197" i="2"/>
  <c r="L197" i="2"/>
  <c r="K197" i="2"/>
  <c r="J197" i="2"/>
  <c r="I197" i="2"/>
  <c r="H197" i="2"/>
  <c r="G197" i="2"/>
  <c r="F197" i="2"/>
  <c r="E197" i="2"/>
  <c r="O196" i="2"/>
  <c r="N196" i="2"/>
  <c r="M196" i="2"/>
  <c r="L196" i="2"/>
  <c r="K196" i="2"/>
  <c r="J196" i="2"/>
  <c r="I196" i="2"/>
  <c r="H196" i="2"/>
  <c r="G196" i="2"/>
  <c r="F196" i="2"/>
  <c r="E196" i="2"/>
  <c r="O195" i="2"/>
  <c r="N195" i="2"/>
  <c r="M195" i="2"/>
  <c r="L195" i="2"/>
  <c r="K195" i="2"/>
  <c r="J195" i="2"/>
  <c r="I195" i="2"/>
  <c r="H195" i="2"/>
  <c r="G195" i="2"/>
  <c r="F195" i="2"/>
  <c r="E195" i="2"/>
  <c r="O194" i="2"/>
  <c r="N194" i="2"/>
  <c r="M194" i="2"/>
  <c r="L194" i="2"/>
  <c r="K194" i="2"/>
  <c r="J194" i="2"/>
  <c r="I194" i="2"/>
  <c r="H194" i="2"/>
  <c r="G194" i="2"/>
  <c r="F194" i="2"/>
  <c r="E194" i="2"/>
  <c r="O193" i="2"/>
  <c r="N193" i="2"/>
  <c r="M193" i="2"/>
  <c r="L193" i="2"/>
  <c r="K193" i="2"/>
  <c r="J193" i="2"/>
  <c r="I193" i="2"/>
  <c r="H193" i="2"/>
  <c r="G193" i="2"/>
  <c r="F193" i="2"/>
  <c r="E193" i="2"/>
  <c r="O192" i="2"/>
  <c r="N192" i="2"/>
  <c r="M192" i="2"/>
  <c r="L192" i="2"/>
  <c r="K192" i="2"/>
  <c r="J192" i="2"/>
  <c r="I192" i="2"/>
  <c r="H192" i="2"/>
  <c r="G192" i="2"/>
  <c r="F192" i="2"/>
  <c r="E192" i="2"/>
  <c r="X191" i="2"/>
  <c r="W191" i="2"/>
  <c r="V191" i="2"/>
  <c r="U191" i="2"/>
  <c r="T191" i="2"/>
  <c r="S191" i="2"/>
  <c r="R191" i="2"/>
  <c r="Q191" i="2"/>
  <c r="O191" i="2"/>
  <c r="N191" i="2"/>
  <c r="M191" i="2"/>
  <c r="Y191" i="2" s="1"/>
  <c r="L191" i="2"/>
  <c r="K191" i="2"/>
  <c r="J191" i="2"/>
  <c r="Z191" i="2" s="1"/>
  <c r="I191" i="2"/>
  <c r="H191" i="2"/>
  <c r="AB191" i="2" s="1"/>
  <c r="G191" i="2"/>
  <c r="F191" i="2"/>
  <c r="E191" i="2"/>
  <c r="D191" i="2"/>
  <c r="AB190" i="2"/>
  <c r="X190" i="2"/>
  <c r="W190" i="2"/>
  <c r="V190" i="2"/>
  <c r="U190" i="2"/>
  <c r="T190" i="2"/>
  <c r="S190" i="2"/>
  <c r="R190" i="2"/>
  <c r="Q190" i="2"/>
  <c r="O190" i="2"/>
  <c r="N190" i="2"/>
  <c r="M190" i="2"/>
  <c r="Y190" i="2" s="1"/>
  <c r="L190" i="2"/>
  <c r="K190" i="2"/>
  <c r="J190" i="2"/>
  <c r="I190" i="2"/>
  <c r="H190" i="2"/>
  <c r="G190" i="2"/>
  <c r="F190" i="2"/>
  <c r="E190" i="2"/>
  <c r="D190" i="2"/>
  <c r="O189" i="2"/>
  <c r="N189" i="2"/>
  <c r="M189" i="2"/>
  <c r="L189" i="2"/>
  <c r="K189" i="2"/>
  <c r="J189" i="2"/>
  <c r="I189" i="2"/>
  <c r="H189" i="2"/>
  <c r="G189" i="2"/>
  <c r="F189" i="2"/>
  <c r="E189" i="2"/>
  <c r="O188" i="2"/>
  <c r="N188" i="2"/>
  <c r="M188" i="2"/>
  <c r="L188" i="2"/>
  <c r="K188" i="2"/>
  <c r="J188" i="2"/>
  <c r="I188" i="2"/>
  <c r="H188" i="2"/>
  <c r="G188" i="2"/>
  <c r="F188" i="2"/>
  <c r="E188" i="2"/>
  <c r="O187" i="2"/>
  <c r="N187" i="2"/>
  <c r="M187" i="2"/>
  <c r="L187" i="2"/>
  <c r="K187" i="2"/>
  <c r="J187" i="2"/>
  <c r="I187" i="2"/>
  <c r="H187" i="2"/>
  <c r="G187" i="2"/>
  <c r="F187" i="2"/>
  <c r="E187" i="2"/>
  <c r="O186" i="2"/>
  <c r="N186" i="2"/>
  <c r="M186" i="2"/>
  <c r="L186" i="2"/>
  <c r="K186" i="2"/>
  <c r="J186" i="2"/>
  <c r="I186" i="2"/>
  <c r="H186" i="2"/>
  <c r="G186" i="2"/>
  <c r="F186" i="2"/>
  <c r="E186" i="2"/>
  <c r="O185" i="2"/>
  <c r="N185" i="2"/>
  <c r="M185" i="2"/>
  <c r="L185" i="2"/>
  <c r="K185" i="2"/>
  <c r="J185" i="2"/>
  <c r="I185" i="2"/>
  <c r="H185" i="2"/>
  <c r="G185" i="2"/>
  <c r="F185" i="2"/>
  <c r="E185" i="2"/>
  <c r="O184" i="2"/>
  <c r="N184" i="2"/>
  <c r="M184" i="2"/>
  <c r="L184" i="2"/>
  <c r="K184" i="2"/>
  <c r="J184" i="2"/>
  <c r="I184" i="2"/>
  <c r="H184" i="2"/>
  <c r="G184" i="2"/>
  <c r="F184" i="2"/>
  <c r="E184" i="2"/>
  <c r="O183" i="2"/>
  <c r="N183" i="2"/>
  <c r="M183" i="2"/>
  <c r="L183" i="2"/>
  <c r="K183" i="2"/>
  <c r="J183" i="2"/>
  <c r="I183" i="2"/>
  <c r="H183" i="2"/>
  <c r="G183" i="2"/>
  <c r="F183" i="2"/>
  <c r="E183" i="2"/>
  <c r="O182" i="2"/>
  <c r="N182" i="2"/>
  <c r="M182" i="2"/>
  <c r="L182" i="2"/>
  <c r="K182" i="2"/>
  <c r="J182" i="2"/>
  <c r="I182" i="2"/>
  <c r="H182" i="2"/>
  <c r="G182" i="2"/>
  <c r="F182" i="2"/>
  <c r="E182" i="2"/>
  <c r="O181" i="2"/>
  <c r="N181" i="2"/>
  <c r="M181" i="2"/>
  <c r="L181" i="2"/>
  <c r="K181" i="2"/>
  <c r="J181" i="2"/>
  <c r="I181" i="2"/>
  <c r="H181" i="2"/>
  <c r="G181" i="2"/>
  <c r="F181" i="2"/>
  <c r="E181" i="2"/>
  <c r="O180" i="2"/>
  <c r="N180" i="2"/>
  <c r="M180" i="2"/>
  <c r="L180" i="2"/>
  <c r="K180" i="2"/>
  <c r="J180" i="2"/>
  <c r="I180" i="2"/>
  <c r="H180" i="2"/>
  <c r="G180" i="2"/>
  <c r="F180" i="2"/>
  <c r="E180" i="2"/>
  <c r="O179" i="2"/>
  <c r="N179" i="2"/>
  <c r="M179" i="2"/>
  <c r="L179" i="2"/>
  <c r="K179" i="2"/>
  <c r="J179" i="2"/>
  <c r="I179" i="2"/>
  <c r="H179" i="2"/>
  <c r="G179" i="2"/>
  <c r="F179" i="2"/>
  <c r="E179" i="2"/>
  <c r="O178" i="2"/>
  <c r="N178" i="2"/>
  <c r="M178" i="2"/>
  <c r="L178" i="2"/>
  <c r="K178" i="2"/>
  <c r="J178" i="2"/>
  <c r="I178" i="2"/>
  <c r="H178" i="2"/>
  <c r="G178" i="2"/>
  <c r="F178" i="2"/>
  <c r="E178" i="2"/>
  <c r="X177" i="2"/>
  <c r="W177" i="2"/>
  <c r="V177" i="2"/>
  <c r="U177" i="2"/>
  <c r="T177" i="2"/>
  <c r="S177" i="2"/>
  <c r="R177" i="2"/>
  <c r="Q177" i="2"/>
  <c r="O177" i="2"/>
  <c r="N177" i="2"/>
  <c r="M177" i="2"/>
  <c r="Y177" i="2" s="1"/>
  <c r="L177" i="2"/>
  <c r="K177" i="2"/>
  <c r="J177" i="2"/>
  <c r="Z177" i="2" s="1"/>
  <c r="I177" i="2"/>
  <c r="H177" i="2"/>
  <c r="AB177" i="2" s="1"/>
  <c r="G177" i="2"/>
  <c r="F177" i="2"/>
  <c r="E177" i="2"/>
  <c r="D177" i="2"/>
  <c r="AA176" i="2"/>
  <c r="X176" i="2"/>
  <c r="W176" i="2"/>
  <c r="V176" i="2"/>
  <c r="U176" i="2"/>
  <c r="T176" i="2"/>
  <c r="S176" i="2"/>
  <c r="R176" i="2"/>
  <c r="Q176" i="2"/>
  <c r="O176" i="2"/>
  <c r="N176" i="2"/>
  <c r="M176" i="2"/>
  <c r="Y176" i="2" s="1"/>
  <c r="L176" i="2"/>
  <c r="K176" i="2"/>
  <c r="J176" i="2"/>
  <c r="Z176" i="2" s="1"/>
  <c r="I176" i="2"/>
  <c r="H176" i="2"/>
  <c r="AB176" i="2" s="1"/>
  <c r="G176" i="2"/>
  <c r="F176" i="2"/>
  <c r="E176" i="2"/>
  <c r="D176" i="2"/>
  <c r="O175" i="2"/>
  <c r="N175" i="2"/>
  <c r="M175" i="2"/>
  <c r="L175" i="2"/>
  <c r="K175" i="2"/>
  <c r="J175" i="2"/>
  <c r="I175" i="2"/>
  <c r="H175" i="2"/>
  <c r="G175" i="2"/>
  <c r="F175" i="2"/>
  <c r="E175" i="2"/>
  <c r="O174" i="2"/>
  <c r="N174" i="2"/>
  <c r="M174" i="2"/>
  <c r="L174" i="2"/>
  <c r="K174" i="2"/>
  <c r="J174" i="2"/>
  <c r="I174" i="2"/>
  <c r="H174" i="2"/>
  <c r="G174" i="2"/>
  <c r="F174" i="2"/>
  <c r="E174" i="2"/>
  <c r="O173" i="2"/>
  <c r="N173" i="2"/>
  <c r="M173" i="2"/>
  <c r="L173" i="2"/>
  <c r="K173" i="2"/>
  <c r="J173" i="2"/>
  <c r="I173" i="2"/>
  <c r="H173" i="2"/>
  <c r="G173" i="2"/>
  <c r="F173" i="2"/>
  <c r="E173" i="2"/>
  <c r="AB172" i="2"/>
  <c r="AA172" i="2"/>
  <c r="X172" i="2"/>
  <c r="W172" i="2"/>
  <c r="V172" i="2"/>
  <c r="U172" i="2"/>
  <c r="T172" i="2"/>
  <c r="S172" i="2"/>
  <c r="R172" i="2"/>
  <c r="Q172" i="2"/>
  <c r="O172" i="2"/>
  <c r="N172" i="2"/>
  <c r="M172" i="2"/>
  <c r="L172" i="2"/>
  <c r="K172" i="2"/>
  <c r="J172" i="2"/>
  <c r="Z172" i="2" s="1"/>
  <c r="I172" i="2"/>
  <c r="H172" i="2"/>
  <c r="G172" i="2"/>
  <c r="F172" i="2"/>
  <c r="E172" i="2"/>
  <c r="D172" i="2"/>
  <c r="AA171" i="2"/>
  <c r="Y171" i="2"/>
  <c r="X171" i="2"/>
  <c r="W171" i="2"/>
  <c r="V171" i="2"/>
  <c r="U171" i="2"/>
  <c r="T171" i="2"/>
  <c r="S171" i="2"/>
  <c r="R171" i="2"/>
  <c r="Q171" i="2"/>
  <c r="O171" i="2"/>
  <c r="N171" i="2"/>
  <c r="M171" i="2"/>
  <c r="L171" i="2"/>
  <c r="K171" i="2"/>
  <c r="J171" i="2"/>
  <c r="Z171" i="2" s="1"/>
  <c r="I171" i="2"/>
  <c r="H171" i="2"/>
  <c r="AB171" i="2" s="1"/>
  <c r="G171" i="2"/>
  <c r="E171" i="2"/>
  <c r="D171" i="2"/>
  <c r="O170" i="2"/>
  <c r="N170" i="2"/>
  <c r="M170" i="2"/>
  <c r="L170" i="2"/>
  <c r="K170" i="2"/>
  <c r="J170" i="2"/>
  <c r="I170" i="2"/>
  <c r="H170" i="2"/>
  <c r="G170" i="2"/>
  <c r="F170" i="2"/>
  <c r="E170" i="2"/>
  <c r="O169" i="2"/>
  <c r="N169" i="2"/>
  <c r="M169" i="2"/>
  <c r="L169" i="2"/>
  <c r="K169" i="2"/>
  <c r="J169" i="2"/>
  <c r="I169" i="2"/>
  <c r="H169" i="2"/>
  <c r="G169" i="2"/>
  <c r="F169" i="2"/>
  <c r="E169" i="2"/>
  <c r="O168" i="2"/>
  <c r="N168" i="2"/>
  <c r="M168" i="2"/>
  <c r="L168" i="2"/>
  <c r="K168" i="2"/>
  <c r="J168" i="2"/>
  <c r="I168" i="2"/>
  <c r="H168" i="2"/>
  <c r="G168" i="2"/>
  <c r="F168" i="2"/>
  <c r="E168" i="2"/>
  <c r="O167" i="2"/>
  <c r="N167" i="2"/>
  <c r="M167" i="2"/>
  <c r="L167" i="2"/>
  <c r="K167" i="2"/>
  <c r="J167" i="2"/>
  <c r="I167" i="2"/>
  <c r="H167" i="2"/>
  <c r="G167" i="2"/>
  <c r="F167" i="2"/>
  <c r="E167" i="2"/>
  <c r="O166" i="2"/>
  <c r="N166" i="2"/>
  <c r="M166" i="2"/>
  <c r="L166" i="2"/>
  <c r="K166" i="2"/>
  <c r="J166" i="2"/>
  <c r="I166" i="2"/>
  <c r="H166" i="2"/>
  <c r="G166" i="2"/>
  <c r="F166" i="2"/>
  <c r="E166" i="2"/>
  <c r="O165" i="2"/>
  <c r="N165" i="2"/>
  <c r="M165" i="2"/>
  <c r="L165" i="2"/>
  <c r="K165" i="2"/>
  <c r="J165" i="2"/>
  <c r="I165" i="2"/>
  <c r="H165" i="2"/>
  <c r="G165" i="2"/>
  <c r="F165" i="2"/>
  <c r="E165" i="2"/>
  <c r="O164" i="2"/>
  <c r="N164" i="2"/>
  <c r="M164" i="2"/>
  <c r="L164" i="2"/>
  <c r="K164" i="2"/>
  <c r="J164" i="2"/>
  <c r="I164" i="2"/>
  <c r="H164" i="2"/>
  <c r="G164" i="2"/>
  <c r="F164" i="2"/>
  <c r="E164" i="2"/>
  <c r="O163" i="2"/>
  <c r="N163" i="2"/>
  <c r="M163" i="2"/>
  <c r="L163" i="2"/>
  <c r="K163" i="2"/>
  <c r="J163" i="2"/>
  <c r="I163" i="2"/>
  <c r="H163" i="2"/>
  <c r="G163" i="2"/>
  <c r="F163" i="2"/>
  <c r="E163" i="2"/>
  <c r="O162" i="2"/>
  <c r="N162" i="2"/>
  <c r="M162" i="2"/>
  <c r="L162" i="2"/>
  <c r="K162" i="2"/>
  <c r="J162" i="2"/>
  <c r="I162" i="2"/>
  <c r="H162" i="2"/>
  <c r="G162" i="2"/>
  <c r="F162" i="2"/>
  <c r="E162" i="2"/>
  <c r="X161" i="2"/>
  <c r="W161" i="2"/>
  <c r="V161" i="2"/>
  <c r="U161" i="2"/>
  <c r="T161" i="2"/>
  <c r="S161" i="2"/>
  <c r="R161" i="2"/>
  <c r="Q161" i="2"/>
  <c r="O161" i="2"/>
  <c r="N161" i="2"/>
  <c r="M161" i="2"/>
  <c r="Y161" i="2" s="1"/>
  <c r="L161" i="2"/>
  <c r="K161" i="2"/>
  <c r="J161" i="2"/>
  <c r="Z161" i="2" s="1"/>
  <c r="I161" i="2"/>
  <c r="H161" i="2"/>
  <c r="AB161" i="2" s="1"/>
  <c r="G161" i="2"/>
  <c r="F161" i="2"/>
  <c r="E161" i="2"/>
  <c r="D161" i="2"/>
  <c r="O160" i="2"/>
  <c r="N160" i="2"/>
  <c r="M160" i="2"/>
  <c r="L160" i="2"/>
  <c r="K160" i="2"/>
  <c r="J160" i="2"/>
  <c r="I160" i="2"/>
  <c r="H160" i="2"/>
  <c r="G160" i="2"/>
  <c r="F160" i="2"/>
  <c r="E160" i="2"/>
  <c r="O159" i="2"/>
  <c r="N159" i="2"/>
  <c r="M159" i="2"/>
  <c r="L159" i="2"/>
  <c r="K159" i="2"/>
  <c r="J159" i="2"/>
  <c r="I159" i="2"/>
  <c r="H159" i="2"/>
  <c r="G159" i="2"/>
  <c r="F159" i="2"/>
  <c r="E159" i="2"/>
  <c r="O158" i="2"/>
  <c r="N158" i="2"/>
  <c r="M158" i="2"/>
  <c r="L158" i="2"/>
  <c r="K158" i="2"/>
  <c r="J158" i="2"/>
  <c r="I158" i="2"/>
  <c r="H158" i="2"/>
  <c r="G158" i="2"/>
  <c r="F158" i="2"/>
  <c r="E158" i="2"/>
  <c r="O157" i="2"/>
  <c r="N157" i="2"/>
  <c r="M157" i="2"/>
  <c r="L157" i="2"/>
  <c r="K157" i="2"/>
  <c r="J157" i="2"/>
  <c r="I157" i="2"/>
  <c r="H157" i="2"/>
  <c r="G157" i="2"/>
  <c r="F157" i="2"/>
  <c r="E157" i="2"/>
  <c r="AA156" i="2"/>
  <c r="X156" i="2"/>
  <c r="W156" i="2"/>
  <c r="V156" i="2"/>
  <c r="U156" i="2"/>
  <c r="T156" i="2"/>
  <c r="S156" i="2"/>
  <c r="R156" i="2"/>
  <c r="Q156" i="2"/>
  <c r="O156" i="2"/>
  <c r="N156" i="2"/>
  <c r="M156" i="2"/>
  <c r="Y156" i="2" s="1"/>
  <c r="L156" i="2"/>
  <c r="K156" i="2"/>
  <c r="J156" i="2"/>
  <c r="Z156" i="2" s="1"/>
  <c r="I156" i="2"/>
  <c r="H156" i="2"/>
  <c r="AB156" i="2" s="1"/>
  <c r="G156" i="2"/>
  <c r="F156" i="2"/>
  <c r="E156" i="2"/>
  <c r="D156" i="2"/>
  <c r="O155" i="2"/>
  <c r="N155" i="2"/>
  <c r="M155" i="2"/>
  <c r="L155" i="2"/>
  <c r="K155" i="2"/>
  <c r="J155" i="2"/>
  <c r="I155" i="2"/>
  <c r="H155" i="2"/>
  <c r="G155" i="2"/>
  <c r="F155" i="2"/>
  <c r="E155" i="2"/>
  <c r="O154" i="2"/>
  <c r="N154" i="2"/>
  <c r="M154" i="2"/>
  <c r="L154" i="2"/>
  <c r="K154" i="2"/>
  <c r="J154" i="2"/>
  <c r="I154" i="2"/>
  <c r="H154" i="2"/>
  <c r="G154" i="2"/>
  <c r="F154" i="2"/>
  <c r="E154" i="2"/>
  <c r="O153" i="2"/>
  <c r="N153" i="2"/>
  <c r="M153" i="2"/>
  <c r="L153" i="2"/>
  <c r="K153" i="2"/>
  <c r="J153" i="2"/>
  <c r="I153" i="2"/>
  <c r="H153" i="2"/>
  <c r="G153" i="2"/>
  <c r="F153" i="2"/>
  <c r="E153" i="2"/>
  <c r="O152" i="2"/>
  <c r="N152" i="2"/>
  <c r="M152" i="2"/>
  <c r="L152" i="2"/>
  <c r="K152" i="2"/>
  <c r="J152" i="2"/>
  <c r="I152" i="2"/>
  <c r="H152" i="2"/>
  <c r="G152" i="2"/>
  <c r="F152" i="2"/>
  <c r="E152" i="2"/>
  <c r="AA151" i="2"/>
  <c r="X151" i="2"/>
  <c r="W151" i="2"/>
  <c r="V151" i="2"/>
  <c r="U151" i="2"/>
  <c r="T151" i="2"/>
  <c r="S151" i="2"/>
  <c r="R151" i="2"/>
  <c r="Q151" i="2"/>
  <c r="O151" i="2"/>
  <c r="N151" i="2"/>
  <c r="M151" i="2"/>
  <c r="Y151" i="2" s="1"/>
  <c r="L151" i="2"/>
  <c r="K151" i="2"/>
  <c r="J151" i="2"/>
  <c r="Z151" i="2" s="1"/>
  <c r="I151" i="2"/>
  <c r="H151" i="2"/>
  <c r="AB151" i="2" s="1"/>
  <c r="G151" i="2"/>
  <c r="F151" i="2"/>
  <c r="E151" i="2"/>
  <c r="D151" i="2"/>
  <c r="AB150" i="2"/>
  <c r="AA150" i="2"/>
  <c r="X150" i="2"/>
  <c r="W150" i="2"/>
  <c r="V150" i="2"/>
  <c r="U150" i="2"/>
  <c r="T150" i="2"/>
  <c r="S150" i="2"/>
  <c r="R150" i="2"/>
  <c r="Q150" i="2"/>
  <c r="O150" i="2"/>
  <c r="N150" i="2"/>
  <c r="M150" i="2"/>
  <c r="Y150" i="2" s="1"/>
  <c r="L150" i="2"/>
  <c r="K150" i="2"/>
  <c r="J150" i="2"/>
  <c r="Z150" i="2" s="1"/>
  <c r="I150" i="2"/>
  <c r="H150" i="2"/>
  <c r="G150" i="2"/>
  <c r="E150" i="2"/>
  <c r="D150" i="2"/>
  <c r="O149" i="2"/>
  <c r="N149" i="2"/>
  <c r="M149" i="2"/>
  <c r="L149" i="2"/>
  <c r="K149" i="2"/>
  <c r="J149" i="2"/>
  <c r="I149" i="2"/>
  <c r="H149" i="2"/>
  <c r="G149" i="2"/>
  <c r="F149" i="2"/>
  <c r="E149" i="2"/>
  <c r="O148" i="2"/>
  <c r="N148" i="2"/>
  <c r="M148" i="2"/>
  <c r="L148" i="2"/>
  <c r="K148" i="2"/>
  <c r="J148" i="2"/>
  <c r="I148" i="2"/>
  <c r="H148" i="2"/>
  <c r="G148" i="2"/>
  <c r="F148" i="2"/>
  <c r="E148" i="2"/>
  <c r="O147" i="2"/>
  <c r="N147" i="2"/>
  <c r="M147" i="2"/>
  <c r="L147" i="2"/>
  <c r="K147" i="2"/>
  <c r="J147" i="2"/>
  <c r="I147" i="2"/>
  <c r="H147" i="2"/>
  <c r="G147" i="2"/>
  <c r="F147" i="2"/>
  <c r="E147" i="2"/>
  <c r="O146" i="2"/>
  <c r="N146" i="2"/>
  <c r="M146" i="2"/>
  <c r="L146" i="2"/>
  <c r="K146" i="2"/>
  <c r="J146" i="2"/>
  <c r="I146" i="2"/>
  <c r="H146" i="2"/>
  <c r="G146" i="2"/>
  <c r="F146" i="2"/>
  <c r="E146" i="2"/>
  <c r="O145" i="2"/>
  <c r="N145" i="2"/>
  <c r="M145" i="2"/>
  <c r="L145" i="2"/>
  <c r="K145" i="2"/>
  <c r="J145" i="2"/>
  <c r="I145" i="2"/>
  <c r="H145" i="2"/>
  <c r="G145" i="2"/>
  <c r="F145" i="2"/>
  <c r="E145" i="2"/>
  <c r="O144" i="2"/>
  <c r="N144" i="2"/>
  <c r="M144" i="2"/>
  <c r="L144" i="2"/>
  <c r="K144" i="2"/>
  <c r="J144" i="2"/>
  <c r="I144" i="2"/>
  <c r="H144" i="2"/>
  <c r="G144" i="2"/>
  <c r="F144" i="2"/>
  <c r="E144" i="2"/>
  <c r="O143" i="2"/>
  <c r="N143" i="2"/>
  <c r="M143" i="2"/>
  <c r="L143" i="2"/>
  <c r="K143" i="2"/>
  <c r="J143" i="2"/>
  <c r="I143" i="2"/>
  <c r="H143" i="2"/>
  <c r="G143" i="2"/>
  <c r="F143" i="2"/>
  <c r="E143" i="2"/>
  <c r="O142" i="2"/>
  <c r="N142" i="2"/>
  <c r="M142" i="2"/>
  <c r="L142" i="2"/>
  <c r="K142" i="2"/>
  <c r="J142" i="2"/>
  <c r="I142" i="2"/>
  <c r="H142" i="2"/>
  <c r="G142" i="2"/>
  <c r="F142" i="2"/>
  <c r="E142" i="2"/>
  <c r="O141" i="2"/>
  <c r="N141" i="2"/>
  <c r="M141" i="2"/>
  <c r="L141" i="2"/>
  <c r="K141" i="2"/>
  <c r="J141" i="2"/>
  <c r="I141" i="2"/>
  <c r="H141" i="2"/>
  <c r="G141" i="2"/>
  <c r="F141" i="2"/>
  <c r="E141" i="2"/>
  <c r="O140" i="2"/>
  <c r="N140" i="2"/>
  <c r="M140" i="2"/>
  <c r="L140" i="2"/>
  <c r="K140" i="2"/>
  <c r="J140" i="2"/>
  <c r="I140" i="2"/>
  <c r="H140" i="2"/>
  <c r="G140" i="2"/>
  <c r="F140" i="2"/>
  <c r="E140" i="2"/>
  <c r="O139" i="2"/>
  <c r="N139" i="2"/>
  <c r="M139" i="2"/>
  <c r="L139" i="2"/>
  <c r="K139" i="2"/>
  <c r="J139" i="2"/>
  <c r="I139" i="2"/>
  <c r="H139" i="2"/>
  <c r="G139" i="2"/>
  <c r="F139" i="2"/>
  <c r="E139" i="2"/>
  <c r="O138" i="2"/>
  <c r="N138" i="2"/>
  <c r="M138" i="2"/>
  <c r="L138" i="2"/>
  <c r="K138" i="2"/>
  <c r="J138" i="2"/>
  <c r="I138" i="2"/>
  <c r="H138" i="2"/>
  <c r="G138" i="2"/>
  <c r="F138" i="2"/>
  <c r="E138" i="2"/>
  <c r="O137" i="2"/>
  <c r="N137" i="2"/>
  <c r="M137" i="2"/>
  <c r="L137" i="2"/>
  <c r="K137" i="2"/>
  <c r="J137" i="2"/>
  <c r="I137" i="2"/>
  <c r="H137" i="2"/>
  <c r="G137" i="2"/>
  <c r="F137" i="2"/>
  <c r="E137" i="2"/>
  <c r="O136" i="2"/>
  <c r="N136" i="2"/>
  <c r="M136" i="2"/>
  <c r="L136" i="2"/>
  <c r="K136" i="2"/>
  <c r="J136" i="2"/>
  <c r="I136" i="2"/>
  <c r="H136" i="2"/>
  <c r="G136" i="2"/>
  <c r="F136" i="2"/>
  <c r="E136" i="2"/>
  <c r="O135" i="2"/>
  <c r="N135" i="2"/>
  <c r="M135" i="2"/>
  <c r="L135" i="2"/>
  <c r="K135" i="2"/>
  <c r="J135" i="2"/>
  <c r="I135" i="2"/>
  <c r="H135" i="2"/>
  <c r="G135" i="2"/>
  <c r="F135" i="2"/>
  <c r="E135" i="2"/>
  <c r="O134" i="2"/>
  <c r="N134" i="2"/>
  <c r="M134" i="2"/>
  <c r="L134" i="2"/>
  <c r="K134" i="2"/>
  <c r="J134" i="2"/>
  <c r="I134" i="2"/>
  <c r="H134" i="2"/>
  <c r="G134" i="2"/>
  <c r="F134" i="2"/>
  <c r="E134" i="2"/>
  <c r="O133" i="2"/>
  <c r="N133" i="2"/>
  <c r="M133" i="2"/>
  <c r="L133" i="2"/>
  <c r="K133" i="2"/>
  <c r="J133" i="2"/>
  <c r="I133" i="2"/>
  <c r="H133" i="2"/>
  <c r="G133" i="2"/>
  <c r="F133" i="2"/>
  <c r="E133" i="2"/>
  <c r="O132" i="2"/>
  <c r="N132" i="2"/>
  <c r="M132" i="2"/>
  <c r="L132" i="2"/>
  <c r="K132" i="2"/>
  <c r="J132" i="2"/>
  <c r="I132" i="2"/>
  <c r="H132" i="2"/>
  <c r="G132" i="2"/>
  <c r="F132" i="2"/>
  <c r="E132" i="2"/>
  <c r="O131" i="2"/>
  <c r="N131" i="2"/>
  <c r="M131" i="2"/>
  <c r="L131" i="2"/>
  <c r="K131" i="2"/>
  <c r="J131" i="2"/>
  <c r="I131" i="2"/>
  <c r="H131" i="2"/>
  <c r="G131" i="2"/>
  <c r="F131" i="2"/>
  <c r="E131" i="2"/>
  <c r="O130" i="2"/>
  <c r="N130" i="2"/>
  <c r="M130" i="2"/>
  <c r="L130" i="2"/>
  <c r="K130" i="2"/>
  <c r="J130" i="2"/>
  <c r="I130" i="2"/>
  <c r="H130" i="2"/>
  <c r="G130" i="2"/>
  <c r="F130" i="2"/>
  <c r="E130" i="2"/>
  <c r="O129" i="2"/>
  <c r="N129" i="2"/>
  <c r="M129" i="2"/>
  <c r="L129" i="2"/>
  <c r="K129" i="2"/>
  <c r="J129" i="2"/>
  <c r="I129" i="2"/>
  <c r="H129" i="2"/>
  <c r="G129" i="2"/>
  <c r="F129" i="2"/>
  <c r="E129" i="2"/>
  <c r="O128" i="2"/>
  <c r="N128" i="2"/>
  <c r="M128" i="2"/>
  <c r="L128" i="2"/>
  <c r="K128" i="2"/>
  <c r="J128" i="2"/>
  <c r="I128" i="2"/>
  <c r="H128" i="2"/>
  <c r="G128" i="2"/>
  <c r="F128" i="2"/>
  <c r="E128" i="2"/>
  <c r="O127" i="2"/>
  <c r="N127" i="2"/>
  <c r="M127" i="2"/>
  <c r="L127" i="2"/>
  <c r="K127" i="2"/>
  <c r="J127" i="2"/>
  <c r="I127" i="2"/>
  <c r="H127" i="2"/>
  <c r="G127" i="2"/>
  <c r="F127" i="2"/>
  <c r="E127" i="2"/>
  <c r="O126" i="2"/>
  <c r="N126" i="2"/>
  <c r="M126" i="2"/>
  <c r="L126" i="2"/>
  <c r="K126" i="2"/>
  <c r="J126" i="2"/>
  <c r="I126" i="2"/>
  <c r="H126" i="2"/>
  <c r="G126" i="2"/>
  <c r="F126" i="2"/>
  <c r="E126" i="2"/>
  <c r="O125" i="2"/>
  <c r="N125" i="2"/>
  <c r="M125" i="2"/>
  <c r="L125" i="2"/>
  <c r="K125" i="2"/>
  <c r="J125" i="2"/>
  <c r="I125" i="2"/>
  <c r="H125" i="2"/>
  <c r="G125" i="2"/>
  <c r="F125" i="2"/>
  <c r="E125" i="2"/>
  <c r="AB124" i="2"/>
  <c r="X124" i="2"/>
  <c r="W124" i="2"/>
  <c r="V124" i="2"/>
  <c r="U124" i="2"/>
  <c r="T124" i="2"/>
  <c r="S124" i="2"/>
  <c r="R124" i="2"/>
  <c r="Q124" i="2"/>
  <c r="O124" i="2"/>
  <c r="N124" i="2"/>
  <c r="M124" i="2"/>
  <c r="Y124" i="2" s="1"/>
  <c r="L124" i="2"/>
  <c r="K124" i="2"/>
  <c r="J124" i="2"/>
  <c r="Z124" i="2" s="1"/>
  <c r="I124" i="2"/>
  <c r="H124" i="2"/>
  <c r="G124" i="2"/>
  <c r="F124" i="2"/>
  <c r="E124" i="2"/>
  <c r="D124" i="2"/>
  <c r="AA123" i="2"/>
  <c r="Y123" i="2"/>
  <c r="X123" i="2"/>
  <c r="W123" i="2"/>
  <c r="V123" i="2"/>
  <c r="U123" i="2"/>
  <c r="T123" i="2"/>
  <c r="S123" i="2"/>
  <c r="R123" i="2"/>
  <c r="Q123" i="2"/>
  <c r="O123" i="2"/>
  <c r="N123" i="2"/>
  <c r="M123" i="2"/>
  <c r="L123" i="2"/>
  <c r="K123" i="2"/>
  <c r="J123" i="2"/>
  <c r="Z123" i="2" s="1"/>
  <c r="I123" i="2"/>
  <c r="H123" i="2"/>
  <c r="AB123" i="2" s="1"/>
  <c r="G123" i="2"/>
  <c r="F123" i="2"/>
  <c r="E123" i="2"/>
  <c r="D123" i="2"/>
  <c r="AA122" i="2"/>
  <c r="X122" i="2"/>
  <c r="W122" i="2"/>
  <c r="V122" i="2"/>
  <c r="U122" i="2"/>
  <c r="T122" i="2"/>
  <c r="S122" i="2"/>
  <c r="R122" i="2"/>
  <c r="Q122" i="2"/>
  <c r="O122" i="2"/>
  <c r="N122" i="2"/>
  <c r="M122" i="2"/>
  <c r="Y122" i="2" s="1"/>
  <c r="L122" i="2"/>
  <c r="K122" i="2"/>
  <c r="J122" i="2"/>
  <c r="Z122" i="2" s="1"/>
  <c r="I122" i="2"/>
  <c r="H122" i="2"/>
  <c r="AB122" i="2" s="1"/>
  <c r="G122" i="2"/>
  <c r="F122" i="2"/>
  <c r="E122" i="2"/>
  <c r="D122" i="2"/>
  <c r="X121" i="2"/>
  <c r="W121" i="2"/>
  <c r="V121" i="2"/>
  <c r="U121" i="2"/>
  <c r="T121" i="2"/>
  <c r="S121" i="2"/>
  <c r="R121" i="2"/>
  <c r="Q121" i="2"/>
  <c r="O121" i="2"/>
  <c r="N121" i="2"/>
  <c r="M121" i="2"/>
  <c r="Y121" i="2" s="1"/>
  <c r="L121" i="2"/>
  <c r="K121" i="2"/>
  <c r="J121" i="2"/>
  <c r="Z121" i="2" s="1"/>
  <c r="I121" i="2"/>
  <c r="H121" i="2"/>
  <c r="AB121" i="2" s="1"/>
  <c r="G121" i="2"/>
  <c r="F121" i="2"/>
  <c r="E121" i="2"/>
  <c r="D121" i="2"/>
  <c r="X120" i="2"/>
  <c r="W120" i="2"/>
  <c r="V120" i="2"/>
  <c r="U120" i="2"/>
  <c r="T120" i="2"/>
  <c r="S120" i="2"/>
  <c r="R120" i="2"/>
  <c r="Q120" i="2"/>
  <c r="O120" i="2"/>
  <c r="N120" i="2"/>
  <c r="M120" i="2"/>
  <c r="L120" i="2"/>
  <c r="K120" i="2"/>
  <c r="J120" i="2"/>
  <c r="I120" i="2"/>
  <c r="H120" i="2"/>
  <c r="AB120" i="2" s="1"/>
  <c r="G120" i="2"/>
  <c r="F120" i="2"/>
  <c r="E120" i="2"/>
  <c r="D120" i="2"/>
  <c r="AA119" i="2"/>
  <c r="Y119" i="2"/>
  <c r="X119" i="2"/>
  <c r="W119" i="2"/>
  <c r="V119" i="2"/>
  <c r="U119" i="2"/>
  <c r="T119" i="2"/>
  <c r="S119" i="2"/>
  <c r="R119" i="2"/>
  <c r="Q119" i="2"/>
  <c r="O119" i="2"/>
  <c r="N119" i="2"/>
  <c r="M119" i="2"/>
  <c r="L119" i="2"/>
  <c r="K119" i="2"/>
  <c r="J119" i="2"/>
  <c r="Z119" i="2" s="1"/>
  <c r="I119" i="2"/>
  <c r="H119" i="2"/>
  <c r="AB119" i="2" s="1"/>
  <c r="G119" i="2"/>
  <c r="F119" i="2"/>
  <c r="E119" i="2"/>
  <c r="D119" i="2"/>
  <c r="AA118" i="2"/>
  <c r="Z118" i="2"/>
  <c r="X118" i="2"/>
  <c r="W118" i="2"/>
  <c r="V118" i="2"/>
  <c r="U118" i="2"/>
  <c r="T118" i="2"/>
  <c r="S118" i="2"/>
  <c r="R118" i="2"/>
  <c r="Q118" i="2"/>
  <c r="O118" i="2"/>
  <c r="N118" i="2"/>
  <c r="M118" i="2"/>
  <c r="Y118" i="2" s="1"/>
  <c r="L118" i="2"/>
  <c r="K118" i="2"/>
  <c r="J118" i="2"/>
  <c r="I118" i="2"/>
  <c r="H118" i="2"/>
  <c r="AB118" i="2" s="1"/>
  <c r="G118" i="2"/>
  <c r="F118" i="2"/>
  <c r="E118" i="2"/>
  <c r="D118" i="2"/>
  <c r="X117" i="2"/>
  <c r="W117" i="2"/>
  <c r="V117" i="2"/>
  <c r="U117" i="2"/>
  <c r="T117" i="2"/>
  <c r="S117" i="2"/>
  <c r="R117" i="2"/>
  <c r="Q117" i="2"/>
  <c r="O117" i="2"/>
  <c r="N117" i="2"/>
  <c r="M117" i="2"/>
  <c r="Y117" i="2" s="1"/>
  <c r="L117" i="2"/>
  <c r="K117" i="2"/>
  <c r="J117" i="2"/>
  <c r="Z117" i="2" s="1"/>
  <c r="I117" i="2"/>
  <c r="H117" i="2"/>
  <c r="AB117" i="2" s="1"/>
  <c r="G117" i="2"/>
  <c r="F117" i="2"/>
  <c r="E117" i="2"/>
  <c r="D117" i="2"/>
  <c r="X116" i="2"/>
  <c r="W116" i="2"/>
  <c r="V116" i="2"/>
  <c r="U116" i="2"/>
  <c r="T116" i="2"/>
  <c r="S116" i="2"/>
  <c r="R116" i="2"/>
  <c r="Q116" i="2"/>
  <c r="O116" i="2"/>
  <c r="N116" i="2"/>
  <c r="M116" i="2"/>
  <c r="L116" i="2"/>
  <c r="K116" i="2"/>
  <c r="J116" i="2"/>
  <c r="I116" i="2"/>
  <c r="H116" i="2"/>
  <c r="AB116" i="2" s="1"/>
  <c r="G116" i="2"/>
  <c r="F116" i="2"/>
  <c r="E116" i="2"/>
  <c r="D116" i="2"/>
  <c r="AA115" i="2"/>
  <c r="X115" i="2"/>
  <c r="W115" i="2"/>
  <c r="V115" i="2"/>
  <c r="U115" i="2"/>
  <c r="T115" i="2"/>
  <c r="S115" i="2"/>
  <c r="R115" i="2"/>
  <c r="Q115" i="2"/>
  <c r="O115" i="2"/>
  <c r="N115" i="2"/>
  <c r="M115" i="2"/>
  <c r="Y115" i="2" s="1"/>
  <c r="L115" i="2"/>
  <c r="K115" i="2"/>
  <c r="J115" i="2"/>
  <c r="Z115" i="2" s="1"/>
  <c r="I115" i="2"/>
  <c r="H115" i="2"/>
  <c r="AB115" i="2" s="1"/>
  <c r="G115" i="2"/>
  <c r="F115" i="2"/>
  <c r="E115" i="2"/>
  <c r="D115" i="2"/>
  <c r="AA114" i="2"/>
  <c r="Z114" i="2"/>
  <c r="X114" i="2"/>
  <c r="W114" i="2"/>
  <c r="V114" i="2"/>
  <c r="U114" i="2"/>
  <c r="T114" i="2"/>
  <c r="S114" i="2"/>
  <c r="R114" i="2"/>
  <c r="Q114" i="2"/>
  <c r="O114" i="2"/>
  <c r="N114" i="2"/>
  <c r="M114" i="2"/>
  <c r="Y114" i="2" s="1"/>
  <c r="L114" i="2"/>
  <c r="K114" i="2"/>
  <c r="J114" i="2"/>
  <c r="I114" i="2"/>
  <c r="H114" i="2"/>
  <c r="AB114" i="2" s="1"/>
  <c r="G114" i="2"/>
  <c r="E114" i="2"/>
  <c r="D114" i="2"/>
  <c r="AA113" i="2"/>
  <c r="X113" i="2"/>
  <c r="W113" i="2"/>
  <c r="V113" i="2"/>
  <c r="U113" i="2"/>
  <c r="T113" i="2"/>
  <c r="S113" i="2"/>
  <c r="R113" i="2"/>
  <c r="Q113" i="2"/>
  <c r="O113" i="2"/>
  <c r="N113" i="2"/>
  <c r="M113" i="2"/>
  <c r="Y113" i="2" s="1"/>
  <c r="L113" i="2"/>
  <c r="K113" i="2"/>
  <c r="J113" i="2"/>
  <c r="Z113" i="2" s="1"/>
  <c r="I113" i="2"/>
  <c r="H113" i="2"/>
  <c r="AB113" i="2" s="1"/>
  <c r="G113" i="2"/>
  <c r="F113" i="2"/>
  <c r="E113" i="2"/>
  <c r="D113" i="2"/>
  <c r="O112" i="2"/>
  <c r="N112" i="2"/>
  <c r="M112" i="2"/>
  <c r="L112" i="2"/>
  <c r="K112" i="2"/>
  <c r="J112" i="2"/>
  <c r="I112" i="2"/>
  <c r="H112" i="2"/>
  <c r="G112" i="2"/>
  <c r="F112" i="2"/>
  <c r="E112" i="2"/>
  <c r="O111" i="2"/>
  <c r="N111" i="2"/>
  <c r="M111" i="2"/>
  <c r="L111" i="2"/>
  <c r="K111" i="2"/>
  <c r="J111" i="2"/>
  <c r="I111" i="2"/>
  <c r="H111" i="2"/>
  <c r="G111" i="2"/>
  <c r="F111" i="2"/>
  <c r="E111" i="2"/>
  <c r="O110" i="2"/>
  <c r="N110" i="2"/>
  <c r="M110" i="2"/>
  <c r="L110" i="2"/>
  <c r="K110" i="2"/>
  <c r="J110" i="2"/>
  <c r="I110" i="2"/>
  <c r="H110" i="2"/>
  <c r="G110" i="2"/>
  <c r="F110" i="2"/>
  <c r="E110" i="2"/>
  <c r="O109" i="2"/>
  <c r="N109" i="2"/>
  <c r="M109" i="2"/>
  <c r="L109" i="2"/>
  <c r="K109" i="2"/>
  <c r="J109" i="2"/>
  <c r="I109" i="2"/>
  <c r="H109" i="2"/>
  <c r="G109" i="2"/>
  <c r="F109" i="2"/>
  <c r="E109" i="2"/>
  <c r="O108" i="2"/>
  <c r="N108" i="2"/>
  <c r="M108" i="2"/>
  <c r="L108" i="2"/>
  <c r="K108" i="2"/>
  <c r="J108" i="2"/>
  <c r="I108" i="2"/>
  <c r="H108" i="2"/>
  <c r="G108" i="2"/>
  <c r="F108" i="2"/>
  <c r="E108" i="2"/>
  <c r="O107" i="2"/>
  <c r="N107" i="2"/>
  <c r="M107" i="2"/>
  <c r="L107" i="2"/>
  <c r="K107" i="2"/>
  <c r="J107" i="2"/>
  <c r="I107" i="2"/>
  <c r="H107" i="2"/>
  <c r="G107" i="2"/>
  <c r="F107" i="2"/>
  <c r="E107" i="2"/>
  <c r="O106" i="2"/>
  <c r="N106" i="2"/>
  <c r="M106" i="2"/>
  <c r="L106" i="2"/>
  <c r="K106" i="2"/>
  <c r="J106" i="2"/>
  <c r="I106" i="2"/>
  <c r="H106" i="2"/>
  <c r="G106" i="2"/>
  <c r="F106" i="2"/>
  <c r="E106" i="2"/>
  <c r="AA105" i="2"/>
  <c r="Y105" i="2"/>
  <c r="X105" i="2"/>
  <c r="W105" i="2"/>
  <c r="V105" i="2"/>
  <c r="U105" i="2"/>
  <c r="T105" i="2"/>
  <c r="S105" i="2"/>
  <c r="R105" i="2"/>
  <c r="Q105" i="2"/>
  <c r="O105" i="2"/>
  <c r="N105" i="2"/>
  <c r="M105" i="2"/>
  <c r="L105" i="2"/>
  <c r="K105" i="2"/>
  <c r="J105" i="2"/>
  <c r="Z105" i="2" s="1"/>
  <c r="I105" i="2"/>
  <c r="H105" i="2"/>
  <c r="AB105" i="2" s="1"/>
  <c r="G105" i="2"/>
  <c r="F105" i="2"/>
  <c r="E105" i="2"/>
  <c r="D105" i="2"/>
  <c r="AA104" i="2"/>
  <c r="X104" i="2"/>
  <c r="W104" i="2"/>
  <c r="V104" i="2"/>
  <c r="U104" i="2"/>
  <c r="T104" i="2"/>
  <c r="S104" i="2"/>
  <c r="R104" i="2"/>
  <c r="Q104" i="2"/>
  <c r="O104" i="2"/>
  <c r="N104" i="2"/>
  <c r="M104" i="2"/>
  <c r="Y104" i="2" s="1"/>
  <c r="L104" i="2"/>
  <c r="K104" i="2"/>
  <c r="J104" i="2"/>
  <c r="Z104" i="2" s="1"/>
  <c r="I104" i="2"/>
  <c r="H104" i="2"/>
  <c r="AB104" i="2" s="1"/>
  <c r="G104" i="2"/>
  <c r="F104" i="2"/>
  <c r="E104" i="2"/>
  <c r="D104" i="2"/>
  <c r="AA103" i="2"/>
  <c r="X103" i="2"/>
  <c r="W103" i="2"/>
  <c r="V103" i="2"/>
  <c r="U103" i="2"/>
  <c r="T103" i="2"/>
  <c r="S103" i="2"/>
  <c r="R103" i="2"/>
  <c r="Q103" i="2"/>
  <c r="O103" i="2"/>
  <c r="N103" i="2"/>
  <c r="M103" i="2"/>
  <c r="Y103" i="2" s="1"/>
  <c r="L103" i="2"/>
  <c r="K103" i="2"/>
  <c r="J103" i="2"/>
  <c r="Z103" i="2" s="1"/>
  <c r="I103" i="2"/>
  <c r="H103" i="2"/>
  <c r="AB103" i="2" s="1"/>
  <c r="G103" i="2"/>
  <c r="F103" i="2"/>
  <c r="E103" i="2"/>
  <c r="D103" i="2"/>
  <c r="AB102" i="2"/>
  <c r="AA102" i="2"/>
  <c r="X102" i="2"/>
  <c r="W102" i="2"/>
  <c r="V102" i="2"/>
  <c r="U102" i="2"/>
  <c r="T102" i="2"/>
  <c r="S102" i="2"/>
  <c r="R102" i="2"/>
  <c r="Q102" i="2"/>
  <c r="O102" i="2"/>
  <c r="N102" i="2"/>
  <c r="M102" i="2"/>
  <c r="Y102" i="2" s="1"/>
  <c r="L102" i="2"/>
  <c r="K102" i="2"/>
  <c r="J102" i="2"/>
  <c r="Z102" i="2" s="1"/>
  <c r="I102" i="2"/>
  <c r="H102" i="2"/>
  <c r="G102" i="2"/>
  <c r="F102" i="2"/>
  <c r="E102" i="2"/>
  <c r="D102" i="2"/>
  <c r="AA101" i="2"/>
  <c r="Y101" i="2"/>
  <c r="X101" i="2"/>
  <c r="W101" i="2"/>
  <c r="V101" i="2"/>
  <c r="U101" i="2"/>
  <c r="T101" i="2"/>
  <c r="S101" i="2"/>
  <c r="R101" i="2"/>
  <c r="Q101" i="2"/>
  <c r="O101" i="2"/>
  <c r="N101" i="2"/>
  <c r="M101" i="2"/>
  <c r="L101" i="2"/>
  <c r="K101" i="2"/>
  <c r="J101" i="2"/>
  <c r="Z101" i="2" s="1"/>
  <c r="I101" i="2"/>
  <c r="H101" i="2"/>
  <c r="AB101" i="2" s="1"/>
  <c r="G101" i="2"/>
  <c r="F101" i="2"/>
  <c r="E101" i="2"/>
  <c r="D101" i="2"/>
  <c r="AA100" i="2"/>
  <c r="X100" i="2"/>
  <c r="W100" i="2"/>
  <c r="V100" i="2"/>
  <c r="U100" i="2"/>
  <c r="T100" i="2"/>
  <c r="S100" i="2"/>
  <c r="R100" i="2"/>
  <c r="Q100" i="2"/>
  <c r="O100" i="2"/>
  <c r="N100" i="2"/>
  <c r="M100" i="2"/>
  <c r="Y100" i="2" s="1"/>
  <c r="L100" i="2"/>
  <c r="K100" i="2"/>
  <c r="J100" i="2"/>
  <c r="Z100" i="2" s="1"/>
  <c r="I100" i="2"/>
  <c r="H100" i="2"/>
  <c r="AB100" i="2" s="1"/>
  <c r="G100" i="2"/>
  <c r="F100" i="2"/>
  <c r="E100" i="2"/>
  <c r="D100" i="2"/>
  <c r="AA99" i="2"/>
  <c r="X99" i="2"/>
  <c r="W99" i="2"/>
  <c r="V99" i="2"/>
  <c r="U99" i="2"/>
  <c r="T99" i="2"/>
  <c r="S99" i="2"/>
  <c r="R99" i="2"/>
  <c r="Q99" i="2"/>
  <c r="O99" i="2"/>
  <c r="N99" i="2"/>
  <c r="M99" i="2"/>
  <c r="Y99" i="2" s="1"/>
  <c r="L99" i="2"/>
  <c r="K99" i="2"/>
  <c r="J99" i="2"/>
  <c r="Z99" i="2" s="1"/>
  <c r="I99" i="2"/>
  <c r="H99" i="2"/>
  <c r="AB99" i="2" s="1"/>
  <c r="G99" i="2"/>
  <c r="F99" i="2"/>
  <c r="E99" i="2"/>
  <c r="D99" i="2"/>
  <c r="AB98" i="2"/>
  <c r="AA98" i="2"/>
  <c r="X98" i="2"/>
  <c r="W98" i="2"/>
  <c r="V98" i="2"/>
  <c r="U98" i="2"/>
  <c r="T98" i="2"/>
  <c r="S98" i="2"/>
  <c r="R98" i="2"/>
  <c r="Q98" i="2"/>
  <c r="O98" i="2"/>
  <c r="N98" i="2"/>
  <c r="M98" i="2"/>
  <c r="Y98" i="2" s="1"/>
  <c r="L98" i="2"/>
  <c r="K98" i="2"/>
  <c r="J98" i="2"/>
  <c r="Z98" i="2" s="1"/>
  <c r="I98" i="2"/>
  <c r="H98" i="2"/>
  <c r="G98" i="2"/>
  <c r="F98" i="2"/>
  <c r="E98" i="2"/>
  <c r="D98" i="2"/>
  <c r="AA97" i="2"/>
  <c r="Y97" i="2"/>
  <c r="X97" i="2"/>
  <c r="W97" i="2"/>
  <c r="V97" i="2"/>
  <c r="U97" i="2"/>
  <c r="T97" i="2"/>
  <c r="S97" i="2"/>
  <c r="R97" i="2"/>
  <c r="Q97" i="2"/>
  <c r="O97" i="2"/>
  <c r="N97" i="2"/>
  <c r="M97" i="2"/>
  <c r="L97" i="2"/>
  <c r="K97" i="2"/>
  <c r="J97" i="2"/>
  <c r="Z97" i="2" s="1"/>
  <c r="I97" i="2"/>
  <c r="H97" i="2"/>
  <c r="AB97" i="2" s="1"/>
  <c r="G97" i="2"/>
  <c r="F97" i="2"/>
  <c r="E97" i="2"/>
  <c r="D97" i="2"/>
  <c r="AA96" i="2"/>
  <c r="X96" i="2"/>
  <c r="W96" i="2"/>
  <c r="V96" i="2"/>
  <c r="U96" i="2"/>
  <c r="T96" i="2"/>
  <c r="S96" i="2"/>
  <c r="R96" i="2"/>
  <c r="Q96" i="2"/>
  <c r="O96" i="2"/>
  <c r="N96" i="2"/>
  <c r="M96" i="2"/>
  <c r="Y96" i="2" s="1"/>
  <c r="L96" i="2"/>
  <c r="K96" i="2"/>
  <c r="J96" i="2"/>
  <c r="Z96" i="2" s="1"/>
  <c r="I96" i="2"/>
  <c r="H96" i="2"/>
  <c r="AB96" i="2" s="1"/>
  <c r="G96" i="2"/>
  <c r="F96" i="2"/>
  <c r="E96" i="2"/>
  <c r="D96" i="2"/>
  <c r="AA95" i="2"/>
  <c r="X95" i="2"/>
  <c r="W95" i="2"/>
  <c r="V95" i="2"/>
  <c r="U95" i="2"/>
  <c r="T95" i="2"/>
  <c r="S95" i="2"/>
  <c r="R95" i="2"/>
  <c r="Q95" i="2"/>
  <c r="O95" i="2"/>
  <c r="N95" i="2"/>
  <c r="M95" i="2"/>
  <c r="Y95" i="2" s="1"/>
  <c r="L95" i="2"/>
  <c r="K95" i="2"/>
  <c r="J95" i="2"/>
  <c r="Z95" i="2" s="1"/>
  <c r="I95" i="2"/>
  <c r="H95" i="2"/>
  <c r="AB95" i="2" s="1"/>
  <c r="G95" i="2"/>
  <c r="F95" i="2"/>
  <c r="E95" i="2"/>
  <c r="D95" i="2"/>
  <c r="AB94" i="2"/>
  <c r="AA94" i="2"/>
  <c r="X94" i="2"/>
  <c r="W94" i="2"/>
  <c r="V94" i="2"/>
  <c r="U94" i="2"/>
  <c r="T94" i="2"/>
  <c r="S94" i="2"/>
  <c r="R94" i="2"/>
  <c r="Q94" i="2"/>
  <c r="O94" i="2"/>
  <c r="N94" i="2"/>
  <c r="M94" i="2"/>
  <c r="Y94" i="2" s="1"/>
  <c r="L94" i="2"/>
  <c r="K94" i="2"/>
  <c r="J94" i="2"/>
  <c r="Z94" i="2" s="1"/>
  <c r="I94" i="2"/>
  <c r="H94" i="2"/>
  <c r="G94" i="2"/>
  <c r="F94" i="2"/>
  <c r="E94" i="2"/>
  <c r="D94" i="2"/>
  <c r="AA93" i="2"/>
  <c r="Y93" i="2"/>
  <c r="X93" i="2"/>
  <c r="W93" i="2"/>
  <c r="V93" i="2"/>
  <c r="U93" i="2"/>
  <c r="T93" i="2"/>
  <c r="S93" i="2"/>
  <c r="R93" i="2"/>
  <c r="Q93" i="2"/>
  <c r="O93" i="2"/>
  <c r="N93" i="2"/>
  <c r="M93" i="2"/>
  <c r="L93" i="2"/>
  <c r="K93" i="2"/>
  <c r="J93" i="2"/>
  <c r="Z93" i="2" s="1"/>
  <c r="I93" i="2"/>
  <c r="H93" i="2"/>
  <c r="AB93" i="2" s="1"/>
  <c r="G93" i="2"/>
  <c r="F93" i="2"/>
  <c r="E93" i="2"/>
  <c r="D93" i="2"/>
  <c r="AA92" i="2"/>
  <c r="X92" i="2"/>
  <c r="W92" i="2"/>
  <c r="V92" i="2"/>
  <c r="U92" i="2"/>
  <c r="T92" i="2"/>
  <c r="S92" i="2"/>
  <c r="R92" i="2"/>
  <c r="Q92" i="2"/>
  <c r="O92" i="2"/>
  <c r="N92" i="2"/>
  <c r="M92" i="2"/>
  <c r="Y92" i="2" s="1"/>
  <c r="L92" i="2"/>
  <c r="K92" i="2"/>
  <c r="J92" i="2"/>
  <c r="Z92" i="2" s="1"/>
  <c r="I92" i="2"/>
  <c r="H92" i="2"/>
  <c r="AB92" i="2" s="1"/>
  <c r="G92" i="2"/>
  <c r="F92" i="2"/>
  <c r="E92" i="2"/>
  <c r="D92" i="2"/>
  <c r="AA91" i="2"/>
  <c r="X91" i="2"/>
  <c r="W91" i="2"/>
  <c r="V91" i="2"/>
  <c r="U91" i="2"/>
  <c r="T91" i="2"/>
  <c r="S91" i="2"/>
  <c r="R91" i="2"/>
  <c r="Q91" i="2"/>
  <c r="O91" i="2"/>
  <c r="N91" i="2"/>
  <c r="M91" i="2"/>
  <c r="L91" i="2"/>
  <c r="K91" i="2"/>
  <c r="J91" i="2"/>
  <c r="I91" i="2"/>
  <c r="H91" i="2"/>
  <c r="AB91" i="2" s="1"/>
  <c r="G91" i="2"/>
  <c r="F91" i="2"/>
  <c r="E91" i="2"/>
  <c r="D91" i="2"/>
  <c r="AA90" i="2"/>
  <c r="X90" i="2"/>
  <c r="W90" i="2"/>
  <c r="V90" i="2"/>
  <c r="U90" i="2"/>
  <c r="T90" i="2"/>
  <c r="S90" i="2"/>
  <c r="R90" i="2"/>
  <c r="Q90" i="2"/>
  <c r="O90" i="2"/>
  <c r="N90" i="2"/>
  <c r="M90" i="2"/>
  <c r="Y90" i="2" s="1"/>
  <c r="L90" i="2"/>
  <c r="K90" i="2"/>
  <c r="J90" i="2"/>
  <c r="I90" i="2"/>
  <c r="H90" i="2"/>
  <c r="AB90" i="2" s="1"/>
  <c r="G90" i="2"/>
  <c r="F90" i="2"/>
  <c r="E90" i="2"/>
  <c r="D90" i="2"/>
  <c r="AA89" i="2"/>
  <c r="Z89" i="2"/>
  <c r="Y89" i="2"/>
  <c r="X89" i="2"/>
  <c r="W89" i="2"/>
  <c r="V89" i="2"/>
  <c r="U89" i="2"/>
  <c r="T89" i="2"/>
  <c r="S89" i="2"/>
  <c r="R89" i="2"/>
  <c r="Q89" i="2"/>
  <c r="O89" i="2"/>
  <c r="N89" i="2"/>
  <c r="M89" i="2"/>
  <c r="L89" i="2"/>
  <c r="K89" i="2"/>
  <c r="J89" i="2"/>
  <c r="I89" i="2"/>
  <c r="H89" i="2"/>
  <c r="AB89" i="2" s="1"/>
  <c r="G89" i="2"/>
  <c r="F89" i="2"/>
  <c r="E89" i="2"/>
  <c r="D89" i="2"/>
  <c r="AA88" i="2"/>
  <c r="X88" i="2"/>
  <c r="W88" i="2"/>
  <c r="V88" i="2"/>
  <c r="U88" i="2"/>
  <c r="T88" i="2"/>
  <c r="S88" i="2"/>
  <c r="R88" i="2"/>
  <c r="Q88" i="2"/>
  <c r="O88" i="2"/>
  <c r="N88" i="2"/>
  <c r="M88" i="2"/>
  <c r="Y88" i="2" s="1"/>
  <c r="L88" i="2"/>
  <c r="K88" i="2"/>
  <c r="J88" i="2"/>
  <c r="Z88" i="2" s="1"/>
  <c r="I88" i="2"/>
  <c r="H88" i="2"/>
  <c r="AB88" i="2" s="1"/>
  <c r="G88" i="2"/>
  <c r="F88" i="2"/>
  <c r="E88" i="2"/>
  <c r="D88" i="2"/>
  <c r="AA87" i="2"/>
  <c r="X87" i="2"/>
  <c r="W87" i="2"/>
  <c r="V87" i="2"/>
  <c r="U87" i="2"/>
  <c r="T87" i="2"/>
  <c r="S87" i="2"/>
  <c r="R87" i="2"/>
  <c r="Q87" i="2"/>
  <c r="O87" i="2"/>
  <c r="N87" i="2"/>
  <c r="M87" i="2"/>
  <c r="L87" i="2"/>
  <c r="K87" i="2"/>
  <c r="J87" i="2"/>
  <c r="I87" i="2"/>
  <c r="H87" i="2"/>
  <c r="AB87" i="2" s="1"/>
  <c r="G87" i="2"/>
  <c r="F87" i="2"/>
  <c r="E87" i="2"/>
  <c r="D87" i="2"/>
  <c r="AA86" i="2"/>
  <c r="X86" i="2"/>
  <c r="W86" i="2"/>
  <c r="V86" i="2"/>
  <c r="U86" i="2"/>
  <c r="T86" i="2"/>
  <c r="S86" i="2"/>
  <c r="R86" i="2"/>
  <c r="Q86" i="2"/>
  <c r="O86" i="2"/>
  <c r="N86" i="2"/>
  <c r="M86" i="2"/>
  <c r="Y86" i="2" s="1"/>
  <c r="L86" i="2"/>
  <c r="K86" i="2"/>
  <c r="J86" i="2"/>
  <c r="I86" i="2"/>
  <c r="H86" i="2"/>
  <c r="AB86" i="2" s="1"/>
  <c r="G86" i="2"/>
  <c r="F86" i="2"/>
  <c r="E86" i="2"/>
  <c r="D86" i="2"/>
  <c r="AA85" i="2"/>
  <c r="Z85" i="2"/>
  <c r="Y85" i="2"/>
  <c r="X85" i="2"/>
  <c r="W85" i="2"/>
  <c r="V85" i="2"/>
  <c r="U85" i="2"/>
  <c r="T85" i="2"/>
  <c r="S85" i="2"/>
  <c r="R85" i="2"/>
  <c r="Q85" i="2"/>
  <c r="O85" i="2"/>
  <c r="N85" i="2"/>
  <c r="M85" i="2"/>
  <c r="L85" i="2"/>
  <c r="K85" i="2"/>
  <c r="J85" i="2"/>
  <c r="I85" i="2"/>
  <c r="H85" i="2"/>
  <c r="AB85" i="2" s="1"/>
  <c r="G85" i="2"/>
  <c r="F85" i="2"/>
  <c r="E85" i="2"/>
  <c r="D85" i="2"/>
  <c r="AA84" i="2"/>
  <c r="X84" i="2"/>
  <c r="W84" i="2"/>
  <c r="V84" i="2"/>
  <c r="U84" i="2"/>
  <c r="T84" i="2"/>
  <c r="S84" i="2"/>
  <c r="R84" i="2"/>
  <c r="Q84" i="2"/>
  <c r="O84" i="2"/>
  <c r="N84" i="2"/>
  <c r="M84" i="2"/>
  <c r="Y84" i="2" s="1"/>
  <c r="L84" i="2"/>
  <c r="K84" i="2"/>
  <c r="J84" i="2"/>
  <c r="Z84" i="2" s="1"/>
  <c r="I84" i="2"/>
  <c r="H84" i="2"/>
  <c r="AB84" i="2" s="1"/>
  <c r="G84" i="2"/>
  <c r="F84" i="2"/>
  <c r="E84" i="2"/>
  <c r="D84" i="2"/>
  <c r="AA83" i="2"/>
  <c r="X83" i="2"/>
  <c r="W83" i="2"/>
  <c r="V83" i="2"/>
  <c r="U83" i="2"/>
  <c r="T83" i="2"/>
  <c r="S83" i="2"/>
  <c r="R83" i="2"/>
  <c r="Q83" i="2"/>
  <c r="O83" i="2"/>
  <c r="N83" i="2"/>
  <c r="M83" i="2"/>
  <c r="L83" i="2"/>
  <c r="K83" i="2"/>
  <c r="J83" i="2"/>
  <c r="I83" i="2"/>
  <c r="H83" i="2"/>
  <c r="AB83" i="2" s="1"/>
  <c r="G83" i="2"/>
  <c r="F83" i="2"/>
  <c r="E83" i="2"/>
  <c r="D83" i="2"/>
  <c r="AA82" i="2"/>
  <c r="X82" i="2"/>
  <c r="W82" i="2"/>
  <c r="V82" i="2"/>
  <c r="U82" i="2"/>
  <c r="T82" i="2"/>
  <c r="S82" i="2"/>
  <c r="R82" i="2"/>
  <c r="Q82" i="2"/>
  <c r="O82" i="2"/>
  <c r="N82" i="2"/>
  <c r="M82" i="2"/>
  <c r="Y82" i="2" s="1"/>
  <c r="L82" i="2"/>
  <c r="K82" i="2"/>
  <c r="J82" i="2"/>
  <c r="I82" i="2"/>
  <c r="H82" i="2"/>
  <c r="AB82" i="2" s="1"/>
  <c r="G82" i="2"/>
  <c r="F82" i="2"/>
  <c r="E82" i="2"/>
  <c r="D82" i="2"/>
  <c r="AA81" i="2"/>
  <c r="Z81" i="2"/>
  <c r="Y81" i="2"/>
  <c r="X81" i="2"/>
  <c r="W81" i="2"/>
  <c r="V81" i="2"/>
  <c r="U81" i="2"/>
  <c r="T81" i="2"/>
  <c r="S81" i="2"/>
  <c r="R81" i="2"/>
  <c r="Q81" i="2"/>
  <c r="O81" i="2"/>
  <c r="N81" i="2"/>
  <c r="M81" i="2"/>
  <c r="L81" i="2"/>
  <c r="K81" i="2"/>
  <c r="J81" i="2"/>
  <c r="I81" i="2"/>
  <c r="H81" i="2"/>
  <c r="AB81" i="2" s="1"/>
  <c r="G81" i="2"/>
  <c r="F81" i="2"/>
  <c r="E81" i="2"/>
  <c r="D81" i="2"/>
  <c r="AA80" i="2"/>
  <c r="X80" i="2"/>
  <c r="W80" i="2"/>
  <c r="V80" i="2"/>
  <c r="U80" i="2"/>
  <c r="T80" i="2"/>
  <c r="S80" i="2"/>
  <c r="R80" i="2"/>
  <c r="Q80" i="2"/>
  <c r="O80" i="2"/>
  <c r="N80" i="2"/>
  <c r="M80" i="2"/>
  <c r="Y80" i="2" s="1"/>
  <c r="L80" i="2"/>
  <c r="K80" i="2"/>
  <c r="J80" i="2"/>
  <c r="Z80" i="2" s="1"/>
  <c r="I80" i="2"/>
  <c r="H80" i="2"/>
  <c r="AB80" i="2" s="1"/>
  <c r="G80" i="2"/>
  <c r="F80" i="2"/>
  <c r="E80" i="2"/>
  <c r="D80" i="2"/>
  <c r="AA79" i="2"/>
  <c r="X79" i="2"/>
  <c r="W79" i="2"/>
  <c r="V79" i="2"/>
  <c r="U79" i="2"/>
  <c r="T79" i="2"/>
  <c r="S79" i="2"/>
  <c r="R79" i="2"/>
  <c r="Q79" i="2"/>
  <c r="O79" i="2"/>
  <c r="N79" i="2"/>
  <c r="M79" i="2"/>
  <c r="L79" i="2"/>
  <c r="K79" i="2"/>
  <c r="J79" i="2"/>
  <c r="I79" i="2"/>
  <c r="H79" i="2"/>
  <c r="AB79" i="2" s="1"/>
  <c r="G79" i="2"/>
  <c r="F79" i="2"/>
  <c r="E79" i="2"/>
  <c r="D79" i="2"/>
  <c r="AA78" i="2"/>
  <c r="X78" i="2"/>
  <c r="W78" i="2"/>
  <c r="V78" i="2"/>
  <c r="U78" i="2"/>
  <c r="T78" i="2"/>
  <c r="S78" i="2"/>
  <c r="R78" i="2"/>
  <c r="Q78" i="2"/>
  <c r="O78" i="2"/>
  <c r="N78" i="2"/>
  <c r="M78" i="2"/>
  <c r="Y78" i="2" s="1"/>
  <c r="L78" i="2"/>
  <c r="K78" i="2"/>
  <c r="J78" i="2"/>
  <c r="Z78" i="2" s="1"/>
  <c r="I78" i="2"/>
  <c r="H78" i="2"/>
  <c r="AB78" i="2" s="1"/>
  <c r="G78" i="2"/>
  <c r="F78" i="2"/>
  <c r="E78" i="2"/>
  <c r="D78" i="2"/>
  <c r="AA77" i="2"/>
  <c r="Z77" i="2"/>
  <c r="Y77" i="2"/>
  <c r="X77" i="2"/>
  <c r="W77" i="2"/>
  <c r="V77" i="2"/>
  <c r="U77" i="2"/>
  <c r="T77" i="2"/>
  <c r="S77" i="2"/>
  <c r="R77" i="2"/>
  <c r="Q77" i="2"/>
  <c r="O77" i="2"/>
  <c r="N77" i="2"/>
  <c r="M77" i="2"/>
  <c r="L77" i="2"/>
  <c r="K77" i="2"/>
  <c r="J77" i="2"/>
  <c r="I77" i="2"/>
  <c r="H77" i="2"/>
  <c r="AB77" i="2" s="1"/>
  <c r="G77" i="2"/>
  <c r="F77" i="2"/>
  <c r="E77" i="2"/>
  <c r="D77" i="2"/>
  <c r="AA76" i="2"/>
  <c r="X76" i="2"/>
  <c r="W76" i="2"/>
  <c r="V76" i="2"/>
  <c r="U76" i="2"/>
  <c r="T76" i="2"/>
  <c r="S76" i="2"/>
  <c r="R76" i="2"/>
  <c r="Q76" i="2"/>
  <c r="O76" i="2"/>
  <c r="N76" i="2"/>
  <c r="M76" i="2"/>
  <c r="L76" i="2"/>
  <c r="Z76" i="2" s="1"/>
  <c r="K76" i="2"/>
  <c r="J76" i="2"/>
  <c r="I76" i="2"/>
  <c r="H76" i="2"/>
  <c r="AB76" i="2" s="1"/>
  <c r="G76" i="2"/>
  <c r="F76" i="2"/>
  <c r="E76" i="2"/>
  <c r="D76" i="2"/>
  <c r="AA75" i="2"/>
  <c r="X75" i="2"/>
  <c r="W75" i="2"/>
  <c r="V75" i="2"/>
  <c r="U75" i="2"/>
  <c r="T75" i="2"/>
  <c r="S75" i="2"/>
  <c r="R75" i="2"/>
  <c r="Q75" i="2"/>
  <c r="O75" i="2"/>
  <c r="N75" i="2"/>
  <c r="M75" i="2"/>
  <c r="Y75" i="2" s="1"/>
  <c r="L75" i="2"/>
  <c r="K75" i="2"/>
  <c r="J75" i="2"/>
  <c r="I75" i="2"/>
  <c r="H75" i="2"/>
  <c r="AB75" i="2" s="1"/>
  <c r="G75" i="2"/>
  <c r="F75" i="2"/>
  <c r="E75" i="2"/>
  <c r="D75" i="2"/>
  <c r="AA74" i="2"/>
  <c r="X74" i="2"/>
  <c r="W74" i="2"/>
  <c r="V74" i="2"/>
  <c r="U74" i="2"/>
  <c r="T74" i="2"/>
  <c r="S74" i="2"/>
  <c r="R74" i="2"/>
  <c r="Q74" i="2"/>
  <c r="O74" i="2"/>
  <c r="N74" i="2"/>
  <c r="M74" i="2"/>
  <c r="Y74" i="2" s="1"/>
  <c r="L74" i="2"/>
  <c r="K74" i="2"/>
  <c r="J74" i="2"/>
  <c r="Z74" i="2" s="1"/>
  <c r="I74" i="2"/>
  <c r="H74" i="2"/>
  <c r="AB74" i="2" s="1"/>
  <c r="G74" i="2"/>
  <c r="F74" i="2"/>
  <c r="E74" i="2"/>
  <c r="D74" i="2"/>
  <c r="AA73" i="2"/>
  <c r="Z73" i="2"/>
  <c r="Y73" i="2"/>
  <c r="X73" i="2"/>
  <c r="W73" i="2"/>
  <c r="V73" i="2"/>
  <c r="U73" i="2"/>
  <c r="T73" i="2"/>
  <c r="S73" i="2"/>
  <c r="R73" i="2"/>
  <c r="Q73" i="2"/>
  <c r="O73" i="2"/>
  <c r="N73" i="2"/>
  <c r="M73" i="2"/>
  <c r="L73" i="2"/>
  <c r="K73" i="2"/>
  <c r="J73" i="2"/>
  <c r="I73" i="2"/>
  <c r="H73" i="2"/>
  <c r="AB73" i="2" s="1"/>
  <c r="G73" i="2"/>
  <c r="F73" i="2"/>
  <c r="E73" i="2"/>
  <c r="D73" i="2"/>
  <c r="AA72" i="2"/>
  <c r="X72" i="2"/>
  <c r="W72" i="2"/>
  <c r="V72" i="2"/>
  <c r="U72" i="2"/>
  <c r="T72" i="2"/>
  <c r="S72" i="2"/>
  <c r="R72" i="2"/>
  <c r="Q72" i="2"/>
  <c r="O72" i="2"/>
  <c r="N72" i="2"/>
  <c r="M72" i="2"/>
  <c r="L72" i="2"/>
  <c r="Z72" i="2" s="1"/>
  <c r="K72" i="2"/>
  <c r="J72" i="2"/>
  <c r="I72" i="2"/>
  <c r="H72" i="2"/>
  <c r="AB72" i="2" s="1"/>
  <c r="G72" i="2"/>
  <c r="F72" i="2"/>
  <c r="E72" i="2"/>
  <c r="D72" i="2"/>
  <c r="AA71" i="2"/>
  <c r="X71" i="2"/>
  <c r="W71" i="2"/>
  <c r="V71" i="2"/>
  <c r="U71" i="2"/>
  <c r="T71" i="2"/>
  <c r="S71" i="2"/>
  <c r="R71" i="2"/>
  <c r="Q71" i="2"/>
  <c r="O71" i="2"/>
  <c r="N71" i="2"/>
  <c r="M71" i="2"/>
  <c r="Y71" i="2" s="1"/>
  <c r="L71" i="2"/>
  <c r="K71" i="2"/>
  <c r="J71" i="2"/>
  <c r="I71" i="2"/>
  <c r="H71" i="2"/>
  <c r="AB71" i="2" s="1"/>
  <c r="G71" i="2"/>
  <c r="F71" i="2"/>
  <c r="E71" i="2"/>
  <c r="D71" i="2"/>
  <c r="AA70" i="2"/>
  <c r="X70" i="2"/>
  <c r="W70" i="2"/>
  <c r="V70" i="2"/>
  <c r="U70" i="2"/>
  <c r="T70" i="2"/>
  <c r="S70" i="2"/>
  <c r="R70" i="2"/>
  <c r="Q70" i="2"/>
  <c r="O70" i="2"/>
  <c r="N70" i="2"/>
  <c r="M70" i="2"/>
  <c r="Y70" i="2" s="1"/>
  <c r="L70" i="2"/>
  <c r="K70" i="2"/>
  <c r="J70" i="2"/>
  <c r="Z70" i="2" s="1"/>
  <c r="I70" i="2"/>
  <c r="H70" i="2"/>
  <c r="AB70" i="2" s="1"/>
  <c r="G70" i="2"/>
  <c r="F70" i="2"/>
  <c r="E70" i="2"/>
  <c r="D70" i="2"/>
  <c r="AA69" i="2"/>
  <c r="Z69" i="2"/>
  <c r="Y69" i="2"/>
  <c r="X69" i="2"/>
  <c r="W69" i="2"/>
  <c r="V69" i="2"/>
  <c r="U69" i="2"/>
  <c r="T69" i="2"/>
  <c r="S69" i="2"/>
  <c r="R69" i="2"/>
  <c r="Q69" i="2"/>
  <c r="O69" i="2"/>
  <c r="N69" i="2"/>
  <c r="M69" i="2"/>
  <c r="L69" i="2"/>
  <c r="K69" i="2"/>
  <c r="J69" i="2"/>
  <c r="I69" i="2"/>
  <c r="H69" i="2"/>
  <c r="AB69" i="2" s="1"/>
  <c r="G69" i="2"/>
  <c r="F69" i="2"/>
  <c r="E69" i="2"/>
  <c r="D69" i="2"/>
  <c r="AA68" i="2"/>
  <c r="X68" i="2"/>
  <c r="W68" i="2"/>
  <c r="V68" i="2"/>
  <c r="U68" i="2"/>
  <c r="T68" i="2"/>
  <c r="S68" i="2"/>
  <c r="R68" i="2"/>
  <c r="Q68" i="2"/>
  <c r="O68" i="2"/>
  <c r="N68" i="2"/>
  <c r="M68" i="2"/>
  <c r="L68" i="2"/>
  <c r="Z68" i="2" s="1"/>
  <c r="K68" i="2"/>
  <c r="J68" i="2"/>
  <c r="I68" i="2"/>
  <c r="H68" i="2"/>
  <c r="AB68" i="2" s="1"/>
  <c r="G68" i="2"/>
  <c r="F68" i="2"/>
  <c r="E68" i="2"/>
  <c r="D68" i="2"/>
  <c r="AA67" i="2"/>
  <c r="X67" i="2"/>
  <c r="W67" i="2"/>
  <c r="V67" i="2"/>
  <c r="U67" i="2"/>
  <c r="T67" i="2"/>
  <c r="S67" i="2"/>
  <c r="R67" i="2"/>
  <c r="Q67" i="2"/>
  <c r="O67" i="2"/>
  <c r="N67" i="2"/>
  <c r="M67" i="2"/>
  <c r="Y67" i="2" s="1"/>
  <c r="L67" i="2"/>
  <c r="K67" i="2"/>
  <c r="J67" i="2"/>
  <c r="I67" i="2"/>
  <c r="H67" i="2"/>
  <c r="AB67" i="2" s="1"/>
  <c r="G67" i="2"/>
  <c r="F67" i="2"/>
  <c r="E67" i="2"/>
  <c r="D67" i="2"/>
  <c r="AA66" i="2"/>
  <c r="X66" i="2"/>
  <c r="W66" i="2"/>
  <c r="V66" i="2"/>
  <c r="U66" i="2"/>
  <c r="T66" i="2"/>
  <c r="S66" i="2"/>
  <c r="R66" i="2"/>
  <c r="Q66" i="2"/>
  <c r="O66" i="2"/>
  <c r="N66" i="2"/>
  <c r="M66" i="2"/>
  <c r="Y66" i="2" s="1"/>
  <c r="L66" i="2"/>
  <c r="K66" i="2"/>
  <c r="J66" i="2"/>
  <c r="Z66" i="2" s="1"/>
  <c r="I66" i="2"/>
  <c r="H66" i="2"/>
  <c r="AB66" i="2" s="1"/>
  <c r="G66" i="2"/>
  <c r="F66" i="2"/>
  <c r="E66" i="2"/>
  <c r="D66" i="2"/>
  <c r="AA65" i="2"/>
  <c r="Z65" i="2"/>
  <c r="Y65" i="2"/>
  <c r="X65" i="2"/>
  <c r="W65" i="2"/>
  <c r="V65" i="2"/>
  <c r="U65" i="2"/>
  <c r="T65" i="2"/>
  <c r="S65" i="2"/>
  <c r="R65" i="2"/>
  <c r="Q65" i="2"/>
  <c r="O65" i="2"/>
  <c r="N65" i="2"/>
  <c r="M65" i="2"/>
  <c r="L65" i="2"/>
  <c r="K65" i="2"/>
  <c r="J65" i="2"/>
  <c r="I65" i="2"/>
  <c r="H65" i="2"/>
  <c r="AB65" i="2" s="1"/>
  <c r="G65" i="2"/>
  <c r="F65" i="2"/>
  <c r="E65" i="2"/>
  <c r="D65" i="2"/>
  <c r="AA64" i="2"/>
  <c r="X64" i="2"/>
  <c r="W64" i="2"/>
  <c r="V64" i="2"/>
  <c r="U64" i="2"/>
  <c r="T64" i="2"/>
  <c r="S64" i="2"/>
  <c r="R64" i="2"/>
  <c r="Q64" i="2"/>
  <c r="O64" i="2"/>
  <c r="N64" i="2"/>
  <c r="M64" i="2"/>
  <c r="L64" i="2"/>
  <c r="Z64" i="2" s="1"/>
  <c r="K64" i="2"/>
  <c r="J64" i="2"/>
  <c r="I64" i="2"/>
  <c r="H64" i="2"/>
  <c r="AB64" i="2" s="1"/>
  <c r="G64" i="2"/>
  <c r="F64" i="2"/>
  <c r="E64" i="2"/>
  <c r="D64" i="2"/>
  <c r="AA63" i="2"/>
  <c r="X63" i="2"/>
  <c r="W63" i="2"/>
  <c r="V63" i="2"/>
  <c r="U63" i="2"/>
  <c r="T63" i="2"/>
  <c r="S63" i="2"/>
  <c r="R63" i="2"/>
  <c r="Q63" i="2"/>
  <c r="O63" i="2"/>
  <c r="N63" i="2"/>
  <c r="M63" i="2"/>
  <c r="Y63" i="2" s="1"/>
  <c r="L63" i="2"/>
  <c r="K63" i="2"/>
  <c r="J63" i="2"/>
  <c r="I63" i="2"/>
  <c r="H63" i="2"/>
  <c r="AB63" i="2" s="1"/>
  <c r="G63" i="2"/>
  <c r="F63" i="2"/>
  <c r="E63" i="2"/>
  <c r="D63" i="2"/>
  <c r="AA62" i="2"/>
  <c r="X62" i="2"/>
  <c r="W62" i="2"/>
  <c r="V62" i="2"/>
  <c r="U62" i="2"/>
  <c r="T62" i="2"/>
  <c r="S62" i="2"/>
  <c r="R62" i="2"/>
  <c r="Q62" i="2"/>
  <c r="O62" i="2"/>
  <c r="N62" i="2"/>
  <c r="M62" i="2"/>
  <c r="Y62" i="2" s="1"/>
  <c r="L62" i="2"/>
  <c r="K62" i="2"/>
  <c r="J62" i="2"/>
  <c r="Z62" i="2" s="1"/>
  <c r="I62" i="2"/>
  <c r="H62" i="2"/>
  <c r="AB62" i="2" s="1"/>
  <c r="G62" i="2"/>
  <c r="F62" i="2"/>
  <c r="E62" i="2"/>
  <c r="D62" i="2"/>
  <c r="AA61" i="2"/>
  <c r="Z61" i="2"/>
  <c r="Y61" i="2"/>
  <c r="X61" i="2"/>
  <c r="W61" i="2"/>
  <c r="V61" i="2"/>
  <c r="U61" i="2"/>
  <c r="T61" i="2"/>
  <c r="S61" i="2"/>
  <c r="R61" i="2"/>
  <c r="Q61" i="2"/>
  <c r="O61" i="2"/>
  <c r="N61" i="2"/>
  <c r="M61" i="2"/>
  <c r="L61" i="2"/>
  <c r="K61" i="2"/>
  <c r="J61" i="2"/>
  <c r="I61" i="2"/>
  <c r="H61" i="2"/>
  <c r="AB61" i="2" s="1"/>
  <c r="G61" i="2"/>
  <c r="F61" i="2"/>
  <c r="E61" i="2"/>
  <c r="D61" i="2"/>
  <c r="AA60" i="2"/>
  <c r="X60" i="2"/>
  <c r="W60" i="2"/>
  <c r="V60" i="2"/>
  <c r="U60" i="2"/>
  <c r="T60" i="2"/>
  <c r="S60" i="2"/>
  <c r="R60" i="2"/>
  <c r="Q60" i="2"/>
  <c r="O60" i="2"/>
  <c r="N60" i="2"/>
  <c r="M60" i="2"/>
  <c r="L60" i="2"/>
  <c r="Z60" i="2" s="1"/>
  <c r="K60" i="2"/>
  <c r="J60" i="2"/>
  <c r="I60" i="2"/>
  <c r="H60" i="2"/>
  <c r="AB60" i="2" s="1"/>
  <c r="G60" i="2"/>
  <c r="F60" i="2"/>
  <c r="E60" i="2"/>
  <c r="D60" i="2"/>
  <c r="AA59" i="2"/>
  <c r="X59" i="2"/>
  <c r="W59" i="2"/>
  <c r="V59" i="2"/>
  <c r="U59" i="2"/>
  <c r="T59" i="2"/>
  <c r="S59" i="2"/>
  <c r="R59" i="2"/>
  <c r="Q59" i="2"/>
  <c r="O59" i="2"/>
  <c r="N59" i="2"/>
  <c r="M59" i="2"/>
  <c r="Y59" i="2" s="1"/>
  <c r="L59" i="2"/>
  <c r="K59" i="2"/>
  <c r="J59" i="2"/>
  <c r="I59" i="2"/>
  <c r="H59" i="2"/>
  <c r="AB59" i="2" s="1"/>
  <c r="G59" i="2"/>
  <c r="F59" i="2"/>
  <c r="E59" i="2"/>
  <c r="D59" i="2"/>
  <c r="AA58" i="2"/>
  <c r="X58" i="2"/>
  <c r="W58" i="2"/>
  <c r="V58" i="2"/>
  <c r="U58" i="2"/>
  <c r="T58" i="2"/>
  <c r="S58" i="2"/>
  <c r="R58" i="2"/>
  <c r="Q58" i="2"/>
  <c r="O58" i="2"/>
  <c r="N58" i="2"/>
  <c r="M58" i="2"/>
  <c r="Y58" i="2" s="1"/>
  <c r="L58" i="2"/>
  <c r="K58" i="2"/>
  <c r="J58" i="2"/>
  <c r="Z58" i="2" s="1"/>
  <c r="I58" i="2"/>
  <c r="H58" i="2"/>
  <c r="AB58" i="2" s="1"/>
  <c r="G58" i="2"/>
  <c r="F58" i="2"/>
  <c r="E58" i="2"/>
  <c r="D58" i="2"/>
  <c r="AA57" i="2"/>
  <c r="Z57" i="2"/>
  <c r="Y57" i="2"/>
  <c r="X57" i="2"/>
  <c r="W57" i="2"/>
  <c r="V57" i="2"/>
  <c r="U57" i="2"/>
  <c r="T57" i="2"/>
  <c r="S57" i="2"/>
  <c r="R57" i="2"/>
  <c r="Q57" i="2"/>
  <c r="O57" i="2"/>
  <c r="N57" i="2"/>
  <c r="M57" i="2"/>
  <c r="L57" i="2"/>
  <c r="K57" i="2"/>
  <c r="J57" i="2"/>
  <c r="I57" i="2"/>
  <c r="H57" i="2"/>
  <c r="AB57" i="2" s="1"/>
  <c r="G57" i="2"/>
  <c r="F57" i="2"/>
  <c r="E57" i="2"/>
  <c r="D57" i="2"/>
  <c r="AA56" i="2"/>
  <c r="X56" i="2"/>
  <c r="W56" i="2"/>
  <c r="V56" i="2"/>
  <c r="U56" i="2"/>
  <c r="T56" i="2"/>
  <c r="S56" i="2"/>
  <c r="R56" i="2"/>
  <c r="Q56" i="2"/>
  <c r="O56" i="2"/>
  <c r="N56" i="2"/>
  <c r="M56" i="2"/>
  <c r="L56" i="2"/>
  <c r="Z56" i="2" s="1"/>
  <c r="K56" i="2"/>
  <c r="J56" i="2"/>
  <c r="I56" i="2"/>
  <c r="H56" i="2"/>
  <c r="AB56" i="2" s="1"/>
  <c r="G56" i="2"/>
  <c r="F56" i="2"/>
  <c r="E56" i="2"/>
  <c r="D56" i="2"/>
  <c r="AA55" i="2"/>
  <c r="X55" i="2"/>
  <c r="W55" i="2"/>
  <c r="V55" i="2"/>
  <c r="U55" i="2"/>
  <c r="T55" i="2"/>
  <c r="S55" i="2"/>
  <c r="R55" i="2"/>
  <c r="Q55" i="2"/>
  <c r="O55" i="2"/>
  <c r="N55" i="2"/>
  <c r="M55" i="2"/>
  <c r="Y55" i="2" s="1"/>
  <c r="L55" i="2"/>
  <c r="K55" i="2"/>
  <c r="J55" i="2"/>
  <c r="I55" i="2"/>
  <c r="H55" i="2"/>
  <c r="AB55" i="2" s="1"/>
  <c r="G55" i="2"/>
  <c r="F55" i="2"/>
  <c r="E55" i="2"/>
  <c r="D55" i="2"/>
  <c r="AA54" i="2"/>
  <c r="X54" i="2"/>
  <c r="W54" i="2"/>
  <c r="V54" i="2"/>
  <c r="U54" i="2"/>
  <c r="T54" i="2"/>
  <c r="S54" i="2"/>
  <c r="R54" i="2"/>
  <c r="Q54" i="2"/>
  <c r="O54" i="2"/>
  <c r="N54" i="2"/>
  <c r="M54" i="2"/>
  <c r="Y54" i="2" s="1"/>
  <c r="L54" i="2"/>
  <c r="K54" i="2"/>
  <c r="J54" i="2"/>
  <c r="Z54" i="2" s="1"/>
  <c r="I54" i="2"/>
  <c r="H54" i="2"/>
  <c r="AB54" i="2" s="1"/>
  <c r="G54" i="2"/>
  <c r="F54" i="2"/>
  <c r="E54" i="2"/>
  <c r="D54" i="2"/>
  <c r="AA53" i="2"/>
  <c r="Z53" i="2"/>
  <c r="Y53" i="2"/>
  <c r="X53" i="2"/>
  <c r="W53" i="2"/>
  <c r="V53" i="2"/>
  <c r="U53" i="2"/>
  <c r="T53" i="2"/>
  <c r="S53" i="2"/>
  <c r="R53" i="2"/>
  <c r="Q53" i="2"/>
  <c r="O53" i="2"/>
  <c r="N53" i="2"/>
  <c r="M53" i="2"/>
  <c r="L53" i="2"/>
  <c r="K53" i="2"/>
  <c r="J53" i="2"/>
  <c r="I53" i="2"/>
  <c r="H53" i="2"/>
  <c r="AB53" i="2" s="1"/>
  <c r="G53" i="2"/>
  <c r="F53" i="2"/>
  <c r="E53" i="2"/>
  <c r="D53" i="2"/>
  <c r="AA52" i="2"/>
  <c r="X52" i="2"/>
  <c r="W52" i="2"/>
  <c r="V52" i="2"/>
  <c r="U52" i="2"/>
  <c r="T52" i="2"/>
  <c r="S52" i="2"/>
  <c r="R52" i="2"/>
  <c r="Q52" i="2"/>
  <c r="O52" i="2"/>
  <c r="N52" i="2"/>
  <c r="M52" i="2"/>
  <c r="L52" i="2"/>
  <c r="Z52" i="2" s="1"/>
  <c r="K52" i="2"/>
  <c r="J52" i="2"/>
  <c r="I52" i="2"/>
  <c r="H52" i="2"/>
  <c r="AB52" i="2" s="1"/>
  <c r="G52" i="2"/>
  <c r="F52" i="2"/>
  <c r="E52" i="2"/>
  <c r="D52" i="2"/>
  <c r="AA51" i="2"/>
  <c r="X51" i="2"/>
  <c r="W51" i="2"/>
  <c r="V51" i="2"/>
  <c r="U51" i="2"/>
  <c r="T51" i="2"/>
  <c r="S51" i="2"/>
  <c r="R51" i="2"/>
  <c r="Q51" i="2"/>
  <c r="O51" i="2"/>
  <c r="N51" i="2"/>
  <c r="M51" i="2"/>
  <c r="Y51" i="2" s="1"/>
  <c r="L51" i="2"/>
  <c r="K51" i="2"/>
  <c r="J51" i="2"/>
  <c r="I51" i="2"/>
  <c r="H51" i="2"/>
  <c r="AB51" i="2" s="1"/>
  <c r="G51" i="2"/>
  <c r="F51" i="2"/>
  <c r="E51" i="2"/>
  <c r="D51" i="2"/>
  <c r="AA50" i="2"/>
  <c r="X50" i="2"/>
  <c r="W50" i="2"/>
  <c r="V50" i="2"/>
  <c r="U50" i="2"/>
  <c r="T50" i="2"/>
  <c r="S50" i="2"/>
  <c r="R50" i="2"/>
  <c r="Q50" i="2"/>
  <c r="O50" i="2"/>
  <c r="N50" i="2"/>
  <c r="M50" i="2"/>
  <c r="Y50" i="2" s="1"/>
  <c r="L50" i="2"/>
  <c r="K50" i="2"/>
  <c r="J50" i="2"/>
  <c r="Z50" i="2" s="1"/>
  <c r="I50" i="2"/>
  <c r="H50" i="2"/>
  <c r="AB50" i="2" s="1"/>
  <c r="G50" i="2"/>
  <c r="F50" i="2"/>
  <c r="E50" i="2"/>
  <c r="D50" i="2"/>
  <c r="AA49" i="2"/>
  <c r="Z49" i="2"/>
  <c r="Y49" i="2"/>
  <c r="X49" i="2"/>
  <c r="W49" i="2"/>
  <c r="V49" i="2"/>
  <c r="U49" i="2"/>
  <c r="T49" i="2"/>
  <c r="S49" i="2"/>
  <c r="R49" i="2"/>
  <c r="Q49" i="2"/>
  <c r="O49" i="2"/>
  <c r="N49" i="2"/>
  <c r="M49" i="2"/>
  <c r="L49" i="2"/>
  <c r="K49" i="2"/>
  <c r="J49" i="2"/>
  <c r="I49" i="2"/>
  <c r="H49" i="2"/>
  <c r="AB49" i="2" s="1"/>
  <c r="G49" i="2"/>
  <c r="F49" i="2"/>
  <c r="E49" i="2"/>
  <c r="D49" i="2"/>
  <c r="AA48" i="2"/>
  <c r="X48" i="2"/>
  <c r="W48" i="2"/>
  <c r="V48" i="2"/>
  <c r="U48" i="2"/>
  <c r="T48" i="2"/>
  <c r="S48" i="2"/>
  <c r="R48" i="2"/>
  <c r="Q48" i="2"/>
  <c r="O48" i="2"/>
  <c r="N48" i="2"/>
  <c r="M48" i="2"/>
  <c r="L48" i="2"/>
  <c r="Z48" i="2" s="1"/>
  <c r="K48" i="2"/>
  <c r="J48" i="2"/>
  <c r="I48" i="2"/>
  <c r="H48" i="2"/>
  <c r="AB48" i="2" s="1"/>
  <c r="G48" i="2"/>
  <c r="F48" i="2"/>
  <c r="E48" i="2"/>
  <c r="D48" i="2"/>
  <c r="AA47" i="2"/>
  <c r="X47" i="2"/>
  <c r="W47" i="2"/>
  <c r="V47" i="2"/>
  <c r="U47" i="2"/>
  <c r="T47" i="2"/>
  <c r="S47" i="2"/>
  <c r="R47" i="2"/>
  <c r="Q47" i="2"/>
  <c r="O47" i="2"/>
  <c r="N47" i="2"/>
  <c r="M47" i="2"/>
  <c r="Y47" i="2" s="1"/>
  <c r="L47" i="2"/>
  <c r="K47" i="2"/>
  <c r="J47" i="2"/>
  <c r="I47" i="2"/>
  <c r="H47" i="2"/>
  <c r="AB47" i="2" s="1"/>
  <c r="G47" i="2"/>
  <c r="F47" i="2"/>
  <c r="E47" i="2"/>
  <c r="D47" i="2"/>
  <c r="AA46" i="2"/>
  <c r="X46" i="2"/>
  <c r="W46" i="2"/>
  <c r="V46" i="2"/>
  <c r="U46" i="2"/>
  <c r="T46" i="2"/>
  <c r="S46" i="2"/>
  <c r="R46" i="2"/>
  <c r="Q46" i="2"/>
  <c r="O46" i="2"/>
  <c r="N46" i="2"/>
  <c r="M46" i="2"/>
  <c r="Y46" i="2" s="1"/>
  <c r="L46" i="2"/>
  <c r="K46" i="2"/>
  <c r="J46" i="2"/>
  <c r="Z46" i="2" s="1"/>
  <c r="I46" i="2"/>
  <c r="H46" i="2"/>
  <c r="AB46" i="2" s="1"/>
  <c r="G46" i="2"/>
  <c r="F46" i="2"/>
  <c r="E46" i="2"/>
  <c r="D46" i="2"/>
  <c r="AA45" i="2"/>
  <c r="X45" i="2"/>
  <c r="W45" i="2"/>
  <c r="V45" i="2"/>
  <c r="U45" i="2"/>
  <c r="T45" i="2"/>
  <c r="S45" i="2"/>
  <c r="R45" i="2"/>
  <c r="Q45" i="2"/>
  <c r="O45" i="2"/>
  <c r="N45" i="2"/>
  <c r="M45" i="2"/>
  <c r="Y45" i="2" s="1"/>
  <c r="L45" i="2"/>
  <c r="K45" i="2"/>
  <c r="J45" i="2"/>
  <c r="Z45" i="2" s="1"/>
  <c r="I45" i="2"/>
  <c r="H45" i="2"/>
  <c r="AB45" i="2" s="1"/>
  <c r="G45" i="2"/>
  <c r="F45" i="2"/>
  <c r="E45" i="2"/>
  <c r="D45" i="2"/>
  <c r="AA44" i="2"/>
  <c r="X44" i="2"/>
  <c r="W44" i="2"/>
  <c r="V44" i="2"/>
  <c r="U44" i="2"/>
  <c r="T44" i="2"/>
  <c r="S44" i="2"/>
  <c r="R44" i="2"/>
  <c r="Q44" i="2"/>
  <c r="O44" i="2"/>
  <c r="N44" i="2"/>
  <c r="M44" i="2"/>
  <c r="Y44" i="2" s="1"/>
  <c r="L44" i="2"/>
  <c r="K44" i="2"/>
  <c r="J44" i="2"/>
  <c r="Z44" i="2" s="1"/>
  <c r="I44" i="2"/>
  <c r="H44" i="2"/>
  <c r="AB44" i="2" s="1"/>
  <c r="G44" i="2"/>
  <c r="F44" i="2"/>
  <c r="E44" i="2"/>
  <c r="D44" i="2"/>
  <c r="AA43" i="2"/>
  <c r="X43" i="2"/>
  <c r="W43" i="2"/>
  <c r="V43" i="2"/>
  <c r="U43" i="2"/>
  <c r="T43" i="2"/>
  <c r="S43" i="2"/>
  <c r="R43" i="2"/>
  <c r="Q43" i="2"/>
  <c r="O43" i="2"/>
  <c r="N43" i="2"/>
  <c r="M43" i="2"/>
  <c r="Y43" i="2" s="1"/>
  <c r="L43" i="2"/>
  <c r="K43" i="2"/>
  <c r="J43" i="2"/>
  <c r="Z43" i="2" s="1"/>
  <c r="I43" i="2"/>
  <c r="H43" i="2"/>
  <c r="AB43" i="2" s="1"/>
  <c r="G43" i="2"/>
  <c r="F43" i="2"/>
  <c r="E43" i="2"/>
  <c r="D43" i="2"/>
  <c r="AA42" i="2"/>
  <c r="X42" i="2"/>
  <c r="W42" i="2"/>
  <c r="V42" i="2"/>
  <c r="U42" i="2"/>
  <c r="T42" i="2"/>
  <c r="S42" i="2"/>
  <c r="R42" i="2"/>
  <c r="Q42" i="2"/>
  <c r="O42" i="2"/>
  <c r="N42" i="2"/>
  <c r="M42" i="2"/>
  <c r="Y42" i="2" s="1"/>
  <c r="L42" i="2"/>
  <c r="K42" i="2"/>
  <c r="J42" i="2"/>
  <c r="Z42" i="2" s="1"/>
  <c r="I42" i="2"/>
  <c r="H42" i="2"/>
  <c r="AB42" i="2" s="1"/>
  <c r="G42" i="2"/>
  <c r="F42" i="2"/>
  <c r="E42" i="2"/>
  <c r="D42" i="2"/>
  <c r="AA41" i="2"/>
  <c r="X41" i="2"/>
  <c r="W41" i="2"/>
  <c r="V41" i="2"/>
  <c r="U41" i="2"/>
  <c r="T41" i="2"/>
  <c r="S41" i="2"/>
  <c r="R41" i="2"/>
  <c r="Q41" i="2"/>
  <c r="O41" i="2"/>
  <c r="N41" i="2"/>
  <c r="M41" i="2"/>
  <c r="Y41" i="2" s="1"/>
  <c r="L41" i="2"/>
  <c r="K41" i="2"/>
  <c r="J41" i="2"/>
  <c r="Z41" i="2" s="1"/>
  <c r="I41" i="2"/>
  <c r="H41" i="2"/>
  <c r="AB41" i="2" s="1"/>
  <c r="G41" i="2"/>
  <c r="F41" i="2"/>
  <c r="E41" i="2"/>
  <c r="D41" i="2"/>
  <c r="AA40" i="2"/>
  <c r="X40" i="2"/>
  <c r="W40" i="2"/>
  <c r="V40" i="2"/>
  <c r="U40" i="2"/>
  <c r="T40" i="2"/>
  <c r="S40" i="2"/>
  <c r="R40" i="2"/>
  <c r="Q40" i="2"/>
  <c r="O40" i="2"/>
  <c r="N40" i="2"/>
  <c r="M40" i="2"/>
  <c r="Y40" i="2" s="1"/>
  <c r="L40" i="2"/>
  <c r="K40" i="2"/>
  <c r="J40" i="2"/>
  <c r="Z40" i="2" s="1"/>
  <c r="I40" i="2"/>
  <c r="H40" i="2"/>
  <c r="AB40" i="2" s="1"/>
  <c r="G40" i="2"/>
  <c r="F40" i="2"/>
  <c r="E40" i="2"/>
  <c r="D40" i="2"/>
  <c r="AA39" i="2"/>
  <c r="X39" i="2"/>
  <c r="W39" i="2"/>
  <c r="V39" i="2"/>
  <c r="U39" i="2"/>
  <c r="T39" i="2"/>
  <c r="S39" i="2"/>
  <c r="R39" i="2"/>
  <c r="Q39" i="2"/>
  <c r="O39" i="2"/>
  <c r="N39" i="2"/>
  <c r="M39" i="2"/>
  <c r="Y39" i="2" s="1"/>
  <c r="L39" i="2"/>
  <c r="K39" i="2"/>
  <c r="J39" i="2"/>
  <c r="Z39" i="2" s="1"/>
  <c r="I39" i="2"/>
  <c r="H39" i="2"/>
  <c r="AB39" i="2" s="1"/>
  <c r="G39" i="2"/>
  <c r="F39" i="2"/>
  <c r="E39" i="2"/>
  <c r="D39" i="2"/>
  <c r="AA38" i="2"/>
  <c r="X38" i="2"/>
  <c r="W38" i="2"/>
  <c r="V38" i="2"/>
  <c r="U38" i="2"/>
  <c r="T38" i="2"/>
  <c r="S38" i="2"/>
  <c r="R38" i="2"/>
  <c r="Q38" i="2"/>
  <c r="O38" i="2"/>
  <c r="N38" i="2"/>
  <c r="M38" i="2"/>
  <c r="Y38" i="2" s="1"/>
  <c r="L38" i="2"/>
  <c r="K38" i="2"/>
  <c r="J38" i="2"/>
  <c r="Z38" i="2" s="1"/>
  <c r="I38" i="2"/>
  <c r="H38" i="2"/>
  <c r="AB38" i="2" s="1"/>
  <c r="G38" i="2"/>
  <c r="F38" i="2"/>
  <c r="E38" i="2"/>
  <c r="D38" i="2"/>
  <c r="AA37" i="2"/>
  <c r="X37" i="2"/>
  <c r="W37" i="2"/>
  <c r="V37" i="2"/>
  <c r="U37" i="2"/>
  <c r="T37" i="2"/>
  <c r="S37" i="2"/>
  <c r="R37" i="2"/>
  <c r="Q37" i="2"/>
  <c r="O37" i="2"/>
  <c r="N37" i="2"/>
  <c r="M37" i="2"/>
  <c r="Y37" i="2" s="1"/>
  <c r="L37" i="2"/>
  <c r="K37" i="2"/>
  <c r="J37" i="2"/>
  <c r="Z37" i="2" s="1"/>
  <c r="I37" i="2"/>
  <c r="H37" i="2"/>
  <c r="AB37" i="2" s="1"/>
  <c r="G37" i="2"/>
  <c r="F37" i="2"/>
  <c r="E37" i="2"/>
  <c r="D37" i="2"/>
  <c r="AA36" i="2"/>
  <c r="X36" i="2"/>
  <c r="W36" i="2"/>
  <c r="V36" i="2"/>
  <c r="U36" i="2"/>
  <c r="T36" i="2"/>
  <c r="S36" i="2"/>
  <c r="R36" i="2"/>
  <c r="Q36" i="2"/>
  <c r="O36" i="2"/>
  <c r="N36" i="2"/>
  <c r="M36" i="2"/>
  <c r="Y36" i="2" s="1"/>
  <c r="L36" i="2"/>
  <c r="K36" i="2"/>
  <c r="J36" i="2"/>
  <c r="Z36" i="2" s="1"/>
  <c r="I36" i="2"/>
  <c r="H36" i="2"/>
  <c r="AB36" i="2" s="1"/>
  <c r="G36" i="2"/>
  <c r="F36" i="2"/>
  <c r="E36" i="2"/>
  <c r="D36" i="2"/>
  <c r="AA35" i="2"/>
  <c r="X35" i="2"/>
  <c r="W35" i="2"/>
  <c r="V35" i="2"/>
  <c r="U35" i="2"/>
  <c r="T35" i="2"/>
  <c r="S35" i="2"/>
  <c r="R35" i="2"/>
  <c r="Q35" i="2"/>
  <c r="O35" i="2"/>
  <c r="N35" i="2"/>
  <c r="M35" i="2"/>
  <c r="Y35" i="2" s="1"/>
  <c r="L35" i="2"/>
  <c r="K35" i="2"/>
  <c r="J35" i="2"/>
  <c r="Z35" i="2" s="1"/>
  <c r="I35" i="2"/>
  <c r="H35" i="2"/>
  <c r="AB35" i="2" s="1"/>
  <c r="G35" i="2"/>
  <c r="F35" i="2"/>
  <c r="E35" i="2"/>
  <c r="D35" i="2"/>
  <c r="AA34" i="2"/>
  <c r="X34" i="2"/>
  <c r="W34" i="2"/>
  <c r="V34" i="2"/>
  <c r="U34" i="2"/>
  <c r="T34" i="2"/>
  <c r="S34" i="2"/>
  <c r="R34" i="2"/>
  <c r="Q34" i="2"/>
  <c r="O34" i="2"/>
  <c r="N34" i="2"/>
  <c r="M34" i="2"/>
  <c r="Y34" i="2" s="1"/>
  <c r="L34" i="2"/>
  <c r="K34" i="2"/>
  <c r="J34" i="2"/>
  <c r="Z34" i="2" s="1"/>
  <c r="I34" i="2"/>
  <c r="H34" i="2"/>
  <c r="AB34" i="2" s="1"/>
  <c r="G34" i="2"/>
  <c r="F34" i="2"/>
  <c r="E34" i="2"/>
  <c r="D34" i="2"/>
  <c r="AA33" i="2"/>
  <c r="X33" i="2"/>
  <c r="W33" i="2"/>
  <c r="V33" i="2"/>
  <c r="U33" i="2"/>
  <c r="T33" i="2"/>
  <c r="S33" i="2"/>
  <c r="R33" i="2"/>
  <c r="Q33" i="2"/>
  <c r="O33" i="2"/>
  <c r="N33" i="2"/>
  <c r="M33" i="2"/>
  <c r="Y33" i="2" s="1"/>
  <c r="L33" i="2"/>
  <c r="K33" i="2"/>
  <c r="J33" i="2"/>
  <c r="Z33" i="2" s="1"/>
  <c r="I33" i="2"/>
  <c r="H33" i="2"/>
  <c r="AB33" i="2" s="1"/>
  <c r="G33" i="2"/>
  <c r="F33" i="2"/>
  <c r="E33" i="2"/>
  <c r="D33" i="2"/>
  <c r="AA32" i="2"/>
  <c r="X32" i="2"/>
  <c r="W32" i="2"/>
  <c r="V32" i="2"/>
  <c r="U32" i="2"/>
  <c r="T32" i="2"/>
  <c r="S32" i="2"/>
  <c r="R32" i="2"/>
  <c r="Q32" i="2"/>
  <c r="O32" i="2"/>
  <c r="N32" i="2"/>
  <c r="M32" i="2"/>
  <c r="Y32" i="2" s="1"/>
  <c r="L32" i="2"/>
  <c r="K32" i="2"/>
  <c r="J32" i="2"/>
  <c r="Z32" i="2" s="1"/>
  <c r="I32" i="2"/>
  <c r="H32" i="2"/>
  <c r="AB32" i="2" s="1"/>
  <c r="G32" i="2"/>
  <c r="F32" i="2"/>
  <c r="E32" i="2"/>
  <c r="D32" i="2"/>
  <c r="AA31" i="2"/>
  <c r="X31" i="2"/>
  <c r="W31" i="2"/>
  <c r="V31" i="2"/>
  <c r="U31" i="2"/>
  <c r="T31" i="2"/>
  <c r="S31" i="2"/>
  <c r="R31" i="2"/>
  <c r="Q31" i="2"/>
  <c r="O31" i="2"/>
  <c r="N31" i="2"/>
  <c r="M31" i="2"/>
  <c r="Y31" i="2" s="1"/>
  <c r="L31" i="2"/>
  <c r="K31" i="2"/>
  <c r="J31" i="2"/>
  <c r="Z31" i="2" s="1"/>
  <c r="I31" i="2"/>
  <c r="H31" i="2"/>
  <c r="AB31" i="2" s="1"/>
  <c r="G31" i="2"/>
  <c r="F31" i="2"/>
  <c r="E31" i="2"/>
  <c r="D31" i="2"/>
  <c r="AA30" i="2"/>
  <c r="X30" i="2"/>
  <c r="W30" i="2"/>
  <c r="V30" i="2"/>
  <c r="U30" i="2"/>
  <c r="T30" i="2"/>
  <c r="S30" i="2"/>
  <c r="R30" i="2"/>
  <c r="Q30" i="2"/>
  <c r="O30" i="2"/>
  <c r="N30" i="2"/>
  <c r="M30" i="2"/>
  <c r="Y30" i="2" s="1"/>
  <c r="L30" i="2"/>
  <c r="K30" i="2"/>
  <c r="J30" i="2"/>
  <c r="Z30" i="2" s="1"/>
  <c r="I30" i="2"/>
  <c r="H30" i="2"/>
  <c r="AB30" i="2" s="1"/>
  <c r="G30" i="2"/>
  <c r="F30" i="2"/>
  <c r="E30" i="2"/>
  <c r="D30" i="2"/>
  <c r="AA29" i="2"/>
  <c r="X29" i="2"/>
  <c r="W29" i="2"/>
  <c r="V29" i="2"/>
  <c r="U29" i="2"/>
  <c r="T29" i="2"/>
  <c r="S29" i="2"/>
  <c r="R29" i="2"/>
  <c r="Q29" i="2"/>
  <c r="O29" i="2"/>
  <c r="N29" i="2"/>
  <c r="M29" i="2"/>
  <c r="Y29" i="2" s="1"/>
  <c r="L29" i="2"/>
  <c r="K29" i="2"/>
  <c r="J29" i="2"/>
  <c r="Z29" i="2" s="1"/>
  <c r="I29" i="2"/>
  <c r="H29" i="2"/>
  <c r="AB29" i="2" s="1"/>
  <c r="G29" i="2"/>
  <c r="F29" i="2"/>
  <c r="E29" i="2"/>
  <c r="D29" i="2"/>
  <c r="AA28" i="2"/>
  <c r="X28" i="2"/>
  <c r="W28" i="2"/>
  <c r="V28" i="2"/>
  <c r="U28" i="2"/>
  <c r="T28" i="2"/>
  <c r="S28" i="2"/>
  <c r="R28" i="2"/>
  <c r="Q28" i="2"/>
  <c r="O28" i="2"/>
  <c r="N28" i="2"/>
  <c r="M28" i="2"/>
  <c r="Y28" i="2" s="1"/>
  <c r="L28" i="2"/>
  <c r="K28" i="2"/>
  <c r="J28" i="2"/>
  <c r="Z28" i="2" s="1"/>
  <c r="I28" i="2"/>
  <c r="H28" i="2"/>
  <c r="AB28" i="2" s="1"/>
  <c r="G28" i="2"/>
  <c r="F28" i="2"/>
  <c r="E28" i="2"/>
  <c r="D28" i="2"/>
  <c r="AA27" i="2"/>
  <c r="X27" i="2"/>
  <c r="W27" i="2"/>
  <c r="V27" i="2"/>
  <c r="U27" i="2"/>
  <c r="T27" i="2"/>
  <c r="S27" i="2"/>
  <c r="R27" i="2"/>
  <c r="Q27" i="2"/>
  <c r="O27" i="2"/>
  <c r="N27" i="2"/>
  <c r="M27" i="2"/>
  <c r="Y27" i="2" s="1"/>
  <c r="L27" i="2"/>
  <c r="K27" i="2"/>
  <c r="J27" i="2"/>
  <c r="Z27" i="2" s="1"/>
  <c r="I27" i="2"/>
  <c r="H27" i="2"/>
  <c r="AB27" i="2" s="1"/>
  <c r="G27" i="2"/>
  <c r="F27" i="2"/>
  <c r="E27" i="2"/>
  <c r="D27" i="2"/>
  <c r="O26" i="2"/>
  <c r="N26" i="2"/>
  <c r="M26" i="2"/>
  <c r="L26" i="2"/>
  <c r="K26" i="2"/>
  <c r="J26" i="2"/>
  <c r="I26" i="2"/>
  <c r="H26" i="2"/>
  <c r="G26" i="2"/>
  <c r="F26" i="2"/>
  <c r="E26" i="2"/>
  <c r="AA25" i="2"/>
  <c r="X25" i="2"/>
  <c r="W25" i="2"/>
  <c r="V25" i="2"/>
  <c r="U25" i="2"/>
  <c r="T25" i="2"/>
  <c r="S25" i="2"/>
  <c r="R25" i="2"/>
  <c r="Q25" i="2"/>
  <c r="O25" i="2"/>
  <c r="N25" i="2"/>
  <c r="M25" i="2"/>
  <c r="Y25" i="2" s="1"/>
  <c r="L25" i="2"/>
  <c r="K25" i="2"/>
  <c r="J25" i="2"/>
  <c r="Z25" i="2" s="1"/>
  <c r="I25" i="2"/>
  <c r="H25" i="2"/>
  <c r="AB25" i="2" s="1"/>
  <c r="G25" i="2"/>
  <c r="F25" i="2"/>
  <c r="E25" i="2"/>
  <c r="D25" i="2"/>
  <c r="AA24" i="2"/>
  <c r="X24" i="2"/>
  <c r="W24" i="2"/>
  <c r="V24" i="2"/>
  <c r="U24" i="2"/>
  <c r="T24" i="2"/>
  <c r="S24" i="2"/>
  <c r="R24" i="2"/>
  <c r="Q24" i="2"/>
  <c r="O24" i="2"/>
  <c r="N24" i="2"/>
  <c r="M24" i="2"/>
  <c r="Y24" i="2" s="1"/>
  <c r="L24" i="2"/>
  <c r="K24" i="2"/>
  <c r="J24" i="2"/>
  <c r="Z24" i="2" s="1"/>
  <c r="I24" i="2"/>
  <c r="H24" i="2"/>
  <c r="AB24" i="2" s="1"/>
  <c r="G24" i="2"/>
  <c r="F24" i="2"/>
  <c r="E24" i="2"/>
  <c r="D24" i="2"/>
  <c r="AA23" i="2"/>
  <c r="X23" i="2"/>
  <c r="W23" i="2"/>
  <c r="V23" i="2"/>
  <c r="U23" i="2"/>
  <c r="T23" i="2"/>
  <c r="S23" i="2"/>
  <c r="R23" i="2"/>
  <c r="Q23" i="2"/>
  <c r="O23" i="2"/>
  <c r="N23" i="2"/>
  <c r="M23" i="2"/>
  <c r="Y23" i="2" s="1"/>
  <c r="L23" i="2"/>
  <c r="K23" i="2"/>
  <c r="J23" i="2"/>
  <c r="Z23" i="2" s="1"/>
  <c r="I23" i="2"/>
  <c r="H23" i="2"/>
  <c r="AB23" i="2" s="1"/>
  <c r="G23" i="2"/>
  <c r="F23" i="2"/>
  <c r="E23" i="2"/>
  <c r="D23" i="2"/>
  <c r="AA22" i="2"/>
  <c r="X22" i="2"/>
  <c r="W22" i="2"/>
  <c r="V22" i="2"/>
  <c r="U22" i="2"/>
  <c r="T22" i="2"/>
  <c r="S22" i="2"/>
  <c r="R22" i="2"/>
  <c r="Q22" i="2"/>
  <c r="O22" i="2"/>
  <c r="N22" i="2"/>
  <c r="M22" i="2"/>
  <c r="Y22" i="2" s="1"/>
  <c r="L22" i="2"/>
  <c r="K22" i="2"/>
  <c r="J22" i="2"/>
  <c r="Z22" i="2" s="1"/>
  <c r="I22" i="2"/>
  <c r="H22" i="2"/>
  <c r="AB22" i="2" s="1"/>
  <c r="G22" i="2"/>
  <c r="F22" i="2"/>
  <c r="E22" i="2"/>
  <c r="D22" i="2"/>
  <c r="AA21" i="2"/>
  <c r="X21" i="2"/>
  <c r="W21" i="2"/>
  <c r="V21" i="2"/>
  <c r="U21" i="2"/>
  <c r="T21" i="2"/>
  <c r="S21" i="2"/>
  <c r="R21" i="2"/>
  <c r="Q21" i="2"/>
  <c r="O21" i="2"/>
  <c r="N21" i="2"/>
  <c r="M21" i="2"/>
  <c r="Y21" i="2" s="1"/>
  <c r="L21" i="2"/>
  <c r="K21" i="2"/>
  <c r="J21" i="2"/>
  <c r="Z21" i="2" s="1"/>
  <c r="I21" i="2"/>
  <c r="H21" i="2"/>
  <c r="AB21" i="2" s="1"/>
  <c r="G21" i="2"/>
  <c r="F21" i="2"/>
  <c r="E21" i="2"/>
  <c r="D21" i="2"/>
  <c r="AA20" i="2"/>
  <c r="X20" i="2"/>
  <c r="W20" i="2"/>
  <c r="V20" i="2"/>
  <c r="U20" i="2"/>
  <c r="T20" i="2"/>
  <c r="S20" i="2"/>
  <c r="R20" i="2"/>
  <c r="Q20" i="2"/>
  <c r="O20" i="2"/>
  <c r="N20" i="2"/>
  <c r="M20" i="2"/>
  <c r="Y20" i="2" s="1"/>
  <c r="L20" i="2"/>
  <c r="K20" i="2"/>
  <c r="J20" i="2"/>
  <c r="Z20" i="2" s="1"/>
  <c r="I20" i="2"/>
  <c r="H20" i="2"/>
  <c r="AB20" i="2" s="1"/>
  <c r="G20" i="2"/>
  <c r="F20" i="2"/>
  <c r="E20" i="2"/>
  <c r="D20" i="2"/>
  <c r="AA19" i="2"/>
  <c r="X19" i="2"/>
  <c r="W19" i="2"/>
  <c r="V19" i="2"/>
  <c r="U19" i="2"/>
  <c r="T19" i="2"/>
  <c r="S19" i="2"/>
  <c r="R19" i="2"/>
  <c r="Q19" i="2"/>
  <c r="O19" i="2"/>
  <c r="N19" i="2"/>
  <c r="M19" i="2"/>
  <c r="Y19" i="2" s="1"/>
  <c r="L19" i="2"/>
  <c r="K19" i="2"/>
  <c r="J19" i="2"/>
  <c r="Z19" i="2" s="1"/>
  <c r="I19" i="2"/>
  <c r="H19" i="2"/>
  <c r="AB19" i="2" s="1"/>
  <c r="G19" i="2"/>
  <c r="F19" i="2"/>
  <c r="E19" i="2"/>
  <c r="D19" i="2"/>
  <c r="AA18" i="2"/>
  <c r="X18" i="2"/>
  <c r="W18" i="2"/>
  <c r="V18" i="2"/>
  <c r="U18" i="2"/>
  <c r="T18" i="2"/>
  <c r="S18" i="2"/>
  <c r="R18" i="2"/>
  <c r="Q18" i="2"/>
  <c r="O18" i="2"/>
  <c r="N18" i="2"/>
  <c r="M18" i="2"/>
  <c r="Y18" i="2" s="1"/>
  <c r="L18" i="2"/>
  <c r="K18" i="2"/>
  <c r="J18" i="2"/>
  <c r="Z18" i="2" s="1"/>
  <c r="I18" i="2"/>
  <c r="H18" i="2"/>
  <c r="AB18" i="2" s="1"/>
  <c r="G18" i="2"/>
  <c r="F18" i="2"/>
  <c r="E18" i="2"/>
  <c r="D18" i="2"/>
  <c r="AA17" i="2"/>
  <c r="X17" i="2"/>
  <c r="W17" i="2"/>
  <c r="V17" i="2"/>
  <c r="U17" i="2"/>
  <c r="T17" i="2"/>
  <c r="S17" i="2"/>
  <c r="R17" i="2"/>
  <c r="Q17" i="2"/>
  <c r="O17" i="2"/>
  <c r="N17" i="2"/>
  <c r="M17" i="2"/>
  <c r="Y17" i="2" s="1"/>
  <c r="L17" i="2"/>
  <c r="K17" i="2"/>
  <c r="J17" i="2"/>
  <c r="Z17" i="2" s="1"/>
  <c r="I17" i="2"/>
  <c r="H17" i="2"/>
  <c r="AB17" i="2" s="1"/>
  <c r="G17" i="2"/>
  <c r="F17" i="2"/>
  <c r="E17" i="2"/>
  <c r="D17" i="2"/>
  <c r="AA16" i="2"/>
  <c r="X16" i="2"/>
  <c r="W16" i="2"/>
  <c r="V16" i="2"/>
  <c r="U16" i="2"/>
  <c r="T16" i="2"/>
  <c r="S16" i="2"/>
  <c r="R16" i="2"/>
  <c r="Q16" i="2"/>
  <c r="O16" i="2"/>
  <c r="N16" i="2"/>
  <c r="M16" i="2"/>
  <c r="Y16" i="2" s="1"/>
  <c r="L16" i="2"/>
  <c r="K16" i="2"/>
  <c r="J16" i="2"/>
  <c r="Z16" i="2" s="1"/>
  <c r="I16" i="2"/>
  <c r="H16" i="2"/>
  <c r="AB16" i="2" s="1"/>
  <c r="G16" i="2"/>
  <c r="F16" i="2"/>
  <c r="E16" i="2"/>
  <c r="D16" i="2"/>
  <c r="AA15" i="2"/>
  <c r="X15" i="2"/>
  <c r="W15" i="2"/>
  <c r="V15" i="2"/>
  <c r="U15" i="2"/>
  <c r="T15" i="2"/>
  <c r="S15" i="2"/>
  <c r="R15" i="2"/>
  <c r="Q15" i="2"/>
  <c r="O15" i="2"/>
  <c r="N15" i="2"/>
  <c r="M15" i="2"/>
  <c r="Y15" i="2" s="1"/>
  <c r="L15" i="2"/>
  <c r="K15" i="2"/>
  <c r="J15" i="2"/>
  <c r="Z15" i="2" s="1"/>
  <c r="I15" i="2"/>
  <c r="H15" i="2"/>
  <c r="AB15" i="2" s="1"/>
  <c r="G15" i="2"/>
  <c r="F15" i="2"/>
  <c r="E15" i="2"/>
  <c r="D15" i="2"/>
  <c r="AA14" i="2"/>
  <c r="X14" i="2"/>
  <c r="W14" i="2"/>
  <c r="V14" i="2"/>
  <c r="U14" i="2"/>
  <c r="T14" i="2"/>
  <c r="S14" i="2"/>
  <c r="R14" i="2"/>
  <c r="Q14" i="2"/>
  <c r="O14" i="2"/>
  <c r="N14" i="2"/>
  <c r="M14" i="2"/>
  <c r="Y14" i="2" s="1"/>
  <c r="L14" i="2"/>
  <c r="K14" i="2"/>
  <c r="J14" i="2"/>
  <c r="Z14" i="2" s="1"/>
  <c r="I14" i="2"/>
  <c r="H14" i="2"/>
  <c r="AB14" i="2" s="1"/>
  <c r="G14" i="2"/>
  <c r="F14" i="2"/>
  <c r="E14" i="2"/>
  <c r="D14" i="2"/>
  <c r="AA13" i="2"/>
  <c r="X13" i="2"/>
  <c r="W13" i="2"/>
  <c r="V13" i="2"/>
  <c r="U13" i="2"/>
  <c r="T13" i="2"/>
  <c r="S13" i="2"/>
  <c r="R13" i="2"/>
  <c r="Q13" i="2"/>
  <c r="O13" i="2"/>
  <c r="N13" i="2"/>
  <c r="M13" i="2"/>
  <c r="Y13" i="2" s="1"/>
  <c r="L13" i="2"/>
  <c r="K13" i="2"/>
  <c r="J13" i="2"/>
  <c r="Z13" i="2" s="1"/>
  <c r="I13" i="2"/>
  <c r="H13" i="2"/>
  <c r="AB13" i="2" s="1"/>
  <c r="G13" i="2"/>
  <c r="F13" i="2"/>
  <c r="E13" i="2"/>
  <c r="D13" i="2"/>
  <c r="AA12" i="2"/>
  <c r="X12" i="2"/>
  <c r="W12" i="2"/>
  <c r="V12" i="2"/>
  <c r="U12" i="2"/>
  <c r="T12" i="2"/>
  <c r="S12" i="2"/>
  <c r="R12" i="2"/>
  <c r="Q12" i="2"/>
  <c r="O12" i="2"/>
  <c r="N12" i="2"/>
  <c r="M12" i="2"/>
  <c r="Y12" i="2" s="1"/>
  <c r="L12" i="2"/>
  <c r="K12" i="2"/>
  <c r="J12" i="2"/>
  <c r="Z12" i="2" s="1"/>
  <c r="I12" i="2"/>
  <c r="H12" i="2"/>
  <c r="AB12" i="2" s="1"/>
  <c r="G12" i="2"/>
  <c r="F12" i="2"/>
  <c r="E12" i="2"/>
  <c r="D12" i="2"/>
  <c r="AA11" i="2"/>
  <c r="X11" i="2"/>
  <c r="W11" i="2"/>
  <c r="V11" i="2"/>
  <c r="U11" i="2"/>
  <c r="T11" i="2"/>
  <c r="S11" i="2"/>
  <c r="R11" i="2"/>
  <c r="Q11" i="2"/>
  <c r="O11" i="2"/>
  <c r="N11" i="2"/>
  <c r="M11" i="2"/>
  <c r="Y11" i="2" s="1"/>
  <c r="L11" i="2"/>
  <c r="K11" i="2"/>
  <c r="J11" i="2"/>
  <c r="Z11" i="2" s="1"/>
  <c r="I11" i="2"/>
  <c r="H11" i="2"/>
  <c r="AB11" i="2" s="1"/>
  <c r="G11" i="2"/>
  <c r="F11" i="2"/>
  <c r="E11" i="2"/>
  <c r="D11" i="2"/>
  <c r="AA10" i="2"/>
  <c r="X10" i="2"/>
  <c r="W10" i="2"/>
  <c r="V10" i="2"/>
  <c r="U10" i="2"/>
  <c r="T10" i="2"/>
  <c r="S10" i="2"/>
  <c r="R10" i="2"/>
  <c r="Q10" i="2"/>
  <c r="O10" i="2"/>
  <c r="N10" i="2"/>
  <c r="M10" i="2"/>
  <c r="Y10" i="2" s="1"/>
  <c r="L10" i="2"/>
  <c r="K10" i="2"/>
  <c r="J10" i="2"/>
  <c r="Z10" i="2" s="1"/>
  <c r="I10" i="2"/>
  <c r="H10" i="2"/>
  <c r="AB10" i="2" s="1"/>
  <c r="G10" i="2"/>
  <c r="F10" i="2"/>
  <c r="E10" i="2"/>
  <c r="D10" i="2"/>
  <c r="AA9" i="2"/>
  <c r="X9" i="2"/>
  <c r="W9" i="2"/>
  <c r="V9" i="2"/>
  <c r="U9" i="2"/>
  <c r="T9" i="2"/>
  <c r="S9" i="2"/>
  <c r="R9" i="2"/>
  <c r="Q9" i="2"/>
  <c r="O9" i="2"/>
  <c r="N9" i="2"/>
  <c r="M9" i="2"/>
  <c r="Y9" i="2" s="1"/>
  <c r="L9" i="2"/>
  <c r="K9" i="2"/>
  <c r="J9" i="2"/>
  <c r="Z9" i="2" s="1"/>
  <c r="I9" i="2"/>
  <c r="H9" i="2"/>
  <c r="AB9" i="2" s="1"/>
  <c r="G9" i="2"/>
  <c r="F9" i="2"/>
  <c r="E9" i="2"/>
  <c r="D9" i="2"/>
  <c r="AA8" i="2"/>
  <c r="X8" i="2"/>
  <c r="W8" i="2"/>
  <c r="V8" i="2"/>
  <c r="U8" i="2"/>
  <c r="T8" i="2"/>
  <c r="S8" i="2"/>
  <c r="R8" i="2"/>
  <c r="Q8" i="2"/>
  <c r="O8" i="2"/>
  <c r="N8" i="2"/>
  <c r="M8" i="2"/>
  <c r="Y8" i="2" s="1"/>
  <c r="L8" i="2"/>
  <c r="K8" i="2"/>
  <c r="J8" i="2"/>
  <c r="Z8" i="2" s="1"/>
  <c r="I8" i="2"/>
  <c r="H8" i="2"/>
  <c r="AB8" i="2" s="1"/>
  <c r="G8" i="2"/>
  <c r="F8" i="2"/>
  <c r="E8" i="2"/>
  <c r="D8" i="2"/>
  <c r="AA7" i="2"/>
  <c r="X7" i="2"/>
  <c r="W7" i="2"/>
  <c r="V7" i="2"/>
  <c r="U7" i="2"/>
  <c r="T7" i="2"/>
  <c r="S7" i="2"/>
  <c r="R7" i="2"/>
  <c r="Q7" i="2"/>
  <c r="O7" i="2"/>
  <c r="N7" i="2"/>
  <c r="M7" i="2"/>
  <c r="Y7" i="2" s="1"/>
  <c r="L7" i="2"/>
  <c r="K7" i="2"/>
  <c r="J7" i="2"/>
  <c r="Z7" i="2" s="1"/>
  <c r="I7" i="2"/>
  <c r="H7" i="2"/>
  <c r="AB7" i="2" s="1"/>
  <c r="G7" i="2"/>
  <c r="F7" i="2"/>
  <c r="E7" i="2"/>
  <c r="D7" i="2"/>
  <c r="AA6" i="2"/>
  <c r="X6" i="2"/>
  <c r="W6" i="2"/>
  <c r="V6" i="2"/>
  <c r="U6" i="2"/>
  <c r="T6" i="2"/>
  <c r="S6" i="2"/>
  <c r="R6" i="2"/>
  <c r="Q6" i="2"/>
  <c r="O6" i="2"/>
  <c r="N6" i="2"/>
  <c r="M6" i="2"/>
  <c r="Y6" i="2" s="1"/>
  <c r="L6" i="2"/>
  <c r="K6" i="2"/>
  <c r="J6" i="2"/>
  <c r="Z6" i="2" s="1"/>
  <c r="I6" i="2"/>
  <c r="H6" i="2"/>
  <c r="AB6" i="2" s="1"/>
  <c r="G6" i="2"/>
  <c r="F6" i="2"/>
  <c r="E6" i="2"/>
  <c r="D6" i="2"/>
  <c r="AA5" i="2"/>
  <c r="X5" i="2"/>
  <c r="W5" i="2"/>
  <c r="V5" i="2"/>
  <c r="U5" i="2"/>
  <c r="T5" i="2"/>
  <c r="S5" i="2"/>
  <c r="R5" i="2"/>
  <c r="Q5" i="2"/>
  <c r="O5" i="2"/>
  <c r="N5" i="2"/>
  <c r="M5" i="2"/>
  <c r="Y5" i="2" s="1"/>
  <c r="L5" i="2"/>
  <c r="K5" i="2"/>
  <c r="J5" i="2"/>
  <c r="Z5" i="2" s="1"/>
  <c r="I5" i="2"/>
  <c r="H5" i="2"/>
  <c r="AB5" i="2" s="1"/>
  <c r="G5" i="2"/>
  <c r="F5" i="2"/>
  <c r="E5" i="2"/>
  <c r="D5" i="2"/>
  <c r="AA4" i="2"/>
  <c r="X4" i="2"/>
  <c r="W4" i="2"/>
  <c r="V4" i="2"/>
  <c r="U4" i="2"/>
  <c r="T4" i="2"/>
  <c r="S4" i="2"/>
  <c r="R4" i="2"/>
  <c r="Q4" i="2"/>
  <c r="O4" i="2"/>
  <c r="N4" i="2"/>
  <c r="M4" i="2"/>
  <c r="Y4" i="2" s="1"/>
  <c r="L4" i="2"/>
  <c r="K4" i="2"/>
  <c r="J4" i="2"/>
  <c r="Z4" i="2" s="1"/>
  <c r="I4" i="2"/>
  <c r="H4" i="2"/>
  <c r="AB4" i="2" s="1"/>
  <c r="G4" i="2"/>
  <c r="F4" i="2"/>
  <c r="E4" i="2"/>
  <c r="D4" i="2"/>
  <c r="AA3" i="2"/>
  <c r="X3" i="2"/>
  <c r="W3" i="2"/>
  <c r="V3" i="2"/>
  <c r="U3" i="2"/>
  <c r="T3" i="2"/>
  <c r="S3" i="2"/>
  <c r="R3" i="2"/>
  <c r="Q3" i="2"/>
  <c r="O3" i="2"/>
  <c r="N3" i="2"/>
  <c r="M3" i="2"/>
  <c r="Y3" i="2" s="1"/>
  <c r="L3" i="2"/>
  <c r="K3" i="2"/>
  <c r="J3" i="2"/>
  <c r="Z3" i="2" s="1"/>
  <c r="I3" i="2"/>
  <c r="H3" i="2"/>
  <c r="AB3" i="2" s="1"/>
  <c r="G3" i="2"/>
  <c r="F3" i="2"/>
  <c r="E3" i="2"/>
  <c r="D3" i="2"/>
  <c r="AA2" i="2"/>
  <c r="X2" i="2"/>
  <c r="W2" i="2"/>
  <c r="V2" i="2"/>
  <c r="U2" i="2"/>
  <c r="T2" i="2"/>
  <c r="S2" i="2"/>
  <c r="R2" i="2"/>
  <c r="Q2" i="2"/>
  <c r="O2" i="2"/>
  <c r="N2" i="2"/>
  <c r="M2" i="2"/>
  <c r="Y2" i="2" s="1"/>
  <c r="L2" i="2"/>
  <c r="K2" i="2"/>
  <c r="J2" i="2"/>
  <c r="Z2" i="2" s="1"/>
  <c r="I2" i="2"/>
  <c r="H2" i="2"/>
  <c r="AB2" i="2" s="1"/>
  <c r="G2" i="2"/>
  <c r="F2" i="2"/>
  <c r="E2" i="2"/>
  <c r="D2" i="2"/>
  <c r="Z116" i="2" l="1"/>
  <c r="Y172" i="2"/>
  <c r="Z190" i="2"/>
  <c r="Z252" i="2"/>
  <c r="Y352" i="2"/>
  <c r="Z352" i="2"/>
  <c r="Y48" i="2"/>
  <c r="Y52" i="2"/>
  <c r="Y56" i="2"/>
  <c r="Y60" i="2"/>
  <c r="Y64" i="2"/>
  <c r="Y68" i="2"/>
  <c r="Y72" i="2"/>
  <c r="Y76" i="2"/>
  <c r="Y79" i="2"/>
  <c r="Y83" i="2"/>
  <c r="Y87" i="2"/>
  <c r="Y91" i="2"/>
  <c r="Y120" i="2"/>
  <c r="Z226" i="2"/>
  <c r="Y234" i="2"/>
  <c r="Y238" i="2"/>
  <c r="Y342" i="2"/>
  <c r="Y350" i="2"/>
  <c r="Z47" i="2"/>
  <c r="Z51" i="2"/>
  <c r="Z55" i="2"/>
  <c r="Z59" i="2"/>
  <c r="Z63" i="2"/>
  <c r="Z67" i="2"/>
  <c r="Z71" i="2"/>
  <c r="Z75" i="2"/>
  <c r="Z79" i="2"/>
  <c r="Z82" i="2"/>
  <c r="Z83" i="2"/>
  <c r="Z86" i="2"/>
  <c r="Z87" i="2"/>
  <c r="Z90" i="2"/>
  <c r="Z91" i="2"/>
  <c r="Y116" i="2"/>
  <c r="Z120" i="2"/>
  <c r="Z234" i="2"/>
  <c r="Z238" i="2"/>
  <c r="Y252" i="2"/>
  <c r="Z350" i="2"/>
  <c r="Z354" i="2"/>
  <c r="Z355" i="2"/>
  <c r="AI121" i="4"/>
  <c r="AA117" i="2" s="1"/>
  <c r="AI125" i="4"/>
  <c r="AA121" i="2" s="1"/>
  <c r="AI129" i="4"/>
  <c r="E155" i="4"/>
  <c r="F150" i="2" s="1"/>
  <c r="E161" i="4"/>
  <c r="AI164" i="4"/>
  <c r="AI176" i="4"/>
  <c r="AI188" i="4"/>
  <c r="AI197" i="4"/>
  <c r="AI199" i="4"/>
  <c r="AA191" i="2" s="1"/>
  <c r="E216" i="4"/>
  <c r="F206" i="2" s="1"/>
  <c r="AI222" i="4"/>
  <c r="AI238" i="4"/>
  <c r="AA226" i="2" s="1"/>
  <c r="AI240" i="4"/>
  <c r="AA228" i="2" s="1"/>
  <c r="E246" i="4"/>
  <c r="F233" i="2" s="1"/>
  <c r="AI273" i="4"/>
  <c r="AI277" i="4"/>
  <c r="AI281" i="4"/>
  <c r="AI285" i="4"/>
  <c r="AI289" i="4"/>
  <c r="AA274" i="2" s="1"/>
  <c r="AI293" i="4"/>
  <c r="E118" i="4"/>
  <c r="F114" i="2" s="1"/>
  <c r="AI120" i="4"/>
  <c r="AA116" i="2" s="1"/>
  <c r="AI124" i="4"/>
  <c r="AA120" i="2" s="1"/>
  <c r="AI128" i="4"/>
  <c r="AA124" i="2" s="1"/>
  <c r="AI172" i="4"/>
  <c r="E178" i="4"/>
  <c r="F171" i="2" s="1"/>
  <c r="AI184" i="4"/>
  <c r="AA177" i="2" s="1"/>
  <c r="AI211" i="4"/>
  <c r="AI256" i="4"/>
  <c r="AI260" i="4"/>
  <c r="E295" i="4"/>
  <c r="AI168" i="4"/>
  <c r="AA161" i="2" s="1"/>
  <c r="AI196" i="4"/>
  <c r="AI198" i="4"/>
  <c r="AA190" i="2" s="1"/>
  <c r="AI207" i="4"/>
  <c r="AI230" i="4"/>
  <c r="AI239" i="4"/>
  <c r="AA227" i="2" s="1"/>
  <c r="E262" i="4"/>
  <c r="F249" i="2" s="1"/>
  <c r="E303" i="4"/>
  <c r="F284" i="2" s="1"/>
  <c r="D33" i="5"/>
  <c r="D31" i="5"/>
  <c r="D29" i="5"/>
  <c r="D27" i="5"/>
  <c r="D25" i="5"/>
  <c r="D23" i="5"/>
  <c r="D21" i="5"/>
  <c r="D19" i="5"/>
  <c r="D17" i="5"/>
  <c r="D15" i="5"/>
  <c r="D13" i="5"/>
  <c r="D11" i="5"/>
  <c r="D9" i="5"/>
  <c r="D7" i="5"/>
  <c r="D5" i="5"/>
  <c r="C4" i="5"/>
  <c r="C33" i="5"/>
  <c r="C31" i="5"/>
  <c r="C29" i="5"/>
  <c r="C27" i="5"/>
  <c r="C25" i="5"/>
  <c r="C23" i="5"/>
  <c r="C21" i="5"/>
  <c r="C19" i="5"/>
  <c r="C17" i="5"/>
  <c r="C15" i="5"/>
  <c r="C13" i="5"/>
  <c r="C11" i="5"/>
  <c r="C9" i="5"/>
  <c r="C7" i="5"/>
  <c r="C5" i="5"/>
  <c r="D34" i="5"/>
  <c r="D32" i="5"/>
  <c r="D30" i="5"/>
  <c r="D28" i="5"/>
  <c r="D26" i="5"/>
  <c r="D24" i="5"/>
  <c r="D22" i="5"/>
  <c r="D20" i="5"/>
  <c r="D18" i="5"/>
  <c r="D16" i="5"/>
  <c r="D14" i="5"/>
  <c r="D12" i="5"/>
  <c r="D10" i="5"/>
  <c r="D8" i="5"/>
  <c r="D6" i="5"/>
  <c r="D4" i="5"/>
  <c r="C34" i="5"/>
  <c r="C32" i="5"/>
  <c r="C30" i="5"/>
  <c r="C28" i="5"/>
  <c r="C26" i="5"/>
  <c r="C24" i="5"/>
  <c r="C22" i="5"/>
  <c r="C20" i="5"/>
  <c r="C18" i="5"/>
  <c r="C16" i="5"/>
  <c r="C14" i="5"/>
  <c r="C12" i="5"/>
  <c r="C10" i="5"/>
  <c r="C8" i="5"/>
  <c r="C6" i="5"/>
  <c r="P254" i="2" l="1"/>
  <c r="P241" i="2"/>
  <c r="P352" i="2"/>
  <c r="P37" i="2"/>
  <c r="P51" i="2"/>
  <c r="P364" i="2"/>
  <c r="P100" i="2"/>
  <c r="P92" i="2"/>
  <c r="P113" i="2"/>
  <c r="P161" i="2"/>
  <c r="P101" i="2"/>
  <c r="P69" i="2"/>
  <c r="P41" i="2"/>
  <c r="P64" i="2"/>
  <c r="P28" i="2"/>
  <c r="P18" i="2"/>
  <c r="P274" i="2"/>
  <c r="P83" i="2"/>
  <c r="P75" i="2"/>
  <c r="P56" i="2"/>
  <c r="P5" i="2"/>
  <c r="P375" i="2"/>
  <c r="P374" i="2"/>
  <c r="P358" i="2"/>
  <c r="P373" i="2"/>
  <c r="P376" i="2"/>
  <c r="P240" i="2"/>
  <c r="P122" i="2"/>
  <c r="P253" i="2"/>
  <c r="P239" i="2"/>
  <c r="P121" i="2"/>
  <c r="P349" i="2"/>
  <c r="P251" i="2"/>
  <c r="P49" i="2"/>
  <c r="P11" i="2"/>
  <c r="P35" i="2"/>
  <c r="P13" i="2"/>
  <c r="P252" i="2"/>
  <c r="P36" i="2"/>
  <c r="P350" i="2"/>
  <c r="P120" i="2"/>
  <c r="P50" i="2"/>
  <c r="P12" i="2"/>
  <c r="P363" i="2"/>
  <c r="P99" i="2"/>
  <c r="P73" i="2"/>
  <c r="P63" i="2"/>
  <c r="P40" i="2"/>
  <c r="P91" i="2"/>
  <c r="P82" i="2"/>
  <c r="P68" i="2"/>
  <c r="P55" i="2"/>
  <c r="P27" i="2"/>
  <c r="P17" i="2"/>
  <c r="P74" i="2"/>
  <c r="P54" i="2"/>
  <c r="P16" i="2"/>
  <c r="P4" i="2"/>
  <c r="P372" i="2"/>
  <c r="P348" i="2"/>
  <c r="P119" i="2"/>
  <c r="P48" i="2"/>
  <c r="P25" i="2"/>
  <c r="P238" i="2"/>
  <c r="P34" i="2"/>
  <c r="P371" i="2"/>
  <c r="P357" i="2"/>
  <c r="P250" i="2"/>
  <c r="P118" i="2"/>
  <c r="P80" i="2"/>
  <c r="P347" i="2"/>
  <c r="P301" i="2"/>
  <c r="P281" i="2"/>
  <c r="P237" i="2"/>
  <c r="P89" i="2"/>
  <c r="P33" i="2"/>
  <c r="P10" i="2"/>
  <c r="P47" i="2"/>
  <c r="P24" i="2"/>
  <c r="P81" i="2"/>
  <c r="P15" i="2"/>
  <c r="P3" i="2"/>
  <c r="P90" i="2"/>
  <c r="P39" i="2"/>
  <c r="P98" i="2"/>
  <c r="P62" i="2"/>
  <c r="P2" i="2"/>
  <c r="P67" i="2"/>
  <c r="P370" i="2"/>
  <c r="P356" i="2"/>
  <c r="P236" i="2"/>
  <c r="P88" i="2"/>
  <c r="P207" i="2"/>
  <c r="P279" i="2"/>
  <c r="P105" i="2"/>
  <c r="P61" i="2"/>
  <c r="P23" i="2"/>
  <c r="P9" i="2"/>
  <c r="P32" i="2"/>
  <c r="P79" i="2"/>
  <c r="P46" i="2"/>
  <c r="P369" i="2"/>
  <c r="P368" i="2"/>
  <c r="P300" i="2"/>
  <c r="P278" i="2"/>
  <c r="P228" i="2"/>
  <c r="P104" i="2"/>
  <c r="P96" i="2"/>
  <c r="P355" i="2"/>
  <c r="P249" i="2"/>
  <c r="P235" i="2"/>
  <c r="P191" i="2"/>
  <c r="P151" i="2"/>
  <c r="P117" i="2"/>
  <c r="P341" i="2"/>
  <c r="P177" i="2"/>
  <c r="P171" i="2"/>
  <c r="P172" i="2"/>
  <c r="P45" i="2"/>
  <c r="P314" i="2"/>
  <c r="P190" i="2"/>
  <c r="P22" i="2"/>
  <c r="P342" i="2"/>
  <c r="P206" i="2"/>
  <c r="P78" i="2"/>
  <c r="P8" i="2"/>
  <c r="P60" i="2"/>
  <c r="P21" i="2"/>
  <c r="P156" i="2"/>
  <c r="P353" i="2"/>
  <c r="P97" i="2"/>
  <c r="P53" i="2"/>
  <c r="P14" i="2"/>
  <c r="P124" i="2"/>
  <c r="P38" i="2"/>
  <c r="P361" i="2"/>
  <c r="P366" i="2"/>
  <c r="P284" i="2"/>
  <c r="P176" i="2"/>
  <c r="P354" i="2"/>
  <c r="P299" i="2"/>
  <c r="P277" i="2"/>
  <c r="P227" i="2"/>
  <c r="P103" i="2"/>
  <c r="P95" i="2"/>
  <c r="P115" i="2"/>
  <c r="P77" i="2"/>
  <c r="P7" i="2"/>
  <c r="P59" i="2"/>
  <c r="P116" i="2"/>
  <c r="P44" i="2"/>
  <c r="P31" i="2"/>
  <c r="P234" i="2"/>
  <c r="P87" i="2"/>
  <c r="P86" i="2"/>
  <c r="P72" i="2"/>
  <c r="P226" i="2"/>
  <c r="P150" i="2"/>
  <c r="P66" i="2"/>
  <c r="P20" i="2"/>
  <c r="P377" i="2"/>
  <c r="P123" i="2"/>
  <c r="P52" i="2"/>
  <c r="P365" i="2"/>
  <c r="P359" i="2"/>
  <c r="P360" i="2"/>
  <c r="P224" i="2"/>
  <c r="P204" i="2"/>
  <c r="P114" i="2"/>
  <c r="P84" i="2"/>
  <c r="P297" i="2"/>
  <c r="P275" i="2"/>
  <c r="P233" i="2"/>
  <c r="P225" i="2"/>
  <c r="P205" i="2"/>
  <c r="P93" i="2"/>
  <c r="P85" i="2"/>
  <c r="P65" i="2"/>
  <c r="P57" i="2"/>
  <c r="P29" i="2"/>
  <c r="P19" i="2"/>
  <c r="P43" i="2"/>
  <c r="P296" i="2"/>
  <c r="P76" i="2"/>
  <c r="P71" i="2"/>
  <c r="P102" i="2"/>
  <c r="P94" i="2"/>
  <c r="P70" i="2"/>
  <c r="P58" i="2"/>
  <c r="P42" i="2"/>
  <c r="P30" i="2"/>
  <c r="P6" i="2"/>
</calcChain>
</file>

<file path=xl/sharedStrings.xml><?xml version="1.0" encoding="utf-8"?>
<sst xmlns="http://schemas.openxmlformats.org/spreadsheetml/2006/main" count="10790" uniqueCount="6880">
  <si>
    <t>Компания</t>
  </si>
  <si>
    <t>Дата</t>
  </si>
  <si>
    <t>Рейтинг</t>
  </si>
  <si>
    <t>PD</t>
  </si>
  <si>
    <t>Денежные средства</t>
  </si>
  <si>
    <t>Финансовые активы + Депозиты</t>
  </si>
  <si>
    <t>Итого Активы</t>
  </si>
  <si>
    <t>Инвестиции в ассоциированные предприятия</t>
  </si>
  <si>
    <t>Кредиторская задолженность</t>
  </si>
  <si>
    <t>Итого обязательства</t>
  </si>
  <si>
    <t>Обязательства по договорам / Пенсионные резервы</t>
  </si>
  <si>
    <t>Капитал</t>
  </si>
  <si>
    <t>Прибыль</t>
  </si>
  <si>
    <t>Итого Взносов</t>
  </si>
  <si>
    <t>Итого выплат</t>
  </si>
  <si>
    <t>Инфляция</t>
  </si>
  <si>
    <t>RUONIA</t>
  </si>
  <si>
    <t>Доходность US Treasury 2</t>
  </si>
  <si>
    <t>Доходность US Treasury 5</t>
  </si>
  <si>
    <t>Доходность US Treasury 10</t>
  </si>
  <si>
    <t>Доходность ОФЗ 2</t>
  </si>
  <si>
    <t>Доходность ОФЗ 5</t>
  </si>
  <si>
    <t>Доходность ОФЗ 10</t>
  </si>
  <si>
    <t>Индекс Мосбиржи</t>
  </si>
  <si>
    <t>ROE</t>
  </si>
  <si>
    <t>Leverage</t>
  </si>
  <si>
    <t>Участие АСВ</t>
  </si>
  <si>
    <t>Кэптивность</t>
  </si>
  <si>
    <t>Алмазная Осень</t>
  </si>
  <si>
    <t>ruAA</t>
  </si>
  <si>
    <t>2.905,81</t>
  </si>
  <si>
    <t>2.488,02</t>
  </si>
  <si>
    <t>2.641,15</t>
  </si>
  <si>
    <t>2.323,64</t>
  </si>
  <si>
    <t>1.861,27</t>
  </si>
  <si>
    <t>A++</t>
  </si>
  <si>
    <t>1.885,92</t>
  </si>
  <si>
    <t>A+</t>
  </si>
  <si>
    <t>1.693,07</t>
  </si>
  <si>
    <t>A</t>
  </si>
  <si>
    <t>1.384,50</t>
  </si>
  <si>
    <t>1.396,91</t>
  </si>
  <si>
    <t>1.525,52</t>
  </si>
  <si>
    <t>1.425,24</t>
  </si>
  <si>
    <t>1.627,03</t>
  </si>
  <si>
    <t>Альянс</t>
  </si>
  <si>
    <t>2.724,33</t>
  </si>
  <si>
    <t>2.753,96</t>
  </si>
  <si>
    <t>2.493,28</t>
  </si>
  <si>
    <t>2.274,62</t>
  </si>
  <si>
    <t>1.925,74</t>
  </si>
  <si>
    <t>1.942,46</t>
  </si>
  <si>
    <t>1.723,01</t>
  </si>
  <si>
    <t>1.632,12</t>
  </si>
  <si>
    <t>1.417,82</t>
  </si>
  <si>
    <t>1.297,01</t>
  </si>
  <si>
    <t>1.284,48</t>
  </si>
  <si>
    <t>НПФ ВТБ</t>
  </si>
  <si>
    <t>ruAAA</t>
  </si>
  <si>
    <t>2.504,23</t>
  </si>
  <si>
    <t>2.309,36</t>
  </si>
  <si>
    <t>1.916,75</t>
  </si>
  <si>
    <t>2.176,00</t>
  </si>
  <si>
    <t>1.747,57</t>
  </si>
  <si>
    <t>1.396,61</t>
  </si>
  <si>
    <t>1.506,41</t>
  </si>
  <si>
    <t>1.396,39</t>
  </si>
  <si>
    <t>1.365,13</t>
  </si>
  <si>
    <t>B+</t>
  </si>
  <si>
    <t>ГАЗФОНД</t>
  </si>
  <si>
    <t>3.110,05</t>
  </si>
  <si>
    <t>2.487,48</t>
  </si>
  <si>
    <t>2.249,23</t>
  </si>
  <si>
    <t>1.850,81</t>
  </si>
  <si>
    <t>2.159,96</t>
  </si>
  <si>
    <t>1.630,39</t>
  </si>
  <si>
    <t>1.671,47</t>
  </si>
  <si>
    <t>1.466,70</t>
  </si>
  <si>
    <t>1.528,48</t>
  </si>
  <si>
    <t>1.564,82</t>
  </si>
  <si>
    <t>1.664,86</t>
  </si>
  <si>
    <t>1.377,93</t>
  </si>
  <si>
    <t>Национальный</t>
  </si>
  <si>
    <t>ruAA+</t>
  </si>
  <si>
    <t>3.033,81</t>
  </si>
  <si>
    <t>2.748,64</t>
  </si>
  <si>
    <t>2.431,29</t>
  </si>
  <si>
    <t>2.131,94</t>
  </si>
  <si>
    <t>1.945,12</t>
  </si>
  <si>
    <t>1.962,71</t>
  </si>
  <si>
    <t>1.716,91</t>
  </si>
  <si>
    <t>1.530,40</t>
  </si>
  <si>
    <t>ГАЗФОНД Пенсионные накопления</t>
  </si>
  <si>
    <t>2.766,26</t>
  </si>
  <si>
    <t>2.701,84</t>
  </si>
  <si>
    <t>2.315,45</t>
  </si>
  <si>
    <t>1.868,42</t>
  </si>
  <si>
    <t>1.934,92</t>
  </si>
  <si>
    <t>Эволюция</t>
  </si>
  <si>
    <t>2.780,20</t>
  </si>
  <si>
    <t>2.377,95</t>
  </si>
  <si>
    <t>2.119,42</t>
  </si>
  <si>
    <t>1.947,71</t>
  </si>
  <si>
    <t>1.981,76</t>
  </si>
  <si>
    <t>Ренессанс Пенсии</t>
  </si>
  <si>
    <t>3.030,84</t>
  </si>
  <si>
    <t>ruAA-</t>
  </si>
  <si>
    <t>2.494,63</t>
  </si>
  <si>
    <t>2.053,81</t>
  </si>
  <si>
    <t>2.086,84</t>
  </si>
  <si>
    <t>1.733,09</t>
  </si>
  <si>
    <t>1.479,46</t>
  </si>
  <si>
    <t>Сбербанк</t>
  </si>
  <si>
    <t>3.085,16</t>
  </si>
  <si>
    <t>2.700,57</t>
  </si>
  <si>
    <t>2.370,35</t>
  </si>
  <si>
    <t>2.106,17</t>
  </si>
  <si>
    <t>1.838,32</t>
  </si>
  <si>
    <t>2.152,35</t>
  </si>
  <si>
    <t>1.807,21</t>
  </si>
  <si>
    <t>1.517,97</t>
  </si>
  <si>
    <t>1.531,67</t>
  </si>
  <si>
    <t>Фонд Социум</t>
  </si>
  <si>
    <t>2.916,39</t>
  </si>
  <si>
    <t>2.747,18</t>
  </si>
  <si>
    <t>2.389,05</t>
  </si>
  <si>
    <t>2.071,83</t>
  </si>
  <si>
    <t>1.991,78</t>
  </si>
  <si>
    <t>1.695,22</t>
  </si>
  <si>
    <t>Сургутнефтегаз</t>
  </si>
  <si>
    <t>2.760,01</t>
  </si>
  <si>
    <t>2.674,98</t>
  </si>
  <si>
    <t>2.261,09</t>
  </si>
  <si>
    <t>2.318,23</t>
  </si>
  <si>
    <t>1.944,83</t>
  </si>
  <si>
    <t>1.952,18</t>
  </si>
  <si>
    <t>1.674,46</t>
  </si>
  <si>
    <t>1.423,78</t>
  </si>
  <si>
    <t>Атомгарант</t>
  </si>
  <si>
    <t>2.253,60</t>
  </si>
  <si>
    <t>1.879,50</t>
  </si>
  <si>
    <t>1.891,09</t>
  </si>
  <si>
    <t>1.907,19</t>
  </si>
  <si>
    <t>1.665,38</t>
  </si>
  <si>
    <t>1.505,94</t>
  </si>
  <si>
    <t>1.406,30</t>
  </si>
  <si>
    <t>1.855,97</t>
  </si>
  <si>
    <t>1.291,99</t>
  </si>
  <si>
    <t>Волга-Капитал</t>
  </si>
  <si>
    <t>1.985,56</t>
  </si>
  <si>
    <t>1.707,95</t>
  </si>
  <si>
    <t>Гефест</t>
  </si>
  <si>
    <t>Доверие</t>
  </si>
  <si>
    <t>ruBBB-</t>
  </si>
  <si>
    <t>2.286,33</t>
  </si>
  <si>
    <t>Европейский ПФ</t>
  </si>
  <si>
    <t>1.634,14</t>
  </si>
  <si>
    <t>1.696,06</t>
  </si>
  <si>
    <t>Кит-Финанс</t>
  </si>
  <si>
    <t>1.986,72</t>
  </si>
  <si>
    <t>1.735,75</t>
  </si>
  <si>
    <t>Открытие</t>
  </si>
  <si>
    <t>1.644,45</t>
  </si>
  <si>
    <t>1.609,85</t>
  </si>
  <si>
    <t>Согласие</t>
  </si>
  <si>
    <t>ruA+</t>
  </si>
  <si>
    <t>1.965,48</t>
  </si>
  <si>
    <t>2.174,59</t>
  </si>
  <si>
    <t>1.636,86</t>
  </si>
  <si>
    <t>1.345,04</t>
  </si>
  <si>
    <t>Будущее</t>
  </si>
  <si>
    <t>ruBB-</t>
  </si>
  <si>
    <t>1.950,28</t>
  </si>
  <si>
    <t>1.940,14</t>
  </si>
  <si>
    <t>2.232,72</t>
  </si>
  <si>
    <t>1.869,78</t>
  </si>
  <si>
    <t>1.726,61</t>
  </si>
  <si>
    <t>ОПФ</t>
  </si>
  <si>
    <t>1.973,50</t>
  </si>
  <si>
    <t>2.004,50</t>
  </si>
  <si>
    <t>1.811,20</t>
  </si>
  <si>
    <t>1.515,36</t>
  </si>
  <si>
    <t>1.333,71</t>
  </si>
  <si>
    <t>1.521,90</t>
  </si>
  <si>
    <t>1.381,36</t>
  </si>
  <si>
    <t>Наука и образование</t>
  </si>
  <si>
    <t>1.635,63</t>
  </si>
  <si>
    <t>Оренбургский НПФ Доверие</t>
  </si>
  <si>
    <t>1.491,49</t>
  </si>
  <si>
    <t>1.483,24</t>
  </si>
  <si>
    <t>1.327,55</t>
  </si>
  <si>
    <t>Первый промышленный альянс</t>
  </si>
  <si>
    <t>ruA</t>
  </si>
  <si>
    <t>2.334,18</t>
  </si>
  <si>
    <t>2.148,60</t>
  </si>
  <si>
    <t>2.058,77</t>
  </si>
  <si>
    <t>Первый русский пенсионный фонд</t>
  </si>
  <si>
    <t>1.729,75</t>
  </si>
  <si>
    <t>1.497,46</t>
  </si>
  <si>
    <t>1.398,46</t>
  </si>
  <si>
    <t>Промагрофонд</t>
  </si>
  <si>
    <t>1.845,20</t>
  </si>
  <si>
    <t>Сафмар</t>
  </si>
  <si>
    <t>ruA-</t>
  </si>
  <si>
    <t>2.102,94</t>
  </si>
  <si>
    <t>1.975,91</t>
  </si>
  <si>
    <t>1.956,42</t>
  </si>
  <si>
    <t>1.686,98</t>
  </si>
  <si>
    <t>1.509,25</t>
  </si>
  <si>
    <t>Регионфонд</t>
  </si>
  <si>
    <t>1.770,13</t>
  </si>
  <si>
    <t>СтальФонд</t>
  </si>
  <si>
    <t>1.725,89</t>
  </si>
  <si>
    <t>1.647,69</t>
  </si>
  <si>
    <t>Телеком-Союз</t>
  </si>
  <si>
    <t>1.490,89</t>
  </si>
  <si>
    <t>1.474,58</t>
  </si>
  <si>
    <t>1.455,65</t>
  </si>
  <si>
    <t>Транснефть</t>
  </si>
  <si>
    <t>1.690,30</t>
  </si>
  <si>
    <t>1.677,89</t>
  </si>
  <si>
    <t>1.306,01</t>
  </si>
  <si>
    <t>1.364,65</t>
  </si>
  <si>
    <t>1.383,09</t>
  </si>
  <si>
    <t>УГМК-Перспектива</t>
  </si>
  <si>
    <t>2.093,86</t>
  </si>
  <si>
    <t>2.011,83</t>
  </si>
  <si>
    <t>Ханты-Мансийский НПФ</t>
  </si>
  <si>
    <t>2.728,27</t>
  </si>
  <si>
    <t>2.321,11</t>
  </si>
  <si>
    <t>1.989,61</t>
  </si>
  <si>
    <t>1.957,70</t>
  </si>
  <si>
    <t>1.711,53</t>
  </si>
  <si>
    <t>1.429,45</t>
  </si>
  <si>
    <t>1.398,22</t>
  </si>
  <si>
    <t>1.433,52</t>
  </si>
  <si>
    <t>1.705,41</t>
  </si>
  <si>
    <t>1.304,62</t>
  </si>
  <si>
    <t>Алемар-Уверенность</t>
  </si>
  <si>
    <t>отозван</t>
  </si>
  <si>
    <t>Благовест</t>
  </si>
  <si>
    <t>E</t>
  </si>
  <si>
    <t>B++</t>
  </si>
  <si>
    <t>Верность</t>
  </si>
  <si>
    <t>B</t>
  </si>
  <si>
    <t>Виктория-Фонд</t>
  </si>
  <si>
    <t>Владимир</t>
  </si>
  <si>
    <t>ВНИИЭФ-Гарант</t>
  </si>
  <si>
    <t>ruBBB+</t>
  </si>
  <si>
    <t>Газпромбанк-фонд</t>
  </si>
  <si>
    <t>Социальный мир</t>
  </si>
  <si>
    <t>Губернский</t>
  </si>
  <si>
    <t>Лефко</t>
  </si>
  <si>
    <t>Лукоил-Гарант</t>
  </si>
  <si>
    <t>Москомстрой</t>
  </si>
  <si>
    <t>Нефтегарант</t>
  </si>
  <si>
    <t>Новый век</t>
  </si>
  <si>
    <t>Наследие</t>
  </si>
  <si>
    <t>Металлургов</t>
  </si>
  <si>
    <t>Промышленно-строительного банка</t>
  </si>
  <si>
    <t>Наука</t>
  </si>
  <si>
    <t>Пенсион-инвест</t>
  </si>
  <si>
    <t>Пенсионный капитал</t>
  </si>
  <si>
    <t>1-ый НПФ АО</t>
  </si>
  <si>
    <t>C++</t>
  </si>
  <si>
    <t>Персональная пенсия</t>
  </si>
  <si>
    <t>Промрегионсвязь</t>
  </si>
  <si>
    <t>Профессиональный</t>
  </si>
  <si>
    <t>РГС</t>
  </si>
  <si>
    <t>Ренессанс жизнь и пенсии</t>
  </si>
  <si>
    <t>Роствертол</t>
  </si>
  <si>
    <t>Русь</t>
  </si>
  <si>
    <t>Сберфонд Солнечный Берег</t>
  </si>
  <si>
    <t>Северная Казна</t>
  </si>
  <si>
    <t>Система</t>
  </si>
  <si>
    <t>Социальное развитие</t>
  </si>
  <si>
    <t>Стайер</t>
  </si>
  <si>
    <t>Стратегия</t>
  </si>
  <si>
    <t>ЦТК Московский НПЗ</t>
  </si>
  <si>
    <t>Электроэнергетики</t>
  </si>
  <si>
    <t>ЭРЭЛ</t>
  </si>
  <si>
    <t>ruBBB</t>
  </si>
  <si>
    <t>ruBB+</t>
  </si>
  <si>
    <t>ruBB</t>
  </si>
  <si>
    <t>ruB+</t>
  </si>
  <si>
    <t>ruB</t>
  </si>
  <si>
    <t>ruB-</t>
  </si>
  <si>
    <t>ruCCC</t>
  </si>
  <si>
    <t>ruCC</t>
  </si>
  <si>
    <t>ruC</t>
  </si>
  <si>
    <t>C+</t>
  </si>
  <si>
    <t>ruRD</t>
  </si>
  <si>
    <t>-</t>
  </si>
  <si>
    <t>ruD</t>
  </si>
  <si>
    <t>C</t>
  </si>
  <si>
    <t>Активы</t>
  </si>
  <si>
    <t>Обязательства</t>
  </si>
  <si>
    <t>Обязательства 1</t>
  </si>
  <si>
    <t>Обязательства 2</t>
  </si>
  <si>
    <t>Обязательства 3</t>
  </si>
  <si>
    <t>Финансовые активы 1</t>
  </si>
  <si>
    <t>Финансовые активы 2</t>
  </si>
  <si>
    <t>Финансовые активы 3</t>
  </si>
  <si>
    <t>Финансовые активы 4</t>
  </si>
  <si>
    <t>Финансовые активы 5</t>
  </si>
  <si>
    <t>Финансовые активы 6</t>
  </si>
  <si>
    <t>Депозиты</t>
  </si>
  <si>
    <t>LR обязательства</t>
  </si>
  <si>
    <t>SR обязательсвта</t>
  </si>
  <si>
    <t xml:space="preserve">Внесение в АСВ </t>
  </si>
  <si>
    <t>Исключение из АСВ</t>
  </si>
  <si>
    <t>Находится в АСВ</t>
  </si>
  <si>
    <t>Year</t>
  </si>
  <si>
    <t>Финансовые активы</t>
  </si>
  <si>
    <t>Всего активов</t>
  </si>
  <si>
    <t>Инвестиции в ассоциированные предприятия (в РСБУ нет)</t>
  </si>
  <si>
    <t>Обязательства по договорам</t>
  </si>
  <si>
    <t>197831</t>
  </si>
  <si>
    <t>36830089</t>
  </si>
  <si>
    <t>0</t>
  </si>
  <si>
    <t>338</t>
  </si>
  <si>
    <t>32709571</t>
  </si>
  <si>
    <t>4120518</t>
  </si>
  <si>
    <t>425159</t>
  </si>
  <si>
    <t>901020</t>
  </si>
  <si>
    <t>847748</t>
  </si>
  <si>
    <t>9936970</t>
  </si>
  <si>
    <t>748706</t>
  </si>
  <si>
    <t>34914233</t>
  </si>
  <si>
    <t>2008</t>
  </si>
  <si>
    <t>32348271</t>
  </si>
  <si>
    <t>2565962</t>
  </si>
  <si>
    <t>141023</t>
  </si>
  <si>
    <t>670227</t>
  </si>
  <si>
    <t>718284</t>
  </si>
  <si>
    <t>11118095</t>
  </si>
  <si>
    <t>703377</t>
  </si>
  <si>
    <t>31033100</t>
  </si>
  <si>
    <t>1428</t>
  </si>
  <si>
    <t>27854418</t>
  </si>
  <si>
    <t>2517197</t>
  </si>
  <si>
    <t>582165</t>
  </si>
  <si>
    <t>571871</t>
  </si>
  <si>
    <t>654539</t>
  </si>
  <si>
    <t>12488706</t>
  </si>
  <si>
    <t>431237</t>
  </si>
  <si>
    <t>25113766</t>
  </si>
  <si>
    <t>1261</t>
  </si>
  <si>
    <t>23152350</t>
  </si>
  <si>
    <t>1981461</t>
  </si>
  <si>
    <t>533607</t>
  </si>
  <si>
    <t>2510054</t>
  </si>
  <si>
    <t>666179</t>
  </si>
  <si>
    <t>8426613</t>
  </si>
  <si>
    <t>1043698</t>
  </si>
  <si>
    <t>19315536</t>
  </si>
  <si>
    <t>282</t>
  </si>
  <si>
    <t>17851181</t>
  </si>
  <si>
    <t>1464335</t>
  </si>
  <si>
    <t>321754</t>
  </si>
  <si>
    <t>977936</t>
  </si>
  <si>
    <t>646743</t>
  </si>
  <si>
    <t>7764356</t>
  </si>
  <si>
    <t>265289</t>
  </si>
  <si>
    <t>13486367</t>
  </si>
  <si>
    <t>39270</t>
  </si>
  <si>
    <t>11124657</t>
  </si>
  <si>
    <t>262998</t>
  </si>
  <si>
    <t>2164571</t>
  </si>
  <si>
    <t>3739354230</t>
  </si>
  <si>
    <t>1151688200</t>
  </si>
  <si>
    <t>188583</t>
  </si>
  <si>
    <t>12642955</t>
  </si>
  <si>
    <t>50647</t>
  </si>
  <si>
    <t>10278892</t>
  </si>
  <si>
    <t>137945</t>
  </si>
  <si>
    <t>108300</t>
  </si>
  <si>
    <t>1173043040</t>
  </si>
  <si>
    <t>1060641710</t>
  </si>
  <si>
    <t>667982</t>
  </si>
  <si>
    <t>11486126</t>
  </si>
  <si>
    <t>21538</t>
  </si>
  <si>
    <t>9191141</t>
  </si>
  <si>
    <t>175332</t>
  </si>
  <si>
    <t>1139045</t>
  </si>
  <si>
    <t>1061287230</t>
  </si>
  <si>
    <t>975975090</t>
  </si>
  <si>
    <t>822118</t>
  </si>
  <si>
    <t>10214780</t>
  </si>
  <si>
    <t>29395</t>
  </si>
  <si>
    <t>8268212</t>
  </si>
  <si>
    <t>171154</t>
  </si>
  <si>
    <t>90329</t>
  </si>
  <si>
    <t>1868173880</t>
  </si>
  <si>
    <t>945844190</t>
  </si>
  <si>
    <t>459719</t>
  </si>
  <si>
    <t>7637695</t>
  </si>
  <si>
    <t>25371</t>
  </si>
  <si>
    <t>6576489</t>
  </si>
  <si>
    <t>209641</t>
  </si>
  <si>
    <t>470235</t>
  </si>
  <si>
    <t>1524171690</t>
  </si>
  <si>
    <t>808194990</t>
  </si>
  <si>
    <t>25372</t>
  </si>
  <si>
    <t>25373</t>
  </si>
  <si>
    <t>243 786</t>
  </si>
  <si>
    <t>6479 012</t>
  </si>
  <si>
    <t>202 227</t>
  </si>
  <si>
    <t>593 283</t>
  </si>
  <si>
    <t>534 149,04</t>
  </si>
  <si>
    <t>625532,07</t>
  </si>
  <si>
    <t>89 562</t>
  </si>
  <si>
    <t>5 361 052</t>
  </si>
  <si>
    <t>186 845</t>
  </si>
  <si>
    <t>806192,39</t>
  </si>
  <si>
    <t>773 796</t>
  </si>
  <si>
    <t>1 400 729</t>
  </si>
  <si>
    <t>332 133</t>
  </si>
  <si>
    <t>843 716</t>
  </si>
  <si>
    <t>992 172</t>
  </si>
  <si>
    <t>6 818 851</t>
  </si>
  <si>
    <t>8 331 137</t>
  </si>
  <si>
    <t>72 322</t>
  </si>
  <si>
    <t>7 003 956</t>
  </si>
  <si>
    <t>519 200</t>
  </si>
  <si>
    <t>208 673</t>
  </si>
  <si>
    <t>769 113</t>
  </si>
  <si>
    <t>975 984</t>
  </si>
  <si>
    <t>4 394 592</t>
  </si>
  <si>
    <t>900 621</t>
  </si>
  <si>
    <t>6 003 255</t>
  </si>
  <si>
    <t>199 165</t>
  </si>
  <si>
    <t>6 714 997</t>
  </si>
  <si>
    <t>315 059</t>
  </si>
  <si>
    <t>92 519</t>
  </si>
  <si>
    <t>763 924</t>
  </si>
  <si>
    <t>993 467</t>
  </si>
  <si>
    <t>4 297 183</t>
  </si>
  <si>
    <t>798 572</t>
  </si>
  <si>
    <t>5 682 244</t>
  </si>
  <si>
    <t>27580,19</t>
  </si>
  <si>
    <t>267707,79</t>
  </si>
  <si>
    <t>770535,89</t>
  </si>
  <si>
    <t>90638,73</t>
  </si>
  <si>
    <t>263899832</t>
  </si>
  <si>
    <t>192662603</t>
  </si>
  <si>
    <t>152 716 195</t>
  </si>
  <si>
    <t>145 109 308</t>
  </si>
  <si>
    <t>52 227 401</t>
  </si>
  <si>
    <t>90 290 042</t>
  </si>
  <si>
    <t>262 567</t>
  </si>
  <si>
    <t>130 969 253</t>
  </si>
  <si>
    <t>586 974</t>
  </si>
  <si>
    <t>126 270 653</t>
  </si>
  <si>
    <t>4 698 600</t>
  </si>
  <si>
    <t>2 255 320</t>
  </si>
  <si>
    <t>123 278 527</t>
  </si>
  <si>
    <t>494 781</t>
  </si>
  <si>
    <t>1 669 996</t>
  </si>
  <si>
    <t>50 177 064</t>
  </si>
  <si>
    <t>71692 836</t>
  </si>
  <si>
    <t>449 367</t>
  </si>
  <si>
    <t>113 296 111</t>
  </si>
  <si>
    <t>920 150</t>
  </si>
  <si>
    <t>110 852 831</t>
  </si>
  <si>
    <t>2 443 280</t>
  </si>
  <si>
    <t>3 577 321</t>
  </si>
  <si>
    <t>108 227 336</t>
  </si>
  <si>
    <t>270 839</t>
  </si>
  <si>
    <t>1 303 509</t>
  </si>
  <si>
    <t>44 696 965</t>
  </si>
  <si>
    <t>59 538 487</t>
  </si>
  <si>
    <t>59 388</t>
  </si>
  <si>
    <t>69 207 283</t>
  </si>
  <si>
    <t>222 713</t>
  </si>
  <si>
    <t>-1 134 811</t>
  </si>
  <si>
    <t>-2 027 839</t>
  </si>
  <si>
    <t>69 005 633</t>
  </si>
  <si>
    <t>55 323</t>
  </si>
  <si>
    <t>980 118</t>
  </si>
  <si>
    <t>23 401 563</t>
  </si>
  <si>
    <t>45 363 135</t>
  </si>
  <si>
    <t>33 788</t>
  </si>
  <si>
    <t>787 658</t>
  </si>
  <si>
    <t>1 566 632</t>
  </si>
  <si>
    <t>512 654 048</t>
  </si>
  <si>
    <t>4 699</t>
  </si>
  <si>
    <t>369824882</t>
  </si>
  <si>
    <t>4 709 299</t>
  </si>
  <si>
    <t>7 197 026</t>
  </si>
  <si>
    <t>277 969 994</t>
  </si>
  <si>
    <t>90 865 990</t>
  </si>
  <si>
    <t>30 826 723</t>
  </si>
  <si>
    <t>196 890 638</t>
  </si>
  <si>
    <t>8 711 064</t>
  </si>
  <si>
    <t>484 301 164</t>
  </si>
  <si>
    <t>3 567</t>
  </si>
  <si>
    <t>359498046</t>
  </si>
  <si>
    <t>7 327 037</t>
  </si>
  <si>
    <t>5 009 963</t>
  </si>
  <si>
    <t>280 623 872</t>
  </si>
  <si>
    <t>77 935 085</t>
  </si>
  <si>
    <t>60 012 493</t>
  </si>
  <si>
    <t>131 446 701</t>
  </si>
  <si>
    <t>330150700</t>
  </si>
  <si>
    <t>315550299</t>
  </si>
  <si>
    <t>32 302 000</t>
  </si>
  <si>
    <t>3 807 000</t>
  </si>
  <si>
    <t>95 565 000</t>
  </si>
  <si>
    <t>45 279</t>
  </si>
  <si>
    <t>19 432000</t>
  </si>
  <si>
    <t>16 224000</t>
  </si>
  <si>
    <t>312 971 000</t>
  </si>
  <si>
    <t>15 999 000</t>
  </si>
  <si>
    <t>50 321000</t>
  </si>
  <si>
    <t>3 014000</t>
  </si>
  <si>
    <t>18 702000</t>
  </si>
  <si>
    <t>14 750000</t>
  </si>
  <si>
    <t>301 204 000</t>
  </si>
  <si>
    <t>2 335 409</t>
  </si>
  <si>
    <t>334 847 457</t>
  </si>
  <si>
    <t>1 257 585</t>
  </si>
  <si>
    <t>35 029 541</t>
  </si>
  <si>
    <t>18 983 801</t>
  </si>
  <si>
    <t>290 021 158</t>
  </si>
  <si>
    <t>8 539 173</t>
  </si>
  <si>
    <t>196 849 412</t>
  </si>
  <si>
    <t>34966144</t>
  </si>
  <si>
    <t>31934479</t>
  </si>
  <si>
    <t>31221565</t>
  </si>
  <si>
    <t>31039222</t>
  </si>
  <si>
    <t>402 385</t>
  </si>
  <si>
    <t>33 726 536</t>
  </si>
  <si>
    <t>28318610</t>
  </si>
  <si>
    <t>15 550 894</t>
  </si>
  <si>
    <t>1 725 870</t>
  </si>
  <si>
    <t>6 702 410</t>
  </si>
  <si>
    <t>25 562 908</t>
  </si>
  <si>
    <t>30371357</t>
  </si>
  <si>
    <t>29437617</t>
  </si>
  <si>
    <t>3037293,82</t>
  </si>
  <si>
    <t>7112963,06</t>
  </si>
  <si>
    <t>31040,93</t>
  </si>
  <si>
    <t>1957076,11</t>
  </si>
  <si>
    <t>-196826,05</t>
  </si>
  <si>
    <t>11037930,28</t>
  </si>
  <si>
    <t>13496183,78</t>
  </si>
  <si>
    <t>34395,49</t>
  </si>
  <si>
    <t>19396208,06</t>
  </si>
  <si>
    <t>2817094,61</t>
  </si>
  <si>
    <t>9 035 919</t>
  </si>
  <si>
    <t>604 649 895</t>
  </si>
  <si>
    <t>6 518</t>
  </si>
  <si>
    <t>7 416 469</t>
  </si>
  <si>
    <t>1 241 548</t>
  </si>
  <si>
    <t>56 933 158</t>
  </si>
  <si>
    <t>315 016 322</t>
  </si>
  <si>
    <t>16 103 815</t>
  </si>
  <si>
    <t>594 112 874</t>
  </si>
  <si>
    <t>11 936</t>
  </si>
  <si>
    <t>26 408 792</t>
  </si>
  <si>
    <t>8 849 619</t>
  </si>
  <si>
    <t>62 537 538</t>
  </si>
  <si>
    <t>290 291 919</t>
  </si>
  <si>
    <t>24 337 263</t>
  </si>
  <si>
    <t>528500 027</t>
  </si>
  <si>
    <t>17 889</t>
  </si>
  <si>
    <t>40 846 302</t>
  </si>
  <si>
    <t>22 149 526</t>
  </si>
  <si>
    <t>459 140 533</t>
  </si>
  <si>
    <t>2 228 483</t>
  </si>
  <si>
    <t>37 152 144</t>
  </si>
  <si>
    <t>227 370 128</t>
  </si>
  <si>
    <t>2 838 809</t>
  </si>
  <si>
    <t>1 824356</t>
  </si>
  <si>
    <t>1 687 068</t>
  </si>
  <si>
    <t>18 807 752</t>
  </si>
  <si>
    <t>17 085 647</t>
  </si>
  <si>
    <t>1 722 105</t>
  </si>
  <si>
    <t>349 548</t>
  </si>
  <si>
    <t>1 009 198</t>
  </si>
  <si>
    <t>204 084</t>
  </si>
  <si>
    <t>17 070 217</t>
  </si>
  <si>
    <t>1 554</t>
  </si>
  <si>
    <t>2 091 524</t>
  </si>
  <si>
    <t>14 980 553</t>
  </si>
  <si>
    <t>965835445,19</t>
  </si>
  <si>
    <t>16332721714,45</t>
  </si>
  <si>
    <t>786352,69</t>
  </si>
  <si>
    <t>14801460760,36</t>
  </si>
  <si>
    <t>16322721714,45</t>
  </si>
  <si>
    <t>336513886,58</t>
  </si>
  <si>
    <t>855910425,95</t>
  </si>
  <si>
    <t>243549377,89</t>
  </si>
  <si>
    <t>1570487,89</t>
  </si>
  <si>
    <t>14631912882,69</t>
  </si>
  <si>
    <t>3708779478,52</t>
  </si>
  <si>
    <t>11469647324,51</t>
  </si>
  <si>
    <t>522 305</t>
  </si>
  <si>
    <t>11762 954</t>
  </si>
  <si>
    <t>11334 770</t>
  </si>
  <si>
    <t>428 184</t>
  </si>
  <si>
    <t>100 283</t>
  </si>
  <si>
    <t>3488 112</t>
  </si>
  <si>
    <t>728 816</t>
  </si>
  <si>
    <t>11288 584</t>
  </si>
  <si>
    <t>3778 711</t>
  </si>
  <si>
    <t>7452 127</t>
  </si>
  <si>
    <t>301 273</t>
  </si>
  <si>
    <t>7 966 177</t>
  </si>
  <si>
    <t>7 638 276</t>
  </si>
  <si>
    <t>327 901</t>
  </si>
  <si>
    <t>81 965</t>
  </si>
  <si>
    <t>1 926 766</t>
  </si>
  <si>
    <t>744 045</t>
  </si>
  <si>
    <t>7 610 687</t>
  </si>
  <si>
    <t>2 730 897</t>
  </si>
  <si>
    <t>4 929 886</t>
  </si>
  <si>
    <t>227 776</t>
  </si>
  <si>
    <t>5 863 693</t>
  </si>
  <si>
    <t>5 617 757</t>
  </si>
  <si>
    <t>245 936</t>
  </si>
  <si>
    <t>9 621</t>
  </si>
  <si>
    <t>1 376 716</t>
  </si>
  <si>
    <t>808 314</t>
  </si>
  <si>
    <t>5 603 665</t>
  </si>
  <si>
    <t>2 805 656</t>
  </si>
  <si>
    <t>2 825 752</t>
  </si>
  <si>
    <t>1 449 182</t>
  </si>
  <si>
    <t>678 622 354</t>
  </si>
  <si>
    <t>44 493</t>
  </si>
  <si>
    <t>7 615 703</t>
  </si>
  <si>
    <t>12 447 197</t>
  </si>
  <si>
    <t>598 789 003</t>
  </si>
  <si>
    <t>4 126 475</t>
  </si>
  <si>
    <t>39 135 277</t>
  </si>
  <si>
    <t>42 130 536</t>
  </si>
  <si>
    <t>323 950 973</t>
  </si>
  <si>
    <t>305 975 040</t>
  </si>
  <si>
    <t>35 530 305</t>
  </si>
  <si>
    <t>647 260 664</t>
  </si>
  <si>
    <t>27 348</t>
  </si>
  <si>
    <t>5387 929</t>
  </si>
  <si>
    <t>554 996 654</t>
  </si>
  <si>
    <t>3 678 687</t>
  </si>
  <si>
    <t>35 209 329</t>
  </si>
  <si>
    <t>7 216 015</t>
  </si>
  <si>
    <t>341 141 969</t>
  </si>
  <si>
    <t>257 792 476</t>
  </si>
  <si>
    <t>3294999</t>
  </si>
  <si>
    <t>20 000</t>
  </si>
  <si>
    <t>5 390 594</t>
  </si>
  <si>
    <t>566 042</t>
  </si>
  <si>
    <t>389 430</t>
  </si>
  <si>
    <t>1 741 388</t>
  </si>
  <si>
    <t>480 591</t>
  </si>
  <si>
    <t>4 068 546</t>
  </si>
  <si>
    <t>345 395</t>
  </si>
  <si>
    <t>964 731</t>
  </si>
  <si>
    <t>1 051 568</t>
  </si>
  <si>
    <t>4 729 314</t>
  </si>
  <si>
    <t>211 658</t>
  </si>
  <si>
    <t>58 345 650</t>
  </si>
  <si>
    <t>59 513 606</t>
  </si>
  <si>
    <t>-1 167 956</t>
  </si>
  <si>
    <t>58 119 039</t>
  </si>
  <si>
    <t>230 894</t>
  </si>
  <si>
    <t>2 346 018</t>
  </si>
  <si>
    <t>178 817</t>
  </si>
  <si>
    <t>14 983 246</t>
  </si>
  <si>
    <t>15 556 486</t>
  </si>
  <si>
    <t>-573 240</t>
  </si>
  <si>
    <t>15 112 049</t>
  </si>
  <si>
    <t>221 932</t>
  </si>
  <si>
    <t>3 892 717</t>
  </si>
  <si>
    <t>10 499 965</t>
  </si>
  <si>
    <t>25 201 596</t>
  </si>
  <si>
    <t>293 262644</t>
  </si>
  <si>
    <t>284 315 019</t>
  </si>
  <si>
    <t>8 947 625</t>
  </si>
  <si>
    <t>3 426 275</t>
  </si>
  <si>
    <t>277 893 612</t>
  </si>
  <si>
    <t>20 950 267</t>
  </si>
  <si>
    <t>228 971 445</t>
  </si>
  <si>
    <t>29 290 999</t>
  </si>
  <si>
    <t>264 147 662</t>
  </si>
  <si>
    <t>259 201 664</t>
  </si>
  <si>
    <t>4 945 998</t>
  </si>
  <si>
    <t>3 623 584</t>
  </si>
  <si>
    <t>254 150 975</t>
  </si>
  <si>
    <t>6 420 671</t>
  </si>
  <si>
    <t>224 299 354</t>
  </si>
  <si>
    <t>105 259</t>
  </si>
  <si>
    <t>7 259 206</t>
  </si>
  <si>
    <t>6 630 136</t>
  </si>
  <si>
    <t>629 070</t>
  </si>
  <si>
    <t>427 929</t>
  </si>
  <si>
    <t>422 145</t>
  </si>
  <si>
    <t>1 025 526</t>
  </si>
  <si>
    <t>4 507 612</t>
  </si>
  <si>
    <t>180 101</t>
  </si>
  <si>
    <t>1 925 540</t>
  </si>
  <si>
    <t>43 729</t>
  </si>
  <si>
    <t>6 417 852</t>
  </si>
  <si>
    <t>46 830</t>
  </si>
  <si>
    <t>17 074</t>
  </si>
  <si>
    <t>171 987</t>
  </si>
  <si>
    <t>1 271</t>
  </si>
  <si>
    <t>55 169</t>
  </si>
  <si>
    <t>388 768</t>
  </si>
  <si>
    <t>133 640</t>
  </si>
  <si>
    <t>161 822</t>
  </si>
  <si>
    <t>95 816</t>
  </si>
  <si>
    <t>2 661 493</t>
  </si>
  <si>
    <t>13 746</t>
  </si>
  <si>
    <t>143 794</t>
  </si>
  <si>
    <t>241 340</t>
  </si>
  <si>
    <t>1 023 097</t>
  </si>
  <si>
    <t>1 480 856</t>
  </si>
  <si>
    <t>1 530 614</t>
  </si>
  <si>
    <t>970 118</t>
  </si>
  <si>
    <t>267 518</t>
  </si>
  <si>
    <t>204 540 936</t>
  </si>
  <si>
    <t>231 182</t>
  </si>
  <si>
    <t>191 714 371</t>
  </si>
  <si>
    <t>3 487 093</t>
  </si>
  <si>
    <t>7 721 231</t>
  </si>
  <si>
    <t>4 423 572</t>
  </si>
  <si>
    <t>184 710 809</t>
  </si>
  <si>
    <t>2 559 834</t>
  </si>
  <si>
    <t>5 438 402</t>
  </si>
  <si>
    <t>225 819</t>
  </si>
  <si>
    <t>187 783 579</t>
  </si>
  <si>
    <t>4 359 885</t>
  </si>
  <si>
    <t>20б 144 905</t>
  </si>
  <si>
    <t>235 439</t>
  </si>
  <si>
    <t>192 972 958</t>
  </si>
  <si>
    <t>184 961 263</t>
  </si>
  <si>
    <t>2 271 296</t>
  </si>
  <si>
    <t>5 680 224</t>
  </si>
  <si>
    <t>8950 119</t>
  </si>
  <si>
    <t>175 449 143</t>
  </si>
  <si>
    <t>22 005 908</t>
  </si>
  <si>
    <t>195 556 512</t>
  </si>
  <si>
    <t>3 824 095</t>
  </si>
  <si>
    <t>5 241 270</t>
  </si>
  <si>
    <t>8 295 740</t>
  </si>
  <si>
    <t>183 356 879</t>
  </si>
  <si>
    <t>79 767</t>
  </si>
  <si>
    <t>150 000</t>
  </si>
  <si>
    <t>170 900 134</t>
  </si>
  <si>
    <t>1 830 952</t>
  </si>
  <si>
    <t>18 260 105</t>
  </si>
  <si>
    <t>158 609</t>
  </si>
  <si>
    <t>16 636 608</t>
  </si>
  <si>
    <t>1 623 497</t>
  </si>
  <si>
    <t>547 829</t>
  </si>
  <si>
    <t>3 884 978</t>
  </si>
  <si>
    <t>3 275 517</t>
  </si>
  <si>
    <t>16 439 315</t>
  </si>
  <si>
    <t>2 141 134</t>
  </si>
  <si>
    <t>14 279 206</t>
  </si>
  <si>
    <t>1541 229</t>
  </si>
  <si>
    <t>32 577 877</t>
  </si>
  <si>
    <t>561 553</t>
  </si>
  <si>
    <t>31 903 490</t>
  </si>
  <si>
    <t>674 375</t>
  </si>
  <si>
    <t>904 986</t>
  </si>
  <si>
    <t>3438 934</t>
  </si>
  <si>
    <t>99 454</t>
  </si>
  <si>
    <t>15256 547</t>
  </si>
  <si>
    <t>15272 313</t>
  </si>
  <si>
    <t>559 092</t>
  </si>
  <si>
    <t>2053 822</t>
  </si>
  <si>
    <t>1832 498</t>
  </si>
  <si>
    <t>22361 275</t>
  </si>
  <si>
    <t>34539 468</t>
  </si>
  <si>
    <t>33964 535</t>
  </si>
  <si>
    <t>5 842 619</t>
  </si>
  <si>
    <t>33021 994</t>
  </si>
  <si>
    <t>1665 424</t>
  </si>
  <si>
    <t>31595 276</t>
  </si>
  <si>
    <t>1426 703</t>
  </si>
  <si>
    <t>324 099</t>
  </si>
  <si>
    <t>2562 151</t>
  </si>
  <si>
    <t>4278 003</t>
  </si>
  <si>
    <t>13322 868</t>
  </si>
  <si>
    <t>15 138 408</t>
  </si>
  <si>
    <t>1 943 734</t>
  </si>
  <si>
    <t>15 031 314</t>
  </si>
  <si>
    <t>5880 727</t>
  </si>
  <si>
    <t>35 095 430</t>
  </si>
  <si>
    <t>3295 210</t>
  </si>
  <si>
    <t>34066 715</t>
  </si>
  <si>
    <t>1 028 715</t>
  </si>
  <si>
    <t>70 285</t>
  </si>
  <si>
    <t>6 638 868</t>
  </si>
  <si>
    <t>4 297 745</t>
  </si>
  <si>
    <t>13598 277</t>
  </si>
  <si>
    <t>15818 228</t>
  </si>
  <si>
    <t>2948 001</t>
  </si>
  <si>
    <t>13369 064</t>
  </si>
  <si>
    <t>4 235 669</t>
  </si>
  <si>
    <t>4 776 762</t>
  </si>
  <si>
    <t>32 302 145</t>
  </si>
  <si>
    <t>958 423</t>
  </si>
  <si>
    <t>677 432</t>
  </si>
  <si>
    <t>3 018 316</t>
  </si>
  <si>
    <t>4 135 591</t>
  </si>
  <si>
    <t>9 768 773</t>
  </si>
  <si>
    <t>15995 097</t>
  </si>
  <si>
    <t>3 336 060</t>
  </si>
  <si>
    <t>9 813 155</t>
  </si>
  <si>
    <t>Год</t>
  </si>
  <si>
    <t>ИПЦ</t>
  </si>
  <si>
    <t>60,55</t>
  </si>
  <si>
    <t>11.12.2020</t>
  </si>
  <si>
    <t>67,00</t>
  </si>
  <si>
    <t>10.12.2020</t>
  </si>
  <si>
    <t>92,50</t>
  </si>
  <si>
    <t>09.12.2020</t>
  </si>
  <si>
    <t>112,55</t>
  </si>
  <si>
    <t>08.12.2020</t>
  </si>
  <si>
    <t>113,97</t>
  </si>
  <si>
    <t>07.12.2020</t>
  </si>
  <si>
    <t>87,65</t>
  </si>
  <si>
    <t>04.12.2020</t>
  </si>
  <si>
    <t>90,28</t>
  </si>
  <si>
    <t>03.12.2020</t>
  </si>
  <si>
    <t>92,98</t>
  </si>
  <si>
    <t>02.12.2020</t>
  </si>
  <si>
    <t>129,15</t>
  </si>
  <si>
    <t>01.12.2020</t>
  </si>
  <si>
    <t>135,70</t>
  </si>
  <si>
    <t>30.11.2020</t>
  </si>
  <si>
    <t>27.11.2020</t>
  </si>
  <si>
    <t>131,25</t>
  </si>
  <si>
    <t>26.11.2020</t>
  </si>
  <si>
    <t>116,65</t>
  </si>
  <si>
    <t>25.11.2020</t>
  </si>
  <si>
    <t>115,75</t>
  </si>
  <si>
    <t>24.11.2020</t>
  </si>
  <si>
    <t>64,30</t>
  </si>
  <si>
    <t>23.11.2020</t>
  </si>
  <si>
    <t>93,30</t>
  </si>
  <si>
    <t>20.11.2020</t>
  </si>
  <si>
    <t>83,40</t>
  </si>
  <si>
    <t>19.11.2020</t>
  </si>
  <si>
    <t>108,10</t>
  </si>
  <si>
    <t>18.11.2020</t>
  </si>
  <si>
    <t>101,90</t>
  </si>
  <si>
    <t>17.11.2020</t>
  </si>
  <si>
    <t>99,75</t>
  </si>
  <si>
    <t>16.11.2020</t>
  </si>
  <si>
    <t>92,71</t>
  </si>
  <si>
    <t>13.11.2020</t>
  </si>
  <si>
    <t>104,25</t>
  </si>
  <si>
    <t>12.11.2020</t>
  </si>
  <si>
    <t>117,80</t>
  </si>
  <si>
    <t>11.11.2020</t>
  </si>
  <si>
    <t>104,50</t>
  </si>
  <si>
    <t>10.11.2020</t>
  </si>
  <si>
    <t>124,35</t>
  </si>
  <si>
    <t>09.11.2020</t>
  </si>
  <si>
    <t>121,10</t>
  </si>
  <si>
    <t>06.11.2020</t>
  </si>
  <si>
    <t>211,10</t>
  </si>
  <si>
    <t>05.11.2020</t>
  </si>
  <si>
    <t>148,20</t>
  </si>
  <si>
    <t>03.11.2020</t>
  </si>
  <si>
    <t>83,70</t>
  </si>
  <si>
    <t>02.11.2020</t>
  </si>
  <si>
    <t>97,35</t>
  </si>
  <si>
    <t>30.10.2020</t>
  </si>
  <si>
    <t>106,35</t>
  </si>
  <si>
    <t>29.10.2020</t>
  </si>
  <si>
    <t>134,30</t>
  </si>
  <si>
    <t>28.10.2020</t>
  </si>
  <si>
    <t>141,35</t>
  </si>
  <si>
    <t>27.10.2020</t>
  </si>
  <si>
    <t>165,20</t>
  </si>
  <si>
    <t>26.10.2020</t>
  </si>
  <si>
    <t>189,00</t>
  </si>
  <si>
    <t>23.10.2020</t>
  </si>
  <si>
    <t>179,80</t>
  </si>
  <si>
    <t>22.10.2020</t>
  </si>
  <si>
    <t>83,10</t>
  </si>
  <si>
    <t>21.10.2020</t>
  </si>
  <si>
    <t>77,50</t>
  </si>
  <si>
    <t>20.10.2020</t>
  </si>
  <si>
    <t>57,95</t>
  </si>
  <si>
    <t>19.10.2020</t>
  </si>
  <si>
    <t>101,05</t>
  </si>
  <si>
    <t>16.10.2020</t>
  </si>
  <si>
    <t>132,20</t>
  </si>
  <si>
    <t>15.10.2020</t>
  </si>
  <si>
    <t>180,70</t>
  </si>
  <si>
    <t>14.10.2020</t>
  </si>
  <si>
    <t>143,60</t>
  </si>
  <si>
    <t>13.10.2020</t>
  </si>
  <si>
    <t>155,10</t>
  </si>
  <si>
    <t>12.10.2020</t>
  </si>
  <si>
    <t>117,75</t>
  </si>
  <si>
    <t>09.10.2020</t>
  </si>
  <si>
    <t>168,40</t>
  </si>
  <si>
    <t>08.10.2020</t>
  </si>
  <si>
    <t>81,90</t>
  </si>
  <si>
    <t>07.10.2020</t>
  </si>
  <si>
    <t>91,95</t>
  </si>
  <si>
    <t>06.10.2020</t>
  </si>
  <si>
    <t>182,75</t>
  </si>
  <si>
    <t>05.10.2020</t>
  </si>
  <si>
    <t>132,10</t>
  </si>
  <si>
    <t>02.10.2020</t>
  </si>
  <si>
    <t>83,50</t>
  </si>
  <si>
    <t>01.10.2020</t>
  </si>
  <si>
    <t>130,80</t>
  </si>
  <si>
    <t>30.09.2020</t>
  </si>
  <si>
    <t>86,10</t>
  </si>
  <si>
    <t>29.09.2020</t>
  </si>
  <si>
    <t>105,40</t>
  </si>
  <si>
    <t>28.09.2020</t>
  </si>
  <si>
    <t>170,48</t>
  </si>
  <si>
    <t>25.09.2020</t>
  </si>
  <si>
    <t>204,68</t>
  </si>
  <si>
    <t>24.09.2020</t>
  </si>
  <si>
    <t>122,95</t>
  </si>
  <si>
    <t>23.09.2020</t>
  </si>
  <si>
    <t>81,45</t>
  </si>
  <si>
    <t>22.09.2020</t>
  </si>
  <si>
    <t>66,00</t>
  </si>
  <si>
    <t>21.09.2020</t>
  </si>
  <si>
    <t>90,90</t>
  </si>
  <si>
    <t>18.09.2020</t>
  </si>
  <si>
    <t>69,60</t>
  </si>
  <si>
    <t>17.09.2020</t>
  </si>
  <si>
    <t>87,40</t>
  </si>
  <si>
    <t>16.09.2020</t>
  </si>
  <si>
    <t>58,65</t>
  </si>
  <si>
    <t>15.09.2020</t>
  </si>
  <si>
    <t>98,03</t>
  </si>
  <si>
    <t>14.09.2020</t>
  </si>
  <si>
    <t>106,70</t>
  </si>
  <si>
    <t>11.09.2020</t>
  </si>
  <si>
    <t>98,55</t>
  </si>
  <si>
    <t>10.09.2020</t>
  </si>
  <si>
    <t>81,60</t>
  </si>
  <si>
    <t>09.09.2020</t>
  </si>
  <si>
    <t>136,55</t>
  </si>
  <si>
    <t>08.09.2020</t>
  </si>
  <si>
    <t>151,40</t>
  </si>
  <si>
    <t>07.09.2020</t>
  </si>
  <si>
    <t>88,03</t>
  </si>
  <si>
    <t>04.09.2020</t>
  </si>
  <si>
    <t>97,50</t>
  </si>
  <si>
    <t>03.09.2020</t>
  </si>
  <si>
    <t>105,75</t>
  </si>
  <si>
    <t>02.09.2020</t>
  </si>
  <si>
    <t>118,20</t>
  </si>
  <si>
    <t>01.09.2020</t>
  </si>
  <si>
    <t>91,10</t>
  </si>
  <si>
    <t>31.08.2020</t>
  </si>
  <si>
    <t>28.08.2020</t>
  </si>
  <si>
    <t>101,40</t>
  </si>
  <si>
    <t>27.08.2020</t>
  </si>
  <si>
    <t>91,35</t>
  </si>
  <si>
    <t>26.08.2020</t>
  </si>
  <si>
    <t>107,90</t>
  </si>
  <si>
    <t>25.08.2020</t>
  </si>
  <si>
    <t>128,59</t>
  </si>
  <si>
    <t>24.08.2020</t>
  </si>
  <si>
    <t>169,42</t>
  </si>
  <si>
    <t>21.08.2020</t>
  </si>
  <si>
    <t>127,85</t>
  </si>
  <si>
    <t>20.08.2020</t>
  </si>
  <si>
    <t>120,55</t>
  </si>
  <si>
    <t>19.08.2020</t>
  </si>
  <si>
    <t>113,95</t>
  </si>
  <si>
    <t>18.08.2020</t>
  </si>
  <si>
    <t>81,15</t>
  </si>
  <si>
    <t>17.08.2020</t>
  </si>
  <si>
    <t>90,80</t>
  </si>
  <si>
    <t>14.08.2020</t>
  </si>
  <si>
    <t>148,60</t>
  </si>
  <si>
    <t>13.08.2020</t>
  </si>
  <si>
    <t>133,55</t>
  </si>
  <si>
    <t>12.08.2020</t>
  </si>
  <si>
    <t>157,42</t>
  </si>
  <si>
    <t>11.08.2020</t>
  </si>
  <si>
    <t>175,33</t>
  </si>
  <si>
    <t>10.08.2020</t>
  </si>
  <si>
    <t>136,04</t>
  </si>
  <si>
    <t>07.08.2020</t>
  </si>
  <si>
    <t>171,45</t>
  </si>
  <si>
    <t>06.08.2020</t>
  </si>
  <si>
    <t>152,95</t>
  </si>
  <si>
    <t>05.08.2020</t>
  </si>
  <si>
    <t>277,80</t>
  </si>
  <si>
    <t>04.08.2020</t>
  </si>
  <si>
    <t>200,00</t>
  </si>
  <si>
    <t>03.08.2020</t>
  </si>
  <si>
    <t>190,65</t>
  </si>
  <si>
    <t>31.07.2020</t>
  </si>
  <si>
    <t>199,25</t>
  </si>
  <si>
    <t>30.07.2020</t>
  </si>
  <si>
    <t>144,70</t>
  </si>
  <si>
    <t>29.07.2020</t>
  </si>
  <si>
    <t>28.07.2020</t>
  </si>
  <si>
    <t>162,90</t>
  </si>
  <si>
    <t>27.07.2020</t>
  </si>
  <si>
    <t>185,90</t>
  </si>
  <si>
    <t>24.07.2020</t>
  </si>
  <si>
    <t>177,30</t>
  </si>
  <si>
    <t>23.07.2020</t>
  </si>
  <si>
    <t>202,90</t>
  </si>
  <si>
    <t>22.07.2020</t>
  </si>
  <si>
    <t>185,95</t>
  </si>
  <si>
    <t>21.07.2020</t>
  </si>
  <si>
    <t>150,30</t>
  </si>
  <si>
    <t>20.07.2020</t>
  </si>
  <si>
    <t>175,50</t>
  </si>
  <si>
    <t>17.07.2020</t>
  </si>
  <si>
    <t>138,60</t>
  </si>
  <si>
    <t>16.07.2020</t>
  </si>
  <si>
    <t>113,45</t>
  </si>
  <si>
    <t>15.07.2020</t>
  </si>
  <si>
    <t>125,75</t>
  </si>
  <si>
    <t>14.07.2020</t>
  </si>
  <si>
    <t>113,55</t>
  </si>
  <si>
    <t>13.07.2020</t>
  </si>
  <si>
    <t>120,75</t>
  </si>
  <si>
    <t>10.07.2020</t>
  </si>
  <si>
    <t>135,05</t>
  </si>
  <si>
    <t>09.07.2020</t>
  </si>
  <si>
    <t>133,85</t>
  </si>
  <si>
    <t>08.07.2020</t>
  </si>
  <si>
    <t>118,30</t>
  </si>
  <si>
    <t>07.07.2020</t>
  </si>
  <si>
    <t>135,30</t>
  </si>
  <si>
    <t>06.07.2020</t>
  </si>
  <si>
    <t>180,55</t>
  </si>
  <si>
    <t>03.07.2020</t>
  </si>
  <si>
    <t>02.07.2020</t>
  </si>
  <si>
    <t>100,70</t>
  </si>
  <si>
    <t>30.06.2020</t>
  </si>
  <si>
    <t>92,35</t>
  </si>
  <si>
    <t>29.06.2020</t>
  </si>
  <si>
    <t>161,40</t>
  </si>
  <si>
    <t>26.06.2020</t>
  </si>
  <si>
    <t>193,65</t>
  </si>
  <si>
    <t>25.06.2020</t>
  </si>
  <si>
    <t>304,45</t>
  </si>
  <si>
    <t>23.06.2020</t>
  </si>
  <si>
    <t>159,40</t>
  </si>
  <si>
    <t>22.06.2020</t>
  </si>
  <si>
    <t>251,50</t>
  </si>
  <si>
    <t>19.06.2020</t>
  </si>
  <si>
    <t>201,45</t>
  </si>
  <si>
    <t>18.06.2020</t>
  </si>
  <si>
    <t>250,98</t>
  </si>
  <si>
    <t>17.06.2020</t>
  </si>
  <si>
    <t>160,65</t>
  </si>
  <si>
    <t>16.06.2020</t>
  </si>
  <si>
    <t>208,30</t>
  </si>
  <si>
    <t>15.06.2020</t>
  </si>
  <si>
    <t>182,70</t>
  </si>
  <si>
    <t>11.06.2020</t>
  </si>
  <si>
    <t>134,70</t>
  </si>
  <si>
    <t>10.06.2020</t>
  </si>
  <si>
    <t>120,50</t>
  </si>
  <si>
    <t>09.06.2020</t>
  </si>
  <si>
    <t>128,75</t>
  </si>
  <si>
    <t>08.06.2020</t>
  </si>
  <si>
    <t>126,85</t>
  </si>
  <si>
    <t>05.06.2020</t>
  </si>
  <si>
    <t>129,93</t>
  </si>
  <si>
    <t>04.06.2020</t>
  </si>
  <si>
    <t>120,70</t>
  </si>
  <si>
    <t>03.06.2020</t>
  </si>
  <si>
    <t>129,30</t>
  </si>
  <si>
    <t>02.06.2020</t>
  </si>
  <si>
    <t>131,05</t>
  </si>
  <si>
    <t>01.06.2020</t>
  </si>
  <si>
    <t>171,94</t>
  </si>
  <si>
    <t>29.05.2020</t>
  </si>
  <si>
    <t>182,39</t>
  </si>
  <si>
    <t>28.05.2020</t>
  </si>
  <si>
    <t>171,60</t>
  </si>
  <si>
    <t>27.05.2020</t>
  </si>
  <si>
    <t>117,70</t>
  </si>
  <si>
    <t>26.05.2020</t>
  </si>
  <si>
    <t>122,40</t>
  </si>
  <si>
    <t>25.05.2020</t>
  </si>
  <si>
    <t>22.05.2020</t>
  </si>
  <si>
    <t>95,55</t>
  </si>
  <si>
    <t>21.05.2020</t>
  </si>
  <si>
    <t>207,65</t>
  </si>
  <si>
    <t>20.05.2020</t>
  </si>
  <si>
    <t>166,40</t>
  </si>
  <si>
    <t>19.05.2020</t>
  </si>
  <si>
    <t>231,70</t>
  </si>
  <si>
    <t>18.05.2020</t>
  </si>
  <si>
    <t>168,10</t>
  </si>
  <si>
    <t>15.05.2020</t>
  </si>
  <si>
    <t>166,30</t>
  </si>
  <si>
    <t>14.05.2020</t>
  </si>
  <si>
    <t>146,25</t>
  </si>
  <si>
    <t>13.05.2020</t>
  </si>
  <si>
    <t>114,00</t>
  </si>
  <si>
    <t>12.05.2020</t>
  </si>
  <si>
    <t>112,20</t>
  </si>
  <si>
    <t>08.05.2020</t>
  </si>
  <si>
    <t>138,30</t>
  </si>
  <si>
    <t>07.05.2020</t>
  </si>
  <si>
    <t>72,60</t>
  </si>
  <si>
    <t>06.05.2020</t>
  </si>
  <si>
    <t>107,45</t>
  </si>
  <si>
    <t>30.04.2020</t>
  </si>
  <si>
    <t>65,60</t>
  </si>
  <si>
    <t>29.04.2020</t>
  </si>
  <si>
    <t>89,50</t>
  </si>
  <si>
    <t>28.04.2020</t>
  </si>
  <si>
    <t>131,45</t>
  </si>
  <si>
    <t>27.04.2020</t>
  </si>
  <si>
    <t>24.04.2020</t>
  </si>
  <si>
    <t>143,80</t>
  </si>
  <si>
    <t>23.04.2020</t>
  </si>
  <si>
    <t>59,40</t>
  </si>
  <si>
    <t>22.04.2020</t>
  </si>
  <si>
    <t>73,85</t>
  </si>
  <si>
    <t>21.04.2020</t>
  </si>
  <si>
    <t>20.04.2020</t>
  </si>
  <si>
    <t>67,25</t>
  </si>
  <si>
    <t>17.04.2020</t>
  </si>
  <si>
    <t>16.04.2020</t>
  </si>
  <si>
    <t>126,40</t>
  </si>
  <si>
    <t>15.04.2020</t>
  </si>
  <si>
    <t>147,80</t>
  </si>
  <si>
    <t>14.04.2020</t>
  </si>
  <si>
    <t>159,10</t>
  </si>
  <si>
    <t>13.04.2020</t>
  </si>
  <si>
    <t>182,30</t>
  </si>
  <si>
    <t>10.04.2020</t>
  </si>
  <si>
    <t>191,25</t>
  </si>
  <si>
    <t>09.04.2020</t>
  </si>
  <si>
    <t>158,00</t>
  </si>
  <si>
    <t>08.04.2020</t>
  </si>
  <si>
    <t>164,20</t>
  </si>
  <si>
    <t>07.04.2020</t>
  </si>
  <si>
    <t>76,90</t>
  </si>
  <si>
    <t>06.04.2020</t>
  </si>
  <si>
    <t>142,60</t>
  </si>
  <si>
    <t>27.03.2020</t>
  </si>
  <si>
    <t>147,85</t>
  </si>
  <si>
    <t>26.03.2020</t>
  </si>
  <si>
    <t>91,45</t>
  </si>
  <si>
    <t>25.03.2020</t>
  </si>
  <si>
    <t>118,00</t>
  </si>
  <si>
    <t>24.03.2020</t>
  </si>
  <si>
    <t>148,50</t>
  </si>
  <si>
    <t>23.03.2020</t>
  </si>
  <si>
    <t>108,75</t>
  </si>
  <si>
    <t>20.03.2020</t>
  </si>
  <si>
    <t>140,55</t>
  </si>
  <si>
    <t>19.03.2020</t>
  </si>
  <si>
    <t>174,50</t>
  </si>
  <si>
    <t>18.03.2020</t>
  </si>
  <si>
    <t>207,90</t>
  </si>
  <si>
    <t>17.03.2020</t>
  </si>
  <si>
    <t>16.03.2020</t>
  </si>
  <si>
    <t>185,40</t>
  </si>
  <si>
    <t>13.03.2020</t>
  </si>
  <si>
    <t>129,20</t>
  </si>
  <si>
    <t>12.03.2020</t>
  </si>
  <si>
    <t>142,70</t>
  </si>
  <si>
    <t>11.03.2020</t>
  </si>
  <si>
    <t>139,79</t>
  </si>
  <si>
    <t>10.03.2020</t>
  </si>
  <si>
    <t>06.03.2020</t>
  </si>
  <si>
    <t>141,15</t>
  </si>
  <si>
    <t>05.03.2020</t>
  </si>
  <si>
    <t>163,15</t>
  </si>
  <si>
    <t>04.03.2020</t>
  </si>
  <si>
    <t>96,45</t>
  </si>
  <si>
    <t>03.03.2020</t>
  </si>
  <si>
    <t>161,05</t>
  </si>
  <si>
    <t>02.03.2020</t>
  </si>
  <si>
    <t>74,85</t>
  </si>
  <si>
    <t>28.02.2020</t>
  </si>
  <si>
    <t>125,60</t>
  </si>
  <si>
    <t>27.02.2020</t>
  </si>
  <si>
    <t>111,15</t>
  </si>
  <si>
    <t>26.02.2020</t>
  </si>
  <si>
    <t>115,45</t>
  </si>
  <si>
    <t>25.02.2020</t>
  </si>
  <si>
    <t>153,85</t>
  </si>
  <si>
    <t>21.02.2020</t>
  </si>
  <si>
    <t>90,45</t>
  </si>
  <si>
    <t>20.02.2020</t>
  </si>
  <si>
    <t>43,10</t>
  </si>
  <si>
    <t>19.02.2020</t>
  </si>
  <si>
    <t>60,50</t>
  </si>
  <si>
    <t>18.02.2020</t>
  </si>
  <si>
    <t>59,07</t>
  </si>
  <si>
    <t>17.02.2020</t>
  </si>
  <si>
    <t>82,48</t>
  </si>
  <si>
    <t>14.02.2020</t>
  </si>
  <si>
    <t>79,55</t>
  </si>
  <si>
    <t>13.02.2020</t>
  </si>
  <si>
    <t>79,70</t>
  </si>
  <si>
    <t>12.02.2020</t>
  </si>
  <si>
    <t>86,65</t>
  </si>
  <si>
    <t>11.02.2020</t>
  </si>
  <si>
    <t>10.02.2020</t>
  </si>
  <si>
    <t>68,90</t>
  </si>
  <si>
    <t>07.02.2020</t>
  </si>
  <si>
    <t>96,75</t>
  </si>
  <si>
    <t>06.02.2020</t>
  </si>
  <si>
    <t>124,30</t>
  </si>
  <si>
    <t>05.02.2020</t>
  </si>
  <si>
    <t>131,89</t>
  </si>
  <si>
    <t>04.02.2020</t>
  </si>
  <si>
    <t>77,90</t>
  </si>
  <si>
    <t>03.02.2020</t>
  </si>
  <si>
    <t>157,95</t>
  </si>
  <si>
    <t>31.01.2020</t>
  </si>
  <si>
    <t>134,67</t>
  </si>
  <si>
    <t>30.01.2020</t>
  </si>
  <si>
    <t>92,30</t>
  </si>
  <si>
    <t>29.01.2020</t>
  </si>
  <si>
    <t>80,65</t>
  </si>
  <si>
    <t>28.01.2020</t>
  </si>
  <si>
    <t>121,14</t>
  </si>
  <si>
    <t>27.01.2020</t>
  </si>
  <si>
    <t>83,85</t>
  </si>
  <si>
    <t>24.01.2020</t>
  </si>
  <si>
    <t>85,94</t>
  </si>
  <si>
    <t>23.01.2020</t>
  </si>
  <si>
    <t>112,18</t>
  </si>
  <si>
    <t>22.01.2020</t>
  </si>
  <si>
    <t>91,65</t>
  </si>
  <si>
    <t>21.01.2020</t>
  </si>
  <si>
    <t>41,30</t>
  </si>
  <si>
    <t>20.01.2020</t>
  </si>
  <si>
    <t>70,50</t>
  </si>
  <si>
    <t>17.01.2020</t>
  </si>
  <si>
    <t>113,50</t>
  </si>
  <si>
    <t>16.01.2020</t>
  </si>
  <si>
    <t>69,20</t>
  </si>
  <si>
    <t>15.01.2020</t>
  </si>
  <si>
    <t>30,80</t>
  </si>
  <si>
    <t>14.01.2020</t>
  </si>
  <si>
    <t>107,30</t>
  </si>
  <si>
    <t>13.01.2020</t>
  </si>
  <si>
    <t>102,70</t>
  </si>
  <si>
    <t>10.01.2020</t>
  </si>
  <si>
    <t>24,45</t>
  </si>
  <si>
    <t>31.12.2019</t>
  </si>
  <si>
    <t>106,60</t>
  </si>
  <si>
    <t>30.12.2019</t>
  </si>
  <si>
    <t>76,80</t>
  </si>
  <si>
    <t>27.12.2019</t>
  </si>
  <si>
    <t>140,94</t>
  </si>
  <si>
    <t>26.12.2019</t>
  </si>
  <si>
    <t>90,70</t>
  </si>
  <si>
    <t>25.12.2019</t>
  </si>
  <si>
    <t>107,35</t>
  </si>
  <si>
    <t>24.12.2019</t>
  </si>
  <si>
    <t>139,45</t>
  </si>
  <si>
    <t>23.12.2019</t>
  </si>
  <si>
    <t>102,00</t>
  </si>
  <si>
    <t>20.12.2019</t>
  </si>
  <si>
    <t>120,65</t>
  </si>
  <si>
    <t>19.12.2019</t>
  </si>
  <si>
    <t>124,38</t>
  </si>
  <si>
    <t>18.12.2019</t>
  </si>
  <si>
    <t>130,20</t>
  </si>
  <si>
    <t>17.12.2019</t>
  </si>
  <si>
    <t>128,15</t>
  </si>
  <si>
    <t>16.12.2019</t>
  </si>
  <si>
    <t>100,30</t>
  </si>
  <si>
    <t>13.12.2019</t>
  </si>
  <si>
    <t>154,70</t>
  </si>
  <si>
    <t>12.12.2019</t>
  </si>
  <si>
    <t>58,50</t>
  </si>
  <si>
    <t>11.12.2019</t>
  </si>
  <si>
    <t>72,70</t>
  </si>
  <si>
    <t>10.12.2019</t>
  </si>
  <si>
    <t>104,30</t>
  </si>
  <si>
    <t>09.12.2019</t>
  </si>
  <si>
    <t>78,90</t>
  </si>
  <si>
    <t>06.12.2019</t>
  </si>
  <si>
    <t>94,10</t>
  </si>
  <si>
    <t>05.12.2019</t>
  </si>
  <si>
    <t>74,50</t>
  </si>
  <si>
    <t>04.12.2019</t>
  </si>
  <si>
    <t>65,70</t>
  </si>
  <si>
    <t>03.12.2019</t>
  </si>
  <si>
    <t>73,80</t>
  </si>
  <si>
    <t>02.12.2019</t>
  </si>
  <si>
    <t>73,60</t>
  </si>
  <si>
    <t>29.11.2019</t>
  </si>
  <si>
    <t>52,05</t>
  </si>
  <si>
    <t>28.11.2019</t>
  </si>
  <si>
    <t>87,30</t>
  </si>
  <si>
    <t>27.11.2019</t>
  </si>
  <si>
    <t>102,60</t>
  </si>
  <si>
    <t>26.11.2019</t>
  </si>
  <si>
    <t>81,40</t>
  </si>
  <si>
    <t>25.11.2019</t>
  </si>
  <si>
    <t>50,20</t>
  </si>
  <si>
    <t>22.11.2019</t>
  </si>
  <si>
    <t>66,40</t>
  </si>
  <si>
    <t>21.11.2019</t>
  </si>
  <si>
    <t>34,15</t>
  </si>
  <si>
    <t>20.11.2019</t>
  </si>
  <si>
    <t>60,80</t>
  </si>
  <si>
    <t>19.11.2019</t>
  </si>
  <si>
    <t>48,56</t>
  </si>
  <si>
    <t>18.11.2019</t>
  </si>
  <si>
    <t>65,90</t>
  </si>
  <si>
    <t>15.11.2019</t>
  </si>
  <si>
    <t>67,15</t>
  </si>
  <si>
    <t>14.11.2019</t>
  </si>
  <si>
    <t>49,15</t>
  </si>
  <si>
    <t>13.11.2019</t>
  </si>
  <si>
    <t>28,15</t>
  </si>
  <si>
    <t>12.11.2019</t>
  </si>
  <si>
    <t>42,40</t>
  </si>
  <si>
    <t>11.11.2019</t>
  </si>
  <si>
    <t>31,90</t>
  </si>
  <si>
    <t>08.11.2019</t>
  </si>
  <si>
    <t>69,00</t>
  </si>
  <si>
    <t>07.11.2019</t>
  </si>
  <si>
    <t>67,20</t>
  </si>
  <si>
    <t>06.11.2019</t>
  </si>
  <si>
    <t>114,60</t>
  </si>
  <si>
    <t>05.11.2019</t>
  </si>
  <si>
    <t>76,70</t>
  </si>
  <si>
    <t>01.11.2019</t>
  </si>
  <si>
    <t>31.10.2019</t>
  </si>
  <si>
    <t>30.10.2019</t>
  </si>
  <si>
    <t>43,50</t>
  </si>
  <si>
    <t>29.10.2019</t>
  </si>
  <si>
    <t>154,30</t>
  </si>
  <si>
    <t>28.10.2019</t>
  </si>
  <si>
    <t>78,80</t>
  </si>
  <si>
    <t>25.10.2019</t>
  </si>
  <si>
    <t>68,60</t>
  </si>
  <si>
    <t>24.10.2019</t>
  </si>
  <si>
    <t>110,50</t>
  </si>
  <si>
    <t>23.10.2019</t>
  </si>
  <si>
    <t>71,10</t>
  </si>
  <si>
    <t>22.10.2019</t>
  </si>
  <si>
    <t>77,00</t>
  </si>
  <si>
    <t>21.10.2019</t>
  </si>
  <si>
    <t>82,30</t>
  </si>
  <si>
    <t>18.10.2019</t>
  </si>
  <si>
    <t>76,00</t>
  </si>
  <si>
    <t>17.10.2019</t>
  </si>
  <si>
    <t>62,05</t>
  </si>
  <si>
    <t>16.10.2019</t>
  </si>
  <si>
    <t>25,85</t>
  </si>
  <si>
    <t>15.10.2019</t>
  </si>
  <si>
    <t>14.10.2019</t>
  </si>
  <si>
    <t>61,60</t>
  </si>
  <si>
    <t>11.10.2019</t>
  </si>
  <si>
    <t>41,10</t>
  </si>
  <si>
    <t>10.10.2019</t>
  </si>
  <si>
    <t>44,80</t>
  </si>
  <si>
    <t>09.10.2019</t>
  </si>
  <si>
    <t>8,30</t>
  </si>
  <si>
    <t>08.10.2019</t>
  </si>
  <si>
    <t>55,45</t>
  </si>
  <si>
    <t>07.10.2019</t>
  </si>
  <si>
    <t>43,30</t>
  </si>
  <si>
    <t>04.10.2019</t>
  </si>
  <si>
    <t>55,80</t>
  </si>
  <si>
    <t>03.10.2019</t>
  </si>
  <si>
    <t>72,00</t>
  </si>
  <si>
    <t>02.10.2019</t>
  </si>
  <si>
    <t>68,12</t>
  </si>
  <si>
    <t>01.10.2019</t>
  </si>
  <si>
    <t>95,65</t>
  </si>
  <si>
    <t>30.09.2019</t>
  </si>
  <si>
    <t>35,40</t>
  </si>
  <si>
    <t>27.09.2019</t>
  </si>
  <si>
    <t>59,10</t>
  </si>
  <si>
    <t>26.09.2019</t>
  </si>
  <si>
    <t>76,55</t>
  </si>
  <si>
    <t>25.09.2019</t>
  </si>
  <si>
    <t>81,20</t>
  </si>
  <si>
    <t>24.09.2019</t>
  </si>
  <si>
    <t>23.09.2019</t>
  </si>
  <si>
    <t>61,90</t>
  </si>
  <si>
    <t>20.09.2019</t>
  </si>
  <si>
    <t>39,45</t>
  </si>
  <si>
    <t>19.09.2019</t>
  </si>
  <si>
    <t>81,65</t>
  </si>
  <si>
    <t>18.09.2019</t>
  </si>
  <si>
    <t>54,90</t>
  </si>
  <si>
    <t>17.09.2019</t>
  </si>
  <si>
    <t>77,85</t>
  </si>
  <si>
    <t>16.09.2019</t>
  </si>
  <si>
    <t>38,65</t>
  </si>
  <si>
    <t>13.09.2019</t>
  </si>
  <si>
    <t>45,85</t>
  </si>
  <si>
    <t>12.09.2019</t>
  </si>
  <si>
    <t>50,05</t>
  </si>
  <si>
    <t>11.09.2019</t>
  </si>
  <si>
    <t>43,05</t>
  </si>
  <si>
    <t>10.09.2019</t>
  </si>
  <si>
    <t>47,75</t>
  </si>
  <si>
    <t>09.09.2019</t>
  </si>
  <si>
    <t>58,55</t>
  </si>
  <si>
    <t>06.09.2019</t>
  </si>
  <si>
    <t>05.09.2019</t>
  </si>
  <si>
    <t>53,30</t>
  </si>
  <si>
    <t>04.09.2019</t>
  </si>
  <si>
    <t>03.09.2019</t>
  </si>
  <si>
    <t>62,95</t>
  </si>
  <si>
    <t>02.09.2019</t>
  </si>
  <si>
    <t>57,70</t>
  </si>
  <si>
    <t>30.08.2019</t>
  </si>
  <si>
    <t>56,30</t>
  </si>
  <si>
    <t>29.08.2019</t>
  </si>
  <si>
    <t>61,47</t>
  </si>
  <si>
    <t>28.08.2019</t>
  </si>
  <si>
    <t>61,02</t>
  </si>
  <si>
    <t>27.08.2019</t>
  </si>
  <si>
    <t>99,25</t>
  </si>
  <si>
    <t>26.08.2019</t>
  </si>
  <si>
    <t>65,10</t>
  </si>
  <si>
    <t>23.08.2019</t>
  </si>
  <si>
    <t>70,85</t>
  </si>
  <si>
    <t>22.08.2019</t>
  </si>
  <si>
    <t>69,25</t>
  </si>
  <si>
    <t>21.08.2019</t>
  </si>
  <si>
    <t>63,75</t>
  </si>
  <si>
    <t>20.08.2019</t>
  </si>
  <si>
    <t>49,25</t>
  </si>
  <si>
    <t>19.08.2019</t>
  </si>
  <si>
    <t>60,10</t>
  </si>
  <si>
    <t>16.08.2019</t>
  </si>
  <si>
    <t>44,95</t>
  </si>
  <si>
    <t>15.08.2019</t>
  </si>
  <si>
    <t>48,65</t>
  </si>
  <si>
    <t>14.08.2019</t>
  </si>
  <si>
    <t>52,25</t>
  </si>
  <si>
    <t>13.08.2019</t>
  </si>
  <si>
    <t>49,50</t>
  </si>
  <si>
    <t>12.08.2019</t>
  </si>
  <si>
    <t>50,70</t>
  </si>
  <si>
    <t>09.08.2019</t>
  </si>
  <si>
    <t>58,59</t>
  </si>
  <si>
    <t>08.08.2019</t>
  </si>
  <si>
    <t>51,00</t>
  </si>
  <si>
    <t>07.08.2019</t>
  </si>
  <si>
    <t>06.08.2019</t>
  </si>
  <si>
    <t>61,00</t>
  </si>
  <si>
    <t>05.08.2019</t>
  </si>
  <si>
    <t>69,90</t>
  </si>
  <si>
    <t>02.08.2019</t>
  </si>
  <si>
    <t>52,90</t>
  </si>
  <si>
    <t>01.08.2019</t>
  </si>
  <si>
    <t>88,15</t>
  </si>
  <si>
    <t>31.07.2019</t>
  </si>
  <si>
    <t>75,60</t>
  </si>
  <si>
    <t>30.07.2019</t>
  </si>
  <si>
    <t>92,60</t>
  </si>
  <si>
    <t>29.07.2019</t>
  </si>
  <si>
    <t>69,55</t>
  </si>
  <si>
    <t>26.07.2019</t>
  </si>
  <si>
    <t>131,75</t>
  </si>
  <si>
    <t>25.07.2019</t>
  </si>
  <si>
    <t>75,75</t>
  </si>
  <si>
    <t>24.07.2019</t>
  </si>
  <si>
    <t>46,05</t>
  </si>
  <si>
    <t>23.07.2019</t>
  </si>
  <si>
    <t>56,70</t>
  </si>
  <si>
    <t>22.07.2019</t>
  </si>
  <si>
    <t>19.07.2019</t>
  </si>
  <si>
    <t>57,60</t>
  </si>
  <si>
    <t>18.07.2019</t>
  </si>
  <si>
    <t>17.07.2019</t>
  </si>
  <si>
    <t>60,90</t>
  </si>
  <si>
    <t>16.07.2019</t>
  </si>
  <si>
    <t>59,70</t>
  </si>
  <si>
    <t>15.07.2019</t>
  </si>
  <si>
    <t>61,40</t>
  </si>
  <si>
    <t>12.07.2019</t>
  </si>
  <si>
    <t>54,15</t>
  </si>
  <si>
    <t>11.07.2019</t>
  </si>
  <si>
    <t>48,40</t>
  </si>
  <si>
    <t>10.07.2019</t>
  </si>
  <si>
    <t>78,50</t>
  </si>
  <si>
    <t>09.07.2019</t>
  </si>
  <si>
    <t>08.07.2019</t>
  </si>
  <si>
    <t>62,70</t>
  </si>
  <si>
    <t>05.07.2019</t>
  </si>
  <si>
    <t>25,35</t>
  </si>
  <si>
    <t>04.07.2019</t>
  </si>
  <si>
    <t>61,38</t>
  </si>
  <si>
    <t>03.07.2019</t>
  </si>
  <si>
    <t>46,22</t>
  </si>
  <si>
    <t>02.07.2019</t>
  </si>
  <si>
    <t>64,15</t>
  </si>
  <si>
    <t>01.07.2019</t>
  </si>
  <si>
    <t>42,27</t>
  </si>
  <si>
    <t>28.06.2019</t>
  </si>
  <si>
    <t>61,50</t>
  </si>
  <si>
    <t>27.06.2019</t>
  </si>
  <si>
    <t>57,00</t>
  </si>
  <si>
    <t>26.06.2019</t>
  </si>
  <si>
    <t>42,60</t>
  </si>
  <si>
    <t>25.06.2019</t>
  </si>
  <si>
    <t>59,80</t>
  </si>
  <si>
    <t>24.06.2019</t>
  </si>
  <si>
    <t>32,30</t>
  </si>
  <si>
    <t>21.06.2019</t>
  </si>
  <si>
    <t>38,90</t>
  </si>
  <si>
    <t>20.06.2019</t>
  </si>
  <si>
    <t>56,50</t>
  </si>
  <si>
    <t>19.06.2019</t>
  </si>
  <si>
    <t>35,88</t>
  </si>
  <si>
    <t>18.06.2019</t>
  </si>
  <si>
    <t>47,27</t>
  </si>
  <si>
    <t>17.06.2019</t>
  </si>
  <si>
    <t>42,90</t>
  </si>
  <si>
    <t>14.06.2019</t>
  </si>
  <si>
    <t>62,60</t>
  </si>
  <si>
    <t>13.06.2019</t>
  </si>
  <si>
    <t>42,03</t>
  </si>
  <si>
    <t>11.06.2019</t>
  </si>
  <si>
    <t>64,17</t>
  </si>
  <si>
    <t>10.06.2019</t>
  </si>
  <si>
    <t>16,90</t>
  </si>
  <si>
    <t>07.06.2019</t>
  </si>
  <si>
    <t>73,20</t>
  </si>
  <si>
    <t>06.06.2019</t>
  </si>
  <si>
    <t>82,50</t>
  </si>
  <si>
    <t>05.06.2019</t>
  </si>
  <si>
    <t>04.06.2019</t>
  </si>
  <si>
    <t>28,85</t>
  </si>
  <si>
    <t>03.06.2019</t>
  </si>
  <si>
    <t>31.05.2019</t>
  </si>
  <si>
    <t>72,63</t>
  </si>
  <si>
    <t>30.05.2019</t>
  </si>
  <si>
    <t>29.05.2019</t>
  </si>
  <si>
    <t>127,65</t>
  </si>
  <si>
    <t>28.05.2019</t>
  </si>
  <si>
    <t>80,09</t>
  </si>
  <si>
    <t>27.05.2019</t>
  </si>
  <si>
    <t>50,81</t>
  </si>
  <si>
    <t>24.05.2019</t>
  </si>
  <si>
    <t>77,70</t>
  </si>
  <si>
    <t>23.05.2019</t>
  </si>
  <si>
    <t>58,47</t>
  </si>
  <si>
    <t>22.05.2019</t>
  </si>
  <si>
    <t>22,87</t>
  </si>
  <si>
    <t>21.05.2019</t>
  </si>
  <si>
    <t>31,95</t>
  </si>
  <si>
    <t>20.05.2019</t>
  </si>
  <si>
    <t>35,90</t>
  </si>
  <si>
    <t>17.05.2019</t>
  </si>
  <si>
    <t>64,55</t>
  </si>
  <si>
    <t>16.05.2019</t>
  </si>
  <si>
    <t>29,05</t>
  </si>
  <si>
    <t>15.05.2019</t>
  </si>
  <si>
    <t>30,50</t>
  </si>
  <si>
    <t>14.05.2019</t>
  </si>
  <si>
    <t>36,10</t>
  </si>
  <si>
    <t>13.05.2019</t>
  </si>
  <si>
    <t>116,72</t>
  </si>
  <si>
    <t>08.05.2019</t>
  </si>
  <si>
    <t>66,90</t>
  </si>
  <si>
    <t>07.05.2019</t>
  </si>
  <si>
    <t>96,09</t>
  </si>
  <si>
    <t>06.05.2019</t>
  </si>
  <si>
    <t>71,39</t>
  </si>
  <si>
    <t>30.04.2019</t>
  </si>
  <si>
    <t>69,84</t>
  </si>
  <si>
    <t>29.04.2019</t>
  </si>
  <si>
    <t>76,10</t>
  </si>
  <si>
    <t>26.04.2019</t>
  </si>
  <si>
    <t>156,10</t>
  </si>
  <si>
    <t>25.04.2019</t>
  </si>
  <si>
    <t>74,90</t>
  </si>
  <si>
    <t>24.04.2019</t>
  </si>
  <si>
    <t>118,36</t>
  </si>
  <si>
    <t>23.04.2019</t>
  </si>
  <si>
    <t>68,50</t>
  </si>
  <si>
    <t>22.04.2019</t>
  </si>
  <si>
    <t>43,67</t>
  </si>
  <si>
    <t>19.04.2019</t>
  </si>
  <si>
    <t>47,80</t>
  </si>
  <si>
    <t>18.04.2019</t>
  </si>
  <si>
    <t>66,54</t>
  </si>
  <si>
    <t>17.04.2019</t>
  </si>
  <si>
    <t>128,39</t>
  </si>
  <si>
    <t>16.04.2019</t>
  </si>
  <si>
    <t>96,87</t>
  </si>
  <si>
    <t>15.04.2019</t>
  </si>
  <si>
    <t>135,55</t>
  </si>
  <si>
    <t>12.04.2019</t>
  </si>
  <si>
    <t>114,85</t>
  </si>
  <si>
    <t>11.04.2019</t>
  </si>
  <si>
    <t>92,93</t>
  </si>
  <si>
    <t>10.04.2019</t>
  </si>
  <si>
    <t>09.04.2019</t>
  </si>
  <si>
    <t>68,66</t>
  </si>
  <si>
    <t>08.04.2019</t>
  </si>
  <si>
    <t>55,50</t>
  </si>
  <si>
    <t>05.04.2019</t>
  </si>
  <si>
    <t>69,30</t>
  </si>
  <si>
    <t>04.04.2019</t>
  </si>
  <si>
    <t>63,00</t>
  </si>
  <si>
    <t>03.04.2019</t>
  </si>
  <si>
    <t>89,70</t>
  </si>
  <si>
    <t>02.04.2019</t>
  </si>
  <si>
    <t>137,80</t>
  </si>
  <si>
    <t>01.04.2019</t>
  </si>
  <si>
    <t>122,04</t>
  </si>
  <si>
    <t>29.03.2019</t>
  </si>
  <si>
    <t>142,16</t>
  </si>
  <si>
    <t>28.03.2019</t>
  </si>
  <si>
    <t>27.03.2019</t>
  </si>
  <si>
    <t>174,95</t>
  </si>
  <si>
    <t>26.03.2019</t>
  </si>
  <si>
    <t>123,50</t>
  </si>
  <si>
    <t>25.03.2019</t>
  </si>
  <si>
    <t>149,60</t>
  </si>
  <si>
    <t>22.03.2019</t>
  </si>
  <si>
    <t>118,98</t>
  </si>
  <si>
    <t>21.03.2019</t>
  </si>
  <si>
    <t>114,90</t>
  </si>
  <si>
    <t>20.03.2019</t>
  </si>
  <si>
    <t>108,35</t>
  </si>
  <si>
    <t>19.03.2019</t>
  </si>
  <si>
    <t>131,26</t>
  </si>
  <si>
    <t>18.03.2019</t>
  </si>
  <si>
    <t>96,07</t>
  </si>
  <si>
    <t>15.03.2019</t>
  </si>
  <si>
    <t>96,91</t>
  </si>
  <si>
    <t>14.03.2019</t>
  </si>
  <si>
    <t>153,90</t>
  </si>
  <si>
    <t>13.03.2019</t>
  </si>
  <si>
    <t>97,90</t>
  </si>
  <si>
    <t>12.03.2019</t>
  </si>
  <si>
    <t>114,20</t>
  </si>
  <si>
    <t>11.03.2019</t>
  </si>
  <si>
    <t>07.03.2019</t>
  </si>
  <si>
    <t>06.03.2019</t>
  </si>
  <si>
    <t>121,70</t>
  </si>
  <si>
    <t>05.03.2019</t>
  </si>
  <si>
    <t>136,10</t>
  </si>
  <si>
    <t>04.03.2019</t>
  </si>
  <si>
    <t>219,85</t>
  </si>
  <si>
    <t>01.03.2019</t>
  </si>
  <si>
    <t>48,80</t>
  </si>
  <si>
    <t>28.02.2019</t>
  </si>
  <si>
    <t>90,00</t>
  </si>
  <si>
    <t>27.02.2019</t>
  </si>
  <si>
    <t>80,10</t>
  </si>
  <si>
    <t>26.02.2019</t>
  </si>
  <si>
    <t>204,55</t>
  </si>
  <si>
    <t>25.02.2019</t>
  </si>
  <si>
    <t>139,60</t>
  </si>
  <si>
    <t>22.02.2019</t>
  </si>
  <si>
    <t>109,15</t>
  </si>
  <si>
    <t>21.02.2019</t>
  </si>
  <si>
    <t>82,27</t>
  </si>
  <si>
    <t>20.02.2019</t>
  </si>
  <si>
    <t>19.02.2019</t>
  </si>
  <si>
    <t>44,00</t>
  </si>
  <si>
    <t>18.02.2019</t>
  </si>
  <si>
    <t>89,40</t>
  </si>
  <si>
    <t>15.02.2019</t>
  </si>
  <si>
    <t>104,40</t>
  </si>
  <si>
    <t>14.02.2019</t>
  </si>
  <si>
    <t>13.02.2019</t>
  </si>
  <si>
    <t>96,70</t>
  </si>
  <si>
    <t>12.02.2019</t>
  </si>
  <si>
    <t>92,90</t>
  </si>
  <si>
    <t>11.02.2019</t>
  </si>
  <si>
    <t>104,05</t>
  </si>
  <si>
    <t>08.02.2019</t>
  </si>
  <si>
    <t>122,50</t>
  </si>
  <si>
    <t>07.02.2019</t>
  </si>
  <si>
    <t>100,10</t>
  </si>
  <si>
    <t>06.02.2019</t>
  </si>
  <si>
    <t>100,75</t>
  </si>
  <si>
    <t>05.02.2019</t>
  </si>
  <si>
    <t>192,68</t>
  </si>
  <si>
    <t>04.02.2019</t>
  </si>
  <si>
    <t>136,33</t>
  </si>
  <si>
    <t>01.02.2019</t>
  </si>
  <si>
    <t>133,98</t>
  </si>
  <si>
    <t>31.01.2019</t>
  </si>
  <si>
    <t>140,38</t>
  </si>
  <si>
    <t>30.01.2019</t>
  </si>
  <si>
    <t>118,48</t>
  </si>
  <si>
    <t>29.01.2019</t>
  </si>
  <si>
    <t>150,81</t>
  </si>
  <si>
    <t>28.01.2019</t>
  </si>
  <si>
    <t>128,33</t>
  </si>
  <si>
    <t>25.01.2019</t>
  </si>
  <si>
    <t>160,05</t>
  </si>
  <si>
    <t>24.01.2019</t>
  </si>
  <si>
    <t>23.01.2019</t>
  </si>
  <si>
    <t>75,15</t>
  </si>
  <si>
    <t>22.01.2019</t>
  </si>
  <si>
    <t>89,80</t>
  </si>
  <si>
    <t>21.01.2019</t>
  </si>
  <si>
    <t>116,90</t>
  </si>
  <si>
    <t>18.01.2019</t>
  </si>
  <si>
    <t>100,40</t>
  </si>
  <si>
    <t>17.01.2019</t>
  </si>
  <si>
    <t>146,50</t>
  </si>
  <si>
    <t>16.01.2019</t>
  </si>
  <si>
    <t>145,73</t>
  </si>
  <si>
    <t>15.01.2019</t>
  </si>
  <si>
    <t>177,00</t>
  </si>
  <si>
    <t>14.01.2019</t>
  </si>
  <si>
    <t>144,19</t>
  </si>
  <si>
    <t>11.01.2019</t>
  </si>
  <si>
    <t>121,60</t>
  </si>
  <si>
    <t>10.01.2019</t>
  </si>
  <si>
    <t>80,78</t>
  </si>
  <si>
    <t>29.12.2018</t>
  </si>
  <si>
    <t>155,15</t>
  </si>
  <si>
    <t>28.12.2018</t>
  </si>
  <si>
    <t>221,89</t>
  </si>
  <si>
    <t>27.12.2018</t>
  </si>
  <si>
    <t>185,10</t>
  </si>
  <si>
    <t>26.12.2018</t>
  </si>
  <si>
    <t>104,21</t>
  </si>
  <si>
    <t>25.12.2018</t>
  </si>
  <si>
    <t>130,70</t>
  </si>
  <si>
    <t>24.12.2018</t>
  </si>
  <si>
    <t>151,00</t>
  </si>
  <si>
    <t>21.12.2018</t>
  </si>
  <si>
    <t>116,00</t>
  </si>
  <si>
    <t>20.12.2018</t>
  </si>
  <si>
    <t>103,00</t>
  </si>
  <si>
    <t>19.12.2018</t>
  </si>
  <si>
    <t>18.12.2018</t>
  </si>
  <si>
    <t>92,65</t>
  </si>
  <si>
    <t>17.12.2018</t>
  </si>
  <si>
    <t>58,20</t>
  </si>
  <si>
    <t>14.12.2018</t>
  </si>
  <si>
    <t>13.12.2018</t>
  </si>
  <si>
    <t>12.12.2018</t>
  </si>
  <si>
    <t>78,45</t>
  </si>
  <si>
    <t>11.12.2018</t>
  </si>
  <si>
    <t>124,00</t>
  </si>
  <si>
    <t>10.12.2018</t>
  </si>
  <si>
    <t>85,90</t>
  </si>
  <si>
    <t>07.12.2018</t>
  </si>
  <si>
    <t>94,90</t>
  </si>
  <si>
    <t>06.12.2018</t>
  </si>
  <si>
    <t>93,46</t>
  </si>
  <si>
    <t>05.12.2018</t>
  </si>
  <si>
    <t>79,60</t>
  </si>
  <si>
    <t>04.12.2018</t>
  </si>
  <si>
    <t>136,35</t>
  </si>
  <si>
    <t>03.12.2018</t>
  </si>
  <si>
    <t>125,70</t>
  </si>
  <si>
    <t>30.11.2018</t>
  </si>
  <si>
    <t>119,30</t>
  </si>
  <si>
    <t>29.11.2018</t>
  </si>
  <si>
    <t>90,65</t>
  </si>
  <si>
    <t>28.11.2018</t>
  </si>
  <si>
    <t>71,55</t>
  </si>
  <si>
    <t>27.11.2018</t>
  </si>
  <si>
    <t>141,50</t>
  </si>
  <si>
    <t>26.11.2018</t>
  </si>
  <si>
    <t>104,35</t>
  </si>
  <si>
    <t>23.11.2018</t>
  </si>
  <si>
    <t>94,50</t>
  </si>
  <si>
    <t>22.11.2018</t>
  </si>
  <si>
    <t>82,40</t>
  </si>
  <si>
    <t>21.11.2018</t>
  </si>
  <si>
    <t>110,35</t>
  </si>
  <si>
    <t>20.11.2018</t>
  </si>
  <si>
    <t>131,76</t>
  </si>
  <si>
    <t>19.11.2018</t>
  </si>
  <si>
    <t>164,41</t>
  </si>
  <si>
    <t>16.11.2018</t>
  </si>
  <si>
    <t>183,15</t>
  </si>
  <si>
    <t>15.11.2018</t>
  </si>
  <si>
    <t>153,63</t>
  </si>
  <si>
    <t>14.11.2018</t>
  </si>
  <si>
    <t>109,20</t>
  </si>
  <si>
    <t>13.11.2018</t>
  </si>
  <si>
    <t>111,50</t>
  </si>
  <si>
    <t>12.11.2018</t>
  </si>
  <si>
    <t>141,30</t>
  </si>
  <si>
    <t>09.11.2018</t>
  </si>
  <si>
    <t>110,05</t>
  </si>
  <si>
    <t>08.11.2018</t>
  </si>
  <si>
    <t>148,95</t>
  </si>
  <si>
    <t>07.11.2018</t>
  </si>
  <si>
    <t>134,35</t>
  </si>
  <si>
    <t>06.11.2018</t>
  </si>
  <si>
    <t>122,90</t>
  </si>
  <si>
    <t>02.11.2018</t>
  </si>
  <si>
    <t>120,40</t>
  </si>
  <si>
    <t>01.11.2018</t>
  </si>
  <si>
    <t>137,10</t>
  </si>
  <si>
    <t>31.10.2018</t>
  </si>
  <si>
    <t>30.10.2018</t>
  </si>
  <si>
    <t>145,46</t>
  </si>
  <si>
    <t>29.10.2018</t>
  </si>
  <si>
    <t>26.10.2018</t>
  </si>
  <si>
    <t>165,65</t>
  </si>
  <si>
    <t>25.10.2018</t>
  </si>
  <si>
    <t>187,60</t>
  </si>
  <si>
    <t>24.10.2018</t>
  </si>
  <si>
    <t>123,00</t>
  </si>
  <si>
    <t>23.10.2018</t>
  </si>
  <si>
    <t>115,96</t>
  </si>
  <si>
    <t>22.10.2018</t>
  </si>
  <si>
    <t>86,98</t>
  </si>
  <si>
    <t>19.10.2018</t>
  </si>
  <si>
    <t>92,85</t>
  </si>
  <si>
    <t>18.10.2018</t>
  </si>
  <si>
    <t>109,95</t>
  </si>
  <si>
    <t>17.10.2018</t>
  </si>
  <si>
    <t>133,20</t>
  </si>
  <si>
    <t>16.10.2018</t>
  </si>
  <si>
    <t>112,00</t>
  </si>
  <si>
    <t>15.10.2018</t>
  </si>
  <si>
    <t>121,00</t>
  </si>
  <si>
    <t>12.10.2018</t>
  </si>
  <si>
    <t>11.10.2018</t>
  </si>
  <si>
    <t>10.10.2018</t>
  </si>
  <si>
    <t>109,30</t>
  </si>
  <si>
    <t>09.10.2018</t>
  </si>
  <si>
    <t>139,50</t>
  </si>
  <si>
    <t>08.10.2018</t>
  </si>
  <si>
    <t>79,48</t>
  </si>
  <si>
    <t>05.10.2018</t>
  </si>
  <si>
    <t>120,95</t>
  </si>
  <si>
    <t>04.10.2018</t>
  </si>
  <si>
    <t>166,90</t>
  </si>
  <si>
    <t>03.10.2018</t>
  </si>
  <si>
    <t>151,85</t>
  </si>
  <si>
    <t>02.10.2018</t>
  </si>
  <si>
    <t>99,20</t>
  </si>
  <si>
    <t>01.10.2018</t>
  </si>
  <si>
    <t>159,30</t>
  </si>
  <si>
    <t>28.09.2018</t>
  </si>
  <si>
    <t>193,25</t>
  </si>
  <si>
    <t>27.09.2018</t>
  </si>
  <si>
    <t>26.09.2018</t>
  </si>
  <si>
    <t>134,65</t>
  </si>
  <si>
    <t>25.09.2018</t>
  </si>
  <si>
    <t>24.09.2018</t>
  </si>
  <si>
    <t>21.09.2018</t>
  </si>
  <si>
    <t>186,45</t>
  </si>
  <si>
    <t>20.09.2018</t>
  </si>
  <si>
    <t>148,30</t>
  </si>
  <si>
    <t>19.09.2018</t>
  </si>
  <si>
    <t>124,20</t>
  </si>
  <si>
    <t>18.09.2018</t>
  </si>
  <si>
    <t>152,20</t>
  </si>
  <si>
    <t>17.09.2018</t>
  </si>
  <si>
    <t>114,10</t>
  </si>
  <si>
    <t>14.09.2018</t>
  </si>
  <si>
    <t>104,95</t>
  </si>
  <si>
    <t>13.09.2018</t>
  </si>
  <si>
    <t>123,04</t>
  </si>
  <si>
    <t>12.09.2018</t>
  </si>
  <si>
    <t>136,45</t>
  </si>
  <si>
    <t>11.09.2018</t>
  </si>
  <si>
    <t>123,35</t>
  </si>
  <si>
    <t>10.09.2018</t>
  </si>
  <si>
    <t>78,60</t>
  </si>
  <si>
    <t>07.09.2018</t>
  </si>
  <si>
    <t>06.09.2018</t>
  </si>
  <si>
    <t>231,50</t>
  </si>
  <si>
    <t>05.09.2018</t>
  </si>
  <si>
    <t>137,22</t>
  </si>
  <si>
    <t>04.09.2018</t>
  </si>
  <si>
    <t>196,62</t>
  </si>
  <si>
    <t>03.09.2018</t>
  </si>
  <si>
    <t>130,50</t>
  </si>
  <si>
    <t>31.08.2018</t>
  </si>
  <si>
    <t>182,80</t>
  </si>
  <si>
    <t>30.08.2018</t>
  </si>
  <si>
    <t>125,50</t>
  </si>
  <si>
    <t>29.08.2018</t>
  </si>
  <si>
    <t>146,40</t>
  </si>
  <si>
    <t>28.08.2018</t>
  </si>
  <si>
    <t>154,90</t>
  </si>
  <si>
    <t>27.08.2018</t>
  </si>
  <si>
    <t>24.08.2018</t>
  </si>
  <si>
    <t>222,63</t>
  </si>
  <si>
    <t>23.08.2018</t>
  </si>
  <si>
    <t>230,50</t>
  </si>
  <si>
    <t>22.08.2018</t>
  </si>
  <si>
    <t>173,40</t>
  </si>
  <si>
    <t>21.08.2018</t>
  </si>
  <si>
    <t>219,55</t>
  </si>
  <si>
    <t>20.08.2018</t>
  </si>
  <si>
    <t>167,05</t>
  </si>
  <si>
    <t>17.08.2018</t>
  </si>
  <si>
    <t>197,90</t>
  </si>
  <si>
    <t>16.08.2018</t>
  </si>
  <si>
    <t>15.08.2018</t>
  </si>
  <si>
    <t>14.08.2018</t>
  </si>
  <si>
    <t>119,50</t>
  </si>
  <si>
    <t>13.08.2018</t>
  </si>
  <si>
    <t>94,70</t>
  </si>
  <si>
    <t>10.08.2018</t>
  </si>
  <si>
    <t>163,10</t>
  </si>
  <si>
    <t>09.08.2018</t>
  </si>
  <si>
    <t>137,70</t>
  </si>
  <si>
    <t>08.08.2018</t>
  </si>
  <si>
    <t>143,35</t>
  </si>
  <si>
    <t>07.08.2018</t>
  </si>
  <si>
    <t>140,60</t>
  </si>
  <si>
    <t>06.08.2018</t>
  </si>
  <si>
    <t>137,05</t>
  </si>
  <si>
    <t>03.08.2018</t>
  </si>
  <si>
    <t>131,20</t>
  </si>
  <si>
    <t>02.08.2018</t>
  </si>
  <si>
    <t>166,70</t>
  </si>
  <si>
    <t>01.08.2018</t>
  </si>
  <si>
    <t>31.07.2018</t>
  </si>
  <si>
    <t>18,00</t>
  </si>
  <si>
    <t>30.07.2018</t>
  </si>
  <si>
    <t>198,05</t>
  </si>
  <si>
    <t>27.07.2018</t>
  </si>
  <si>
    <t>118,10</t>
  </si>
  <si>
    <t>26.07.2018</t>
  </si>
  <si>
    <t>163,50</t>
  </si>
  <si>
    <t>25.07.2018</t>
  </si>
  <si>
    <t>24.07.2018</t>
  </si>
  <si>
    <t>209,75</t>
  </si>
  <si>
    <t>23.07.2018</t>
  </si>
  <si>
    <t>133,50</t>
  </si>
  <si>
    <t>20.07.2018</t>
  </si>
  <si>
    <t>218,20</t>
  </si>
  <si>
    <t>19.07.2018</t>
  </si>
  <si>
    <t>130,65</t>
  </si>
  <si>
    <t>18.07.2018</t>
  </si>
  <si>
    <t>115,00</t>
  </si>
  <si>
    <t>17.07.2018</t>
  </si>
  <si>
    <t>188,30</t>
  </si>
  <si>
    <t>16.07.2018</t>
  </si>
  <si>
    <t>99,00</t>
  </si>
  <si>
    <t>13.07.2018</t>
  </si>
  <si>
    <t>94,30</t>
  </si>
  <si>
    <t>12.07.2018</t>
  </si>
  <si>
    <t>104,85</t>
  </si>
  <si>
    <t>11.07.2018</t>
  </si>
  <si>
    <t>10.07.2018</t>
  </si>
  <si>
    <t>137,40</t>
  </si>
  <si>
    <t>09.07.2018</t>
  </si>
  <si>
    <t>131,70</t>
  </si>
  <si>
    <t>06.07.2018</t>
  </si>
  <si>
    <t>138,45</t>
  </si>
  <si>
    <t>05.07.2018</t>
  </si>
  <si>
    <t>227,75</t>
  </si>
  <si>
    <t>04.07.2018</t>
  </si>
  <si>
    <t>195,83</t>
  </si>
  <si>
    <t>03.07.2018</t>
  </si>
  <si>
    <t>105,65</t>
  </si>
  <si>
    <t>02.07.2018</t>
  </si>
  <si>
    <t>224,35</t>
  </si>
  <si>
    <t>29.06.2018</t>
  </si>
  <si>
    <t>218,50</t>
  </si>
  <si>
    <t>28.06.2018</t>
  </si>
  <si>
    <t>94,25</t>
  </si>
  <si>
    <t>27.06.2018</t>
  </si>
  <si>
    <t>90,64</t>
  </si>
  <si>
    <t>26.06.2018</t>
  </si>
  <si>
    <t>157,00</t>
  </si>
  <si>
    <t>25.06.2018</t>
  </si>
  <si>
    <t>178,55</t>
  </si>
  <si>
    <t>22.06.2018</t>
  </si>
  <si>
    <t>180,80</t>
  </si>
  <si>
    <t>21.06.2018</t>
  </si>
  <si>
    <t>108,20</t>
  </si>
  <si>
    <t>20.06.2018</t>
  </si>
  <si>
    <t>74,60</t>
  </si>
  <si>
    <t>19.06.2018</t>
  </si>
  <si>
    <t>186,65</t>
  </si>
  <si>
    <t>18.06.2018</t>
  </si>
  <si>
    <t>133,22</t>
  </si>
  <si>
    <t>15.06.2018</t>
  </si>
  <si>
    <t>104,10</t>
  </si>
  <si>
    <t>14.06.2018</t>
  </si>
  <si>
    <t>57,12</t>
  </si>
  <si>
    <t>13.06.2018</t>
  </si>
  <si>
    <t>102,10</t>
  </si>
  <si>
    <t>09.06.2018</t>
  </si>
  <si>
    <t>98,30</t>
  </si>
  <si>
    <t>08.06.2018</t>
  </si>
  <si>
    <t>81,30</t>
  </si>
  <si>
    <t>07.06.2018</t>
  </si>
  <si>
    <t>55,55</t>
  </si>
  <si>
    <t>06.06.2018</t>
  </si>
  <si>
    <t>151,67</t>
  </si>
  <si>
    <t>05.06.2018</t>
  </si>
  <si>
    <t>155,30</t>
  </si>
  <si>
    <t>04.06.2018</t>
  </si>
  <si>
    <t>95,75</t>
  </si>
  <si>
    <t>01.06.2018</t>
  </si>
  <si>
    <t>85,58</t>
  </si>
  <si>
    <t>31.05.2018</t>
  </si>
  <si>
    <t>30.05.2018</t>
  </si>
  <si>
    <t>93,40</t>
  </si>
  <si>
    <t>29.05.2018</t>
  </si>
  <si>
    <t>84,80</t>
  </si>
  <si>
    <t>28.05.2018</t>
  </si>
  <si>
    <t>93,90</t>
  </si>
  <si>
    <t>25.05.2018</t>
  </si>
  <si>
    <t>103,60</t>
  </si>
  <si>
    <t>24.05.2018</t>
  </si>
  <si>
    <t>75,10</t>
  </si>
  <si>
    <t>23.05.2018</t>
  </si>
  <si>
    <t>73,22</t>
  </si>
  <si>
    <t>22.05.2018</t>
  </si>
  <si>
    <t>100,53</t>
  </si>
  <si>
    <t>21.05.2018</t>
  </si>
  <si>
    <t>100,05</t>
  </si>
  <si>
    <t>18.05.2018</t>
  </si>
  <si>
    <t>93,70</t>
  </si>
  <si>
    <t>17.05.2018</t>
  </si>
  <si>
    <t>59,28</t>
  </si>
  <si>
    <t>16.05.2018</t>
  </si>
  <si>
    <t>45,05</t>
  </si>
  <si>
    <t>15.05.2018</t>
  </si>
  <si>
    <t>169,03</t>
  </si>
  <si>
    <t>14.05.2018</t>
  </si>
  <si>
    <t>88,25</t>
  </si>
  <si>
    <t>11.05.2018</t>
  </si>
  <si>
    <t>103,76</t>
  </si>
  <si>
    <t>10.05.2018</t>
  </si>
  <si>
    <t>98,75</t>
  </si>
  <si>
    <t>08.05.2018</t>
  </si>
  <si>
    <t>131,47</t>
  </si>
  <si>
    <t>07.05.2018</t>
  </si>
  <si>
    <t>51,45</t>
  </si>
  <si>
    <t>04.05.2018</t>
  </si>
  <si>
    <t>150,95</t>
  </si>
  <si>
    <t>03.05.2018</t>
  </si>
  <si>
    <t>28.04.2018</t>
  </si>
  <si>
    <t>127,05</t>
  </si>
  <si>
    <t>27.04.2018</t>
  </si>
  <si>
    <t>85,70</t>
  </si>
  <si>
    <t>26.04.2018</t>
  </si>
  <si>
    <t>91,25</t>
  </si>
  <si>
    <t>25.04.2018</t>
  </si>
  <si>
    <t>115,81</t>
  </si>
  <si>
    <t>24.04.2018</t>
  </si>
  <si>
    <t>23.04.2018</t>
  </si>
  <si>
    <t>106,96</t>
  </si>
  <si>
    <t>20.04.2018</t>
  </si>
  <si>
    <t>151,56</t>
  </si>
  <si>
    <t>19.04.2018</t>
  </si>
  <si>
    <t>214,31</t>
  </si>
  <si>
    <t>18.04.2018</t>
  </si>
  <si>
    <t>187,81</t>
  </si>
  <si>
    <t>17.04.2018</t>
  </si>
  <si>
    <t>189,11</t>
  </si>
  <si>
    <t>16.04.2018</t>
  </si>
  <si>
    <t>155,40</t>
  </si>
  <si>
    <t>13.04.2018</t>
  </si>
  <si>
    <t>144,30</t>
  </si>
  <si>
    <t>12.04.2018</t>
  </si>
  <si>
    <t>71,80</t>
  </si>
  <si>
    <t>11.04.2018</t>
  </si>
  <si>
    <t>10.04.2018</t>
  </si>
  <si>
    <t>96,05</t>
  </si>
  <si>
    <t>09.04.2018</t>
  </si>
  <si>
    <t>84,12</t>
  </si>
  <si>
    <t>06.04.2018</t>
  </si>
  <si>
    <t>100,72</t>
  </si>
  <si>
    <t>05.04.2018</t>
  </si>
  <si>
    <t>131,30</t>
  </si>
  <si>
    <t>04.04.2018</t>
  </si>
  <si>
    <t>199,65</t>
  </si>
  <si>
    <t>03.04.2018</t>
  </si>
  <si>
    <t>02.04.2018</t>
  </si>
  <si>
    <t>30.03.2018</t>
  </si>
  <si>
    <t>120,67</t>
  </si>
  <si>
    <t>29.03.2018</t>
  </si>
  <si>
    <t>102,35</t>
  </si>
  <si>
    <t>28.03.2018</t>
  </si>
  <si>
    <t>27.03.2018</t>
  </si>
  <si>
    <t>26.03.2018</t>
  </si>
  <si>
    <t>109,75</t>
  </si>
  <si>
    <t>23.03.2018</t>
  </si>
  <si>
    <t>121,55</t>
  </si>
  <si>
    <t>22.03.2018</t>
  </si>
  <si>
    <t>76,20</t>
  </si>
  <si>
    <t>21.03.2018</t>
  </si>
  <si>
    <t>20.03.2018</t>
  </si>
  <si>
    <t>95,05</t>
  </si>
  <si>
    <t>19.03.2018</t>
  </si>
  <si>
    <t>16.03.2018</t>
  </si>
  <si>
    <t>78,65</t>
  </si>
  <si>
    <t>15.03.2018</t>
  </si>
  <si>
    <t>84,60</t>
  </si>
  <si>
    <t>14.03.2018</t>
  </si>
  <si>
    <t>13.03.2018</t>
  </si>
  <si>
    <t>199,95</t>
  </si>
  <si>
    <t>12.03.2018</t>
  </si>
  <si>
    <t>138,05</t>
  </si>
  <si>
    <t>07.03.2018</t>
  </si>
  <si>
    <t>94,79</t>
  </si>
  <si>
    <t>06.03.2018</t>
  </si>
  <si>
    <t>166,45</t>
  </si>
  <si>
    <t>05.03.2018</t>
  </si>
  <si>
    <t>167,35</t>
  </si>
  <si>
    <t>02.03.2018</t>
  </si>
  <si>
    <t>130,89</t>
  </si>
  <si>
    <t>01.03.2018</t>
  </si>
  <si>
    <t>104,45</t>
  </si>
  <si>
    <t>28.02.2018</t>
  </si>
  <si>
    <t>27.02.2018</t>
  </si>
  <si>
    <t>146,00</t>
  </si>
  <si>
    <t>26.02.2018</t>
  </si>
  <si>
    <t>135,73</t>
  </si>
  <si>
    <t>22.02.2018</t>
  </si>
  <si>
    <t>153,05</t>
  </si>
  <si>
    <t>21.02.2018</t>
  </si>
  <si>
    <t>146,60</t>
  </si>
  <si>
    <t>20.02.2018</t>
  </si>
  <si>
    <t>165,35</t>
  </si>
  <si>
    <t>19.02.2018</t>
  </si>
  <si>
    <t>150,75</t>
  </si>
  <si>
    <t>16.02.2018</t>
  </si>
  <si>
    <t>15.02.2018</t>
  </si>
  <si>
    <t>207,15</t>
  </si>
  <si>
    <t>14.02.2018</t>
  </si>
  <si>
    <t>190,40</t>
  </si>
  <si>
    <t>13.02.2018</t>
  </si>
  <si>
    <t>167,90</t>
  </si>
  <si>
    <t>12.02.2018</t>
  </si>
  <si>
    <t>155,00</t>
  </si>
  <si>
    <t>09.02.2018</t>
  </si>
  <si>
    <t>159,20</t>
  </si>
  <si>
    <t>08.02.2018</t>
  </si>
  <si>
    <t>07.02.2018</t>
  </si>
  <si>
    <t>134,53</t>
  </si>
  <si>
    <t>06.02.2018</t>
  </si>
  <si>
    <t>127,50</t>
  </si>
  <si>
    <t>05.02.2018</t>
  </si>
  <si>
    <t>118,35</t>
  </si>
  <si>
    <t>02.02.2018</t>
  </si>
  <si>
    <t>148,39</t>
  </si>
  <si>
    <t>01.02.2018</t>
  </si>
  <si>
    <t>193,18</t>
  </si>
  <si>
    <t>31.01.2018</t>
  </si>
  <si>
    <t>144,73</t>
  </si>
  <si>
    <t>30.01.2018</t>
  </si>
  <si>
    <t>201,94</t>
  </si>
  <si>
    <t>29.01.2018</t>
  </si>
  <si>
    <t>248,87</t>
  </si>
  <si>
    <t>26.01.2018</t>
  </si>
  <si>
    <t>227,07</t>
  </si>
  <si>
    <t>25.01.2018</t>
  </si>
  <si>
    <t>214,00</t>
  </si>
  <si>
    <t>24.01.2018</t>
  </si>
  <si>
    <t>172,20</t>
  </si>
  <si>
    <t>23.01.2018</t>
  </si>
  <si>
    <t>176,56</t>
  </si>
  <si>
    <t>22.01.2018</t>
  </si>
  <si>
    <t>142,05</t>
  </si>
  <si>
    <t>19.01.2018</t>
  </si>
  <si>
    <t>159,98</t>
  </si>
  <si>
    <t>18.01.2018</t>
  </si>
  <si>
    <t>172,04</t>
  </si>
  <si>
    <t>17.01.2018</t>
  </si>
  <si>
    <t>141,18</t>
  </si>
  <si>
    <t>16.01.2018</t>
  </si>
  <si>
    <t>162,70</t>
  </si>
  <si>
    <t>15.01.2018</t>
  </si>
  <si>
    <t>157,41</t>
  </si>
  <si>
    <t>12.01.2018</t>
  </si>
  <si>
    <t>151,12</t>
  </si>
  <si>
    <t>11.01.2018</t>
  </si>
  <si>
    <t>10.01.2018</t>
  </si>
  <si>
    <t>81,49</t>
  </si>
  <si>
    <t>29.12.2017</t>
  </si>
  <si>
    <t>28.12.2017</t>
  </si>
  <si>
    <t>97,67</t>
  </si>
  <si>
    <t>27.12.2017</t>
  </si>
  <si>
    <t>108,57</t>
  </si>
  <si>
    <t>26.12.2017</t>
  </si>
  <si>
    <t>164,62</t>
  </si>
  <si>
    <t>25.12.2017</t>
  </si>
  <si>
    <t>150,92</t>
  </si>
  <si>
    <t>22.12.2017</t>
  </si>
  <si>
    <t>126,54</t>
  </si>
  <si>
    <t>21.12.2017</t>
  </si>
  <si>
    <t>142,83</t>
  </si>
  <si>
    <t>20.12.2017</t>
  </si>
  <si>
    <t>19.12.2017</t>
  </si>
  <si>
    <t>128,57</t>
  </si>
  <si>
    <t>18.12.2017</t>
  </si>
  <si>
    <t>91,68</t>
  </si>
  <si>
    <t>15.12.2017</t>
  </si>
  <si>
    <t>123,64</t>
  </si>
  <si>
    <t>14.12.2017</t>
  </si>
  <si>
    <t>144,36</t>
  </si>
  <si>
    <t>13.12.2017</t>
  </si>
  <si>
    <t>105,25</t>
  </si>
  <si>
    <t>12.12.2017</t>
  </si>
  <si>
    <t>107,02</t>
  </si>
  <si>
    <t>11.12.2017</t>
  </si>
  <si>
    <t>123,65</t>
  </si>
  <si>
    <t>08.12.2017</t>
  </si>
  <si>
    <t>128,10</t>
  </si>
  <si>
    <t>07.12.2017</t>
  </si>
  <si>
    <t>06.12.2017</t>
  </si>
  <si>
    <t>108,66</t>
  </si>
  <si>
    <t>05.12.2017</t>
  </si>
  <si>
    <t>138,12</t>
  </si>
  <si>
    <t>04.12.2017</t>
  </si>
  <si>
    <t>107,07</t>
  </si>
  <si>
    <t>01.12.2017</t>
  </si>
  <si>
    <t>110,83</t>
  </si>
  <si>
    <t>30.11.2017</t>
  </si>
  <si>
    <t>123,03</t>
  </si>
  <si>
    <t>29.11.2017</t>
  </si>
  <si>
    <t>80,62</t>
  </si>
  <si>
    <t>28.11.2017</t>
  </si>
  <si>
    <t>110,55</t>
  </si>
  <si>
    <t>27.11.2017</t>
  </si>
  <si>
    <t>113,80</t>
  </si>
  <si>
    <t>24.11.2017</t>
  </si>
  <si>
    <t>121,30</t>
  </si>
  <si>
    <t>23.11.2017</t>
  </si>
  <si>
    <t>112,72</t>
  </si>
  <si>
    <t>22.11.2017</t>
  </si>
  <si>
    <t>132,05</t>
  </si>
  <si>
    <t>21.11.2017</t>
  </si>
  <si>
    <t>152,05</t>
  </si>
  <si>
    <t>20.11.2017</t>
  </si>
  <si>
    <t>177,25</t>
  </si>
  <si>
    <t>17.11.2017</t>
  </si>
  <si>
    <t>16.11.2017</t>
  </si>
  <si>
    <t>122,30</t>
  </si>
  <si>
    <t>15.11.2017</t>
  </si>
  <si>
    <t>142,90</t>
  </si>
  <si>
    <t>14.11.2017</t>
  </si>
  <si>
    <t>129,51</t>
  </si>
  <si>
    <t>13.11.2017</t>
  </si>
  <si>
    <t>131,53</t>
  </si>
  <si>
    <t>10.11.2017</t>
  </si>
  <si>
    <t>174,25</t>
  </si>
  <si>
    <t>09.11.2017</t>
  </si>
  <si>
    <t>08.11.2017</t>
  </si>
  <si>
    <t>105,90</t>
  </si>
  <si>
    <t>07.11.2017</t>
  </si>
  <si>
    <t>211,62</t>
  </si>
  <si>
    <t>03.11.2017</t>
  </si>
  <si>
    <t>127,70</t>
  </si>
  <si>
    <t>02.11.2017</t>
  </si>
  <si>
    <t>90,14</t>
  </si>
  <si>
    <t>01.11.2017</t>
  </si>
  <si>
    <t>134,26</t>
  </si>
  <si>
    <t>31.10.2017</t>
  </si>
  <si>
    <t>30.10.2017</t>
  </si>
  <si>
    <t>120,07</t>
  </si>
  <si>
    <t>27.10.2017</t>
  </si>
  <si>
    <t>139,57</t>
  </si>
  <si>
    <t>26.10.2017</t>
  </si>
  <si>
    <t>141,20</t>
  </si>
  <si>
    <t>25.10.2017</t>
  </si>
  <si>
    <t>135,80</t>
  </si>
  <si>
    <t>24.10.2017</t>
  </si>
  <si>
    <t>207,42</t>
  </si>
  <si>
    <t>23.10.2017</t>
  </si>
  <si>
    <t>187,08</t>
  </si>
  <si>
    <t>20.10.2017</t>
  </si>
  <si>
    <t>111,80</t>
  </si>
  <si>
    <t>19.10.2017</t>
  </si>
  <si>
    <t>104,75</t>
  </si>
  <si>
    <t>18.10.2017</t>
  </si>
  <si>
    <t>159,64</t>
  </si>
  <si>
    <t>17.10.2017</t>
  </si>
  <si>
    <t>120,13</t>
  </si>
  <si>
    <t>16.10.2017</t>
  </si>
  <si>
    <t>107,48</t>
  </si>
  <si>
    <t>13.10.2017</t>
  </si>
  <si>
    <t>168,65</t>
  </si>
  <si>
    <t>12.10.2017</t>
  </si>
  <si>
    <t>154,00</t>
  </si>
  <si>
    <t>11.10.2017</t>
  </si>
  <si>
    <t>108,58</t>
  </si>
  <si>
    <t>10.10.2017</t>
  </si>
  <si>
    <t>09.10.2017</t>
  </si>
  <si>
    <t>106,90</t>
  </si>
  <si>
    <t>06.10.2017</t>
  </si>
  <si>
    <t>118,68</t>
  </si>
  <si>
    <t>05.10.2017</t>
  </si>
  <si>
    <t>126,74</t>
  </si>
  <si>
    <t>04.10.2017</t>
  </si>
  <si>
    <t>99,35</t>
  </si>
  <si>
    <t>03.10.2017</t>
  </si>
  <si>
    <t>96,60</t>
  </si>
  <si>
    <t>02.10.2017</t>
  </si>
  <si>
    <t>145,48</t>
  </si>
  <si>
    <t>29.09.2017</t>
  </si>
  <si>
    <t>107,82</t>
  </si>
  <si>
    <t>28.09.2017</t>
  </si>
  <si>
    <t>114,26</t>
  </si>
  <si>
    <t>27.09.2017</t>
  </si>
  <si>
    <t>131,21</t>
  </si>
  <si>
    <t>26.09.2017</t>
  </si>
  <si>
    <t>185,33</t>
  </si>
  <si>
    <t>25.09.2017</t>
  </si>
  <si>
    <t>167,55</t>
  </si>
  <si>
    <t>22.09.2017</t>
  </si>
  <si>
    <t>155,20</t>
  </si>
  <si>
    <t>21.09.2017</t>
  </si>
  <si>
    <t>168,16</t>
  </si>
  <si>
    <t>20.09.2017</t>
  </si>
  <si>
    <t>191,00</t>
  </si>
  <si>
    <t>19.09.2017</t>
  </si>
  <si>
    <t>138,83</t>
  </si>
  <si>
    <t>18.09.2017</t>
  </si>
  <si>
    <t>109,17</t>
  </si>
  <si>
    <t>15.09.2017</t>
  </si>
  <si>
    <t>14.09.2017</t>
  </si>
  <si>
    <t>122,35</t>
  </si>
  <si>
    <t>13.09.2017</t>
  </si>
  <si>
    <t>155,59</t>
  </si>
  <si>
    <t>12.09.2017</t>
  </si>
  <si>
    <t>209,78</t>
  </si>
  <si>
    <t>—</t>
  </si>
  <si>
    <t>135,97</t>
  </si>
  <si>
    <t>98,33</t>
  </si>
  <si>
    <t>183,20</t>
  </si>
  <si>
    <t>60,05</t>
  </si>
  <si>
    <t>105,67</t>
  </si>
  <si>
    <t>136,57</t>
  </si>
  <si>
    <t>84,68</t>
  </si>
  <si>
    <t>76,72</t>
  </si>
  <si>
    <t>89,68</t>
  </si>
  <si>
    <t>97,60</t>
  </si>
  <si>
    <t>142,65</t>
  </si>
  <si>
    <t>178,05</t>
  </si>
  <si>
    <t>149,40</t>
  </si>
  <si>
    <t>158,78</t>
  </si>
  <si>
    <t>79,45</t>
  </si>
  <si>
    <t>99,29</t>
  </si>
  <si>
    <t>84,50</t>
  </si>
  <si>
    <t>180,00</t>
  </si>
  <si>
    <t>151,94</t>
  </si>
  <si>
    <t>155,02</t>
  </si>
  <si>
    <t>69,75</t>
  </si>
  <si>
    <t>102,30</t>
  </si>
  <si>
    <t>95,50</t>
  </si>
  <si>
    <t>68,85</t>
  </si>
  <si>
    <t>94,22</t>
  </si>
  <si>
    <t>70,45</t>
  </si>
  <si>
    <t>60,79</t>
  </si>
  <si>
    <t>63,33</t>
  </si>
  <si>
    <t>108,23</t>
  </si>
  <si>
    <t>101,45</t>
  </si>
  <si>
    <t>92,37</t>
  </si>
  <si>
    <t>100,19</t>
  </si>
  <si>
    <t>121,44</t>
  </si>
  <si>
    <t>141,10</t>
  </si>
  <si>
    <t>90,63</t>
  </si>
  <si>
    <t>139,38</t>
  </si>
  <si>
    <t>122,14</t>
  </si>
  <si>
    <t>107,74</t>
  </si>
  <si>
    <t>129,78</t>
  </si>
  <si>
    <t>125,87</t>
  </si>
  <si>
    <t>125,25</t>
  </si>
  <si>
    <t>71,26</t>
  </si>
  <si>
    <t>58,80</t>
  </si>
  <si>
    <t>55,30</t>
  </si>
  <si>
    <t>88,35</t>
  </si>
  <si>
    <t>85,48</t>
  </si>
  <si>
    <t>149,16</t>
  </si>
  <si>
    <t>117,61</t>
  </si>
  <si>
    <t>135,74</t>
  </si>
  <si>
    <t>110,63</t>
  </si>
  <si>
    <t>101,65</t>
  </si>
  <si>
    <t>154,81</t>
  </si>
  <si>
    <t>175,11</t>
  </si>
  <si>
    <t>149,41</t>
  </si>
  <si>
    <t>143,41</t>
  </si>
  <si>
    <t>103,11</t>
  </si>
  <si>
    <t>142,10</t>
  </si>
  <si>
    <t>108,06</t>
  </si>
  <si>
    <t>181,66</t>
  </si>
  <si>
    <t>155,95</t>
  </si>
  <si>
    <t>118,74</t>
  </si>
  <si>
    <t>117,36</t>
  </si>
  <si>
    <t>98,60</t>
  </si>
  <si>
    <t>113,65</t>
  </si>
  <si>
    <t>96,90</t>
  </si>
  <si>
    <t>92,26</t>
  </si>
  <si>
    <t>112,65</t>
  </si>
  <si>
    <t>102,06</t>
  </si>
  <si>
    <t>72,43</t>
  </si>
  <si>
    <t>80,96</t>
  </si>
  <si>
    <t>65,96</t>
  </si>
  <si>
    <t>97,85</t>
  </si>
  <si>
    <t>52,52</t>
  </si>
  <si>
    <t>103,90</t>
  </si>
  <si>
    <t>88,84</t>
  </si>
  <si>
    <t>160,22</t>
  </si>
  <si>
    <t>177,32</t>
  </si>
  <si>
    <t>147,52</t>
  </si>
  <si>
    <t>153,92</t>
  </si>
  <si>
    <t>92,13</t>
  </si>
  <si>
    <t>128,89</t>
  </si>
  <si>
    <t>92,64</t>
  </si>
  <si>
    <t>132,40</t>
  </si>
  <si>
    <t>139,91</t>
  </si>
  <si>
    <t>105,72</t>
  </si>
  <si>
    <t>122,44</t>
  </si>
  <si>
    <t>118,24</t>
  </si>
  <si>
    <t>124,19</t>
  </si>
  <si>
    <t>147,21</t>
  </si>
  <si>
    <t>157,77</t>
  </si>
  <si>
    <t>157,10</t>
  </si>
  <si>
    <t>186,03</t>
  </si>
  <si>
    <t>100,97</t>
  </si>
  <si>
    <t>125,61</t>
  </si>
  <si>
    <t>114,41</t>
  </si>
  <si>
    <t>158,90</t>
  </si>
  <si>
    <t>109,26</t>
  </si>
  <si>
    <t>126,08</t>
  </si>
  <si>
    <t>135,64</t>
  </si>
  <si>
    <t>137,84</t>
  </si>
  <si>
    <t>115,36</t>
  </si>
  <si>
    <t>77,05</t>
  </si>
  <si>
    <t>76,82</t>
  </si>
  <si>
    <t>138,37</t>
  </si>
  <si>
    <t>94,54</t>
  </si>
  <si>
    <t>179,83</t>
  </si>
  <si>
    <t>159,71</t>
  </si>
  <si>
    <t>155,04</t>
  </si>
  <si>
    <t>83,52</t>
  </si>
  <si>
    <t>118,26</t>
  </si>
  <si>
    <t>90,05</t>
  </si>
  <si>
    <t>78,67</t>
  </si>
  <si>
    <t>95,60</t>
  </si>
  <si>
    <t>78,56</t>
  </si>
  <si>
    <t>80,77</t>
  </si>
  <si>
    <t>215,59</t>
  </si>
  <si>
    <t>160,80</t>
  </si>
  <si>
    <t>134,97</t>
  </si>
  <si>
    <t>169,34</t>
  </si>
  <si>
    <t>190,19</t>
  </si>
  <si>
    <t>161,18</t>
  </si>
  <si>
    <t>125,92</t>
  </si>
  <si>
    <t>175,63</t>
  </si>
  <si>
    <t>125,97</t>
  </si>
  <si>
    <t>60,89</t>
  </si>
  <si>
    <t>86,32</t>
  </si>
  <si>
    <t>67,30</t>
  </si>
  <si>
    <t>102,45</t>
  </si>
  <si>
    <t>80,45</t>
  </si>
  <si>
    <t>57,18</t>
  </si>
  <si>
    <t>90,29</t>
  </si>
  <si>
    <t>95,94</t>
  </si>
  <si>
    <t>90,67</t>
  </si>
  <si>
    <t>86,47</t>
  </si>
  <si>
    <t>121,98</t>
  </si>
  <si>
    <t>108,15</t>
  </si>
  <si>
    <t>145,15</t>
  </si>
  <si>
    <t>162,12</t>
  </si>
  <si>
    <t>108,98</t>
  </si>
  <si>
    <t>92,63</t>
  </si>
  <si>
    <t>111,00</t>
  </si>
  <si>
    <t>123,31</t>
  </si>
  <si>
    <t>79,24</t>
  </si>
  <si>
    <t>75,01</t>
  </si>
  <si>
    <t>171,77</t>
  </si>
  <si>
    <t>195,75</t>
  </si>
  <si>
    <t>149,00</t>
  </si>
  <si>
    <t>139,55</t>
  </si>
  <si>
    <t>114,31</t>
  </si>
  <si>
    <t>129,57</t>
  </si>
  <si>
    <t>165,50</t>
  </si>
  <si>
    <t>288,00</t>
  </si>
  <si>
    <t>242,45</t>
  </si>
  <si>
    <t>147,20</t>
  </si>
  <si>
    <t>184,85</t>
  </si>
  <si>
    <t>197,40</t>
  </si>
  <si>
    <t>202,95</t>
  </si>
  <si>
    <t>223,45</t>
  </si>
  <si>
    <t>201,05</t>
  </si>
  <si>
    <t>214,20</t>
  </si>
  <si>
    <t>189,80</t>
  </si>
  <si>
    <t>201,40</t>
  </si>
  <si>
    <t>146,36</t>
  </si>
  <si>
    <t>187,35</t>
  </si>
  <si>
    <t>148,45</t>
  </si>
  <si>
    <t>171,84</t>
  </si>
  <si>
    <t>98,40</t>
  </si>
  <si>
    <t>131,85</t>
  </si>
  <si>
    <t>131,14</t>
  </si>
  <si>
    <t>133,90</t>
  </si>
  <si>
    <t>92,40</t>
  </si>
  <si>
    <t>86,35</t>
  </si>
  <si>
    <t>126,10</t>
  </si>
  <si>
    <t>116,35</t>
  </si>
  <si>
    <t>170,35</t>
  </si>
  <si>
    <t>234,25</t>
  </si>
  <si>
    <t>169,73</t>
  </si>
  <si>
    <t>192,53</t>
  </si>
  <si>
    <t>134,05</t>
  </si>
  <si>
    <t>141,47</t>
  </si>
  <si>
    <t>194,47</t>
  </si>
  <si>
    <t>123,70</t>
  </si>
  <si>
    <t>127,92</t>
  </si>
  <si>
    <t>124,64</t>
  </si>
  <si>
    <t>52,15</t>
  </si>
  <si>
    <t>92,20</t>
  </si>
  <si>
    <t>85,33</t>
  </si>
  <si>
    <t>104,70</t>
  </si>
  <si>
    <t>94,87</t>
  </si>
  <si>
    <t>105,22</t>
  </si>
  <si>
    <t>97,07</t>
  </si>
  <si>
    <t>121,43</t>
  </si>
  <si>
    <t>143,72</t>
  </si>
  <si>
    <t>165,79</t>
  </si>
  <si>
    <t>171,22</t>
  </si>
  <si>
    <t>153,65</t>
  </si>
  <si>
    <t>168,55</t>
  </si>
  <si>
    <t>139,74</t>
  </si>
  <si>
    <t>199,75</t>
  </si>
  <si>
    <t>165,91</t>
  </si>
  <si>
    <t>158,36</t>
  </si>
  <si>
    <t>176,54</t>
  </si>
  <si>
    <t>142,50</t>
  </si>
  <si>
    <t>153,59</t>
  </si>
  <si>
    <t>205,39</t>
  </si>
  <si>
    <t>232,55</t>
  </si>
  <si>
    <t>174,26</t>
  </si>
  <si>
    <t>142,74</t>
  </si>
  <si>
    <t>138,94</t>
  </si>
  <si>
    <t>236,39</t>
  </si>
  <si>
    <t>187,00</t>
  </si>
  <si>
    <t>263,90</t>
  </si>
  <si>
    <t>250,93</t>
  </si>
  <si>
    <t>166,55</t>
  </si>
  <si>
    <t>130,72</t>
  </si>
  <si>
    <t>207,68</t>
  </si>
  <si>
    <t>122,98</t>
  </si>
  <si>
    <t>109,89</t>
  </si>
  <si>
    <t>177,10</t>
  </si>
  <si>
    <t>167,65</t>
  </si>
  <si>
    <t>184,13</t>
  </si>
  <si>
    <t>181,93</t>
  </si>
  <si>
    <t>176,15</t>
  </si>
  <si>
    <t>186,29</t>
  </si>
  <si>
    <t>136,84</t>
  </si>
  <si>
    <t>130,64</t>
  </si>
  <si>
    <t>132,60</t>
  </si>
  <si>
    <t>152,93</t>
  </si>
  <si>
    <t>142,38</t>
  </si>
  <si>
    <t>124,45</t>
  </si>
  <si>
    <t>116,09</t>
  </si>
  <si>
    <t>165,45</t>
  </si>
  <si>
    <t>157,23</t>
  </si>
  <si>
    <t>139,70</t>
  </si>
  <si>
    <t>170,90</t>
  </si>
  <si>
    <t>161,95</t>
  </si>
  <si>
    <t>191,48</t>
  </si>
  <si>
    <t>197,09</t>
  </si>
  <si>
    <t>238,05</t>
  </si>
  <si>
    <t>181,90</t>
  </si>
  <si>
    <t>165,00</t>
  </si>
  <si>
    <t>187,15</t>
  </si>
  <si>
    <t>156,90</t>
  </si>
  <si>
    <t>168,05</t>
  </si>
  <si>
    <t>127,40</t>
  </si>
  <si>
    <t>197,60</t>
  </si>
  <si>
    <t>134,75</t>
  </si>
  <si>
    <t>178,65</t>
  </si>
  <si>
    <t>128,30</t>
  </si>
  <si>
    <t>151,30</t>
  </si>
  <si>
    <t>83,25</t>
  </si>
  <si>
    <t>86,22</t>
  </si>
  <si>
    <t>117,67</t>
  </si>
  <si>
    <t>95,29</t>
  </si>
  <si>
    <t>196,87</t>
  </si>
  <si>
    <t>219,27</t>
  </si>
  <si>
    <t>129,25</t>
  </si>
  <si>
    <t>138,34</t>
  </si>
  <si>
    <t>132,89</t>
  </si>
  <si>
    <t>130,79</t>
  </si>
  <si>
    <t>111,05</t>
  </si>
  <si>
    <t>145,58</t>
  </si>
  <si>
    <t>139,44</t>
  </si>
  <si>
    <t>116,77</t>
  </si>
  <si>
    <t>162,82</t>
  </si>
  <si>
    <t>159,96</t>
  </si>
  <si>
    <t>148,27</t>
  </si>
  <si>
    <t>126,27</t>
  </si>
  <si>
    <t>126,68</t>
  </si>
  <si>
    <t>136,58</t>
  </si>
  <si>
    <t>170,76</t>
  </si>
  <si>
    <t>140,26</t>
  </si>
  <si>
    <t>154,14</t>
  </si>
  <si>
    <t>129,69</t>
  </si>
  <si>
    <t>105,17</t>
  </si>
  <si>
    <t>145,16</t>
  </si>
  <si>
    <t>84,98</t>
  </si>
  <si>
    <t>116,88</t>
  </si>
  <si>
    <t>100,74</t>
  </si>
  <si>
    <t>104,65</t>
  </si>
  <si>
    <t>109,37</t>
  </si>
  <si>
    <t>85,20</t>
  </si>
  <si>
    <t>116,50</t>
  </si>
  <si>
    <t>115,20</t>
  </si>
  <si>
    <t>81,00</t>
  </si>
  <si>
    <t>111,95</t>
  </si>
  <si>
    <t>118,38</t>
  </si>
  <si>
    <t>72,79</t>
  </si>
  <si>
    <t>92,45</t>
  </si>
  <si>
    <t>102,75</t>
  </si>
  <si>
    <t>143,83</t>
  </si>
  <si>
    <t>120,19</t>
  </si>
  <si>
    <t>127,00</t>
  </si>
  <si>
    <t>145,85</t>
  </si>
  <si>
    <t>110,94</t>
  </si>
  <si>
    <t>127,07</t>
  </si>
  <si>
    <t>55,88</t>
  </si>
  <si>
    <t>112,50</t>
  </si>
  <si>
    <t>80,21</t>
  </si>
  <si>
    <t>85,49</t>
  </si>
  <si>
    <t>142,53</t>
  </si>
  <si>
    <t>67,40</t>
  </si>
  <si>
    <t>67,05</t>
  </si>
  <si>
    <t>71,44</t>
  </si>
  <si>
    <t>136,60</t>
  </si>
  <si>
    <t>124,22</t>
  </si>
  <si>
    <t>136,30</t>
  </si>
  <si>
    <t>89,75</t>
  </si>
  <si>
    <t>162,18</t>
  </si>
  <si>
    <t>141,70</t>
  </si>
  <si>
    <t>87,70</t>
  </si>
  <si>
    <t>87,71</t>
  </si>
  <si>
    <t>93,02</t>
  </si>
  <si>
    <t>56,14</t>
  </si>
  <si>
    <t>123,73</t>
  </si>
  <si>
    <t>119,81</t>
  </si>
  <si>
    <t>44,07</t>
  </si>
  <si>
    <t>120,79</t>
  </si>
  <si>
    <t>201,03</t>
  </si>
  <si>
    <t>170,10</t>
  </si>
  <si>
    <t>138,65</t>
  </si>
  <si>
    <t>144,60</t>
  </si>
  <si>
    <t>147,71</t>
  </si>
  <si>
    <t>189,36</t>
  </si>
  <si>
    <t>278,31</t>
  </si>
  <si>
    <t>163,33</t>
  </si>
  <si>
    <t>132,23</t>
  </si>
  <si>
    <t>191,58</t>
  </si>
  <si>
    <t>236,79</t>
  </si>
  <si>
    <t>183,87</t>
  </si>
  <si>
    <t>185,87</t>
  </si>
  <si>
    <t>150,46</t>
  </si>
  <si>
    <t>215,57</t>
  </si>
  <si>
    <t>215,00</t>
  </si>
  <si>
    <t>260,25</t>
  </si>
  <si>
    <t>276,51</t>
  </si>
  <si>
    <t>179,94</t>
  </si>
  <si>
    <t>170,67</t>
  </si>
  <si>
    <t>221,76</t>
  </si>
  <si>
    <t>117,74</t>
  </si>
  <si>
    <t>214,15</t>
  </si>
  <si>
    <t>219,15</t>
  </si>
  <si>
    <t>186,22</t>
  </si>
  <si>
    <t>188,60</t>
  </si>
  <si>
    <t>192,51</t>
  </si>
  <si>
    <t>171,11</t>
  </si>
  <si>
    <t>175,67</t>
  </si>
  <si>
    <t>169,58</t>
  </si>
  <si>
    <t>192,90</t>
  </si>
  <si>
    <t>139,85</t>
  </si>
  <si>
    <t>161,13</t>
  </si>
  <si>
    <t>91,53</t>
  </si>
  <si>
    <t>113,68</t>
  </si>
  <si>
    <t>152,63</t>
  </si>
  <si>
    <t>148,41</t>
  </si>
  <si>
    <t>202,88</t>
  </si>
  <si>
    <t>165,23</t>
  </si>
  <si>
    <t>161,33</t>
  </si>
  <si>
    <t>156,68</t>
  </si>
  <si>
    <t>131,95</t>
  </si>
  <si>
    <t>148,83</t>
  </si>
  <si>
    <t>254,75</t>
  </si>
  <si>
    <t>252,83</t>
  </si>
  <si>
    <t>332,35</t>
  </si>
  <si>
    <t>259,30</t>
  </si>
  <si>
    <t>254,72</t>
  </si>
  <si>
    <t>303,28</t>
  </si>
  <si>
    <t>246,71</t>
  </si>
  <si>
    <t>202,11</t>
  </si>
  <si>
    <t>190,17</t>
  </si>
  <si>
    <t>174,12</t>
  </si>
  <si>
    <t>311,25</t>
  </si>
  <si>
    <t>167,85</t>
  </si>
  <si>
    <t>7,65</t>
  </si>
  <si>
    <t>155,97</t>
  </si>
  <si>
    <t>197,71</t>
  </si>
  <si>
    <t>209,90</t>
  </si>
  <si>
    <t>199,13</t>
  </si>
  <si>
    <t>300,43</t>
  </si>
  <si>
    <t>240,63</t>
  </si>
  <si>
    <t>275,23</t>
  </si>
  <si>
    <t>276,03</t>
  </si>
  <si>
    <t>198,27</t>
  </si>
  <si>
    <t>261,28</t>
  </si>
  <si>
    <t>258,90</t>
  </si>
  <si>
    <t>212,65</t>
  </si>
  <si>
    <t>218,49</t>
  </si>
  <si>
    <t>122,39</t>
  </si>
  <si>
    <t>124,06</t>
  </si>
  <si>
    <t>213,31</t>
  </si>
  <si>
    <t>235,11</t>
  </si>
  <si>
    <t>212,10</t>
  </si>
  <si>
    <t>290,36</t>
  </si>
  <si>
    <t>142,17</t>
  </si>
  <si>
    <t>178,32</t>
  </si>
  <si>
    <t>113,16</t>
  </si>
  <si>
    <t>212,72</t>
  </si>
  <si>
    <t>211,29</t>
  </si>
  <si>
    <t>159,52</t>
  </si>
  <si>
    <t>140,22</t>
  </si>
  <si>
    <t>183,42</t>
  </si>
  <si>
    <t>188,00</t>
  </si>
  <si>
    <t>103,87</t>
  </si>
  <si>
    <t>162,25</t>
  </si>
  <si>
    <t>88,87</t>
  </si>
  <si>
    <t>159,90</t>
  </si>
  <si>
    <t>144,49</t>
  </si>
  <si>
    <t>131,57</t>
  </si>
  <si>
    <t>93,49</t>
  </si>
  <si>
    <t>102,65</t>
  </si>
  <si>
    <t>135,07</t>
  </si>
  <si>
    <t>115,85</t>
  </si>
  <si>
    <t>77,30</t>
  </si>
  <si>
    <t>78,63</t>
  </si>
  <si>
    <t>135,65</t>
  </si>
  <si>
    <t>100,25</t>
  </si>
  <si>
    <t>141,40</t>
  </si>
  <si>
    <t>141,45</t>
  </si>
  <si>
    <t>181,30</t>
  </si>
  <si>
    <t>164,82</t>
  </si>
  <si>
    <t>132,52</t>
  </si>
  <si>
    <t>156,11</t>
  </si>
  <si>
    <t>126,25</t>
  </si>
  <si>
    <t>143,94</t>
  </si>
  <si>
    <t>113,88</t>
  </si>
  <si>
    <t>128,43</t>
  </si>
  <si>
    <t>121,56</t>
  </si>
  <si>
    <t>124,40</t>
  </si>
  <si>
    <t>77,18</t>
  </si>
  <si>
    <t>110,88</t>
  </si>
  <si>
    <t>75,93</t>
  </si>
  <si>
    <t>53,65</t>
  </si>
  <si>
    <t>97,27</t>
  </si>
  <si>
    <t>127,55</t>
  </si>
  <si>
    <t>143,75</t>
  </si>
  <si>
    <t>106,65</t>
  </si>
  <si>
    <t>112,15</t>
  </si>
  <si>
    <t>106,20</t>
  </si>
  <si>
    <t>214,05</t>
  </si>
  <si>
    <t>73,40</t>
  </si>
  <si>
    <t>124,05</t>
  </si>
  <si>
    <t>122,84</t>
  </si>
  <si>
    <t>157,84</t>
  </si>
  <si>
    <t>143,11</t>
  </si>
  <si>
    <t>110,99</t>
  </si>
  <si>
    <t>142,82</t>
  </si>
  <si>
    <t>161,77</t>
  </si>
  <si>
    <t>73,35</t>
  </si>
  <si>
    <t>116,40</t>
  </si>
  <si>
    <t>99,32</t>
  </si>
  <si>
    <t>84,40</t>
  </si>
  <si>
    <t>65,93</t>
  </si>
  <si>
    <t>109,10</t>
  </si>
  <si>
    <t>94,85</t>
  </si>
  <si>
    <t>102,20</t>
  </si>
  <si>
    <t>138,07</t>
  </si>
  <si>
    <t>93,92</t>
  </si>
  <si>
    <t>95,87</t>
  </si>
  <si>
    <t>111,84</t>
  </si>
  <si>
    <t>107,70</t>
  </si>
  <si>
    <t>118,07</t>
  </si>
  <si>
    <t>51,87</t>
  </si>
  <si>
    <t>119,15</t>
  </si>
  <si>
    <t>71,85</t>
  </si>
  <si>
    <t>105,95</t>
  </si>
  <si>
    <t>72,25</t>
  </si>
  <si>
    <t>133,34</t>
  </si>
  <si>
    <t>115,39</t>
  </si>
  <si>
    <t>67,96</t>
  </si>
  <si>
    <t>106,80</t>
  </si>
  <si>
    <t>71,30</t>
  </si>
  <si>
    <t>108,85</t>
  </si>
  <si>
    <t>91,50</t>
  </si>
  <si>
    <t>80,30</t>
  </si>
  <si>
    <t>102,48</t>
  </si>
  <si>
    <t>92,32</t>
  </si>
  <si>
    <t>96,50</t>
  </si>
  <si>
    <t>76,15</t>
  </si>
  <si>
    <t>56,76</t>
  </si>
  <si>
    <t>42,25</t>
  </si>
  <si>
    <t>35,60</t>
  </si>
  <si>
    <t>67,53</t>
  </si>
  <si>
    <t>78,38</t>
  </si>
  <si>
    <t>41,90</t>
  </si>
  <si>
    <t>88,80</t>
  </si>
  <si>
    <t>35,80</t>
  </si>
  <si>
    <t>23,05</t>
  </si>
  <si>
    <t>59,08</t>
  </si>
  <si>
    <t>65,80</t>
  </si>
  <si>
    <t>53,45</t>
  </si>
  <si>
    <t>25,90</t>
  </si>
  <si>
    <t>63,60</t>
  </si>
  <si>
    <t>71,00</t>
  </si>
  <si>
    <t>66,30</t>
  </si>
  <si>
    <t>70,80</t>
  </si>
  <si>
    <t>97,47</t>
  </si>
  <si>
    <t>123,52</t>
  </si>
  <si>
    <t>46,10</t>
  </si>
  <si>
    <t>55,02</t>
  </si>
  <si>
    <t>36,90</t>
  </si>
  <si>
    <t>51,55</t>
  </si>
  <si>
    <t>75,47</t>
  </si>
  <si>
    <t>109,00</t>
  </si>
  <si>
    <t>71,57</t>
  </si>
  <si>
    <t>151,70</t>
  </si>
  <si>
    <t>107,16</t>
  </si>
  <si>
    <t>64,04</t>
  </si>
  <si>
    <t>60,84</t>
  </si>
  <si>
    <t>83,11</t>
  </si>
  <si>
    <t>81,83</t>
  </si>
  <si>
    <t>36,60</t>
  </si>
  <si>
    <t>44,75</t>
  </si>
  <si>
    <t>50,30</t>
  </si>
  <si>
    <t>77,24</t>
  </si>
  <si>
    <t>55,60</t>
  </si>
  <si>
    <t>39,27</t>
  </si>
  <si>
    <t>68,20</t>
  </si>
  <si>
    <t>72,62</t>
  </si>
  <si>
    <t>137,54</t>
  </si>
  <si>
    <t>127,47</t>
  </si>
  <si>
    <t>122,19</t>
  </si>
  <si>
    <t>86,91</t>
  </si>
  <si>
    <t>71,42</t>
  </si>
  <si>
    <t>178,15</t>
  </si>
  <si>
    <t>80,53</t>
  </si>
  <si>
    <t>90,69</t>
  </si>
  <si>
    <t>136,24</t>
  </si>
  <si>
    <t>93,25</t>
  </si>
  <si>
    <t>112,80</t>
  </si>
  <si>
    <t>68,05</t>
  </si>
  <si>
    <t>93,71</t>
  </si>
  <si>
    <t>125,80</t>
  </si>
  <si>
    <t>101,15</t>
  </si>
  <si>
    <t>126,41</t>
  </si>
  <si>
    <t>75,46</t>
  </si>
  <si>
    <t>116,24</t>
  </si>
  <si>
    <t>71,40</t>
  </si>
  <si>
    <t>48,95</t>
  </si>
  <si>
    <t>130,40</t>
  </si>
  <si>
    <t>119,00</t>
  </si>
  <si>
    <t>71,45</t>
  </si>
  <si>
    <t>100,50</t>
  </si>
  <si>
    <t>146,73</t>
  </si>
  <si>
    <t>119,14</t>
  </si>
  <si>
    <t>119,64</t>
  </si>
  <si>
    <t>86,45</t>
  </si>
  <si>
    <t>63,35</t>
  </si>
  <si>
    <t>59,45</t>
  </si>
  <si>
    <t>48,60</t>
  </si>
  <si>
    <t>97,15</t>
  </si>
  <si>
    <t>46,45</t>
  </si>
  <si>
    <t>37,55</t>
  </si>
  <si>
    <t>102,12</t>
  </si>
  <si>
    <t>51,97</t>
  </si>
  <si>
    <t>104,18</t>
  </si>
  <si>
    <t>62,15</t>
  </si>
  <si>
    <t>86,55</t>
  </si>
  <si>
    <t>87,66</t>
  </si>
  <si>
    <t>74,15</t>
  </si>
  <si>
    <t>103,20</t>
  </si>
  <si>
    <t>111,65</t>
  </si>
  <si>
    <t>233,17</t>
  </si>
  <si>
    <t>274,60</t>
  </si>
  <si>
    <t>241,05</t>
  </si>
  <si>
    <t>106,91</t>
  </si>
  <si>
    <t>193,06</t>
  </si>
  <si>
    <t>146,56</t>
  </si>
  <si>
    <t>167,41</t>
  </si>
  <si>
    <t>268,70</t>
  </si>
  <si>
    <t>238,60</t>
  </si>
  <si>
    <t>142,28</t>
  </si>
  <si>
    <t>169,70</t>
  </si>
  <si>
    <t>137,90</t>
  </si>
  <si>
    <t>134,52</t>
  </si>
  <si>
    <t>149,30</t>
  </si>
  <si>
    <t>139,47</t>
  </si>
  <si>
    <t>121,49</t>
  </si>
  <si>
    <t>133,16</t>
  </si>
  <si>
    <t>132,75</t>
  </si>
  <si>
    <t>183,10</t>
  </si>
  <si>
    <t>262,50</t>
  </si>
  <si>
    <t>249,75</t>
  </si>
  <si>
    <t>213,13</t>
  </si>
  <si>
    <t>193,45</t>
  </si>
  <si>
    <t>216,75</t>
  </si>
  <si>
    <t>234,60</t>
  </si>
  <si>
    <t>93,20</t>
  </si>
  <si>
    <t>223,80</t>
  </si>
  <si>
    <t>157,15</t>
  </si>
  <si>
    <t>239,55</t>
  </si>
  <si>
    <t>215,60</t>
  </si>
  <si>
    <t>282,92</t>
  </si>
  <si>
    <t>186,61</t>
  </si>
  <si>
    <t>160,55</t>
  </si>
  <si>
    <t>217,83</t>
  </si>
  <si>
    <t>219,65</t>
  </si>
  <si>
    <t>273,01</t>
  </si>
  <si>
    <t>294,20</t>
  </si>
  <si>
    <t>259,86</t>
  </si>
  <si>
    <t>243,25</t>
  </si>
  <si>
    <t>233,22</t>
  </si>
  <si>
    <t>227,53</t>
  </si>
  <si>
    <t>256,90</t>
  </si>
  <si>
    <t>236,45</t>
  </si>
  <si>
    <t>272,20</t>
  </si>
  <si>
    <t>172,34</t>
  </si>
  <si>
    <t>166,33</t>
  </si>
  <si>
    <t>156,20</t>
  </si>
  <si>
    <t>202,08</t>
  </si>
  <si>
    <t>193,19</t>
  </si>
  <si>
    <t>172,36</t>
  </si>
  <si>
    <t>141,27</t>
  </si>
  <si>
    <t>160,58</t>
  </si>
  <si>
    <t>190,85</t>
  </si>
  <si>
    <t>195,08</t>
  </si>
  <si>
    <t>180,46</t>
  </si>
  <si>
    <t>208,85</t>
  </si>
  <si>
    <t>144,68</t>
  </si>
  <si>
    <t>181,94</t>
  </si>
  <si>
    <t>177,35</t>
  </si>
  <si>
    <t>210,32</t>
  </si>
  <si>
    <t>187,91</t>
  </si>
  <si>
    <t>162,72</t>
  </si>
  <si>
    <t>105,79</t>
  </si>
  <si>
    <t>154,04</t>
  </si>
  <si>
    <t>138,23</t>
  </si>
  <si>
    <t>130,24</t>
  </si>
  <si>
    <t>195,09</t>
  </si>
  <si>
    <t>167,79</t>
  </si>
  <si>
    <t>113,69</t>
  </si>
  <si>
    <t>210,69</t>
  </si>
  <si>
    <t>245,18</t>
  </si>
  <si>
    <t>186,10</t>
  </si>
  <si>
    <t>207,00</t>
  </si>
  <si>
    <t>192,09</t>
  </si>
  <si>
    <t>180,35</t>
  </si>
  <si>
    <t>188,46</t>
  </si>
  <si>
    <t>182,77</t>
  </si>
  <si>
    <t>145,28</t>
  </si>
  <si>
    <t>137,16</t>
  </si>
  <si>
    <t>119,70</t>
  </si>
  <si>
    <t>181,44</t>
  </si>
  <si>
    <t>200,80</t>
  </si>
  <si>
    <t>133,41</t>
  </si>
  <si>
    <t>206,88</t>
  </si>
  <si>
    <t>127,12</t>
  </si>
  <si>
    <t>136,20</t>
  </si>
  <si>
    <t>178,57</t>
  </si>
  <si>
    <t>170,55</t>
  </si>
  <si>
    <t>146,86</t>
  </si>
  <si>
    <t>177,90</t>
  </si>
  <si>
    <t>98,90</t>
  </si>
  <si>
    <t>163,35</t>
  </si>
  <si>
    <t>176,96</t>
  </si>
  <si>
    <t>116,84</t>
  </si>
  <si>
    <t>153,33</t>
  </si>
  <si>
    <t>163,09</t>
  </si>
  <si>
    <t>148,65</t>
  </si>
  <si>
    <t>122,02</t>
  </si>
  <si>
    <t>140,29</t>
  </si>
  <si>
    <t>143,58</t>
  </si>
  <si>
    <t>240,10</t>
  </si>
  <si>
    <t>291,20</t>
  </si>
  <si>
    <t>223,40</t>
  </si>
  <si>
    <t>240,85</t>
  </si>
  <si>
    <t>176,17</t>
  </si>
  <si>
    <t>234,18</t>
  </si>
  <si>
    <t>213,72</t>
  </si>
  <si>
    <t>149,04</t>
  </si>
  <si>
    <t>147,79</t>
  </si>
  <si>
    <t>139,52</t>
  </si>
  <si>
    <t>172,10</t>
  </si>
  <si>
    <t>148,25</t>
  </si>
  <si>
    <t>128,95</t>
  </si>
  <si>
    <t>131,10</t>
  </si>
  <si>
    <t>140,90</t>
  </si>
  <si>
    <t>146,32</t>
  </si>
  <si>
    <t>120,35</t>
  </si>
  <si>
    <t>74,45</t>
  </si>
  <si>
    <t>58,00</t>
  </si>
  <si>
    <t>48,45</t>
  </si>
  <si>
    <t>53,20</t>
  </si>
  <si>
    <t>95,25</t>
  </si>
  <si>
    <t>33,90</t>
  </si>
  <si>
    <t>66,05</t>
  </si>
  <si>
    <t>53,27</t>
  </si>
  <si>
    <t>72,30</t>
  </si>
  <si>
    <t>91,05</t>
  </si>
  <si>
    <t>76,58</t>
  </si>
  <si>
    <t>94,38</t>
  </si>
  <si>
    <t>72,40</t>
  </si>
  <si>
    <t>74,64</t>
  </si>
  <si>
    <t>74,25</t>
  </si>
  <si>
    <t>112,37</t>
  </si>
  <si>
    <t>117,20</t>
  </si>
  <si>
    <t>93,80</t>
  </si>
  <si>
    <t>128,32</t>
  </si>
  <si>
    <t>147,59</t>
  </si>
  <si>
    <t>123,93</t>
  </si>
  <si>
    <t>108,90</t>
  </si>
  <si>
    <t>146,55</t>
  </si>
  <si>
    <t>56,55</t>
  </si>
  <si>
    <t>42,80</t>
  </si>
  <si>
    <t>44,69</t>
  </si>
  <si>
    <t>69,47</t>
  </si>
  <si>
    <t>42,95</t>
  </si>
  <si>
    <t>61,57</t>
  </si>
  <si>
    <t>50,22</t>
  </si>
  <si>
    <t>39,78</t>
  </si>
  <si>
    <t>49,47</t>
  </si>
  <si>
    <t>67,34</t>
  </si>
  <si>
    <t>52,28</t>
  </si>
  <si>
    <t>52,44</t>
  </si>
  <si>
    <t>39,30</t>
  </si>
  <si>
    <t>66,50</t>
  </si>
  <si>
    <t>38,89</t>
  </si>
  <si>
    <t>114,72</t>
  </si>
  <si>
    <t>148,64</t>
  </si>
  <si>
    <t>125,27</t>
  </si>
  <si>
    <t>132,99</t>
  </si>
  <si>
    <t>135,98</t>
  </si>
  <si>
    <t>140,25</t>
  </si>
  <si>
    <t>150,27</t>
  </si>
  <si>
    <t>52,69</t>
  </si>
  <si>
    <t>28,64</t>
  </si>
  <si>
    <t>63,20</t>
  </si>
  <si>
    <t>65,05</t>
  </si>
  <si>
    <t>63,95</t>
  </si>
  <si>
    <t>52,38</t>
  </si>
  <si>
    <t>75,67</t>
  </si>
  <si>
    <t>82,05</t>
  </si>
  <si>
    <t>53,67</t>
  </si>
  <si>
    <t>71,84</t>
  </si>
  <si>
    <t>78,89</t>
  </si>
  <si>
    <t>95,68</t>
  </si>
  <si>
    <t>78,46</t>
  </si>
  <si>
    <t>78,37</t>
  </si>
  <si>
    <t>86,52</t>
  </si>
  <si>
    <t>101,00</t>
  </si>
  <si>
    <t>64,64</t>
  </si>
  <si>
    <t>75,89</t>
  </si>
  <si>
    <t>63,98</t>
  </si>
  <si>
    <t>82,71</t>
  </si>
  <si>
    <t>85,41</t>
  </si>
  <si>
    <t>49,97</t>
  </si>
  <si>
    <t>86,54</t>
  </si>
  <si>
    <t>59,99</t>
  </si>
  <si>
    <t>77,63</t>
  </si>
  <si>
    <t>68,01</t>
  </si>
  <si>
    <t>51,20</t>
  </si>
  <si>
    <t>105,88</t>
  </si>
  <si>
    <t>121,21</t>
  </si>
  <si>
    <t>109,13</t>
  </si>
  <si>
    <t>86,16</t>
  </si>
  <si>
    <t>96,83</t>
  </si>
  <si>
    <t>77,31</t>
  </si>
  <si>
    <t>53,56</t>
  </si>
  <si>
    <t>88,18</t>
  </si>
  <si>
    <t>61,95</t>
  </si>
  <si>
    <t>68,28</t>
  </si>
  <si>
    <t>47,69</t>
  </si>
  <si>
    <t>121,22</t>
  </si>
  <si>
    <t>33,28</t>
  </si>
  <si>
    <t>68,71</t>
  </si>
  <si>
    <t>91,96</t>
  </si>
  <si>
    <t>102,84</t>
  </si>
  <si>
    <t>134,60</t>
  </si>
  <si>
    <t>64,37</t>
  </si>
  <si>
    <t>46,30</t>
  </si>
  <si>
    <t>49,60</t>
  </si>
  <si>
    <t>62,83</t>
  </si>
  <si>
    <t>70,46</t>
  </si>
  <si>
    <t>59,89</t>
  </si>
  <si>
    <t>57,63</t>
  </si>
  <si>
    <t>55,78</t>
  </si>
  <si>
    <t>68,10</t>
  </si>
  <si>
    <t>45,22</t>
  </si>
  <si>
    <t>59,33</t>
  </si>
  <si>
    <t>44,58</t>
  </si>
  <si>
    <t>73,33</t>
  </si>
  <si>
    <t>49,55</t>
  </si>
  <si>
    <t>59,96</t>
  </si>
  <si>
    <t>47,10</t>
  </si>
  <si>
    <t>74,17</t>
  </si>
  <si>
    <t>60,42</t>
  </si>
  <si>
    <t>77,40</t>
  </si>
  <si>
    <t>135,38</t>
  </si>
  <si>
    <t>111,73</t>
  </si>
  <si>
    <t>87,36</t>
  </si>
  <si>
    <t>80,08</t>
  </si>
  <si>
    <t>105,30</t>
  </si>
  <si>
    <t>62,03</t>
  </si>
  <si>
    <t>117,49</t>
  </si>
  <si>
    <t>82,74</t>
  </si>
  <si>
    <t>99,13</t>
  </si>
  <si>
    <t>70,59</t>
  </si>
  <si>
    <t>63,90</t>
  </si>
  <si>
    <t>77,37</t>
  </si>
  <si>
    <t>66,26</t>
  </si>
  <si>
    <t>57,30</t>
  </si>
  <si>
    <t>92,55</t>
  </si>
  <si>
    <t>96,95</t>
  </si>
  <si>
    <t>73,21</t>
  </si>
  <si>
    <t>72,94</t>
  </si>
  <si>
    <t>105,45</t>
  </si>
  <si>
    <t>78,36</t>
  </si>
  <si>
    <t>102,51</t>
  </si>
  <si>
    <t>122,82</t>
  </si>
  <si>
    <t>91,84</t>
  </si>
  <si>
    <t>38,47</t>
  </si>
  <si>
    <t>56,86</t>
  </si>
  <si>
    <t>64,85</t>
  </si>
  <si>
    <t>46,40</t>
  </si>
  <si>
    <t>39,90</t>
  </si>
  <si>
    <t>87,42</t>
  </si>
  <si>
    <t>61,43</t>
  </si>
  <si>
    <t>42,85</t>
  </si>
  <si>
    <t>38,05</t>
  </si>
  <si>
    <t>63,66</t>
  </si>
  <si>
    <t>112,51</t>
  </si>
  <si>
    <t>97,97</t>
  </si>
  <si>
    <t>76,69</t>
  </si>
  <si>
    <t>71,72</t>
  </si>
  <si>
    <t>121,80</t>
  </si>
  <si>
    <t>54,78</t>
  </si>
  <si>
    <t>51,63</t>
  </si>
  <si>
    <t>37,71</t>
  </si>
  <si>
    <t>72,52</t>
  </si>
  <si>
    <t>48,69</t>
  </si>
  <si>
    <t>32,37</t>
  </si>
  <si>
    <t>57,73</t>
  </si>
  <si>
    <t>44,39</t>
  </si>
  <si>
    <t>47,29</t>
  </si>
  <si>
    <t>49,92</t>
  </si>
  <si>
    <t>53,79</t>
  </si>
  <si>
    <t>53,66</t>
  </si>
  <si>
    <t>55,99</t>
  </si>
  <si>
    <t>61,24</t>
  </si>
  <si>
    <t>73,66</t>
  </si>
  <si>
    <t>85,45</t>
  </si>
  <si>
    <t>79,42</t>
  </si>
  <si>
    <t>126,70</t>
  </si>
  <si>
    <t>62,85</t>
  </si>
  <si>
    <t>96,80</t>
  </si>
  <si>
    <t>48,25</t>
  </si>
  <si>
    <t>57,08</t>
  </si>
  <si>
    <t>54,30</t>
  </si>
  <si>
    <t>66,25</t>
  </si>
  <si>
    <t>63,99</t>
  </si>
  <si>
    <t>75,54</t>
  </si>
  <si>
    <t>84,71</t>
  </si>
  <si>
    <t>66,80</t>
  </si>
  <si>
    <t>58,34</t>
  </si>
  <si>
    <t>60,30</t>
  </si>
  <si>
    <t>70,60</t>
  </si>
  <si>
    <t>60,87</t>
  </si>
  <si>
    <t>65,37</t>
  </si>
  <si>
    <t>38,27</t>
  </si>
  <si>
    <t>49,13</t>
  </si>
  <si>
    <t>112,67</t>
  </si>
  <si>
    <t>94,93</t>
  </si>
  <si>
    <t>64,87</t>
  </si>
  <si>
    <t>60,33</t>
  </si>
  <si>
    <t>118,18</t>
  </si>
  <si>
    <t>89,63</t>
  </si>
  <si>
    <t>62,13</t>
  </si>
  <si>
    <t>78,28</t>
  </si>
  <si>
    <t>65,58</t>
  </si>
  <si>
    <t>69,94</t>
  </si>
  <si>
    <t>91,38</t>
  </si>
  <si>
    <t>101,83</t>
  </si>
  <si>
    <t>91,79</t>
  </si>
  <si>
    <t>64,43</t>
  </si>
  <si>
    <t>69,73</t>
  </si>
  <si>
    <t>75,25</t>
  </si>
  <si>
    <t>104,96</t>
  </si>
  <si>
    <t>93,16</t>
  </si>
  <si>
    <t>88,93</t>
  </si>
  <si>
    <t>76,17</t>
  </si>
  <si>
    <t>58,17</t>
  </si>
  <si>
    <t>75,80</t>
  </si>
  <si>
    <t>73,51</t>
  </si>
  <si>
    <t>64,32</t>
  </si>
  <si>
    <t>63,73</t>
  </si>
  <si>
    <t>57,80</t>
  </si>
  <si>
    <t>66,71</t>
  </si>
  <si>
    <t>87,05</t>
  </si>
  <si>
    <t>92,58</t>
  </si>
  <si>
    <t>101,50</t>
  </si>
  <si>
    <t>107,18</t>
  </si>
  <si>
    <t>105,80</t>
  </si>
  <si>
    <t>113,38</t>
  </si>
  <si>
    <t>118,95</t>
  </si>
  <si>
    <t>109,43</t>
  </si>
  <si>
    <t>119,46</t>
  </si>
  <si>
    <t>103,59</t>
  </si>
  <si>
    <t>110,11</t>
  </si>
  <si>
    <t>88,05</t>
  </si>
  <si>
    <t>85,37</t>
  </si>
  <si>
    <t>50,38</t>
  </si>
  <si>
    <t>58,22</t>
  </si>
  <si>
    <t>37,40</t>
  </si>
  <si>
    <t>54,14</t>
  </si>
  <si>
    <t>61,15</t>
  </si>
  <si>
    <t>75,35</t>
  </si>
  <si>
    <t>88,61</t>
  </si>
  <si>
    <t>106,67</t>
  </si>
  <si>
    <t>113,82</t>
  </si>
  <si>
    <t>88,90</t>
  </si>
  <si>
    <t>126,09</t>
  </si>
  <si>
    <t>111,13</t>
  </si>
  <si>
    <t>95,71</t>
  </si>
  <si>
    <t>123,10</t>
  </si>
  <si>
    <t>69,93</t>
  </si>
  <si>
    <t>85,82</t>
  </si>
  <si>
    <t>66,92</t>
  </si>
  <si>
    <t>81,84</t>
  </si>
  <si>
    <t>98,01</t>
  </si>
  <si>
    <t>75,45</t>
  </si>
  <si>
    <t>79,80</t>
  </si>
  <si>
    <t>130,94</t>
  </si>
  <si>
    <t>119,23</t>
  </si>
  <si>
    <t>124,86</t>
  </si>
  <si>
    <t>77,95</t>
  </si>
  <si>
    <t>83,75</t>
  </si>
  <si>
    <t>119,71</t>
  </si>
  <si>
    <t>160,01</t>
  </si>
  <si>
    <t>113,27</t>
  </si>
  <si>
    <t>84,35</t>
  </si>
  <si>
    <t>88,55</t>
  </si>
  <si>
    <t>67,46</t>
  </si>
  <si>
    <t>113,35</t>
  </si>
  <si>
    <t>39,75</t>
  </si>
  <si>
    <t>82,85</t>
  </si>
  <si>
    <t>113,90</t>
  </si>
  <si>
    <t>115,15</t>
  </si>
  <si>
    <t>125,02</t>
  </si>
  <si>
    <t>88,44</t>
  </si>
  <si>
    <t>83,15</t>
  </si>
  <si>
    <t>59,94</t>
  </si>
  <si>
    <t>78,59</t>
  </si>
  <si>
    <t>91,34</t>
  </si>
  <si>
    <t>77,04</t>
  </si>
  <si>
    <t>79,84</t>
  </si>
  <si>
    <t>68,54</t>
  </si>
  <si>
    <t>137,49</t>
  </si>
  <si>
    <t>130,15</t>
  </si>
  <si>
    <t>110,49</t>
  </si>
  <si>
    <t>76,29</t>
  </si>
  <si>
    <t>75,39</t>
  </si>
  <si>
    <t>85,19</t>
  </si>
  <si>
    <t>100,14</t>
  </si>
  <si>
    <t>87,68</t>
  </si>
  <si>
    <t>119,28</t>
  </si>
  <si>
    <t>161,91</t>
  </si>
  <si>
    <t>121,74</t>
  </si>
  <si>
    <t>118,40</t>
  </si>
  <si>
    <t>140,18</t>
  </si>
  <si>
    <t>127,86</t>
  </si>
  <si>
    <t>114,84</t>
  </si>
  <si>
    <t>118,73</t>
  </si>
  <si>
    <t>132,69</t>
  </si>
  <si>
    <t>140,83</t>
  </si>
  <si>
    <t>65,89</t>
  </si>
  <si>
    <t>55,51</t>
  </si>
  <si>
    <t>102,80</t>
  </si>
  <si>
    <t>84,33</t>
  </si>
  <si>
    <t>78,73</t>
  </si>
  <si>
    <t>75,82</t>
  </si>
  <si>
    <t>79,27</t>
  </si>
  <si>
    <t>66,31</t>
  </si>
  <si>
    <t>46,12</t>
  </si>
  <si>
    <t>108,97</t>
  </si>
  <si>
    <t>78,41</t>
  </si>
  <si>
    <t>108,14</t>
  </si>
  <si>
    <t>91,37</t>
  </si>
  <si>
    <t>121,58</t>
  </si>
  <si>
    <t>123,88</t>
  </si>
  <si>
    <t>99,77</t>
  </si>
  <si>
    <t>61,93</t>
  </si>
  <si>
    <t>56,93</t>
  </si>
  <si>
    <t>58,53</t>
  </si>
  <si>
    <t>88,86</t>
  </si>
  <si>
    <t>87,49</t>
  </si>
  <si>
    <t>84,70</t>
  </si>
  <si>
    <t>117,03</t>
  </si>
  <si>
    <t>123,23</t>
  </si>
  <si>
    <t>47,49</t>
  </si>
  <si>
    <t>101,25</t>
  </si>
  <si>
    <t>103,82</t>
  </si>
  <si>
    <t>87,46</t>
  </si>
  <si>
    <t>111,01</t>
  </si>
  <si>
    <t>102,46</t>
  </si>
  <si>
    <t>102,25</t>
  </si>
  <si>
    <t>150,66</t>
  </si>
  <si>
    <t>108,21</t>
  </si>
  <si>
    <t>98,00</t>
  </si>
  <si>
    <t>83,34</t>
  </si>
  <si>
    <t>58,77</t>
  </si>
  <si>
    <t>119,62</t>
  </si>
  <si>
    <t>169,89</t>
  </si>
  <si>
    <t>158,59</t>
  </si>
  <si>
    <t>159,65</t>
  </si>
  <si>
    <t>157,58</t>
  </si>
  <si>
    <t>87,76</t>
  </si>
  <si>
    <t>130,44</t>
  </si>
  <si>
    <t>180,83</t>
  </si>
  <si>
    <t>162,20</t>
  </si>
  <si>
    <t>162,31</t>
  </si>
  <si>
    <t>84,51</t>
  </si>
  <si>
    <t>80,28</t>
  </si>
  <si>
    <t>106,32</t>
  </si>
  <si>
    <t>124,36</t>
  </si>
  <si>
    <t>64,62</t>
  </si>
  <si>
    <t>98,35</t>
  </si>
  <si>
    <t>116,64</t>
  </si>
  <si>
    <t>96,04</t>
  </si>
  <si>
    <t>76,81</t>
  </si>
  <si>
    <t>90,99</t>
  </si>
  <si>
    <t>111,91</t>
  </si>
  <si>
    <t>110,73</t>
  </si>
  <si>
    <t>86,92</t>
  </si>
  <si>
    <t>113,79</t>
  </si>
  <si>
    <t>96,89</t>
  </si>
  <si>
    <t>110,00</t>
  </si>
  <si>
    <t>137,60</t>
  </si>
  <si>
    <t>77,61</t>
  </si>
  <si>
    <t>82,99</t>
  </si>
  <si>
    <t>88,65</t>
  </si>
  <si>
    <t>78,55</t>
  </si>
  <si>
    <t>95,52</t>
  </si>
  <si>
    <t>65,44</t>
  </si>
  <si>
    <t>101,61</t>
  </si>
  <si>
    <t>114,46</t>
  </si>
  <si>
    <t>113,03</t>
  </si>
  <si>
    <t>94,15</t>
  </si>
  <si>
    <t>102,73</t>
  </si>
  <si>
    <t>114,93</t>
  </si>
  <si>
    <t>103,96</t>
  </si>
  <si>
    <t>128,07</t>
  </si>
  <si>
    <t>103,15</t>
  </si>
  <si>
    <t>104,88</t>
  </si>
  <si>
    <t>97,16</t>
  </si>
  <si>
    <t>68,33</t>
  </si>
  <si>
    <t>52,57</t>
  </si>
  <si>
    <t>54,83</t>
  </si>
  <si>
    <t>75,52</t>
  </si>
  <si>
    <t>50,80</t>
  </si>
  <si>
    <t>56,43</t>
  </si>
  <si>
    <t>54,12</t>
  </si>
  <si>
    <t>58,26</t>
  </si>
  <si>
    <t>97,20</t>
  </si>
  <si>
    <t>43,89</t>
  </si>
  <si>
    <t>51,10</t>
  </si>
  <si>
    <t>57,34</t>
  </si>
  <si>
    <t>49,94</t>
  </si>
  <si>
    <t>50,07</t>
  </si>
  <si>
    <t>79,82</t>
  </si>
  <si>
    <t>83,98</t>
  </si>
  <si>
    <t>100,58</t>
  </si>
  <si>
    <t>81,99</t>
  </si>
  <si>
    <t>62,68</t>
  </si>
  <si>
    <t>55,10</t>
  </si>
  <si>
    <t>98,82</t>
  </si>
  <si>
    <t>72,08</t>
  </si>
  <si>
    <t>94,67</t>
  </si>
  <si>
    <t>71,90</t>
  </si>
  <si>
    <t>76,31</t>
  </si>
  <si>
    <t>42,22</t>
  </si>
  <si>
    <t>43,49</t>
  </si>
  <si>
    <t>37,30</t>
  </si>
  <si>
    <t>49,99</t>
  </si>
  <si>
    <t>88,09</t>
  </si>
  <si>
    <t>79,90</t>
  </si>
  <si>
    <t>107,77</t>
  </si>
  <si>
    <t>82,16</t>
  </si>
  <si>
    <t>79,46</t>
  </si>
  <si>
    <t>70,00</t>
  </si>
  <si>
    <t>60,95</t>
  </si>
  <si>
    <t>85,92</t>
  </si>
  <si>
    <t>117,87</t>
  </si>
  <si>
    <t>102,09</t>
  </si>
  <si>
    <t>108,11</t>
  </si>
  <si>
    <t>95,43</t>
  </si>
  <si>
    <t>98,95</t>
  </si>
  <si>
    <t>83,31</t>
  </si>
  <si>
    <t>88,33</t>
  </si>
  <si>
    <t>104,44</t>
  </si>
  <si>
    <t>112,98</t>
  </si>
  <si>
    <t>94,76</t>
  </si>
  <si>
    <t>71,91</t>
  </si>
  <si>
    <t>49,18</t>
  </si>
  <si>
    <t>71,31</t>
  </si>
  <si>
    <t>93,51</t>
  </si>
  <si>
    <t>129,16</t>
  </si>
  <si>
    <t>86,75</t>
  </si>
  <si>
    <t>45,18</t>
  </si>
  <si>
    <t>71,50</t>
  </si>
  <si>
    <t>93,47</t>
  </si>
  <si>
    <t>80,52</t>
  </si>
  <si>
    <t>96,49</t>
  </si>
  <si>
    <t>91,67</t>
  </si>
  <si>
    <t>64,53</t>
  </si>
  <si>
    <t>76,23</t>
  </si>
  <si>
    <t>69,16</t>
  </si>
  <si>
    <t>58,46</t>
  </si>
  <si>
    <t>43,58</t>
  </si>
  <si>
    <t>53,99</t>
  </si>
  <si>
    <t>85,54</t>
  </si>
  <si>
    <t>62,72</t>
  </si>
  <si>
    <t>79,32</t>
  </si>
  <si>
    <t>109,41</t>
  </si>
  <si>
    <t>134,86</t>
  </si>
  <si>
    <t>158,01</t>
  </si>
  <si>
    <t>133,28</t>
  </si>
  <si>
    <t>86,21</t>
  </si>
  <si>
    <t>73,62</t>
  </si>
  <si>
    <t>103,72</t>
  </si>
  <si>
    <t>66,09</t>
  </si>
  <si>
    <t>70,69</t>
  </si>
  <si>
    <t>82,65</t>
  </si>
  <si>
    <t>76,43</t>
  </si>
  <si>
    <t>77,28</t>
  </si>
  <si>
    <t>103,85</t>
  </si>
  <si>
    <t>51,48</t>
  </si>
  <si>
    <t>100,59</t>
  </si>
  <si>
    <t>71,74</t>
  </si>
  <si>
    <t>65,68</t>
  </si>
  <si>
    <t>54,32</t>
  </si>
  <si>
    <t>90,22</t>
  </si>
  <si>
    <t>86,40</t>
  </si>
  <si>
    <t>77,59</t>
  </si>
  <si>
    <t>90,88</t>
  </si>
  <si>
    <t>74,63</t>
  </si>
  <si>
    <t>43,22</t>
  </si>
  <si>
    <t>49,96</t>
  </si>
  <si>
    <t>65,53</t>
  </si>
  <si>
    <t>59,06</t>
  </si>
  <si>
    <t>70,66</t>
  </si>
  <si>
    <t>85,60</t>
  </si>
  <si>
    <t>70,05</t>
  </si>
  <si>
    <t>64,20</t>
  </si>
  <si>
    <t>53,28</t>
  </si>
  <si>
    <t>61,04</t>
  </si>
  <si>
    <t>107,83</t>
  </si>
  <si>
    <t>49,23</t>
  </si>
  <si>
    <t>73,15</t>
  </si>
  <si>
    <t>63,61</t>
  </si>
  <si>
    <t>87,29</t>
  </si>
  <si>
    <t>72,50</t>
  </si>
  <si>
    <t>60,56</t>
  </si>
  <si>
    <t>64,05</t>
  </si>
  <si>
    <t>48,94</t>
  </si>
  <si>
    <t>67,91</t>
  </si>
  <si>
    <t>48,47</t>
  </si>
  <si>
    <t>102,13</t>
  </si>
  <si>
    <t>71,46</t>
  </si>
  <si>
    <t>89,88</t>
  </si>
  <si>
    <t>74,53</t>
  </si>
  <si>
    <t>83,64</t>
  </si>
  <si>
    <t>116,82</t>
  </si>
  <si>
    <t>63,15</t>
  </si>
  <si>
    <t>69,96</t>
  </si>
  <si>
    <t>129,46</t>
  </si>
  <si>
    <t>89,33</t>
  </si>
  <si>
    <t>91,54</t>
  </si>
  <si>
    <t>63,97</t>
  </si>
  <si>
    <t>83,54</t>
  </si>
  <si>
    <t>79,88</t>
  </si>
  <si>
    <t>82,78</t>
  </si>
  <si>
    <t>100,01</t>
  </si>
  <si>
    <t>111,07</t>
  </si>
  <si>
    <t>76,67</t>
  </si>
  <si>
    <t>92,03</t>
  </si>
  <si>
    <t>114,53</t>
  </si>
  <si>
    <t>84,49</t>
  </si>
  <si>
    <t>95,48</t>
  </si>
  <si>
    <t>86,61</t>
  </si>
  <si>
    <t>111,98</t>
  </si>
  <si>
    <t>141,73</t>
  </si>
  <si>
    <t>87,11</t>
  </si>
  <si>
    <t>59,98</t>
  </si>
  <si>
    <t>59,25</t>
  </si>
  <si>
    <t>93,69</t>
  </si>
  <si>
    <t>82,02</t>
  </si>
  <si>
    <t>105,24</t>
  </si>
  <si>
    <t>92,44</t>
  </si>
  <si>
    <t>93,12</t>
  </si>
  <si>
    <t>109,46</t>
  </si>
  <si>
    <t>45,34</t>
  </si>
  <si>
    <t>129,18</t>
  </si>
  <si>
    <t>102,68</t>
  </si>
  <si>
    <t>115,74</t>
  </si>
  <si>
    <t>98,02</t>
  </si>
  <si>
    <t>107,94</t>
  </si>
  <si>
    <t>115,38</t>
  </si>
  <si>
    <t>47,91</t>
  </si>
  <si>
    <t>45,68</t>
  </si>
  <si>
    <t>59,90</t>
  </si>
  <si>
    <t>63,46</t>
  </si>
  <si>
    <t>110,80</t>
  </si>
  <si>
    <t>267,88</t>
  </si>
  <si>
    <t>137,96</t>
  </si>
  <si>
    <t>234,23</t>
  </si>
  <si>
    <t>148,70</t>
  </si>
  <si>
    <t>193,60</t>
  </si>
  <si>
    <t>191,99</t>
  </si>
  <si>
    <t>123,68</t>
  </si>
  <si>
    <t>156,33</t>
  </si>
  <si>
    <t>127,58</t>
  </si>
  <si>
    <t>258,05</t>
  </si>
  <si>
    <t>205,24</t>
  </si>
  <si>
    <t>89,03</t>
  </si>
  <si>
    <t>228,15</t>
  </si>
  <si>
    <t>287,75</t>
  </si>
  <si>
    <t>253,02</t>
  </si>
  <si>
    <t>269,59</t>
  </si>
  <si>
    <t>203,55</t>
  </si>
  <si>
    <t>127,95</t>
  </si>
  <si>
    <t>123,21</t>
  </si>
  <si>
    <t>242,36</t>
  </si>
  <si>
    <t>164,93</t>
  </si>
  <si>
    <t>218,58</t>
  </si>
  <si>
    <t>123,34</t>
  </si>
  <si>
    <t>91,52</t>
  </si>
  <si>
    <t>120,90</t>
  </si>
  <si>
    <t>124,02</t>
  </si>
  <si>
    <t>116,49</t>
  </si>
  <si>
    <t>112,40</t>
  </si>
  <si>
    <t>112,10</t>
  </si>
  <si>
    <t>81,94</t>
  </si>
  <si>
    <t>124,87</t>
  </si>
  <si>
    <t>114,83</t>
  </si>
  <si>
    <t>86,11</t>
  </si>
  <si>
    <t>152,35</t>
  </si>
  <si>
    <t>129,47</t>
  </si>
  <si>
    <t>109,76</t>
  </si>
  <si>
    <t>98,46</t>
  </si>
  <si>
    <t>106,25</t>
  </si>
  <si>
    <t>121,67</t>
  </si>
  <si>
    <t>125,23</t>
  </si>
  <si>
    <t>99,50</t>
  </si>
  <si>
    <t>103,22</t>
  </si>
  <si>
    <t>126,36</t>
  </si>
  <si>
    <t>173,11</t>
  </si>
  <si>
    <t>111,09</t>
  </si>
  <si>
    <t>125,67</t>
  </si>
  <si>
    <t>104,72</t>
  </si>
  <si>
    <t>128,83</t>
  </si>
  <si>
    <t>95,83</t>
  </si>
  <si>
    <t>99,46</t>
  </si>
  <si>
    <t>156,44</t>
  </si>
  <si>
    <t>142,02</t>
  </si>
  <si>
    <t>128,16</t>
  </si>
  <si>
    <t>100,08</t>
  </si>
  <si>
    <t>157,05</t>
  </si>
  <si>
    <t>147,00</t>
  </si>
  <si>
    <t>100,90</t>
  </si>
  <si>
    <t>90,86</t>
  </si>
  <si>
    <t>88,22</t>
  </si>
  <si>
    <t>108,64</t>
  </si>
  <si>
    <t>169,25</t>
  </si>
  <si>
    <t>238,15</t>
  </si>
  <si>
    <t>169,64</t>
  </si>
  <si>
    <t>164,34</t>
  </si>
  <si>
    <t>195,22</t>
  </si>
  <si>
    <t>161,30</t>
  </si>
  <si>
    <t>119,67</t>
  </si>
  <si>
    <t>132,48</t>
  </si>
  <si>
    <t>110,29</t>
  </si>
  <si>
    <t>157,79</t>
  </si>
  <si>
    <t>134,66</t>
  </si>
  <si>
    <t>111,22</t>
  </si>
  <si>
    <t>125,37</t>
  </si>
  <si>
    <t>141,22</t>
  </si>
  <si>
    <t>139,19</t>
  </si>
  <si>
    <t>119,86</t>
  </si>
  <si>
    <t>74,13</t>
  </si>
  <si>
    <t>79,40</t>
  </si>
  <si>
    <t>111,63</t>
  </si>
  <si>
    <t>121,06</t>
  </si>
  <si>
    <t>72,73</t>
  </si>
  <si>
    <t>101,51</t>
  </si>
  <si>
    <t>67,44</t>
  </si>
  <si>
    <t>37,21</t>
  </si>
  <si>
    <t>38,64</t>
  </si>
  <si>
    <t>60,44</t>
  </si>
  <si>
    <t>75,68</t>
  </si>
  <si>
    <t>107,41</t>
  </si>
  <si>
    <t>134,59</t>
  </si>
  <si>
    <t>121,03</t>
  </si>
  <si>
    <t>74,89</t>
  </si>
  <si>
    <t>44,73</t>
  </si>
  <si>
    <t>74,28</t>
  </si>
  <si>
    <t>72,22</t>
  </si>
  <si>
    <t>84,25</t>
  </si>
  <si>
    <t>62,51</t>
  </si>
  <si>
    <t>99,60</t>
  </si>
  <si>
    <t>94,31</t>
  </si>
  <si>
    <t>77,20</t>
  </si>
  <si>
    <t>79,54</t>
  </si>
  <si>
    <t>37,62</t>
  </si>
  <si>
    <t>53,39</t>
  </si>
  <si>
    <t>39,34</t>
  </si>
  <si>
    <t>45,25</t>
  </si>
  <si>
    <t>58,40</t>
  </si>
  <si>
    <t>70,10</t>
  </si>
  <si>
    <t>97,30</t>
  </si>
  <si>
    <t>118,12</t>
  </si>
  <si>
    <t>104,24</t>
  </si>
  <si>
    <t>114,34</t>
  </si>
  <si>
    <t>101,64</t>
  </si>
  <si>
    <t>79,93</t>
  </si>
  <si>
    <t>75,76</t>
  </si>
  <si>
    <t>65,61</t>
  </si>
  <si>
    <t>62,42</t>
  </si>
  <si>
    <t>64,71</t>
  </si>
  <si>
    <t>57,47</t>
  </si>
  <si>
    <t>55,28</t>
  </si>
  <si>
    <t>49,34</t>
  </si>
  <si>
    <t>53,35</t>
  </si>
  <si>
    <t>52,65</t>
  </si>
  <si>
    <t>54,92</t>
  </si>
  <si>
    <t>32,86</t>
  </si>
  <si>
    <t>32,77</t>
  </si>
  <si>
    <t>26,90</t>
  </si>
  <si>
    <t>50,49</t>
  </si>
  <si>
    <t>37,94</t>
  </si>
  <si>
    <t>56,38</t>
  </si>
  <si>
    <t>50,90</t>
  </si>
  <si>
    <t>69,57</t>
  </si>
  <si>
    <t>51,69</t>
  </si>
  <si>
    <t>95,18</t>
  </si>
  <si>
    <t>62,97</t>
  </si>
  <si>
    <t>100,09</t>
  </si>
  <si>
    <t>56,82</t>
  </si>
  <si>
    <t>42,92</t>
  </si>
  <si>
    <t>38,84</t>
  </si>
  <si>
    <t>43,06</t>
  </si>
  <si>
    <t>20,53</t>
  </si>
  <si>
    <t>41,35</t>
  </si>
  <si>
    <t>75,40</t>
  </si>
  <si>
    <t>94,75</t>
  </si>
  <si>
    <t>118,82</t>
  </si>
  <si>
    <t>125,00</t>
  </si>
  <si>
    <t>94,53</t>
  </si>
  <si>
    <t>82,20</t>
  </si>
  <si>
    <t>48,59</t>
  </si>
  <si>
    <t>45,06</t>
  </si>
  <si>
    <t>43,31</t>
  </si>
  <si>
    <t>42,26</t>
  </si>
  <si>
    <t>52,45</t>
  </si>
  <si>
    <t>43,14</t>
  </si>
  <si>
    <t>47,44</t>
  </si>
  <si>
    <t>39,79</t>
  </si>
  <si>
    <t>29,19</t>
  </si>
  <si>
    <t>38,37</t>
  </si>
  <si>
    <t>48,24</t>
  </si>
  <si>
    <t>89,90</t>
  </si>
  <si>
    <t>102,90</t>
  </si>
  <si>
    <t>113,91</t>
  </si>
  <si>
    <t>121,38</t>
  </si>
  <si>
    <t>108,86</t>
  </si>
  <si>
    <t>114,01</t>
  </si>
  <si>
    <t>111,69</t>
  </si>
  <si>
    <t>67,62</t>
  </si>
  <si>
    <t>64,97</t>
  </si>
  <si>
    <t>53,58</t>
  </si>
  <si>
    <t>30,76</t>
  </si>
  <si>
    <t>56,97</t>
  </si>
  <si>
    <t>53,86</t>
  </si>
  <si>
    <t>35,20</t>
  </si>
  <si>
    <t>32,62</t>
  </si>
  <si>
    <t>16,00</t>
  </si>
  <si>
    <t>26,67</t>
  </si>
  <si>
    <t>24,33</t>
  </si>
  <si>
    <t>20,67</t>
  </si>
  <si>
    <t>27,35</t>
  </si>
  <si>
    <t>28,65</t>
  </si>
  <si>
    <t>36,26</t>
  </si>
  <si>
    <t>51,65</t>
  </si>
  <si>
    <t>39,35</t>
  </si>
  <si>
    <t>54,73</t>
  </si>
  <si>
    <t>65,18</t>
  </si>
  <si>
    <t>43,04</t>
  </si>
  <si>
    <t>46,03</t>
  </si>
  <si>
    <t>35,93</t>
  </si>
  <si>
    <t>33,51</t>
  </si>
  <si>
    <t>33,80</t>
  </si>
  <si>
    <t>28,60</t>
  </si>
  <si>
    <t>27,55</t>
  </si>
  <si>
    <t>38,70</t>
  </si>
  <si>
    <t>22,28</t>
  </si>
  <si>
    <t>46,83</t>
  </si>
  <si>
    <t>40,32</t>
  </si>
  <si>
    <t>34,48</t>
  </si>
  <si>
    <t>54,33</t>
  </si>
  <si>
    <t>26,09</t>
  </si>
  <si>
    <t>45,26</t>
  </si>
  <si>
    <t>53,96</t>
  </si>
  <si>
    <t>39,23</t>
  </si>
  <si>
    <t>82,66</t>
  </si>
  <si>
    <t>95,09</t>
  </si>
  <si>
    <t>85,22</t>
  </si>
  <si>
    <t>55,69</t>
  </si>
  <si>
    <t>43,78</t>
  </si>
  <si>
    <t>38,53</t>
  </si>
  <si>
    <t>44,97</t>
  </si>
  <si>
    <t>49,67</t>
  </si>
  <si>
    <t>59,52</t>
  </si>
  <si>
    <t>49,84</t>
  </si>
  <si>
    <t>32,97</t>
  </si>
  <si>
    <t>20,45</t>
  </si>
  <si>
    <t>26,29</t>
  </si>
  <si>
    <t>27,91</t>
  </si>
  <si>
    <t>41,04</t>
  </si>
  <si>
    <t>35,04</t>
  </si>
  <si>
    <t>47,14</t>
  </si>
  <si>
    <t>23,62</t>
  </si>
  <si>
    <t>28,88</t>
  </si>
  <si>
    <t>38,86</t>
  </si>
  <si>
    <t>36,16</t>
  </si>
  <si>
    <t>34,38</t>
  </si>
  <si>
    <t>24,11</t>
  </si>
  <si>
    <t>36,87</t>
  </si>
  <si>
    <t>25,18</t>
  </si>
  <si>
    <t>30,27</t>
  </si>
  <si>
    <t>25,99</t>
  </si>
  <si>
    <t>39,25</t>
  </si>
  <si>
    <t>37,16</t>
  </si>
  <si>
    <t>21,38</t>
  </si>
  <si>
    <t>22,98</t>
  </si>
  <si>
    <t>30,57</t>
  </si>
  <si>
    <t>43,98</t>
  </si>
  <si>
    <t>22,03</t>
  </si>
  <si>
    <t>10,20</t>
  </si>
  <si>
    <t>72,24</t>
  </si>
  <si>
    <t>95,15</t>
  </si>
  <si>
    <t>49,45</t>
  </si>
  <si>
    <t>57,29</t>
  </si>
  <si>
    <t>83,93</t>
  </si>
  <si>
    <t>98,10</t>
  </si>
  <si>
    <t>95,27</t>
  </si>
  <si>
    <t>69,15</t>
  </si>
  <si>
    <t>79,59</t>
  </si>
  <si>
    <t>65,57</t>
  </si>
  <si>
    <t>46,14</t>
  </si>
  <si>
    <t>92,31</t>
  </si>
  <si>
    <t>76,78</t>
  </si>
  <si>
    <t>90,11</t>
  </si>
  <si>
    <t>Вся информация по процентной ставке RUONIA, пуб</t>
  </si>
  <si>
    <t>Date</t>
  </si>
  <si>
    <t>2 yr</t>
  </si>
  <si>
    <t>5 yr</t>
  </si>
  <si>
    <t>10 yr</t>
  </si>
  <si>
    <t>N/A</t>
  </si>
  <si>
    <t>3.276,58</t>
  </si>
  <si>
    <t>3.258,31</t>
  </si>
  <si>
    <t>3.211,66</t>
  </si>
  <si>
    <t>3.179,61</t>
  </si>
  <si>
    <t>3.195,08</t>
  </si>
  <si>
    <t>3.184,72</t>
  </si>
  <si>
    <t>3.162,67</t>
  </si>
  <si>
    <t>3.189,61</t>
  </si>
  <si>
    <t>3.147,79</t>
  </si>
  <si>
    <t>3.107,58</t>
  </si>
  <si>
    <t>3.142,68</t>
  </si>
  <si>
    <t>3.138,62</t>
  </si>
  <si>
    <t>3.134,52</t>
  </si>
  <si>
    <t>3.095,84</t>
  </si>
  <si>
    <t>3.047,06</t>
  </si>
  <si>
    <t>3.051,04</t>
  </si>
  <si>
    <t>3.046,49</t>
  </si>
  <si>
    <t>3.080,68</t>
  </si>
  <si>
    <t>3.052,22</t>
  </si>
  <si>
    <t>3.079,74</t>
  </si>
  <si>
    <t>3.025,22</t>
  </si>
  <si>
    <t>3.025,83</t>
  </si>
  <si>
    <t>3.015,03</t>
  </si>
  <si>
    <t>2.998,61</t>
  </si>
  <si>
    <t>2.987,75</t>
  </si>
  <si>
    <t>2.895,62</t>
  </si>
  <si>
    <t>2.861,39</t>
  </si>
  <si>
    <t>2.786,42</t>
  </si>
  <si>
    <t>2.737,54</t>
  </si>
  <si>
    <t>2.690,59</t>
  </si>
  <si>
    <t>2.709,04</t>
  </si>
  <si>
    <t>2.693,46</t>
  </si>
  <si>
    <t>2.763,03</t>
  </si>
  <si>
    <t>2.785,59</t>
  </si>
  <si>
    <t>2.816,70</t>
  </si>
  <si>
    <t>2.803,17</t>
  </si>
  <si>
    <t>2.786,23</t>
  </si>
  <si>
    <t>2.803,06</t>
  </si>
  <si>
    <t>2.794,27</t>
  </si>
  <si>
    <t>2.799,54</t>
  </si>
  <si>
    <t>2.817,29</t>
  </si>
  <si>
    <t>2.856,08</t>
  </si>
  <si>
    <t>2.829,23</t>
  </si>
  <si>
    <t>2.846,14</t>
  </si>
  <si>
    <t>2.834,09</t>
  </si>
  <si>
    <t>2.846,39</t>
  </si>
  <si>
    <t>2.842,58</t>
  </si>
  <si>
    <t>2.892,99</t>
  </si>
  <si>
    <t>2.881,98</t>
  </si>
  <si>
    <t>2.852,42</t>
  </si>
  <si>
    <t>2.889,80</t>
  </si>
  <si>
    <t>2.910,12</t>
  </si>
  <si>
    <t>2.927,17</t>
  </si>
  <si>
    <t>2.896,83</t>
  </si>
  <si>
    <t>2.912,76</t>
  </si>
  <si>
    <t>2.884,66</t>
  </si>
  <si>
    <t>2.863,67</t>
  </si>
  <si>
    <t>2.951,79</t>
  </si>
  <si>
    <t>2.971,74</t>
  </si>
  <si>
    <t>2.975,01</t>
  </si>
  <si>
    <t>2.980,58</t>
  </si>
  <si>
    <t>2.928,38</t>
  </si>
  <si>
    <t>2.910,51</t>
  </si>
  <si>
    <t>2.897,55</t>
  </si>
  <si>
    <t>2.876,07</t>
  </si>
  <si>
    <t>2.888,79</t>
  </si>
  <si>
    <t>2.932,29</t>
  </si>
  <si>
    <t>2.921,55</t>
  </si>
  <si>
    <t>2.931,92</t>
  </si>
  <si>
    <t>2.956,50</t>
  </si>
  <si>
    <t>2.975,00</t>
  </si>
  <si>
    <t>2.966,20</t>
  </si>
  <si>
    <t>2.980,17</t>
  </si>
  <si>
    <t>3.012,01</t>
  </si>
  <si>
    <t>3.051,97</t>
  </si>
  <si>
    <t>3.029,05</t>
  </si>
  <si>
    <t>3.029,42</t>
  </si>
  <si>
    <t>2.995,61</t>
  </si>
  <si>
    <t>2.993,69</t>
  </si>
  <si>
    <t>3.056,54</t>
  </si>
  <si>
    <t>3.050,70</t>
  </si>
  <si>
    <t>3.052,46</t>
  </si>
  <si>
    <t>3.061,99</t>
  </si>
  <si>
    <t>3.080,44</t>
  </si>
  <si>
    <t>3.053,99</t>
  </si>
  <si>
    <t>3.005,63</t>
  </si>
  <si>
    <t>2.960,78</t>
  </si>
  <si>
    <t>2.972,35</t>
  </si>
  <si>
    <t>2.988,50</t>
  </si>
  <si>
    <t>2.992,78</t>
  </si>
  <si>
    <t>2.940,46</t>
  </si>
  <si>
    <t>2.929,97</t>
  </si>
  <si>
    <t>2.911,57</t>
  </si>
  <si>
    <t>2.882,63</t>
  </si>
  <si>
    <t>2.918,42</t>
  </si>
  <si>
    <t>2.895,45</t>
  </si>
  <si>
    <t>2.884,88</t>
  </si>
  <si>
    <t>2.863,12</t>
  </si>
  <si>
    <t>2.851,79</t>
  </si>
  <si>
    <t>2.834,65</t>
  </si>
  <si>
    <t>2.825,71</t>
  </si>
  <si>
    <t>2.802,24</t>
  </si>
  <si>
    <t>2.774,79</t>
  </si>
  <si>
    <t>2.747,91</t>
  </si>
  <si>
    <t>2.744,54</t>
  </si>
  <si>
    <t>2.766,79</t>
  </si>
  <si>
    <t>2.800,94</t>
  </si>
  <si>
    <t>2.782,43</t>
  </si>
  <si>
    <t>2.815,83</t>
  </si>
  <si>
    <t>2.825,21</t>
  </si>
  <si>
    <t>2.835,18</t>
  </si>
  <si>
    <t>2.801,66</t>
  </si>
  <si>
    <t>2.788,79</t>
  </si>
  <si>
    <t>2.743,20</t>
  </si>
  <si>
    <t>2.767,95</t>
  </si>
  <si>
    <t>2.761,74</t>
  </si>
  <si>
    <t>2.760,75</t>
  </si>
  <si>
    <t>2.791,97</t>
  </si>
  <si>
    <t>2.763,29</t>
  </si>
  <si>
    <t>2.758,67</t>
  </si>
  <si>
    <t>2.740,10</t>
  </si>
  <si>
    <t>2.748,30</t>
  </si>
  <si>
    <t>2.719,06</t>
  </si>
  <si>
    <t>2.743,80</t>
  </si>
  <si>
    <t>2.785,18</t>
  </si>
  <si>
    <t>2.795,90</t>
  </si>
  <si>
    <t>2.796,30</t>
  </si>
  <si>
    <t>2.792,74</t>
  </si>
  <si>
    <t>2.831,08</t>
  </si>
  <si>
    <t>2.796,51</t>
  </si>
  <si>
    <t>2.750,24</t>
  </si>
  <si>
    <t>2.734,83</t>
  </si>
  <si>
    <t>2.779,98</t>
  </si>
  <si>
    <t>2.741,02</t>
  </si>
  <si>
    <t>2.754,04</t>
  </si>
  <si>
    <t>2.757,93</t>
  </si>
  <si>
    <t>2.709,38</t>
  </si>
  <si>
    <t>2.718,67</t>
  </si>
  <si>
    <t>2.770,79</t>
  </si>
  <si>
    <t>2.711,72</t>
  </si>
  <si>
    <t>2.694,25</t>
  </si>
  <si>
    <t>2.593,91</t>
  </si>
  <si>
    <t>2.590,31</t>
  </si>
  <si>
    <t>2.604,98</t>
  </si>
  <si>
    <t>2.642,04</t>
  </si>
  <si>
    <t>2.641,55</t>
  </si>
  <si>
    <t>2.634,00</t>
  </si>
  <si>
    <t>2.632,10</t>
  </si>
  <si>
    <t>2.653,51</t>
  </si>
  <si>
    <t>2.624,64</t>
  </si>
  <si>
    <t>2.650,56</t>
  </si>
  <si>
    <t>2.663,14</t>
  </si>
  <si>
    <t>2.612,24</t>
  </si>
  <si>
    <t>2.570,91</t>
  </si>
  <si>
    <t>2.562,03</t>
  </si>
  <si>
    <t>2.599,41</t>
  </si>
  <si>
    <t>2.573,41</t>
  </si>
  <si>
    <t>2.525,97</t>
  </si>
  <si>
    <t>2.534,97</t>
  </si>
  <si>
    <t>2.515,05</t>
  </si>
  <si>
    <t>2.498,94</t>
  </si>
  <si>
    <t>2.631,83</t>
  </si>
  <si>
    <t>2.628,85</t>
  </si>
  <si>
    <t>2.677,86</t>
  </si>
  <si>
    <t>2.701,77</t>
  </si>
  <si>
    <t>2.670,12</t>
  </si>
  <si>
    <t>2.634,74</t>
  </si>
  <si>
    <t>2.622,59</t>
  </si>
  <si>
    <t>2.572,23</t>
  </si>
  <si>
    <t>2.545,95</t>
  </si>
  <si>
    <t>2.473,61</t>
  </si>
  <si>
    <t>2.508,81</t>
  </si>
  <si>
    <t>2.433,35</t>
  </si>
  <si>
    <t>2.401,11</t>
  </si>
  <si>
    <t>2.489,97</t>
  </si>
  <si>
    <t>2.452,69</t>
  </si>
  <si>
    <t>2.415,97</t>
  </si>
  <si>
    <t>2.253,35</t>
  </si>
  <si>
    <t>2.331,61</t>
  </si>
  <si>
    <t>2.275,70</t>
  </si>
  <si>
    <t>2.112,64</t>
  </si>
  <si>
    <t>2.224,74</t>
  </si>
  <si>
    <t>2.266,90</t>
  </si>
  <si>
    <t>2.316,38</t>
  </si>
  <si>
    <t>2.286,40</t>
  </si>
  <si>
    <t>2.492,88</t>
  </si>
  <si>
    <t>2.719,51</t>
  </si>
  <si>
    <t>2.828,01</t>
  </si>
  <si>
    <t>2.821,37</t>
  </si>
  <si>
    <t>2.765,77</t>
  </si>
  <si>
    <t>2.785,08</t>
  </si>
  <si>
    <t>2.915,84</t>
  </si>
  <si>
    <t>3.017,42</t>
  </si>
  <si>
    <t>3.002,68</t>
  </si>
  <si>
    <t>3.106,03</t>
  </si>
  <si>
    <t>3.125,10</t>
  </si>
  <si>
    <t>3.114,57</t>
  </si>
  <si>
    <t>3.074,05</t>
  </si>
  <si>
    <t>3.110,06</t>
  </si>
  <si>
    <t>3.096,88</t>
  </si>
  <si>
    <t>3.122,27</t>
  </si>
  <si>
    <t>3.097,58</t>
  </si>
  <si>
    <t>3.062,41</t>
  </si>
  <si>
    <t>3.087,63</t>
  </si>
  <si>
    <t>3.096,68</t>
  </si>
  <si>
    <t>3.114,25</t>
  </si>
  <si>
    <t>3.097,60</t>
  </si>
  <si>
    <t>3.070,84</t>
  </si>
  <si>
    <t>3.076,65</t>
  </si>
  <si>
    <t>3.108,58</t>
  </si>
  <si>
    <t>3.128,80</t>
  </si>
  <si>
    <t>3.113,10</t>
  </si>
  <si>
    <t>3.146,20</t>
  </si>
  <si>
    <t>3.141,20</t>
  </si>
  <si>
    <t>3.174,62</t>
  </si>
  <si>
    <t>3.209,22</t>
  </si>
  <si>
    <t>3.219,92</t>
  </si>
  <si>
    <t>3.196,88</t>
  </si>
  <si>
    <t>3.157,23</t>
  </si>
  <si>
    <t>3.132,63</t>
  </si>
  <si>
    <t>3.129,77</t>
  </si>
  <si>
    <t>3.151,69</t>
  </si>
  <si>
    <t>3.123,66</t>
  </si>
  <si>
    <t>3.118,08</t>
  </si>
  <si>
    <t>3.078,87</t>
  </si>
  <si>
    <t>3.076,37</t>
  </si>
  <si>
    <t>3.045,87</t>
  </si>
  <si>
    <t>3.050,47</t>
  </si>
  <si>
    <t>3.031,67</t>
  </si>
  <si>
    <t>3.030,59</t>
  </si>
  <si>
    <t>3.015,93</t>
  </si>
  <si>
    <t>3.008,39</t>
  </si>
  <si>
    <t>3.023,92</t>
  </si>
  <si>
    <t>3.013,29</t>
  </si>
  <si>
    <t>3.006,16</t>
  </si>
  <si>
    <t>2.996,63</t>
  </si>
  <si>
    <t>2.982,86</t>
  </si>
  <si>
    <t>2.954,40</t>
  </si>
  <si>
    <t>2.932,40</t>
  </si>
  <si>
    <t>2.945,03</t>
  </si>
  <si>
    <t>2.928,76</t>
  </si>
  <si>
    <t>2.899,29</t>
  </si>
  <si>
    <t>2.900,66</t>
  </si>
  <si>
    <t>2.883,48</t>
  </si>
  <si>
    <t>2.921,18</t>
  </si>
  <si>
    <t>2.935,37</t>
  </si>
  <si>
    <t>2.927,57</t>
  </si>
  <si>
    <t>2.929,05</t>
  </si>
  <si>
    <t>2.930,62</t>
  </si>
  <si>
    <t>2.955,32</t>
  </si>
  <si>
    <t>2.947,68</t>
  </si>
  <si>
    <t>2.942,60</t>
  </si>
  <si>
    <t>2.936,47</t>
  </si>
  <si>
    <t>2.941,69</t>
  </si>
  <si>
    <t>2.924,48</t>
  </si>
  <si>
    <t>2.934,82</t>
  </si>
  <si>
    <t>2.922,45</t>
  </si>
  <si>
    <t>2.933,89</t>
  </si>
  <si>
    <t>2.951,16</t>
  </si>
  <si>
    <t>2.961,46</t>
  </si>
  <si>
    <t>2.973,19</t>
  </si>
  <si>
    <t>3.008,54</t>
  </si>
  <si>
    <t>2.980,84</t>
  </si>
  <si>
    <t>2.949,55</t>
  </si>
  <si>
    <t>2.930,40</t>
  </si>
  <si>
    <t>2.893,98</t>
  </si>
  <si>
    <t>2.911,15</t>
  </si>
  <si>
    <t>2.886,48</t>
  </si>
  <si>
    <t>2.856,91</t>
  </si>
  <si>
    <t>2.873,41</t>
  </si>
  <si>
    <t>2.877,05</t>
  </si>
  <si>
    <t>2.821,58</t>
  </si>
  <si>
    <t>2.802,23</t>
  </si>
  <si>
    <t>2.761,15</t>
  </si>
  <si>
    <t>2.752,91</t>
  </si>
  <si>
    <t>2.744,35</t>
  </si>
  <si>
    <t>2.715,26</t>
  </si>
  <si>
    <t>2.697,46</t>
  </si>
  <si>
    <t>2.708,07</t>
  </si>
  <si>
    <t>2.721,51</t>
  </si>
  <si>
    <t>2.713,02</t>
  </si>
  <si>
    <t>2.707,89</t>
  </si>
  <si>
    <t>2.719,22</t>
  </si>
  <si>
    <t>2.692,55</t>
  </si>
  <si>
    <t>2.707,47</t>
  </si>
  <si>
    <t>2.719,39</t>
  </si>
  <si>
    <t>2.758,83</t>
  </si>
  <si>
    <t>2.757,98</t>
  </si>
  <si>
    <t>2.772,70</t>
  </si>
  <si>
    <t>2.760,29</t>
  </si>
  <si>
    <t>2.754,53</t>
  </si>
  <si>
    <t>2.785,46</t>
  </si>
  <si>
    <t>2.796,41</t>
  </si>
  <si>
    <t>2.794,77</t>
  </si>
  <si>
    <t>2.818,60</t>
  </si>
  <si>
    <t>2.820,86</t>
  </si>
  <si>
    <t>2.834,32</t>
  </si>
  <si>
    <t>2.791,74</t>
  </si>
  <si>
    <t>2.799,99</t>
  </si>
  <si>
    <t>2.817,05</t>
  </si>
  <si>
    <t>2.787,52</t>
  </si>
  <si>
    <t>2.786,63</t>
  </si>
  <si>
    <t>2.797,55</t>
  </si>
  <si>
    <t>2.807,06</t>
  </si>
  <si>
    <t>2.793,36</t>
  </si>
  <si>
    <t>2.774,20</t>
  </si>
  <si>
    <t>2.773,01</t>
  </si>
  <si>
    <t>2.740,04</t>
  </si>
  <si>
    <t>2.714,25</t>
  </si>
  <si>
    <t>2.677,31</t>
  </si>
  <si>
    <t>2.659,35</t>
  </si>
  <si>
    <t>2.658,24</t>
  </si>
  <si>
    <t>2.660,74</t>
  </si>
  <si>
    <t>2.675,13</t>
  </si>
  <si>
    <t>2.673,95</t>
  </si>
  <si>
    <t>2.672,84</t>
  </si>
  <si>
    <t>2.648,09</t>
  </si>
  <si>
    <t>2.615,20</t>
  </si>
  <si>
    <t>2.625,58</t>
  </si>
  <si>
    <t>2.637,04</t>
  </si>
  <si>
    <t>2.680,12</t>
  </si>
  <si>
    <t>2.689,93</t>
  </si>
  <si>
    <t>2.679,71</t>
  </si>
  <si>
    <t>2.696,69</t>
  </si>
  <si>
    <t>2.683,35</t>
  </si>
  <si>
    <t>2.649,16</t>
  </si>
  <si>
    <t>2.674,90</t>
  </si>
  <si>
    <t>2.729,42</t>
  </si>
  <si>
    <t>2.739,50</t>
  </si>
  <si>
    <t>2.734,68</t>
  </si>
  <si>
    <t>2.715,68</t>
  </si>
  <si>
    <t>2.701,02</t>
  </si>
  <si>
    <t>2.682,91</t>
  </si>
  <si>
    <t>2.701,06</t>
  </si>
  <si>
    <t>2.684,25</t>
  </si>
  <si>
    <t>2.702,59</t>
  </si>
  <si>
    <t>2.713,17</t>
  </si>
  <si>
    <t>2.755,88</t>
  </si>
  <si>
    <t>2.756,44</t>
  </si>
  <si>
    <t>2.777,58</t>
  </si>
  <si>
    <t>2.789,66</t>
  </si>
  <si>
    <t>2.822,75</t>
  </si>
  <si>
    <t>2.822,66</t>
  </si>
  <si>
    <t>2.822,55</t>
  </si>
  <si>
    <t>2.835,35</t>
  </si>
  <si>
    <t>2.842,78</t>
  </si>
  <si>
    <t>2.823,95</t>
  </si>
  <si>
    <t>2.809,81</t>
  </si>
  <si>
    <t>2.801,47</t>
  </si>
  <si>
    <t>2.765,85</t>
  </si>
  <si>
    <t>2.779,66</t>
  </si>
  <si>
    <t>2.775,14</t>
  </si>
  <si>
    <t>2.762,65</t>
  </si>
  <si>
    <t>2.761,23</t>
  </si>
  <si>
    <t>2.759,12</t>
  </si>
  <si>
    <t>2.761,69</t>
  </si>
  <si>
    <t>2.734,31</t>
  </si>
  <si>
    <t>2.739,28</t>
  </si>
  <si>
    <t>2.758,36</t>
  </si>
  <si>
    <t>2.751,75</t>
  </si>
  <si>
    <t>2.742,59</t>
  </si>
  <si>
    <t>2.729,61</t>
  </si>
  <si>
    <t>2.728,25</t>
  </si>
  <si>
    <t>2.706,29</t>
  </si>
  <si>
    <t>2.729,93</t>
  </si>
  <si>
    <t>2.665,33</t>
  </si>
  <si>
    <t>2.659,52</t>
  </si>
  <si>
    <t>2.609,78</t>
  </si>
  <si>
    <t>2.632,95</t>
  </si>
  <si>
    <t>2.619,24</t>
  </si>
  <si>
    <t>2.618,61</t>
  </si>
  <si>
    <t>2.638,71</t>
  </si>
  <si>
    <t>2.616,53</t>
  </si>
  <si>
    <t>2.571,65</t>
  </si>
  <si>
    <t>2.577,48</t>
  </si>
  <si>
    <t>2.581,11</t>
  </si>
  <si>
    <t>2.554,49</t>
  </si>
  <si>
    <t>2.562,33</t>
  </si>
  <si>
    <t>2.508,87</t>
  </si>
  <si>
    <t>2.514,87</t>
  </si>
  <si>
    <t>2.544,43</t>
  </si>
  <si>
    <t>2.565,10</t>
  </si>
  <si>
    <t>2.579,75</t>
  </si>
  <si>
    <t>2.580,95</t>
  </si>
  <si>
    <t>2.575,22</t>
  </si>
  <si>
    <t>2.559,32</t>
  </si>
  <si>
    <t>2.569,83</t>
  </si>
  <si>
    <t>2.563,72</t>
  </si>
  <si>
    <t>2.560,94</t>
  </si>
  <si>
    <t>2.579,05</t>
  </si>
  <si>
    <t>2.587,48</t>
  </si>
  <si>
    <t>2.584,74</t>
  </si>
  <si>
    <t>2.563,90</t>
  </si>
  <si>
    <t>2.560,80</t>
  </si>
  <si>
    <t>2.568,26</t>
  </si>
  <si>
    <t>2.559,84</t>
  </si>
  <si>
    <t>2.545,12</t>
  </si>
  <si>
    <t>2.559,72</t>
  </si>
  <si>
    <t>2.551,45</t>
  </si>
  <si>
    <t>2.578,58</t>
  </si>
  <si>
    <t>2.570,28</t>
  </si>
  <si>
    <t>2.560,07</t>
  </si>
  <si>
    <t>2.540,99</t>
  </si>
  <si>
    <t>2.535,50</t>
  </si>
  <si>
    <t>2.532,32</t>
  </si>
  <si>
    <t>2.527,77</t>
  </si>
  <si>
    <t>2.521,25</t>
  </si>
  <si>
    <t>2.497,10</t>
  </si>
  <si>
    <t>2.492,40</t>
  </si>
  <si>
    <t>2.512,63</t>
  </si>
  <si>
    <t>2.497,59</t>
  </si>
  <si>
    <t>2.492,70</t>
  </si>
  <si>
    <t>2.507,81</t>
  </si>
  <si>
    <t>2.483,70</t>
  </si>
  <si>
    <t>2.476,73</t>
  </si>
  <si>
    <t>2.457,79</t>
  </si>
  <si>
    <t>2.470,61</t>
  </si>
  <si>
    <t>2.468,25</t>
  </si>
  <si>
    <t>2.465,94</t>
  </si>
  <si>
    <t>2.476,64</t>
  </si>
  <si>
    <t>2.494,04</t>
  </si>
  <si>
    <t>2.466,23</t>
  </si>
  <si>
    <t>2.473,79</t>
  </si>
  <si>
    <t>2.478,01</t>
  </si>
  <si>
    <t>2.485,27</t>
  </si>
  <si>
    <t>2.490,65</t>
  </si>
  <si>
    <t>2.494,02</t>
  </si>
  <si>
    <t>2.488,63</t>
  </si>
  <si>
    <t>2.470,23</t>
  </si>
  <si>
    <t>2.487,82</t>
  </si>
  <si>
    <t>2.458,55</t>
  </si>
  <si>
    <t>2.472,41</t>
  </si>
  <si>
    <t>2.490,16</t>
  </si>
  <si>
    <t>2.460,82</t>
  </si>
  <si>
    <t>2.485,76</t>
  </si>
  <si>
    <t>2.533,32</t>
  </si>
  <si>
    <t>2.510,22</t>
  </si>
  <si>
    <t>2.502,82</t>
  </si>
  <si>
    <t>2.509,89</t>
  </si>
  <si>
    <t>2.539,73</t>
  </si>
  <si>
    <t>2.547,27</t>
  </si>
  <si>
    <t>2.523,52</t>
  </si>
  <si>
    <t>2.521,70</t>
  </si>
  <si>
    <t>2.521,10</t>
  </si>
  <si>
    <t>2.511,86</t>
  </si>
  <si>
    <t>2.498,35</t>
  </si>
  <si>
    <t>2.476,81</t>
  </si>
  <si>
    <t>2.498,23</t>
  </si>
  <si>
    <t>2.482,71</t>
  </si>
  <si>
    <t>2.491,49</t>
  </si>
  <si>
    <t>2.468,73</t>
  </si>
  <si>
    <t>2.447,64</t>
  </si>
  <si>
    <t>2.434,60</t>
  </si>
  <si>
    <t>2.439,55</t>
  </si>
  <si>
    <t>2.440,15</t>
  </si>
  <si>
    <t>2.444,45</t>
  </si>
  <si>
    <t>2.434,15</t>
  </si>
  <si>
    <t>2.414,13</t>
  </si>
  <si>
    <t>2.389,69</t>
  </si>
  <si>
    <t>2.406,50</t>
  </si>
  <si>
    <t>2.375,60</t>
  </si>
  <si>
    <t>2.369,33</t>
  </si>
  <si>
    <t>2.358,50</t>
  </si>
  <si>
    <t>2.327,81</t>
  </si>
  <si>
    <t>2.308,85</t>
  </si>
  <si>
    <t>2.290,86</t>
  </si>
  <si>
    <t>2.322,27</t>
  </si>
  <si>
    <t>2.347,17</t>
  </si>
  <si>
    <t>2.352,88</t>
  </si>
  <si>
    <t>2.358,58</t>
  </si>
  <si>
    <t>2.350,29</t>
  </si>
  <si>
    <t>2.359,13</t>
  </si>
  <si>
    <t>2.365,69</t>
  </si>
  <si>
    <t>2.378,50</t>
  </si>
  <si>
    <t>2.394,26</t>
  </si>
  <si>
    <t>2.396,84</t>
  </si>
  <si>
    <t>2.412,31</t>
  </si>
  <si>
    <t>2.445,55</t>
  </si>
  <si>
    <t>2.443,38</t>
  </si>
  <si>
    <t>2.441,19</t>
  </si>
  <si>
    <t>2.392,50</t>
  </si>
  <si>
    <t>2.398,56</t>
  </si>
  <si>
    <t>2.381,12</t>
  </si>
  <si>
    <t>2.338,71</t>
  </si>
  <si>
    <t>2.308,50</t>
  </si>
  <si>
    <t>2.342,97</t>
  </si>
  <si>
    <t>2.369,53</t>
  </si>
  <si>
    <t>2.357,97</t>
  </si>
  <si>
    <t>2.341,60</t>
  </si>
  <si>
    <t>2.373,78</t>
  </si>
  <si>
    <t>2.372,67</t>
  </si>
  <si>
    <t>2.381,45</t>
  </si>
  <si>
    <t>2.378,59</t>
  </si>
  <si>
    <t>2.374,94</t>
  </si>
  <si>
    <t>2.393,81</t>
  </si>
  <si>
    <t>2.403,47</t>
  </si>
  <si>
    <t>2.438,62</t>
  </si>
  <si>
    <t>2.445,34</t>
  </si>
  <si>
    <t>2.359,33</t>
  </si>
  <si>
    <t>2.352,71</t>
  </si>
  <si>
    <t>2.299,98</t>
  </si>
  <si>
    <t>2.317,06</t>
  </si>
  <si>
    <t>2.293,22</t>
  </si>
  <si>
    <t>2.331,59</t>
  </si>
  <si>
    <t>2.336,49</t>
  </si>
  <si>
    <t>2.305,58</t>
  </si>
  <si>
    <t>2.308,56</t>
  </si>
  <si>
    <t>2.344,79</t>
  </si>
  <si>
    <t>2.378,62</t>
  </si>
  <si>
    <t>2.411,42</t>
  </si>
  <si>
    <t>2.417,26</t>
  </si>
  <si>
    <t>2.403,02</t>
  </si>
  <si>
    <t>2.366,47</t>
  </si>
  <si>
    <t>2.417,69</t>
  </si>
  <si>
    <t>2.443,83</t>
  </si>
  <si>
    <t>2.454,28</t>
  </si>
  <si>
    <t>2.450,90</t>
  </si>
  <si>
    <t>2.465,03</t>
  </si>
  <si>
    <t>2.493,91</t>
  </si>
  <si>
    <t>2.449,70</t>
  </si>
  <si>
    <t>2.472,22</t>
  </si>
  <si>
    <t>2.475,36</t>
  </si>
  <si>
    <t>2.474,57</t>
  </si>
  <si>
    <t>2.427,29</t>
  </si>
  <si>
    <t>2.444,22</t>
  </si>
  <si>
    <t>2.430,01</t>
  </si>
  <si>
    <t>2.426,80</t>
  </si>
  <si>
    <t>2.400,89</t>
  </si>
  <si>
    <t>2.404,42</t>
  </si>
  <si>
    <t>2.402,58</t>
  </si>
  <si>
    <t>2.373,75</t>
  </si>
  <si>
    <t>2.360,26</t>
  </si>
  <si>
    <t>2.357,32</t>
  </si>
  <si>
    <t>2.340,63</t>
  </si>
  <si>
    <t>2.335,19</t>
  </si>
  <si>
    <t>2.335,85</t>
  </si>
  <si>
    <t>2.321,82</t>
  </si>
  <si>
    <t>2.320,65</t>
  </si>
  <si>
    <t>2.321,33</t>
  </si>
  <si>
    <t>2.336,38</t>
  </si>
  <si>
    <t>2.346,08</t>
  </si>
  <si>
    <t>2.345,85</t>
  </si>
  <si>
    <t>2.330,92</t>
  </si>
  <si>
    <t>2.348,44</t>
  </si>
  <si>
    <t>2.316,28</t>
  </si>
  <si>
    <t>2.312,93</t>
  </si>
  <si>
    <t>2.279,76</t>
  </si>
  <si>
    <t>2.260,04</t>
  </si>
  <si>
    <t>2.297,06</t>
  </si>
  <si>
    <t>2.291,76</t>
  </si>
  <si>
    <t>2.272,49</t>
  </si>
  <si>
    <t>2.255,12</t>
  </si>
  <si>
    <t>2.267,13</t>
  </si>
  <si>
    <t>2.282,88</t>
  </si>
  <si>
    <t>2.285,61</t>
  </si>
  <si>
    <t>2.275,05</t>
  </si>
  <si>
    <t>2.309,58</t>
  </si>
  <si>
    <t>2.293,01</t>
  </si>
  <si>
    <t>2.312,19</t>
  </si>
  <si>
    <t>2.299,88</t>
  </si>
  <si>
    <t>2.297,99</t>
  </si>
  <si>
    <t>2.295,15</t>
  </si>
  <si>
    <t>2.315,18</t>
  </si>
  <si>
    <t>2.295,72</t>
  </si>
  <si>
    <t>2.292,72</t>
  </si>
  <si>
    <t>2.293,07</t>
  </si>
  <si>
    <t>2.282,84</t>
  </si>
  <si>
    <t>2.278,30</t>
  </si>
  <si>
    <t>2.261,25</t>
  </si>
  <si>
    <t>2.247,82</t>
  </si>
  <si>
    <t>2.269,45</t>
  </si>
  <si>
    <t>2.294,78</t>
  </si>
  <si>
    <t>2.310,92</t>
  </si>
  <si>
    <t>2.346,43</t>
  </si>
  <si>
    <t>2.322,06</t>
  </si>
  <si>
    <t>2.336,15</t>
  </si>
  <si>
    <t>2.365,17</t>
  </si>
  <si>
    <t>2.373,17</t>
  </si>
  <si>
    <t>2.345,38</t>
  </si>
  <si>
    <t>2.346,86</t>
  </si>
  <si>
    <t>2.304,06</t>
  </si>
  <si>
    <t>2.301,65</t>
  </si>
  <si>
    <t>2.319,31</t>
  </si>
  <si>
    <t>2.295,95</t>
  </si>
  <si>
    <t>2.250,26</t>
  </si>
  <si>
    <t>2.231,03</t>
  </si>
  <si>
    <t>2.236,65</t>
  </si>
  <si>
    <t>2.249,68</t>
  </si>
  <si>
    <t>2.245,94</t>
  </si>
  <si>
    <t>2.256,27</t>
  </si>
  <si>
    <t>2.221,42</t>
  </si>
  <si>
    <t>2.222,56</t>
  </si>
  <si>
    <t>2.237,53</t>
  </si>
  <si>
    <t>2.253,48</t>
  </si>
  <si>
    <t>2.270,73</t>
  </si>
  <si>
    <t>2.271,74</t>
  </si>
  <si>
    <t>2.281,51</t>
  </si>
  <si>
    <t>2.267,92</t>
  </si>
  <si>
    <t>2.316,07</t>
  </si>
  <si>
    <t>2.295,34</t>
  </si>
  <si>
    <t>2.302,88</t>
  </si>
  <si>
    <t>2.297,60</t>
  </si>
  <si>
    <t>2.298,00</t>
  </si>
  <si>
    <t>2.311,28</t>
  </si>
  <si>
    <t>2.306,57</t>
  </si>
  <si>
    <t>2.294,01</t>
  </si>
  <si>
    <t>2.295,57</t>
  </si>
  <si>
    <t>2.326,87</t>
  </si>
  <si>
    <t>2.332,63</t>
  </si>
  <si>
    <t>2.326,94</t>
  </si>
  <si>
    <t>2.323,51</t>
  </si>
  <si>
    <t>2.338,39</t>
  </si>
  <si>
    <t>2.337,03</t>
  </si>
  <si>
    <t>2.357,62</t>
  </si>
  <si>
    <t>2.345,26</t>
  </si>
  <si>
    <t>2.312,92</t>
  </si>
  <si>
    <t>2.301,99</t>
  </si>
  <si>
    <t>2.297,12</t>
  </si>
  <si>
    <t>2.289,47</t>
  </si>
  <si>
    <t>2.274,07</t>
  </si>
  <si>
    <t>2.306,42</t>
  </si>
  <si>
    <t>2.307,02</t>
  </si>
  <si>
    <t>2.297,30</t>
  </si>
  <si>
    <t>2.301,49</t>
  </si>
  <si>
    <t>2.286,02</t>
  </si>
  <si>
    <t>2.253,50</t>
  </si>
  <si>
    <t>2.253,77</t>
  </si>
  <si>
    <t>2.250,99</t>
  </si>
  <si>
    <t>2.232,66</t>
  </si>
  <si>
    <t>2.230,55</t>
  </si>
  <si>
    <t>2.241,49</t>
  </si>
  <si>
    <t>2.191,19</t>
  </si>
  <si>
    <t>2.143,67</t>
  </si>
  <si>
    <t>2.175,16</t>
  </si>
  <si>
    <t>2.210,05</t>
  </si>
  <si>
    <t>2.192,15</t>
  </si>
  <si>
    <t>2.173,76</t>
  </si>
  <si>
    <t>2.090,88</t>
  </si>
  <si>
    <t>2.281,23</t>
  </si>
  <si>
    <t>2.296,25</t>
  </si>
  <si>
    <t>2.265,60</t>
  </si>
  <si>
    <t>2.263,85</t>
  </si>
  <si>
    <t>2.256,64</t>
  </si>
  <si>
    <t>2.270,98</t>
  </si>
  <si>
    <t>2.262,50</t>
  </si>
  <si>
    <t>2.240,85</t>
  </si>
  <si>
    <t>2.285,53</t>
  </si>
  <si>
    <t>2.285,76</t>
  </si>
  <si>
    <t>2.291,18</t>
  </si>
  <si>
    <t>2.281,72</t>
  </si>
  <si>
    <t>2.294,60</t>
  </si>
  <si>
    <t>2.275,24</t>
  </si>
  <si>
    <t>2.319,38</t>
  </si>
  <si>
    <t>2.318,01</t>
  </si>
  <si>
    <t>2.311,69</t>
  </si>
  <si>
    <t>2.291,23</t>
  </si>
  <si>
    <t>2.303,32</t>
  </si>
  <si>
    <t>2.309,53</t>
  </si>
  <si>
    <t>2.288,84</t>
  </si>
  <si>
    <t>2.297,90</t>
  </si>
  <si>
    <t>2.296,80</t>
  </si>
  <si>
    <t>2.341,89</t>
  </si>
  <si>
    <t>2.353,16</t>
  </si>
  <si>
    <t>2.336,82</t>
  </si>
  <si>
    <t>2.320,32</t>
  </si>
  <si>
    <t>2.270,12</t>
  </si>
  <si>
    <t>2.254,92</t>
  </si>
  <si>
    <t>2.255,27</t>
  </si>
  <si>
    <t>2.265,45</t>
  </si>
  <si>
    <t>2.257,95</t>
  </si>
  <si>
    <t>2.250,63</t>
  </si>
  <si>
    <t>2.220,12</t>
  </si>
  <si>
    <t>2.197,12</t>
  </si>
  <si>
    <t>2.227,24</t>
  </si>
  <si>
    <t>2.254,64</t>
  </si>
  <si>
    <t>2.238,24</t>
  </si>
  <si>
    <t>2.276,85</t>
  </si>
  <si>
    <t>2.281,84</t>
  </si>
  <si>
    <t>2.302,57</t>
  </si>
  <si>
    <t>2.289,99</t>
  </si>
  <si>
    <t>2.280,36</t>
  </si>
  <si>
    <t>2.284,27</t>
  </si>
  <si>
    <t>2.295,26</t>
  </si>
  <si>
    <t>2.320,03</t>
  </si>
  <si>
    <t>2.306,99</t>
  </si>
  <si>
    <t>2.298,95</t>
  </si>
  <si>
    <t>2.308,61</t>
  </si>
  <si>
    <t>2.297,47</t>
  </si>
  <si>
    <t>2.277,89</t>
  </si>
  <si>
    <t>2.257,89</t>
  </si>
  <si>
    <t>2.261,53</t>
  </si>
  <si>
    <t>2.262,38</t>
  </si>
  <si>
    <t>2.246,45</t>
  </si>
  <si>
    <t>2.232,27</t>
  </si>
  <si>
    <t>2.225,39</t>
  </si>
  <si>
    <t>2.207,41</t>
  </si>
  <si>
    <t>2.197,60</t>
  </si>
  <si>
    <t>2.152,97</t>
  </si>
  <si>
    <t>2.109,74</t>
  </si>
  <si>
    <t>2.102,89</t>
  </si>
  <si>
    <t>2.097,03</t>
  </si>
  <si>
    <t>2.105,06</t>
  </si>
  <si>
    <t>2.093,38</t>
  </si>
  <si>
    <t>2.102,97</t>
  </si>
  <si>
    <t>2.118,16</t>
  </si>
  <si>
    <t>2.134,58</t>
  </si>
  <si>
    <t>2.143,99</t>
  </si>
  <si>
    <t>2.152,41</t>
  </si>
  <si>
    <t>2.160,75</t>
  </si>
  <si>
    <t>2.104,99</t>
  </si>
  <si>
    <t>2.103,15</t>
  </si>
  <si>
    <t>2.124,12</t>
  </si>
  <si>
    <t>2.113,69</t>
  </si>
  <si>
    <t>2.105,99</t>
  </si>
  <si>
    <t>2.100,62</t>
  </si>
  <si>
    <t>2.124,08</t>
  </si>
  <si>
    <t>2.149,45</t>
  </si>
  <si>
    <t>2.145,87</t>
  </si>
  <si>
    <t>2.161,17</t>
  </si>
  <si>
    <t>2.148,56</t>
  </si>
  <si>
    <t>2.160,16</t>
  </si>
  <si>
    <t>2.155,82</t>
  </si>
  <si>
    <t>2.130,39</t>
  </si>
  <si>
    <t>2.131,91</t>
  </si>
  <si>
    <t>2.132,65</t>
  </si>
  <si>
    <t>2.131,75</t>
  </si>
  <si>
    <t>2.166,83</t>
  </si>
  <si>
    <t>2.167,63</t>
  </si>
  <si>
    <t>2.169,26</t>
  </si>
  <si>
    <t>2.183,61</t>
  </si>
  <si>
    <t>2.163,01</t>
  </si>
  <si>
    <t>2.155,55</t>
  </si>
  <si>
    <t>2.081,15</t>
  </si>
  <si>
    <t>2.073,04</t>
  </si>
  <si>
    <t>2.082,73</t>
  </si>
  <si>
    <t>2.064,31</t>
  </si>
  <si>
    <t>2.065,25</t>
  </si>
  <si>
    <t>2.068,76</t>
  </si>
  <si>
    <t>2.046,69</t>
  </si>
  <si>
    <t>2.049,48</t>
  </si>
  <si>
    <t>2.061,79</t>
  </si>
  <si>
    <t>2.063,81</t>
  </si>
  <si>
    <t>2.072,73</t>
  </si>
  <si>
    <t>2.094,40</t>
  </si>
  <si>
    <t>2.092,57</t>
  </si>
  <si>
    <t>2.106,39</t>
  </si>
  <si>
    <t>2.098,77</t>
  </si>
  <si>
    <t>2.094,96</t>
  </si>
  <si>
    <t>2.101,07</t>
  </si>
  <si>
    <t>2.086,91</t>
  </si>
  <si>
    <t>2.096,29</t>
  </si>
  <si>
    <t>2.088,32</t>
  </si>
  <si>
    <t>2.077,09</t>
  </si>
  <si>
    <t>2.076,81</t>
  </si>
  <si>
    <t>2.075,72</t>
  </si>
  <si>
    <t>2.077,19</t>
  </si>
  <si>
    <t>2.071,64</t>
  </si>
  <si>
    <t>2.081,12</t>
  </si>
  <si>
    <t>2.071,13</t>
  </si>
  <si>
    <t>2.069,11</t>
  </si>
  <si>
    <t>2.051,63</t>
  </si>
  <si>
    <t>2.060,24</t>
  </si>
  <si>
    <t>2.057,53</t>
  </si>
  <si>
    <t>2.048,99</t>
  </si>
  <si>
    <t>2.059,08</t>
  </si>
  <si>
    <t>2.052,25</t>
  </si>
  <si>
    <t>2.054,19</t>
  </si>
  <si>
    <t>2.058,80</t>
  </si>
  <si>
    <t>2.044,13</t>
  </si>
  <si>
    <t>2.032,75</t>
  </si>
  <si>
    <t>2.010,17</t>
  </si>
  <si>
    <t>2.014,60</t>
  </si>
  <si>
    <t>2.004,02</t>
  </si>
  <si>
    <t>2.003,32</t>
  </si>
  <si>
    <t>2.010,98</t>
  </si>
  <si>
    <t>2.022,22</t>
  </si>
  <si>
    <t>2.008,88</t>
  </si>
  <si>
    <t>1.989,12</t>
  </si>
  <si>
    <t>1.987,15</t>
  </si>
  <si>
    <t>1.979,14</t>
  </si>
  <si>
    <t>1.958,52</t>
  </si>
  <si>
    <t>1.947,40</t>
  </si>
  <si>
    <t>1.937,66</t>
  </si>
  <si>
    <t>1.930,71</t>
  </si>
  <si>
    <t>1.941,52</t>
  </si>
  <si>
    <t>1.942,88</t>
  </si>
  <si>
    <t>1.951,75</t>
  </si>
  <si>
    <t>1.960,23</t>
  </si>
  <si>
    <t>1.970,37</t>
  </si>
  <si>
    <t>1.953,49</t>
  </si>
  <si>
    <t>1.965,29</t>
  </si>
  <si>
    <t>1.919,53</t>
  </si>
  <si>
    <t>1.933,10</t>
  </si>
  <si>
    <t>1.923,73</t>
  </si>
  <si>
    <t>1.931,75</t>
  </si>
  <si>
    <t>1.925,13</t>
  </si>
  <si>
    <t>1.946,51</t>
  </si>
  <si>
    <t>1.951,89</t>
  </si>
  <si>
    <t>1.959,11</t>
  </si>
  <si>
    <t>1.960,69</t>
  </si>
  <si>
    <t>1.959,91</t>
  </si>
  <si>
    <t>1.954,39</t>
  </si>
  <si>
    <t>1.937,64</t>
  </si>
  <si>
    <t>1.912,48</t>
  </si>
  <si>
    <t>1.923,22</t>
  </si>
  <si>
    <t>1.921,38</t>
  </si>
  <si>
    <t>1.917,40</t>
  </si>
  <si>
    <t>1.902,59</t>
  </si>
  <si>
    <t>1.881,04</t>
  </si>
  <si>
    <t>1.891,98</t>
  </si>
  <si>
    <t>1.878,94</t>
  </si>
  <si>
    <t>1.860,39</t>
  </si>
  <si>
    <t>1.867,46</t>
  </si>
  <si>
    <t>1.860,05</t>
  </si>
  <si>
    <t>1.857,96</t>
  </si>
  <si>
    <t>1.849,78</t>
  </si>
  <si>
    <t>1.822,91</t>
  </si>
  <si>
    <t>1.817,82</t>
  </si>
  <si>
    <t>1.883,34</t>
  </si>
  <si>
    <t>1.874,21</t>
  </si>
  <si>
    <t>1.870,04</t>
  </si>
  <si>
    <t>1.877,69</t>
  </si>
  <si>
    <t>1.881,87</t>
  </si>
  <si>
    <t>1.869,66</t>
  </si>
  <si>
    <t>1.900,38</t>
  </si>
  <si>
    <t>1.932,91</t>
  </si>
  <si>
    <t>1.940,77</t>
  </si>
  <si>
    <t>1.934,25</t>
  </si>
  <si>
    <t>1.947,26</t>
  </si>
  <si>
    <t>1.951,98</t>
  </si>
  <si>
    <t>1.960,16</t>
  </si>
  <si>
    <t>1.950,51</t>
  </si>
  <si>
    <t>1.962,40</t>
  </si>
  <si>
    <t>1.967,66</t>
  </si>
  <si>
    <t>1.994,35</t>
  </si>
  <si>
    <t>1.992,94</t>
  </si>
  <si>
    <t>2.003,12</t>
  </si>
  <si>
    <t>1.994,58</t>
  </si>
  <si>
    <t>2.002,54</t>
  </si>
  <si>
    <t>2.028,21</t>
  </si>
  <si>
    <t>2.002,41</t>
  </si>
  <si>
    <t>1.998,87</t>
  </si>
  <si>
    <t>1.993,66</t>
  </si>
  <si>
    <t>2.026,85</t>
  </si>
  <si>
    <t>2.016,71</t>
  </si>
  <si>
    <t>2.011,67</t>
  </si>
  <si>
    <t>2.026,92</t>
  </si>
  <si>
    <t>1.998,41</t>
  </si>
  <si>
    <t>1.979,57</t>
  </si>
  <si>
    <t>1.944,72</t>
  </si>
  <si>
    <t>1.932,17</t>
  </si>
  <si>
    <t>1.916,50</t>
  </si>
  <si>
    <t>1.920,29</t>
  </si>
  <si>
    <t>1.942,72</t>
  </si>
  <si>
    <t>1.916,29</t>
  </si>
  <si>
    <t>1.944,70</t>
  </si>
  <si>
    <t>1.947,88</t>
  </si>
  <si>
    <t>1.977,95</t>
  </si>
  <si>
    <t>1.971,23</t>
  </si>
  <si>
    <t>2.020,23</t>
  </si>
  <si>
    <t>2.054,69</t>
  </si>
  <si>
    <t>2.056,32</t>
  </si>
  <si>
    <t>2.025,69</t>
  </si>
  <si>
    <t>2.008,61</t>
  </si>
  <si>
    <t>1.995,90</t>
  </si>
  <si>
    <t>2.021,88</t>
  </si>
  <si>
    <t>2.023,71</t>
  </si>
  <si>
    <t>2.032,54</t>
  </si>
  <si>
    <t>2.013,16</t>
  </si>
  <si>
    <t>2.039,77</t>
  </si>
  <si>
    <t>2.051,04</t>
  </si>
  <si>
    <t>2.061,53</t>
  </si>
  <si>
    <t>2.048,07</t>
  </si>
  <si>
    <t>2.042,72</t>
  </si>
  <si>
    <t>2.036,96</t>
  </si>
  <si>
    <t>2.014,37</t>
  </si>
  <si>
    <t>1.992,59</t>
  </si>
  <si>
    <t>2.001,25</t>
  </si>
  <si>
    <t>2.000,14</t>
  </si>
  <si>
    <t>1.973,96</t>
  </si>
  <si>
    <t>1.974,24</t>
  </si>
  <si>
    <t>2.024,84</t>
  </si>
  <si>
    <t>2.047,42</t>
  </si>
  <si>
    <t>2.056,89</t>
  </si>
  <si>
    <t>2.049,00</t>
  </si>
  <si>
    <t>2.059,87</t>
  </si>
  <si>
    <t>2.035,77</t>
  </si>
  <si>
    <t>2.056,46</t>
  </si>
  <si>
    <t>2.093,09</t>
  </si>
  <si>
    <t>2.106,30</t>
  </si>
  <si>
    <t>2.127,72</t>
  </si>
  <si>
    <t>2.119,09</t>
  </si>
  <si>
    <t>2.128,21</t>
  </si>
  <si>
    <t>2.148,48</t>
  </si>
  <si>
    <t>2.137,08</t>
  </si>
  <si>
    <t>2.141,50</t>
  </si>
  <si>
    <t>2.161,49</t>
  </si>
  <si>
    <t>2.162,19</t>
  </si>
  <si>
    <t>2.173,98</t>
  </si>
  <si>
    <t>2.189,61</t>
  </si>
  <si>
    <t>2.218,77</t>
  </si>
  <si>
    <t>2.210,51</t>
  </si>
  <si>
    <t>2.226,61</t>
  </si>
  <si>
    <t>2.217,56</t>
  </si>
  <si>
    <t>2.231,68</t>
  </si>
  <si>
    <t>2.217,39</t>
  </si>
  <si>
    <t>2.234,14</t>
  </si>
  <si>
    <t>2.266,05</t>
  </si>
  <si>
    <t>2.229,20</t>
  </si>
  <si>
    <t>2.146,09</t>
  </si>
  <si>
    <t>2.162,25</t>
  </si>
  <si>
    <t>2.170,09</t>
  </si>
  <si>
    <t>2.178,73</t>
  </si>
  <si>
    <t>2.189,07</t>
  </si>
  <si>
    <t>2.195,19</t>
  </si>
  <si>
    <t>2.212,00</t>
  </si>
  <si>
    <t>2.218,61</t>
  </si>
  <si>
    <t>2.237,49</t>
  </si>
  <si>
    <t>2.211,25</t>
  </si>
  <si>
    <t>2.213,93</t>
  </si>
  <si>
    <t>2.220,35</t>
  </si>
  <si>
    <t>2.263,90</t>
  </si>
  <si>
    <t>2.285,43</t>
  </si>
  <si>
    <t>2.206,33</t>
  </si>
  <si>
    <t>2.182,98</t>
  </si>
  <si>
    <t>2.189,43</t>
  </si>
  <si>
    <t>2.177,86</t>
  </si>
  <si>
    <t>2.173,18</t>
  </si>
  <si>
    <t>2.174,64</t>
  </si>
  <si>
    <t>2.212,33</t>
  </si>
  <si>
    <t>2.226,36</t>
  </si>
  <si>
    <t>2.215,69</t>
  </si>
  <si>
    <t>2.231,41</t>
  </si>
  <si>
    <t>2.237,23</t>
  </si>
  <si>
    <t>2.229,05</t>
  </si>
  <si>
    <t>2.247,02</t>
  </si>
  <si>
    <t>2.226,89</t>
  </si>
  <si>
    <t>2.208,53</t>
  </si>
  <si>
    <t>2.207,02</t>
  </si>
  <si>
    <t>2.160,51</t>
  </si>
  <si>
    <t>2.158,33</t>
  </si>
  <si>
    <t>2.128,99</t>
  </si>
  <si>
    <t>2.121,87</t>
  </si>
  <si>
    <t>2.104,91</t>
  </si>
  <si>
    <t>2.094,65</t>
  </si>
  <si>
    <t>2.098,15</t>
  </si>
  <si>
    <t>2.085,75</t>
  </si>
  <si>
    <t>2.066,18</t>
  </si>
  <si>
    <t>2.038,29</t>
  </si>
  <si>
    <t>2.042,76</t>
  </si>
  <si>
    <t>2.028,92</t>
  </si>
  <si>
    <t>2.017,06</t>
  </si>
  <si>
    <t>2.021,99</t>
  </si>
  <si>
    <t>2.031,92</t>
  </si>
  <si>
    <t>2.044,03</t>
  </si>
  <si>
    <t>2.011,58</t>
  </si>
  <si>
    <t>1.967,93</t>
  </si>
  <si>
    <t>1.952,69</t>
  </si>
  <si>
    <t>1.968,77</t>
  </si>
  <si>
    <t>1.996,87</t>
  </si>
  <si>
    <t>1.989,64</t>
  </si>
  <si>
    <t>1.979,80</t>
  </si>
  <si>
    <t>1.974,81</t>
  </si>
  <si>
    <t>1.977,19</t>
  </si>
  <si>
    <t>1.962,79</t>
  </si>
  <si>
    <t>1.957,09</t>
  </si>
  <si>
    <t>1.967,50</t>
  </si>
  <si>
    <t>1.969,11</t>
  </si>
  <si>
    <t>1.956,95</t>
  </si>
  <si>
    <t>1.966,39</t>
  </si>
  <si>
    <t>1.976,37</t>
  </si>
  <si>
    <t>1.993,35</t>
  </si>
  <si>
    <t>2.001,42</t>
  </si>
  <si>
    <t>2.001,10</t>
  </si>
  <si>
    <t>1.980,02</t>
  </si>
  <si>
    <t>1.983,88</t>
  </si>
  <si>
    <t>1.975,85</t>
  </si>
  <si>
    <t>1.985,02</t>
  </si>
  <si>
    <t>1.986,80</t>
  </si>
  <si>
    <t>1.978,00</t>
  </si>
  <si>
    <t>1.996,12</t>
  </si>
  <si>
    <t>1.980,68</t>
  </si>
  <si>
    <t>1.975,52</t>
  </si>
  <si>
    <t>1.997,94</t>
  </si>
  <si>
    <t>2.025,30</t>
  </si>
  <si>
    <t>1.997,67</t>
  </si>
  <si>
    <t>1.986,97</t>
  </si>
  <si>
    <t>1.981,96</t>
  </si>
  <si>
    <t>1.996,58</t>
  </si>
  <si>
    <t>2.004,48</t>
  </si>
  <si>
    <t>2.019,90</t>
  </si>
  <si>
    <t>2.028,25</t>
  </si>
  <si>
    <t>2.050,77</t>
  </si>
  <si>
    <t>2.053,75</t>
  </si>
  <si>
    <t>2.039,53</t>
  </si>
  <si>
    <t>2.017,38</t>
  </si>
  <si>
    <t>2.003,77</t>
  </si>
  <si>
    <t>1.976,91</t>
  </si>
  <si>
    <t>1.971,59</t>
  </si>
  <si>
    <t>1.985,69</t>
  </si>
  <si>
    <t>1.983,59</t>
  </si>
  <si>
    <t>1.989,51</t>
  </si>
  <si>
    <t>1.979,09</t>
  </si>
  <si>
    <t>1.959,72</t>
  </si>
  <si>
    <t>1.970,07</t>
  </si>
  <si>
    <t>1.969,19</t>
  </si>
  <si>
    <t>1.975,80</t>
  </si>
  <si>
    <t>1.977,28</t>
  </si>
  <si>
    <t>1.967,18</t>
  </si>
  <si>
    <t>1.942,67</t>
  </si>
  <si>
    <t>1.956,99</t>
  </si>
  <si>
    <t>1.944,31</t>
  </si>
  <si>
    <t>1.944,94</t>
  </si>
  <si>
    <t>1.919,15</t>
  </si>
  <si>
    <t>1.912,69</t>
  </si>
  <si>
    <t>1.947,36</t>
  </si>
  <si>
    <t>1.944,62</t>
  </si>
  <si>
    <t>1.954,45</t>
  </si>
  <si>
    <t>1.938,65</t>
  </si>
  <si>
    <t>1.938,52</t>
  </si>
  <si>
    <t>1.931,78</t>
  </si>
  <si>
    <t>1.926,90</t>
  </si>
  <si>
    <t>1.927,70</t>
  </si>
  <si>
    <t>1.915,09</t>
  </si>
  <si>
    <t>1.915,89</t>
  </si>
  <si>
    <t>1.936,07</t>
  </si>
  <si>
    <t>1.940,85</t>
  </si>
  <si>
    <t>1.935,88</t>
  </si>
  <si>
    <t>1.938,36</t>
  </si>
  <si>
    <t>1.913,12</t>
  </si>
  <si>
    <t>1.894,35</t>
  </si>
  <si>
    <t>1.882,41</t>
  </si>
  <si>
    <t>1.879,42</t>
  </si>
  <si>
    <t>1.895,64</t>
  </si>
  <si>
    <t>1.907,48</t>
  </si>
  <si>
    <t>1.896,62</t>
  </si>
  <si>
    <t>1.888,15</t>
  </si>
  <si>
    <t>1.857,23</t>
  </si>
  <si>
    <t>1.841,73</t>
  </si>
  <si>
    <t>1.884,41</t>
  </si>
  <si>
    <t>1.919,27</t>
  </si>
  <si>
    <t>1.896,70</t>
  </si>
  <si>
    <t>1.904,02</t>
  </si>
  <si>
    <t>1.902,70</t>
  </si>
  <si>
    <t>1.877,07</t>
  </si>
  <si>
    <t>1.889,75</t>
  </si>
  <si>
    <t>1.903,61</t>
  </si>
  <si>
    <t>1.951,55</t>
  </si>
  <si>
    <t>1.951,26</t>
  </si>
  <si>
    <t>1.915,54</t>
  </si>
  <si>
    <t>1.886,84</t>
  </si>
  <si>
    <t>1.890,78</t>
  </si>
  <si>
    <t>1.893,18</t>
  </si>
  <si>
    <t>1.899,01</t>
  </si>
  <si>
    <t>1.935,54</t>
  </si>
  <si>
    <t>1.927,58</t>
  </si>
  <si>
    <t>1.914,31</t>
  </si>
  <si>
    <t>1.898,75</t>
  </si>
  <si>
    <t>1.884,12</t>
  </si>
  <si>
    <t>1.868,43</t>
  </si>
  <si>
    <t>1.891,33</t>
  </si>
  <si>
    <t>1.891,52</t>
  </si>
  <si>
    <t>1.917,24</t>
  </si>
  <si>
    <t>1.909,00</t>
  </si>
  <si>
    <t>1.915,33</t>
  </si>
  <si>
    <t>1.901,90</t>
  </si>
  <si>
    <t>1.909,05</t>
  </si>
  <si>
    <t>1.885,34</t>
  </si>
  <si>
    <t>1.901,56</t>
  </si>
  <si>
    <t>1.906,48</t>
  </si>
  <si>
    <t>1.925,58</t>
  </si>
  <si>
    <t>1.953,05</t>
  </si>
  <si>
    <t>1.969,89</t>
  </si>
  <si>
    <t>1.934,77</t>
  </si>
  <si>
    <t>1.946,55</t>
  </si>
  <si>
    <t>1.955,47</t>
  </si>
  <si>
    <t>1.967,26</t>
  </si>
  <si>
    <t>1.950,08</t>
  </si>
  <si>
    <t>1.960,18</t>
  </si>
  <si>
    <t>1.930,14</t>
  </si>
  <si>
    <t>1.892,64</t>
  </si>
  <si>
    <t>1.907,78</t>
  </si>
  <si>
    <t>1.915,85</t>
  </si>
  <si>
    <t>1.932,80</t>
  </si>
  <si>
    <t>1.899,26</t>
  </si>
  <si>
    <t>1.906,90</t>
  </si>
  <si>
    <t>1.877,27</t>
  </si>
  <si>
    <t>1.858,85</t>
  </si>
  <si>
    <t>1.860,17</t>
  </si>
  <si>
    <t>1.857,09</t>
  </si>
  <si>
    <t>1.866,64</t>
  </si>
  <si>
    <t>1.856,77</t>
  </si>
  <si>
    <t>1.871,15</t>
  </si>
  <si>
    <t>1.868,10</t>
  </si>
  <si>
    <t>1.849,31</t>
  </si>
  <si>
    <t>1.866,23</t>
  </si>
  <si>
    <t>1.866,67</t>
  </si>
  <si>
    <t>1.879,89</t>
  </si>
  <si>
    <t>1.903,47</t>
  </si>
  <si>
    <t>1.904,50</t>
  </si>
  <si>
    <t>1.914,02</t>
  </si>
  <si>
    <t>1.890,79</t>
  </si>
  <si>
    <t>1.871,20</t>
  </si>
  <si>
    <t>1.855,06</t>
  </si>
  <si>
    <t>1.865,31</t>
  </si>
  <si>
    <t>1.876,54</t>
  </si>
  <si>
    <t>1.884,63</t>
  </si>
  <si>
    <t>1.883,00</t>
  </si>
  <si>
    <t>1.909,57</t>
  </si>
  <si>
    <t>1.878,29</t>
  </si>
  <si>
    <t>1.858,69</t>
  </si>
  <si>
    <t>1.832,84</t>
  </si>
  <si>
    <t>1.844,17</t>
  </si>
  <si>
    <t>1.840,17</t>
  </si>
  <si>
    <t>1.816,73</t>
  </si>
  <si>
    <t>1.803,89</t>
  </si>
  <si>
    <t>1.797,27</t>
  </si>
  <si>
    <t>1.822,38</t>
  </si>
  <si>
    <t>1.790,15</t>
  </si>
  <si>
    <t>1.793,37</t>
  </si>
  <si>
    <t>1.770,31</t>
  </si>
  <si>
    <t>1.753,86</t>
  </si>
  <si>
    <t>1.738,54</t>
  </si>
  <si>
    <t>1.726,04</t>
  </si>
  <si>
    <t>1.711,58</t>
  </si>
  <si>
    <t>1.730,83</t>
  </si>
  <si>
    <t>1.723,36</t>
  </si>
  <si>
    <t>1.744,27</t>
  </si>
  <si>
    <t>1.780,59</t>
  </si>
  <si>
    <t>1.787,93</t>
  </si>
  <si>
    <t>1.746,35</t>
  </si>
  <si>
    <t>1.758,26</t>
  </si>
  <si>
    <t>1.773,21</t>
  </si>
  <si>
    <t>1.784,92</t>
  </si>
  <si>
    <t>1.771,93</t>
  </si>
  <si>
    <t>1.705,01</t>
  </si>
  <si>
    <t>1.716,56</t>
  </si>
  <si>
    <t>1.717,98</t>
  </si>
  <si>
    <t>1.677,19</t>
  </si>
  <si>
    <t>1.645,56</t>
  </si>
  <si>
    <t>1.622,43</t>
  </si>
  <si>
    <t>1.608,36</t>
  </si>
  <si>
    <t>1.680,77</t>
  </si>
  <si>
    <t>1.684,78</t>
  </si>
  <si>
    <t>1.682,54</t>
  </si>
  <si>
    <t>1.748,57</t>
  </si>
  <si>
    <t>1.754,13</t>
  </si>
  <si>
    <t>1.734,56</t>
  </si>
  <si>
    <t>1.761,36</t>
  </si>
  <si>
    <t>1.763,38</t>
  </si>
  <si>
    <t>1.731,20</t>
  </si>
  <si>
    <t>1.734,21</t>
  </si>
  <si>
    <t>1.742,71</t>
  </si>
  <si>
    <t>1.747,85</t>
  </si>
  <si>
    <t>1.723,35</t>
  </si>
  <si>
    <t>1.719,16</t>
  </si>
  <si>
    <t>1.780,97</t>
  </si>
  <si>
    <t>1.754,71</t>
  </si>
  <si>
    <t>1.742,46</t>
  </si>
  <si>
    <t>1.708,70</t>
  </si>
  <si>
    <t>1.720,31</t>
  </si>
  <si>
    <t>1.732,89</t>
  </si>
  <si>
    <t>1.718,77</t>
  </si>
  <si>
    <t>1.741,14</t>
  </si>
  <si>
    <t>1.755,22</t>
  </si>
  <si>
    <t>1.787,23</t>
  </si>
  <si>
    <t>1.772,97</t>
  </si>
  <si>
    <t>1.771,05</t>
  </si>
  <si>
    <t>1.795,70</t>
  </si>
  <si>
    <t>1.828,30</t>
  </si>
  <si>
    <t>1.833,53</t>
  </si>
  <si>
    <t>1.810,05</t>
  </si>
  <si>
    <t>1.868,07</t>
  </si>
  <si>
    <t>1.826,72</t>
  </si>
  <si>
    <t>1.810,48</t>
  </si>
  <si>
    <t>1.739,80</t>
  </si>
  <si>
    <t>1.728,17</t>
  </si>
  <si>
    <t>1.739,96</t>
  </si>
  <si>
    <t>1.740,56</t>
  </si>
  <si>
    <t>1.746,94</t>
  </si>
  <si>
    <t>1.751,44</t>
  </si>
  <si>
    <t>1.754,36</t>
  </si>
  <si>
    <t>1.766,28</t>
  </si>
  <si>
    <t>1.763,60</t>
  </si>
  <si>
    <t>1.708,60</t>
  </si>
  <si>
    <t>1.712,13</t>
  </si>
  <si>
    <t>1.725,45</t>
  </si>
  <si>
    <t>1.712,10</t>
  </si>
  <si>
    <t>1.709,94</t>
  </si>
  <si>
    <t>1.722,62</t>
  </si>
  <si>
    <t>1.716,08</t>
  </si>
  <si>
    <t>1.717,00</t>
  </si>
  <si>
    <t>1.731,91</t>
  </si>
  <si>
    <t>1.720,81</t>
  </si>
  <si>
    <t>1.710,60</t>
  </si>
  <si>
    <t>1.728,44</t>
  </si>
  <si>
    <t>1.689,32</t>
  </si>
  <si>
    <t>1.679,49</t>
  </si>
  <si>
    <t>1.670,69</t>
  </si>
  <si>
    <t>1.652,47</t>
  </si>
  <si>
    <t>1.612,56</t>
  </si>
  <si>
    <t>1.626,97</t>
  </si>
  <si>
    <t>1.642,97</t>
  </si>
  <si>
    <t>1.630,51</t>
  </si>
  <si>
    <t>1.616,36</t>
  </si>
  <si>
    <t>1.639,64</t>
  </si>
  <si>
    <t>1.621,43</t>
  </si>
  <si>
    <t>1.640,70</t>
  </si>
  <si>
    <t>1.664,25</t>
  </si>
  <si>
    <t>1.699,72</t>
  </si>
  <si>
    <t>1.710,84</t>
  </si>
  <si>
    <t>1.729,20</t>
  </si>
  <si>
    <t>1.731,81</t>
  </si>
  <si>
    <t>1.716,26</t>
  </si>
  <si>
    <t>1.718,06</t>
  </si>
  <si>
    <t>1.718,90</t>
  </si>
  <si>
    <t>1.722,43</t>
  </si>
  <si>
    <t>1.714,18</t>
  </si>
  <si>
    <t>1.701,18</t>
  </si>
  <si>
    <t>1.698,16</t>
  </si>
  <si>
    <t>1.710,57</t>
  </si>
  <si>
    <t>1.690,82</t>
  </si>
  <si>
    <t>1.697,99</t>
  </si>
  <si>
    <t>1.733,17</t>
  </si>
  <si>
    <t>1.660,95</t>
  </si>
  <si>
    <t>1.658,13</t>
  </si>
  <si>
    <t>1.663,31</t>
  </si>
  <si>
    <t>1.695,57</t>
  </si>
  <si>
    <t>1.673,86</t>
  </si>
  <si>
    <t>1.691,24</t>
  </si>
  <si>
    <t>1.712,47</t>
  </si>
  <si>
    <t>1.704,11</t>
  </si>
  <si>
    <t>1.697,65</t>
  </si>
  <si>
    <t>1.697,87</t>
  </si>
  <si>
    <t>1.702,02</t>
  </si>
  <si>
    <t>1.690,44</t>
  </si>
  <si>
    <t>1.675,71</t>
  </si>
  <si>
    <t>1.663,74</t>
  </si>
  <si>
    <t>1.669,00</t>
  </si>
  <si>
    <t>1.636,72</t>
  </si>
  <si>
    <t>1.622,32</t>
  </si>
  <si>
    <t>1.604,50</t>
  </si>
  <si>
    <t>1.584,92</t>
  </si>
  <si>
    <t>1.595,61</t>
  </si>
  <si>
    <t>1.616,14</t>
  </si>
  <si>
    <t>1.635,69</t>
  </si>
  <si>
    <t>1.626,76</t>
  </si>
  <si>
    <t>1.650,08</t>
  </si>
  <si>
    <t>1.652,59</t>
  </si>
  <si>
    <t>1.641,22</t>
  </si>
  <si>
    <t>1.647,01</t>
  </si>
  <si>
    <t>1.623,99</t>
  </si>
  <si>
    <t>1.614,59</t>
  </si>
  <si>
    <t>1.595,00</t>
  </si>
  <si>
    <t>1.614,14</t>
  </si>
  <si>
    <t>1.621,27</t>
  </si>
  <si>
    <t>1.631,65</t>
  </si>
  <si>
    <t>1.641,05</t>
  </si>
  <si>
    <t>1.639,70</t>
  </si>
  <si>
    <t>1.654,55</t>
  </si>
  <si>
    <t>1.634,93</t>
  </si>
  <si>
    <t>1.631,99</t>
  </si>
  <si>
    <t>1.651,85</t>
  </si>
  <si>
    <t>1.657,23</t>
  </si>
  <si>
    <t>1.671,80</t>
  </si>
  <si>
    <t>1.663,03</t>
  </si>
  <si>
    <t>1.660,14</t>
  </si>
  <si>
    <t>1.664,66</t>
  </si>
  <si>
    <t>1.668,82</t>
  </si>
  <si>
    <t>1.657,29</t>
  </si>
  <si>
    <t>1.652,24</t>
  </si>
  <si>
    <t>1.653,09</t>
  </si>
  <si>
    <t>1.664,01</t>
  </si>
  <si>
    <t>1.646,89</t>
  </si>
  <si>
    <t>1.652,07</t>
  </si>
  <si>
    <t>1.638,07</t>
  </si>
  <si>
    <t>1.628,87</t>
  </si>
  <si>
    <t>1.643,41</t>
  </si>
  <si>
    <t>1.616,94</t>
  </si>
  <si>
    <t>1.609,19</t>
  </si>
  <si>
    <t>1.657,62</t>
  </si>
  <si>
    <t>1.660,98</t>
  </si>
  <si>
    <t>1.651,66</t>
  </si>
  <si>
    <t>1.655,40</t>
  </si>
  <si>
    <t>1.665,66</t>
  </si>
  <si>
    <t>1.659,33</t>
  </si>
  <si>
    <t>1.659,36</t>
  </si>
  <si>
    <t>1.678,55</t>
  </si>
  <si>
    <t>1.691,46</t>
  </si>
  <si>
    <t>1.677,57</t>
  </si>
  <si>
    <t>1.682,26</t>
  </si>
  <si>
    <t>1.704,62</t>
  </si>
  <si>
    <t>1.708,52</t>
  </si>
  <si>
    <t>1.714,31</t>
  </si>
  <si>
    <t>1.721,80</t>
  </si>
  <si>
    <t>1.688,34</t>
  </si>
  <si>
    <t>1.670,99</t>
  </si>
  <si>
    <t>1.677,22</t>
  </si>
  <si>
    <t>1.682,70</t>
  </si>
  <si>
    <t>1.662,64</t>
  </si>
  <si>
    <t>1.677,56</t>
  </si>
  <si>
    <t>1.710,24</t>
  </si>
  <si>
    <t>1.683,24</t>
  </si>
  <si>
    <t>1.656,59</t>
  </si>
  <si>
    <t>1.686,79</t>
  </si>
  <si>
    <t>1.677,70</t>
  </si>
  <si>
    <t>1.647,39</t>
  </si>
  <si>
    <t>1.678,19</t>
  </si>
  <si>
    <t>1.657,02</t>
  </si>
  <si>
    <t>1.667,60</t>
  </si>
  <si>
    <t>1.683,63</t>
  </si>
  <si>
    <t>1.695,64</t>
  </si>
  <si>
    <t>1.700,64</t>
  </si>
  <si>
    <t>1.681,47</t>
  </si>
  <si>
    <t>1.679,24</t>
  </si>
  <si>
    <t>1.661,90</t>
  </si>
  <si>
    <t>1.626,18</t>
  </si>
  <si>
    <t>1.612,84</t>
  </si>
  <si>
    <t>1.571,55</t>
  </si>
  <si>
    <t>1.581,84</t>
  </si>
  <si>
    <t>1.615,50</t>
  </si>
  <si>
    <t>1.618,62</t>
  </si>
  <si>
    <t>1.602,85</t>
  </si>
  <si>
    <t>1.628,64</t>
  </si>
  <si>
    <t>1.607,97</t>
  </si>
  <si>
    <t>1.611,69</t>
  </si>
  <si>
    <t>1.627,88</t>
  </si>
  <si>
    <t>1.664,70</t>
  </si>
  <si>
    <t>1.728,55</t>
  </si>
  <si>
    <t>1.760,55</t>
  </si>
  <si>
    <t>1.759,35</t>
  </si>
  <si>
    <t>1.807,70</t>
  </si>
  <si>
    <t>1.783,34</t>
  </si>
  <si>
    <t>1.758,97</t>
  </si>
  <si>
    <t>1.760,66</t>
  </si>
  <si>
    <t>1.746,23</t>
  </si>
  <si>
    <t>1.772,16</t>
  </si>
  <si>
    <t>1.792,70</t>
  </si>
  <si>
    <t>1.797,87</t>
  </si>
  <si>
    <t>1.809,67</t>
  </si>
  <si>
    <t>1.793,82</t>
  </si>
  <si>
    <t>1.800,59</t>
  </si>
  <si>
    <t>1.838,18</t>
  </si>
  <si>
    <t>1.802,80</t>
  </si>
  <si>
    <t>1.742,35</t>
  </si>
  <si>
    <t>1.748,55</t>
  </si>
  <si>
    <t>1.755,45</t>
  </si>
  <si>
    <t>1.656,02</t>
  </si>
  <si>
    <t>1.654,36</t>
  </si>
  <si>
    <t>1.625,31</t>
  </si>
  <si>
    <t>1.639,65</t>
  </si>
  <si>
    <t>1.647,71</t>
  </si>
  <si>
    <t>1.673,92</t>
  </si>
  <si>
    <t>1.642,37</t>
  </si>
  <si>
    <t>1.666,56</t>
  </si>
  <si>
    <t>1.618,17</t>
  </si>
  <si>
    <t>1.570,97</t>
  </si>
  <si>
    <t>1.576,40</t>
  </si>
  <si>
    <t>1.591,43</t>
  </si>
  <si>
    <t>1.563,21</t>
  </si>
  <si>
    <t>1.554,46</t>
  </si>
  <si>
    <t>1.533,09</t>
  </si>
  <si>
    <t>1.513,22</t>
  </si>
  <si>
    <t>1.515,37</t>
  </si>
  <si>
    <t>1.547,39</t>
  </si>
  <si>
    <t>1.480,73</t>
  </si>
  <si>
    <t>1.435,66</t>
  </si>
  <si>
    <t>1.432,94</t>
  </si>
  <si>
    <t>1.417,80</t>
  </si>
  <si>
    <t>1.408,54</t>
  </si>
  <si>
    <t>1.401,50</t>
  </si>
  <si>
    <t>1.398,20</t>
  </si>
  <si>
    <t>1.437,08</t>
  </si>
  <si>
    <t>1.449,13</t>
  </si>
  <si>
    <t>1.477,27</t>
  </si>
  <si>
    <t>1.413,79</t>
  </si>
  <si>
    <t>1.444,32</t>
  </si>
  <si>
    <t>1.424,99</t>
  </si>
  <si>
    <t>1.459,68</t>
  </si>
  <si>
    <t>1.455,04</t>
  </si>
  <si>
    <t>1.486,85</t>
  </si>
  <si>
    <t>1.475,22</t>
  </si>
  <si>
    <t>1.481,27</t>
  </si>
  <si>
    <t>1.529,20</t>
  </si>
  <si>
    <t>1.582,08</t>
  </si>
  <si>
    <t>1.606,84</t>
  </si>
  <si>
    <t>1.583,12</t>
  </si>
  <si>
    <t>1.578,38</t>
  </si>
  <si>
    <t>1.533,68</t>
  </si>
  <si>
    <t>1.531,69</t>
  </si>
  <si>
    <t>1.537,43</t>
  </si>
  <si>
    <t>1.529,57</t>
  </si>
  <si>
    <t>1.529,54</t>
  </si>
  <si>
    <t>1.538,93</t>
  </si>
  <si>
    <t>1.519,61</t>
  </si>
  <si>
    <t>1.507,10</t>
  </si>
  <si>
    <t>1.500,76</t>
  </si>
  <si>
    <t>1.492,27</t>
  </si>
  <si>
    <t>1.513,83</t>
  </si>
  <si>
    <t>1.514,78</t>
  </si>
  <si>
    <t>1.497,11</t>
  </si>
  <si>
    <t>1.495,26</t>
  </si>
  <si>
    <t>1.491,19</t>
  </si>
  <si>
    <t>1.488,47</t>
  </si>
  <si>
    <t>1.452,89</t>
  </si>
  <si>
    <t>1.439,58</t>
  </si>
  <si>
    <t>1.415,51</t>
  </si>
  <si>
    <t>1.394,27</t>
  </si>
  <si>
    <t>1.380,39</t>
  </si>
  <si>
    <t>1.372,92</t>
  </si>
  <si>
    <t>1.374,19</t>
  </si>
  <si>
    <t>1.383,35</t>
  </si>
  <si>
    <t>1.376,36</t>
  </si>
  <si>
    <t>1.384,72</t>
  </si>
  <si>
    <t>1.360,33</t>
  </si>
  <si>
    <t>1.377,09</t>
  </si>
  <si>
    <t>1.394,16</t>
  </si>
  <si>
    <t>1.383,93</t>
  </si>
  <si>
    <t>1.364,24</t>
  </si>
  <si>
    <t>1.384,33</t>
  </si>
  <si>
    <t>1.379,76</t>
  </si>
  <si>
    <t>1.403,48</t>
  </si>
  <si>
    <t>1.418,15</t>
  </si>
  <si>
    <t>1.384,66</t>
  </si>
  <si>
    <t>1.376,35</t>
  </si>
  <si>
    <t>1.399,99</t>
  </si>
  <si>
    <t>1.411,07</t>
  </si>
  <si>
    <t>1.408,28</t>
  </si>
  <si>
    <t>1.434,20</t>
  </si>
  <si>
    <t>1.436,05</t>
  </si>
  <si>
    <t>1.441,83</t>
  </si>
  <si>
    <t>1.412,83</t>
  </si>
  <si>
    <t>1.431,58</t>
  </si>
  <si>
    <t>1.448,63</t>
  </si>
  <si>
    <t>1.449,37</t>
  </si>
  <si>
    <t>1.477,31</t>
  </si>
  <si>
    <t>1.454,19</t>
  </si>
  <si>
    <t>1.458,52</t>
  </si>
  <si>
    <t>1.449,63</t>
  </si>
  <si>
    <t>1.468,55</t>
  </si>
  <si>
    <t>1.468,17</t>
  </si>
  <si>
    <t>1.464,76</t>
  </si>
  <si>
    <t>1.474,71</t>
  </si>
  <si>
    <t>1.457,34</t>
  </si>
  <si>
    <t>1.449,29</t>
  </si>
  <si>
    <t>1.400,35</t>
  </si>
  <si>
    <t>1.392,40</t>
  </si>
  <si>
    <t>1.400,71</t>
  </si>
  <si>
    <t>1.447,91</t>
  </si>
  <si>
    <t>1.443,32</t>
  </si>
  <si>
    <t>1.454,67</t>
  </si>
  <si>
    <t>1.446,60</t>
  </si>
  <si>
    <t>1.461,75</t>
  </si>
  <si>
    <t>1.447,50</t>
  </si>
  <si>
    <t>1.437,60</t>
  </si>
  <si>
    <t>1.425,18</t>
  </si>
  <si>
    <t>1.407,53</t>
  </si>
  <si>
    <t>1.398,85</t>
  </si>
  <si>
    <t>1.372,45</t>
  </si>
  <si>
    <t>1.348,21</t>
  </si>
  <si>
    <t>1.333,53</t>
  </si>
  <si>
    <t>1.334,66</t>
  </si>
  <si>
    <t>1.357,89</t>
  </si>
  <si>
    <t>1.378,98</t>
  </si>
  <si>
    <t>1.374,83</t>
  </si>
  <si>
    <t>1.379,61</t>
  </si>
  <si>
    <t>1.382,14</t>
  </si>
  <si>
    <t>1.369,83</t>
  </si>
  <si>
    <t>1.361,94</t>
  </si>
  <si>
    <t>1.388,41</t>
  </si>
  <si>
    <t>1.408,80</t>
  </si>
  <si>
    <t>1.406,58</t>
  </si>
  <si>
    <t>1.405,97</t>
  </si>
  <si>
    <t>1.422,53</t>
  </si>
  <si>
    <t>1.440,63</t>
  </si>
  <si>
    <t>1.474,72</t>
  </si>
  <si>
    <t>1.475,77</t>
  </si>
  <si>
    <t>1.483,41</t>
  </si>
  <si>
    <t>1.499,82</t>
  </si>
  <si>
    <t>1.494,92</t>
  </si>
  <si>
    <t>1.513,38</t>
  </si>
  <si>
    <t>1.516,75</t>
  </si>
  <si>
    <t>1.513,72</t>
  </si>
  <si>
    <t>1.489,53</t>
  </si>
  <si>
    <t>1.514,47</t>
  </si>
  <si>
    <t>1.514,33</t>
  </si>
  <si>
    <t>1.482,92</t>
  </si>
  <si>
    <t>1.476,38</t>
  </si>
  <si>
    <t>1.477,32</t>
  </si>
  <si>
    <t>1.473,18</t>
  </si>
  <si>
    <t>1.481,95</t>
  </si>
  <si>
    <t>1.518,83</t>
  </si>
  <si>
    <t>1.486,30</t>
  </si>
  <si>
    <t>1.495,09</t>
  </si>
  <si>
    <t>1.494,28</t>
  </si>
  <si>
    <t>1.486,38</t>
  </si>
  <si>
    <t>1.493,93</t>
  </si>
  <si>
    <t>1.501,18</t>
  </si>
  <si>
    <t>1.490,81</t>
  </si>
  <si>
    <t>1.485,39</t>
  </si>
  <si>
    <t>1.484,94</t>
  </si>
  <si>
    <t>1.470,70</t>
  </si>
  <si>
    <t>1.475,79</t>
  </si>
  <si>
    <t>1.472,83</t>
  </si>
  <si>
    <t>1.464,47</t>
  </si>
  <si>
    <t>1.432,03</t>
  </si>
  <si>
    <t>1.447,39</t>
  </si>
  <si>
    <t>1.425,95</t>
  </si>
  <si>
    <t>1.417,32</t>
  </si>
  <si>
    <t>1.449,36</t>
  </si>
  <si>
    <t>1.438,98</t>
  </si>
  <si>
    <t>1.430,54</t>
  </si>
  <si>
    <t>1.439,90</t>
  </si>
  <si>
    <t>1.425,58</t>
  </si>
  <si>
    <t>1.413,85</t>
  </si>
  <si>
    <t>1.392,30</t>
  </si>
  <si>
    <t>1.381,99</t>
  </si>
  <si>
    <t>1.389,11</t>
  </si>
  <si>
    <t>1.385,29</t>
  </si>
  <si>
    <t>1.375,31</t>
  </si>
  <si>
    <t>1.371,42</t>
  </si>
  <si>
    <t>1.363,48</t>
  </si>
  <si>
    <t>1.318,57</t>
  </si>
  <si>
    <t>1.298,29</t>
  </si>
  <si>
    <t>1.304,84</t>
  </si>
  <si>
    <t>1.304,78</t>
  </si>
  <si>
    <t>1.299,13</t>
  </si>
  <si>
    <t>1.280,12</t>
  </si>
  <si>
    <t>1.300,54</t>
  </si>
  <si>
    <t>1.329,11</t>
  </si>
  <si>
    <t>1.335,62</t>
  </si>
  <si>
    <t>1.356,54</t>
  </si>
  <si>
    <t>1.329,67</t>
  </si>
  <si>
    <t>1.322,60</t>
  </si>
  <si>
    <t>1.311,01</t>
  </si>
  <si>
    <t>1.344,86</t>
  </si>
  <si>
    <t>1.362,40</t>
  </si>
  <si>
    <t>1.367,71</t>
  </si>
  <si>
    <t>1.348,85</t>
  </si>
  <si>
    <t>1.352,33</t>
  </si>
  <si>
    <t>1.349,79</t>
  </si>
  <si>
    <t>1.382,41</t>
  </si>
  <si>
    <t>1.366,04</t>
  </si>
  <si>
    <t>1.373,33</t>
  </si>
  <si>
    <t>1.375,73</t>
  </si>
  <si>
    <t>1.369,29</t>
  </si>
  <si>
    <t>1.344,12</t>
  </si>
  <si>
    <t>1.331,93</t>
  </si>
  <si>
    <t>1.349,39</t>
  </si>
  <si>
    <t>1.324,44</t>
  </si>
  <si>
    <t>1.297,91</t>
  </si>
  <si>
    <t>1.307,34</t>
  </si>
  <si>
    <t>1.320,50</t>
  </si>
  <si>
    <t>1.319,02</t>
  </si>
  <si>
    <t>1.335,86</t>
  </si>
  <si>
    <t>1.283,70</t>
  </si>
  <si>
    <t>1.237,43</t>
  </si>
  <si>
    <t>1.248,56</t>
  </si>
  <si>
    <t>1.274,21</t>
  </si>
  <si>
    <t>1.308,70</t>
  </si>
  <si>
    <t>1.339,36</t>
  </si>
  <si>
    <t>1.337,98</t>
  </si>
  <si>
    <t>1.351,11</t>
  </si>
  <si>
    <t>1.288,81</t>
  </si>
  <si>
    <t>1.444,71</t>
  </si>
  <si>
    <t>1.448,70</t>
  </si>
  <si>
    <t>1.469,51</t>
  </si>
  <si>
    <t>1.478,64</t>
  </si>
  <si>
    <t>1.489,01</t>
  </si>
  <si>
    <t>1.487,64</t>
  </si>
  <si>
    <t>1.480,99</t>
  </si>
  <si>
    <t>1.485,60</t>
  </si>
  <si>
    <t>1.504,24</t>
  </si>
  <si>
    <t>1.507,49</t>
  </si>
  <si>
    <t>1.496,18</t>
  </si>
  <si>
    <t>1.478,62</t>
  </si>
  <si>
    <t>1.496,03</t>
  </si>
  <si>
    <t>1.483,57</t>
  </si>
  <si>
    <t>1.476,28</t>
  </si>
  <si>
    <t>1.478,48</t>
  </si>
  <si>
    <t>1.456,00</t>
  </si>
  <si>
    <t>1.441,16</t>
  </si>
  <si>
    <t>1.442,84</t>
  </si>
  <si>
    <t>1.454,45</t>
  </si>
  <si>
    <t>1.463,20</t>
  </si>
  <si>
    <t>1.462,99</t>
  </si>
  <si>
    <t>1.469,57</t>
  </si>
  <si>
    <t>1.478,23</t>
  </si>
  <si>
    <t>1.494,58</t>
  </si>
  <si>
    <t>1.496,90</t>
  </si>
  <si>
    <t>1.498,73</t>
  </si>
  <si>
    <t>1.504,68</t>
  </si>
  <si>
    <t>1.495,36</t>
  </si>
  <si>
    <t>1.486,88</t>
  </si>
  <si>
    <t>1.486,51</t>
  </si>
  <si>
    <t>1.469,64</t>
  </si>
  <si>
    <t>1.477,56</t>
  </si>
  <si>
    <t>1.469,19</t>
  </si>
  <si>
    <t>1.465,14</t>
  </si>
  <si>
    <t>1.462,67</t>
  </si>
  <si>
    <t>1.466,15</t>
  </si>
  <si>
    <t>1.504,08</t>
  </si>
  <si>
    <t>1.494,83</t>
  </si>
  <si>
    <t>1.501,47</t>
  </si>
  <si>
    <t>1.501,12</t>
  </si>
  <si>
    <t>1.497,23</t>
  </si>
  <si>
    <t>1.497,99</t>
  </si>
  <si>
    <t>1.486,91</t>
  </si>
  <si>
    <t>1.479,39</t>
  </si>
  <si>
    <t>1.470,22</t>
  </si>
  <si>
    <t>1.452,76</t>
  </si>
  <si>
    <t>1.449,74</t>
  </si>
  <si>
    <t>1.464,67</t>
  </si>
  <si>
    <t>1.464,14</t>
  </si>
  <si>
    <t>1.465,70</t>
  </si>
  <si>
    <t>1.448,67</t>
  </si>
  <si>
    <t>1.429,25</t>
  </si>
  <si>
    <t>1.439,26</t>
  </si>
  <si>
    <t>1.448,84</t>
  </si>
  <si>
    <t>1.473,26</t>
  </si>
  <si>
    <t>1.479,35</t>
  </si>
  <si>
    <t>1.475,42</t>
  </si>
  <si>
    <t>1.484,37</t>
  </si>
  <si>
    <t>1.502,41</t>
  </si>
  <si>
    <t>1.504,10</t>
  </si>
  <si>
    <t>1.494,07</t>
  </si>
  <si>
    <t>1.508,52</t>
  </si>
  <si>
    <t>1.511,19</t>
  </si>
  <si>
    <t>1.510,61</t>
  </si>
  <si>
    <t>1.493,79</t>
  </si>
  <si>
    <t>1.466,82</t>
  </si>
  <si>
    <t>1.500,41</t>
  </si>
  <si>
    <t>1.483,46</t>
  </si>
  <si>
    <t>1.489,55</t>
  </si>
  <si>
    <t>1.499,95</t>
  </si>
  <si>
    <t>1.515,15</t>
  </si>
  <si>
    <t>1.510,21</t>
  </si>
  <si>
    <t>1.516,00</t>
  </si>
  <si>
    <t>1.516,17</t>
  </si>
  <si>
    <t>1.511,51</t>
  </si>
  <si>
    <t>1.504,48</t>
  </si>
  <si>
    <t>1.502,46</t>
  </si>
  <si>
    <t>1.507,26</t>
  </si>
  <si>
    <t>1.528,76</t>
  </si>
  <si>
    <t>1.533,61</t>
  </si>
  <si>
    <t>1.533,35</t>
  </si>
  <si>
    <t>1.512,32</t>
  </si>
  <si>
    <t>1.531,57</t>
  </si>
  <si>
    <t>1.510,20</t>
  </si>
  <si>
    <t>1.513,03</t>
  </si>
  <si>
    <t>1.516,73</t>
  </si>
  <si>
    <t>1.501,01</t>
  </si>
  <si>
    <t>1.505,14</t>
  </si>
  <si>
    <t>1.480,20</t>
  </si>
  <si>
    <t>1.474,21</t>
  </si>
  <si>
    <t>1.456,49</t>
  </si>
  <si>
    <t>1.454,29</t>
  </si>
  <si>
    <t>1.471,73</t>
  </si>
  <si>
    <t>1.462,82</t>
  </si>
  <si>
    <t>1.471,89</t>
  </si>
  <si>
    <t>1.485,14</t>
  </si>
  <si>
    <t>1.479,59</t>
  </si>
  <si>
    <t>1.464,72</t>
  </si>
  <si>
    <t>1.467,62</t>
  </si>
  <si>
    <t>1.476,73</t>
  </si>
  <si>
    <t>1.487,19</t>
  </si>
  <si>
    <t>1.464,95</t>
  </si>
  <si>
    <t>1.473,03</t>
  </si>
  <si>
    <t>1.470,48</t>
  </si>
  <si>
    <t>1.440,74</t>
  </si>
  <si>
    <t>1.450,23</t>
  </si>
  <si>
    <t>1.454,12</t>
  </si>
  <si>
    <t>1.453,57</t>
  </si>
  <si>
    <t>1.451,54</t>
  </si>
  <si>
    <t>1.423,40</t>
  </si>
  <si>
    <t>1.422,40</t>
  </si>
  <si>
    <t>1.375,66</t>
  </si>
  <si>
    <t>1.373,82</t>
  </si>
  <si>
    <t>1.367,53</t>
  </si>
  <si>
    <t>1.371,89</t>
  </si>
  <si>
    <t>1.369,64</t>
  </si>
  <si>
    <t>1.374,21</t>
  </si>
  <si>
    <t>1.387,06</t>
  </si>
  <si>
    <t>1.393,21</t>
  </si>
  <si>
    <t>1.396,65</t>
  </si>
  <si>
    <t>1.376,60</t>
  </si>
  <si>
    <t>1.377,28</t>
  </si>
  <si>
    <t>1.382,32</t>
  </si>
  <si>
    <t>1.380,31</t>
  </si>
  <si>
    <t>1.391,37</t>
  </si>
  <si>
    <t>1.423,87</t>
  </si>
  <si>
    <t>1.407,86</t>
  </si>
  <si>
    <t>1.388,36</t>
  </si>
  <si>
    <t>1.382,72</t>
  </si>
  <si>
    <t>1.362,38</t>
  </si>
  <si>
    <t>1.362,91</t>
  </si>
  <si>
    <t>1.391,75</t>
  </si>
  <si>
    <t>1.392,15</t>
  </si>
  <si>
    <t>1.375,79</t>
  </si>
  <si>
    <t>1.387,31</t>
  </si>
  <si>
    <t>1.398,30</t>
  </si>
  <si>
    <t>1.403,14</t>
  </si>
  <si>
    <t>1.401,88</t>
  </si>
  <si>
    <t>1.407,41</t>
  </si>
  <si>
    <t>1.417,34</t>
  </si>
  <si>
    <t>1.415,52</t>
  </si>
  <si>
    <t>1.421,67</t>
  </si>
  <si>
    <t>1.416,63</t>
  </si>
  <si>
    <t>1.431,80</t>
  </si>
  <si>
    <t>1.410,10</t>
  </si>
  <si>
    <t>1.403,56</t>
  </si>
  <si>
    <t>1.368,11</t>
  </si>
  <si>
    <t>1.345,73</t>
  </si>
  <si>
    <t>1.348,88</t>
  </si>
  <si>
    <t>1.342,72</t>
  </si>
  <si>
    <t>1.349,21</t>
  </si>
  <si>
    <t>1.333,35</t>
  </si>
  <si>
    <t>1.337,92</t>
  </si>
  <si>
    <t>1.336,17</t>
  </si>
  <si>
    <t>1.330,46</t>
  </si>
  <si>
    <t>1.313,23</t>
  </si>
  <si>
    <t>1.320,39</t>
  </si>
  <si>
    <t>1.297,59</t>
  </si>
  <si>
    <t>1.290,26</t>
  </si>
  <si>
    <t>1.298,89</t>
  </si>
  <si>
    <t>1.323,57</t>
  </si>
  <si>
    <t>1.335,14</t>
  </si>
  <si>
    <t>1.325,27</t>
  </si>
  <si>
    <t>1.299,61</t>
  </si>
  <si>
    <t>1.281,89</t>
  </si>
  <si>
    <t>1.301,31</t>
  </si>
  <si>
    <t>1.335,25</t>
  </si>
  <si>
    <t>1.343,90</t>
  </si>
  <si>
    <t>1.316,92</t>
  </si>
  <si>
    <t>1.326,78</t>
  </si>
  <si>
    <t>1.341,62</t>
  </si>
  <si>
    <t>1.337,40</t>
  </si>
  <si>
    <t>1.350,17</t>
  </si>
  <si>
    <t>1.361,26</t>
  </si>
  <si>
    <t>1.361,43</t>
  </si>
  <si>
    <t>1.397,72</t>
  </si>
  <si>
    <t>1.378,29</t>
  </si>
  <si>
    <t>1.380,88</t>
  </si>
  <si>
    <t>1.448,42</t>
  </si>
  <si>
    <t>1.422,99</t>
  </si>
  <si>
    <t>1.406,86</t>
  </si>
  <si>
    <t>1.401,79</t>
  </si>
  <si>
    <t>1.373,65</t>
  </si>
  <si>
    <t>1.391,98</t>
  </si>
  <si>
    <t>1.405,76</t>
  </si>
  <si>
    <t>1.416,50</t>
  </si>
  <si>
    <t>1.426,25</t>
  </si>
  <si>
    <t>1.430,18</t>
  </si>
  <si>
    <t>1.413,43</t>
  </si>
  <si>
    <t>1.408,03</t>
  </si>
  <si>
    <t>1.376,56</t>
  </si>
  <si>
    <t>1.385,88</t>
  </si>
  <si>
    <t>1.362,57</t>
  </si>
  <si>
    <t>1.372,04</t>
  </si>
  <si>
    <t>1.372,20</t>
  </si>
  <si>
    <t>1.377,01</t>
  </si>
  <si>
    <t>1.339,91</t>
  </si>
  <si>
    <t>1.336,84</t>
  </si>
  <si>
    <t>1.338,43</t>
  </si>
  <si>
    <t>1.335,21</t>
  </si>
  <si>
    <t>1.335,89</t>
  </si>
  <si>
    <t>1.352,37</t>
  </si>
  <si>
    <t>1.359,69</t>
  </si>
  <si>
    <t>1.385,84</t>
  </si>
  <si>
    <t>1.401,73</t>
  </si>
  <si>
    <t>1.425,50</t>
  </si>
  <si>
    <t>1.425,49</t>
  </si>
  <si>
    <t>1.408,55</t>
  </si>
  <si>
    <t>1.416,69</t>
  </si>
  <si>
    <t>1.426,87</t>
  </si>
  <si>
    <t>1.427,94</t>
  </si>
  <si>
    <t>1.430,30</t>
  </si>
  <si>
    <t>1.428,47</t>
  </si>
  <si>
    <t>1.438,57</t>
  </si>
  <si>
    <t>1.434,18</t>
  </si>
  <si>
    <t>1.425,00</t>
  </si>
  <si>
    <t>1.417,00</t>
  </si>
  <si>
    <t>1.428,46</t>
  </si>
  <si>
    <t>1.441,36</t>
  </si>
  <si>
    <t>1.459,22</t>
  </si>
  <si>
    <t>1.459,03</t>
  </si>
  <si>
    <t>1.449,20</t>
  </si>
  <si>
    <t>1.495,11</t>
  </si>
  <si>
    <t>1.498,97</t>
  </si>
  <si>
    <t>1.496,37</t>
  </si>
  <si>
    <t>1.501,76</t>
  </si>
  <si>
    <t>1.504,05</t>
  </si>
  <si>
    <t>1.491,35</t>
  </si>
  <si>
    <t>1.484,22</t>
  </si>
  <si>
    <t>1.464,45</t>
  </si>
  <si>
    <t>1.473,54</t>
  </si>
  <si>
    <t>1.486,04</t>
  </si>
  <si>
    <t>1.487,17</t>
  </si>
  <si>
    <t>1.484,67</t>
  </si>
  <si>
    <t>1.503,66</t>
  </si>
  <si>
    <t>1.496,61</t>
  </si>
  <si>
    <t>1.493,71</t>
  </si>
  <si>
    <t>1.511,40</t>
  </si>
  <si>
    <t>1.522,69</t>
  </si>
  <si>
    <t>1.510,35</t>
  </si>
  <si>
    <t>1.508,17</t>
  </si>
  <si>
    <t>1.519,22</t>
  </si>
  <si>
    <t>1.537,93</t>
  </si>
  <si>
    <t>1.512,03</t>
  </si>
  <si>
    <t>1.515,89</t>
  </si>
  <si>
    <t>1.519,91</t>
  </si>
  <si>
    <t>1.525,88</t>
  </si>
  <si>
    <t>1.530,38</t>
  </si>
  <si>
    <t>1.540,36</t>
  </si>
  <si>
    <t>1.535,35</t>
  </si>
  <si>
    <t>1.547,22</t>
  </si>
  <si>
    <t>1.546,76</t>
  </si>
  <si>
    <t>1.543,43</t>
  </si>
  <si>
    <t>1.549,75</t>
  </si>
  <si>
    <t>1.562,93</t>
  </si>
  <si>
    <t>1.544,02</t>
  </si>
  <si>
    <t>1.533,77</t>
  </si>
  <si>
    <t>1.537,49</t>
  </si>
  <si>
    <t>1.525,36</t>
  </si>
  <si>
    <t>1.537,66</t>
  </si>
  <si>
    <t>1.540,55</t>
  </si>
  <si>
    <t>1.523,74</t>
  </si>
  <si>
    <t>1.514,86</t>
  </si>
  <si>
    <t>1.515,25</t>
  </si>
  <si>
    <t>1.510,84</t>
  </si>
  <si>
    <t>1.507,16</t>
  </si>
  <si>
    <t>1.516,01</t>
  </si>
  <si>
    <t>1.514,82</t>
  </si>
  <si>
    <t>1.477,87</t>
  </si>
  <si>
    <t>1.478,24</t>
  </si>
  <si>
    <t>1.478,61</t>
  </si>
  <si>
    <t>1.473,53</t>
  </si>
  <si>
    <t>1.477,44</t>
  </si>
  <si>
    <t>1.488,22</t>
  </si>
  <si>
    <t>1.478,83</t>
  </si>
  <si>
    <t>1.481,54</t>
  </si>
  <si>
    <t>1.469,53</t>
  </si>
  <si>
    <t>1.462,87</t>
  </si>
  <si>
    <t>1.466,51</t>
  </si>
  <si>
    <t>1.448,43</t>
  </si>
  <si>
    <t>1.447,72</t>
  </si>
  <si>
    <t>1.441,47</t>
  </si>
  <si>
    <t>1.438,54</t>
  </si>
  <si>
    <t>1.435,97</t>
  </si>
  <si>
    <t>1.411,83</t>
  </si>
  <si>
    <t>1.421,97</t>
  </si>
  <si>
    <t>1.388,31</t>
  </si>
  <si>
    <t>1.380,94</t>
  </si>
  <si>
    <t>1.394,87</t>
  </si>
  <si>
    <t>1.403,94</t>
  </si>
  <si>
    <t>1.413,15</t>
  </si>
  <si>
    <t>1.402,64</t>
  </si>
  <si>
    <t>1.405,70</t>
  </si>
  <si>
    <t>1.398,57</t>
  </si>
  <si>
    <t>1.383,66</t>
  </si>
  <si>
    <t>1.386,25</t>
  </si>
  <si>
    <t>1.372,19</t>
  </si>
  <si>
    <t>1.373,83</t>
  </si>
  <si>
    <t>1.407,90</t>
  </si>
  <si>
    <t>1.401,32</t>
  </si>
  <si>
    <t>1.407,79</t>
  </si>
  <si>
    <t>1.423,36</t>
  </si>
  <si>
    <t>1.446,46</t>
  </si>
  <si>
    <t>1.440,25</t>
  </si>
  <si>
    <t>1.430,91</t>
  </si>
  <si>
    <t>1.425,70</t>
  </si>
  <si>
    <t>1.421,75</t>
  </si>
  <si>
    <t>1.431,90</t>
  </si>
  <si>
    <t>1.446,00</t>
  </si>
  <si>
    <t>1.451,61</t>
  </si>
  <si>
    <t>1.455,31</t>
  </si>
  <si>
    <t>1.474,92</t>
  </si>
  <si>
    <t>1.460,06</t>
  </si>
  <si>
    <t>1.475,27</t>
  </si>
  <si>
    <t>1.474,30</t>
  </si>
  <si>
    <t>1.456,07</t>
  </si>
  <si>
    <t>1.443,42</t>
  </si>
  <si>
    <t>1.446,01</t>
  </si>
  <si>
    <t>1.463,12</t>
  </si>
  <si>
    <t>1.460,93</t>
  </si>
  <si>
    <t>1.472,94</t>
  </si>
  <si>
    <t>1.473,61</t>
  </si>
  <si>
    <t>1.477,60</t>
  </si>
  <si>
    <t>1.456,74</t>
  </si>
  <si>
    <t>1.472,50</t>
  </si>
  <si>
    <t>1.485,63</t>
  </si>
  <si>
    <t>1.490,21</t>
  </si>
  <si>
    <t>1.458,26</t>
  </si>
  <si>
    <t>1.453,09</t>
  </si>
  <si>
    <t>1.445,38</t>
  </si>
  <si>
    <t>1.482,61</t>
  </si>
  <si>
    <t>1.489,92</t>
  </si>
  <si>
    <t>1.496,65</t>
  </si>
  <si>
    <t>1.499,28</t>
  </si>
  <si>
    <t>1.499,12</t>
  </si>
  <si>
    <t>1.515,30</t>
  </si>
  <si>
    <t>1.530,36</t>
  </si>
  <si>
    <t>1.535,38</t>
  </si>
  <si>
    <t>1.472,60</t>
  </si>
  <si>
    <t>1.478,54</t>
  </si>
  <si>
    <t>1.478,05</t>
  </si>
  <si>
    <t>1.455,07</t>
  </si>
  <si>
    <t>1.421,62</t>
  </si>
  <si>
    <t>1.436,52</t>
  </si>
  <si>
    <t>1.439,31</t>
  </si>
  <si>
    <t>1.422,91</t>
  </si>
  <si>
    <t>1.429,82</t>
  </si>
  <si>
    <t>1.437,14</t>
  </si>
  <si>
    <t>1.450,81</t>
  </si>
  <si>
    <t>1.448,57</t>
  </si>
  <si>
    <t>1.454,08</t>
  </si>
  <si>
    <t>1.453,50</t>
  </si>
  <si>
    <t>1.446,84</t>
  </si>
  <si>
    <t>1.454,48</t>
  </si>
  <si>
    <t>1.428,75</t>
  </si>
  <si>
    <t>1.444,27</t>
  </si>
  <si>
    <t>1.451,87</t>
  </si>
  <si>
    <t>1.448,32</t>
  </si>
  <si>
    <t>1.462,57</t>
  </si>
  <si>
    <t>1.452,42</t>
  </si>
  <si>
    <t>1.441,59</t>
  </si>
  <si>
    <t>1.456,41</t>
  </si>
  <si>
    <t>1.449,49</t>
  </si>
  <si>
    <t>1.450,74</t>
  </si>
  <si>
    <t>1.439,06</t>
  </si>
  <si>
    <t>1.421,28</t>
  </si>
  <si>
    <t>1.397,05</t>
  </si>
  <si>
    <t>1.411,85</t>
  </si>
  <si>
    <t>1.407,02</t>
  </si>
  <si>
    <t>1.428,62</t>
  </si>
  <si>
    <t>1.384,06</t>
  </si>
  <si>
    <t>1.367,67</t>
  </si>
  <si>
    <t>1.365,75</t>
  </si>
  <si>
    <t>1.372,97</t>
  </si>
  <si>
    <t>1.415,38</t>
  </si>
  <si>
    <t>1.434,47</t>
  </si>
  <si>
    <t>1.426,29</t>
  </si>
  <si>
    <t>1.430,17</t>
  </si>
  <si>
    <t>1.422,03</t>
  </si>
  <si>
    <t>1.394,30</t>
  </si>
  <si>
    <t>1.405,15</t>
  </si>
  <si>
    <t>1.422,58</t>
  </si>
  <si>
    <t>1.414,62</t>
  </si>
  <si>
    <t>1.414,28</t>
  </si>
  <si>
    <t>1.435,76</t>
  </si>
  <si>
    <t>1.444,31</t>
  </si>
  <si>
    <t>1.437,45</t>
  </si>
  <si>
    <t>1.402,74</t>
  </si>
  <si>
    <t>1.387,52</t>
  </si>
  <si>
    <t>1.342,91</t>
  </si>
  <si>
    <t>1.365,93</t>
  </si>
  <si>
    <t>1.342,82</t>
  </si>
  <si>
    <t>1.330,15</t>
  </si>
  <si>
    <t>1.347,15</t>
  </si>
  <si>
    <t>1.363,58</t>
  </si>
  <si>
    <t>1.374,69</t>
  </si>
  <si>
    <t>1.389,97</t>
  </si>
  <si>
    <t>1.389,00</t>
  </si>
  <si>
    <t>1.375,23</t>
  </si>
  <si>
    <t>1.346,04</t>
  </si>
  <si>
    <t>1.346,43</t>
  </si>
  <si>
    <t>1.338,07</t>
  </si>
  <si>
    <t>1.332,92</t>
  </si>
  <si>
    <t>1.336,33</t>
  </si>
  <si>
    <t>1.313,21</t>
  </si>
  <si>
    <t>1.297,04</t>
  </si>
  <si>
    <t>1.305,86</t>
  </si>
  <si>
    <t>1.298,08</t>
  </si>
  <si>
    <t>1.306,42</t>
  </si>
  <si>
    <t>1.308,30</t>
  </si>
  <si>
    <t>1.327,08</t>
  </si>
  <si>
    <t>1.290,72</t>
  </si>
  <si>
    <t>1.281,60</t>
  </si>
  <si>
    <t>1.256,55</t>
  </si>
  <si>
    <t>1.301,09</t>
  </si>
  <si>
    <t>1.298,42</t>
  </si>
  <si>
    <t>1.271,48</t>
  </si>
  <si>
    <t>1.287,79</t>
  </si>
  <si>
    <t>1.335,10</t>
  </si>
  <si>
    <t>1.344,75</t>
  </si>
  <si>
    <t>1.337,42</t>
  </si>
  <si>
    <t>1.385,81</t>
  </si>
  <si>
    <t>1.392,00</t>
  </si>
  <si>
    <t>1.408,31</t>
  </si>
  <si>
    <t>1.384,02</t>
  </si>
  <si>
    <t>1.385,14</t>
  </si>
  <si>
    <t>1.386,41</t>
  </si>
  <si>
    <t>1.391,14</t>
  </si>
  <si>
    <t>1.442,71</t>
  </si>
  <si>
    <t>1.446,04</t>
  </si>
  <si>
    <t>1.473,50</t>
  </si>
  <si>
    <t>1.469,65</t>
  </si>
  <si>
    <t>1.447,06</t>
  </si>
  <si>
    <t>1.461,85</t>
  </si>
  <si>
    <t>1.457,40</t>
  </si>
  <si>
    <t>1.466,34</t>
  </si>
  <si>
    <t>1.505,10</t>
  </si>
  <si>
    <t>1.496,60</t>
  </si>
  <si>
    <t>1.471,61</t>
  </si>
  <si>
    <t>1.477,71</t>
  </si>
  <si>
    <t>1.502,65</t>
  </si>
  <si>
    <t>1.501,63</t>
  </si>
  <si>
    <t>1.505,77</t>
  </si>
  <si>
    <t>1.498,07</t>
  </si>
  <si>
    <t>1.510,49</t>
  </si>
  <si>
    <t>1.497,19</t>
  </si>
  <si>
    <t>1.525,11</t>
  </si>
  <si>
    <t>1.512,88</t>
  </si>
  <si>
    <t>1.550,05</t>
  </si>
  <si>
    <t>1.517,34</t>
  </si>
  <si>
    <t>1.494,86</t>
  </si>
  <si>
    <t>1.520,37</t>
  </si>
  <si>
    <t>1.554,28</t>
  </si>
  <si>
    <t>1.565,12</t>
  </si>
  <si>
    <t>1.540,97</t>
  </si>
  <si>
    <t>1.529,51</t>
  </si>
  <si>
    <t>1.551,78</t>
  </si>
  <si>
    <t>1.558,65</t>
  </si>
  <si>
    <t>1.586,41</t>
  </si>
  <si>
    <t>1.618,99</t>
  </si>
  <si>
    <t>1.626,63</t>
  </si>
  <si>
    <t>1.631,15</t>
  </si>
  <si>
    <t>1.611,88</t>
  </si>
  <si>
    <t>1.604,26</t>
  </si>
  <si>
    <t>1.606,33</t>
  </si>
  <si>
    <t>1.572,83</t>
  </si>
  <si>
    <t>1.562,19</t>
  </si>
  <si>
    <t>1.625,74</t>
  </si>
  <si>
    <t>1.608,08</t>
  </si>
  <si>
    <t>1.595,78</t>
  </si>
  <si>
    <t>1.597,67</t>
  </si>
  <si>
    <t>1.574,10</t>
  </si>
  <si>
    <t>1.592,66</t>
  </si>
  <si>
    <t>1.594,55</t>
  </si>
  <si>
    <t>1.538,17</t>
  </si>
  <si>
    <t>1.558,98</t>
  </si>
  <si>
    <t>1.579,19</t>
  </si>
  <si>
    <t>1.568,54</t>
  </si>
  <si>
    <t>1.570,36</t>
  </si>
  <si>
    <t>1.579,38</t>
  </si>
  <si>
    <t>1.562,13</t>
  </si>
  <si>
    <t>1.559,21</t>
  </si>
  <si>
    <t>1.525,17</t>
  </si>
  <si>
    <t>1.541,64</t>
  </si>
  <si>
    <t>1.555,11</t>
  </si>
  <si>
    <t>1.549,49</t>
  </si>
  <si>
    <t>1.562,87</t>
  </si>
  <si>
    <t>1.542,39</t>
  </si>
  <si>
    <t>1.539,36</t>
  </si>
  <si>
    <t>1.514,03</t>
  </si>
  <si>
    <t>1.496,30</t>
  </si>
  <si>
    <t>1.508,04</t>
  </si>
  <si>
    <t>1.514,72</t>
  </si>
  <si>
    <t>1.498,79</t>
  </si>
  <si>
    <t>1.488,70</t>
  </si>
  <si>
    <t>1.499,27</t>
  </si>
  <si>
    <t>1.491,15</t>
  </si>
  <si>
    <t>1.503,70</t>
  </si>
  <si>
    <t>1.493,70</t>
  </si>
  <si>
    <t>1.486,34</t>
  </si>
  <si>
    <t>1.464,42</t>
  </si>
  <si>
    <t>1.463,43</t>
  </si>
  <si>
    <t>1.464,53</t>
  </si>
  <si>
    <t>1.465,47</t>
  </si>
  <si>
    <t>1.476,88</t>
  </si>
  <si>
    <t>1.448,36</t>
  </si>
  <si>
    <t>1.440,60</t>
  </si>
  <si>
    <t>1.434,91</t>
  </si>
  <si>
    <t>1.447,59</t>
  </si>
  <si>
    <t>1.444,76</t>
  </si>
  <si>
    <t>1.402,23</t>
  </si>
  <si>
    <t>1.386,14</t>
  </si>
  <si>
    <t>1.390,08</t>
  </si>
  <si>
    <t>1.376,11</t>
  </si>
  <si>
    <t>1.385,66</t>
  </si>
  <si>
    <t>1.385,17</t>
  </si>
  <si>
    <t>1.409,84</t>
  </si>
  <si>
    <t>1.382,88</t>
  </si>
  <si>
    <t>1.383,42</t>
  </si>
  <si>
    <t>1.393,61</t>
  </si>
  <si>
    <t>1.372,42</t>
  </si>
  <si>
    <t>1.378,56</t>
  </si>
  <si>
    <t>1.349,96</t>
  </si>
  <si>
    <t>1.396,28</t>
  </si>
  <si>
    <t>1.456,36</t>
  </si>
  <si>
    <t>1.448,39</t>
  </si>
  <si>
    <t>1.457,90</t>
  </si>
  <si>
    <t>1.517,89</t>
  </si>
  <si>
    <t>1.505,27</t>
  </si>
  <si>
    <t>1.499,62</t>
  </si>
  <si>
    <t>1.466,22</t>
  </si>
  <si>
    <t>1.410,84</t>
  </si>
  <si>
    <t>1.392,75</t>
  </si>
  <si>
    <t>1.404,26</t>
  </si>
  <si>
    <t>1.401,91</t>
  </si>
  <si>
    <t>1.390,56</t>
  </si>
  <si>
    <t>1.460,56</t>
  </si>
  <si>
    <t>1.475,32</t>
  </si>
  <si>
    <t>1.487,84</t>
  </si>
  <si>
    <t>1.484,38</t>
  </si>
  <si>
    <t>1.484,97</t>
  </si>
  <si>
    <t>1.489,58</t>
  </si>
  <si>
    <t>1.470,80</t>
  </si>
  <si>
    <t>1.520,88</t>
  </si>
  <si>
    <t>1.521,01</t>
  </si>
  <si>
    <t>1.488,86</t>
  </si>
  <si>
    <t>1.456,29</t>
  </si>
  <si>
    <t>1.498,60</t>
  </si>
  <si>
    <t>1.526,57</t>
  </si>
  <si>
    <t>1.499,79</t>
  </si>
  <si>
    <t>1.462,17</t>
  </si>
  <si>
    <t>1.482,81</t>
  </si>
  <si>
    <t>1.447,01</t>
  </si>
  <si>
    <t>1.418,85</t>
  </si>
  <si>
    <t>1.420,50</t>
  </si>
  <si>
    <t>1.403,05</t>
  </si>
  <si>
    <t>1.431,92</t>
  </si>
  <si>
    <t>1.388,77</t>
  </si>
  <si>
    <t>1.396,51</t>
  </si>
  <si>
    <t>1.364,06</t>
  </si>
  <si>
    <t>1.380,86</t>
  </si>
  <si>
    <t>1.351,42</t>
  </si>
  <si>
    <t>1.318,29</t>
  </si>
  <si>
    <t>1.265,67</t>
  </si>
  <si>
    <t>1.267,77</t>
  </si>
  <si>
    <t>1.344,66</t>
  </si>
  <si>
    <t>1.366,54</t>
  </si>
  <si>
    <t>1.407,71</t>
  </si>
  <si>
    <t>1.377,87</t>
  </si>
  <si>
    <t>1.380,42</t>
  </si>
  <si>
    <t>1.346,86</t>
  </si>
  <si>
    <t>1.327,19</t>
  </si>
  <si>
    <t>1.389,43</t>
  </si>
  <si>
    <t>1.507,25</t>
  </si>
  <si>
    <t>1.519,95</t>
  </si>
  <si>
    <t>1.493,19</t>
  </si>
  <si>
    <t>1.511,50</t>
  </si>
  <si>
    <t>1.525,28</t>
  </si>
  <si>
    <t>1.504,92</t>
  </si>
  <si>
    <t>1.498,16</t>
  </si>
  <si>
    <t>1.518,22</t>
  </si>
  <si>
    <t>1.556,46</t>
  </si>
  <si>
    <t>1.546,52</t>
  </si>
  <si>
    <t>1.499,70</t>
  </si>
  <si>
    <t>1.492,83</t>
  </si>
  <si>
    <t>1.551,58</t>
  </si>
  <si>
    <t>1.546,05</t>
  </si>
  <si>
    <t>1.514,10</t>
  </si>
  <si>
    <t>1.512,36</t>
  </si>
  <si>
    <t>1.458,84</t>
  </si>
  <si>
    <t>1.442,51</t>
  </si>
  <si>
    <t>1.461,62</t>
  </si>
  <si>
    <t>1.444,11</t>
  </si>
  <si>
    <t>1.443,93</t>
  </si>
  <si>
    <t>1.438,74</t>
  </si>
  <si>
    <t>1.452,83</t>
  </si>
  <si>
    <t>1.509,19</t>
  </si>
  <si>
    <t>1.481,18</t>
  </si>
  <si>
    <t>1.510,69</t>
  </si>
  <si>
    <t>1.470,56</t>
  </si>
  <si>
    <t>1.438,91</t>
  </si>
  <si>
    <t>1.431,41</t>
  </si>
  <si>
    <t>1.497,81</t>
  </si>
  <si>
    <t>1.587,00</t>
  </si>
  <si>
    <t>1.620,68</t>
  </si>
  <si>
    <t>1.655,36</t>
  </si>
  <si>
    <t>1.713,25</t>
  </si>
  <si>
    <t>1.725,10</t>
  </si>
  <si>
    <t>1.705,18</t>
  </si>
  <si>
    <t>1.720,38</t>
  </si>
  <si>
    <t>1.706,28</t>
  </si>
  <si>
    <t>1.722,11</t>
  </si>
  <si>
    <t>1.726,93</t>
  </si>
  <si>
    <t>1.728,84</t>
  </si>
  <si>
    <t>1.729,00</t>
  </si>
  <si>
    <t>1.701,37</t>
  </si>
  <si>
    <t>1.700,13</t>
  </si>
  <si>
    <t>1.687,63</t>
  </si>
  <si>
    <t>1.714,60</t>
  </si>
  <si>
    <t>1.715,49</t>
  </si>
  <si>
    <t>1.714,19</t>
  </si>
  <si>
    <t>1.705,92</t>
  </si>
  <si>
    <t>1.701,48</t>
  </si>
  <si>
    <t>1.724,57</t>
  </si>
  <si>
    <t>1.740,53</t>
  </si>
  <si>
    <t>1.709,99</t>
  </si>
  <si>
    <t>1.706,12</t>
  </si>
  <si>
    <t>1.698,10</t>
  </si>
  <si>
    <t>1.666,59</t>
  </si>
  <si>
    <t>1.660,00</t>
  </si>
  <si>
    <t>1.651,50</t>
  </si>
  <si>
    <t>1.626,95</t>
  </si>
  <si>
    <t>1.633,99</t>
  </si>
  <si>
    <t>1.607,91</t>
  </si>
  <si>
    <t>1.640,13</t>
  </si>
  <si>
    <t>1.635,38</t>
  </si>
  <si>
    <t>1.626,14</t>
  </si>
  <si>
    <t>1.645,82</t>
  </si>
  <si>
    <t>1.671,10</t>
  </si>
  <si>
    <t>1.678,82</t>
  </si>
  <si>
    <t>1.681,66</t>
  </si>
  <si>
    <t>1.683,96</t>
  </si>
  <si>
    <t>1.692,34</t>
  </si>
  <si>
    <t>1.664,83</t>
  </si>
  <si>
    <t>1.662,71</t>
  </si>
  <si>
    <t>1.633,49</t>
  </si>
  <si>
    <t>1.633,02</t>
  </si>
  <si>
    <t>1.658,39</t>
  </si>
  <si>
    <t>1.650,68</t>
  </si>
  <si>
    <t>1.666,30</t>
  </si>
  <si>
    <t>1.644,99</t>
  </si>
  <si>
    <t>1.638,06</t>
  </si>
  <si>
    <t>1.606,21</t>
  </si>
  <si>
    <t>1.614,86</t>
  </si>
  <si>
    <t>1.598,82</t>
  </si>
  <si>
    <t>1.573,14</t>
  </si>
  <si>
    <t>1.603,97</t>
  </si>
  <si>
    <t>1.630,72</t>
  </si>
  <si>
    <t>1.608,66</t>
  </si>
  <si>
    <t>1.622,98</t>
  </si>
  <si>
    <t>1.632,23</t>
  </si>
  <si>
    <t>1.630,78</t>
  </si>
  <si>
    <t>1.654,78</t>
  </si>
  <si>
    <t>1.678,13</t>
  </si>
  <si>
    <t>1.681,01</t>
  </si>
  <si>
    <t>1.644,92</t>
  </si>
  <si>
    <t>1.657,54</t>
  </si>
  <si>
    <t>1.691,45</t>
  </si>
  <si>
    <t>1.741,84</t>
  </si>
  <si>
    <t>1.749,65</t>
  </si>
  <si>
    <t>1.744,95</t>
  </si>
  <si>
    <t>1.769,94</t>
  </si>
  <si>
    <t>1.793,96</t>
  </si>
  <si>
    <t>1.780,60</t>
  </si>
  <si>
    <t>1.783,38</t>
  </si>
  <si>
    <t>1.755,63</t>
  </si>
  <si>
    <t>1.714,07</t>
  </si>
  <si>
    <t>1.780,36</t>
  </si>
  <si>
    <t>1.781,51</t>
  </si>
  <si>
    <t>1.809,83</t>
  </si>
  <si>
    <t>1.799,94</t>
  </si>
  <si>
    <t>1.845,78</t>
  </si>
  <si>
    <t>1.844,33</t>
  </si>
  <si>
    <t>1.859,99</t>
  </si>
  <si>
    <t>1.848,21</t>
  </si>
  <si>
    <t>1.852,02</t>
  </si>
  <si>
    <t>1.843,43</t>
  </si>
  <si>
    <t>1.813,59</t>
  </si>
  <si>
    <t>1.815,60</t>
  </si>
  <si>
    <t>1.788,14</t>
  </si>
  <si>
    <t>1.810,90</t>
  </si>
  <si>
    <t>1.807,46</t>
  </si>
  <si>
    <t>1.795,40</t>
  </si>
  <si>
    <t>1.770,56</t>
  </si>
  <si>
    <t>1.741,34</t>
  </si>
  <si>
    <t>1.753,19</t>
  </si>
  <si>
    <t>1.747,32</t>
  </si>
  <si>
    <t>1.737,62</t>
  </si>
  <si>
    <t>1.700,54</t>
  </si>
  <si>
    <t>1.726,78</t>
  </si>
  <si>
    <t>1.719,95</t>
  </si>
  <si>
    <t>1.731,80</t>
  </si>
  <si>
    <t>1.779,24</t>
  </si>
  <si>
    <t>1.780,62</t>
  </si>
  <si>
    <t>1.764,96</t>
  </si>
  <si>
    <t>1.772,83</t>
  </si>
  <si>
    <t>1.765,38</t>
  </si>
  <si>
    <t>1.758,44</t>
  </si>
  <si>
    <t>1.777,84</t>
  </si>
  <si>
    <t>1.747,72</t>
  </si>
  <si>
    <t>1.715,20</t>
  </si>
  <si>
    <t>1.700,98</t>
  </si>
  <si>
    <t>1.712,63</t>
  </si>
  <si>
    <t>1.690,11</t>
  </si>
  <si>
    <t>1.692,91</t>
  </si>
  <si>
    <t>1.707,14</t>
  </si>
  <si>
    <t>1.695,98</t>
  </si>
  <si>
    <t>1.708,43</t>
  </si>
  <si>
    <t>1.713,93</t>
  </si>
  <si>
    <t>1.676,77</t>
  </si>
  <si>
    <t>1.723,32</t>
  </si>
  <si>
    <t>1.729,53</t>
  </si>
  <si>
    <t>1.767,31</t>
  </si>
  <si>
    <t>1.766,53</t>
  </si>
  <si>
    <t>1.749,78</t>
  </si>
  <si>
    <t>1.765,42</t>
  </si>
  <si>
    <t>1.755,95</t>
  </si>
  <si>
    <t>1.723,42</t>
  </si>
  <si>
    <t>1.735,01</t>
  </si>
  <si>
    <t>1.751,54</t>
  </si>
  <si>
    <t>1.746,55</t>
  </si>
  <si>
    <t>1.716,24</t>
  </si>
  <si>
    <t>1.720,70</t>
  </si>
  <si>
    <t>1.747,39</t>
  </si>
  <si>
    <t>1.733,89</t>
  </si>
  <si>
    <t>1.764,44</t>
  </si>
  <si>
    <t>1.765,30</t>
  </si>
  <si>
    <t>1.771,66</t>
  </si>
  <si>
    <t>1.744,74</t>
  </si>
  <si>
    <t>1.749,75</t>
  </si>
  <si>
    <t>1.759,46</t>
  </si>
  <si>
    <t>1.713,97</t>
  </si>
  <si>
    <t>1.687,99</t>
  </si>
  <si>
    <t>1.677,68</t>
  </si>
  <si>
    <t>1.663,55</t>
  </si>
  <si>
    <t>1.675,81</t>
  </si>
  <si>
    <t>1.684,52</t>
  </si>
  <si>
    <t>1.682,61</t>
  </si>
  <si>
    <t>1.673,83</t>
  </si>
  <si>
    <t>1.663,11</t>
  </si>
  <si>
    <t>1.666,84</t>
  </si>
  <si>
    <t>1.660,20</t>
  </si>
  <si>
    <t>1.670,26</t>
  </si>
  <si>
    <t>1.666,28</t>
  </si>
  <si>
    <t>1.662,45</t>
  </si>
  <si>
    <t>1.656,34</t>
  </si>
  <si>
    <t>1.660,62</t>
  </si>
  <si>
    <t>1.676,41</t>
  </si>
  <si>
    <t>1.672,57</t>
  </si>
  <si>
    <t>1.649,56</t>
  </si>
  <si>
    <t>1.632,37</t>
  </si>
  <si>
    <t>1.601,76</t>
  </si>
  <si>
    <t>1.565,52</t>
  </si>
  <si>
    <t>1.554,65</t>
  </si>
  <si>
    <t>1.566,41</t>
  </si>
  <si>
    <t>1.571,31</t>
  </si>
  <si>
    <t>1.561,97</t>
  </si>
  <si>
    <t>1.536,87</t>
  </si>
  <si>
    <t>1.550,42</t>
  </si>
  <si>
    <t>1.556,80</t>
  </si>
  <si>
    <t>1.552,21</t>
  </si>
  <si>
    <t>1.533,92</t>
  </si>
  <si>
    <t>1.526,64</t>
  </si>
  <si>
    <t>1.556,18</t>
  </si>
  <si>
    <t>1.541,10</t>
  </si>
  <si>
    <t>1.548,96</t>
  </si>
  <si>
    <t>1.556,43</t>
  </si>
  <si>
    <t>1.574,63</t>
  </si>
  <si>
    <t>1.594,72</t>
  </si>
  <si>
    <t>1.568,26</t>
  </si>
  <si>
    <t>1.540,11</t>
  </si>
  <si>
    <t>1.537,27</t>
  </si>
  <si>
    <t>1.533,70</t>
  </si>
  <si>
    <t>1.523,39</t>
  </si>
  <si>
    <t>1.506,60</t>
  </si>
  <si>
    <t>1.507,05</t>
  </si>
  <si>
    <t>1.524,83</t>
  </si>
  <si>
    <t>1.528,24</t>
  </si>
  <si>
    <t>1.519,30</t>
  </si>
  <si>
    <t>1.528,11</t>
  </si>
  <si>
    <t>1.493,49</t>
  </si>
  <si>
    <t>1.490,49</t>
  </si>
  <si>
    <t>1.500,65</t>
  </si>
  <si>
    <t>1.491,48</t>
  </si>
  <si>
    <t>1.489,06</t>
  </si>
  <si>
    <t>1.493,21</t>
  </si>
  <si>
    <t>1.477,78</t>
  </si>
  <si>
    <t>1.482,11</t>
  </si>
  <si>
    <t>1.468,31</t>
  </si>
  <si>
    <t>1.475,12</t>
  </si>
  <si>
    <t>1.474,03</t>
  </si>
  <si>
    <t>1.465,09</t>
  </si>
  <si>
    <t>1.455,63</t>
  </si>
  <si>
    <t>1.440,30</t>
  </si>
  <si>
    <t>1.419,18</t>
  </si>
  <si>
    <t>1.410,11</t>
  </si>
  <si>
    <t>1.418,67</t>
  </si>
  <si>
    <t>1.436,06</t>
  </si>
  <si>
    <t>1.430,12</t>
  </si>
  <si>
    <t>1.431,21</t>
  </si>
  <si>
    <t>1.433,90</t>
  </si>
  <si>
    <t>1.426,84</t>
  </si>
  <si>
    <t>1.417,65</t>
  </si>
  <si>
    <t>1.431,09</t>
  </si>
  <si>
    <t>1.436,38</t>
  </si>
  <si>
    <t>1.433,22</t>
  </si>
  <si>
    <t>1.441,58</t>
  </si>
  <si>
    <t>1.433,82</t>
  </si>
  <si>
    <t>1.437,47</t>
  </si>
  <si>
    <t>1.422,08</t>
  </si>
  <si>
    <t>1.398,70</t>
  </si>
  <si>
    <t>1.408,64</t>
  </si>
  <si>
    <t>1.410,16</t>
  </si>
  <si>
    <t>1.401,81</t>
  </si>
  <si>
    <t>1.394,57</t>
  </si>
  <si>
    <t>1.368,90</t>
  </si>
  <si>
    <t>1.370,77</t>
  </si>
  <si>
    <t>1.366,50</t>
  </si>
  <si>
    <t>1.356,43</t>
  </si>
  <si>
    <t>1.339,82</t>
  </si>
  <si>
    <t>1.366,76</t>
  </si>
  <si>
    <t>1.366,32</t>
  </si>
  <si>
    <t>1.375,11</t>
  </si>
  <si>
    <t>1.386,80</t>
  </si>
  <si>
    <t>1.391,47</t>
  </si>
  <si>
    <t>1.373,22</t>
  </si>
  <si>
    <t>1.371,46</t>
  </si>
  <si>
    <t>1.375,54</t>
  </si>
  <si>
    <t>1.376,88</t>
  </si>
  <si>
    <t>1.397,66</t>
  </si>
  <si>
    <t>1.419,20</t>
  </si>
  <si>
    <t>1.403,08</t>
  </si>
  <si>
    <t>1.414,65</t>
  </si>
  <si>
    <t>1.418,05</t>
  </si>
  <si>
    <t>1.412,25</t>
  </si>
  <si>
    <t>1.429,36</t>
  </si>
  <si>
    <t>1.397,12</t>
  </si>
  <si>
    <t>1.418,35</t>
  </si>
  <si>
    <t>1.394,89</t>
  </si>
  <si>
    <t>1.401,56</t>
  </si>
  <si>
    <t>1.396,92</t>
  </si>
  <si>
    <t>1.354,83</t>
  </si>
  <si>
    <t>1.328,71</t>
  </si>
  <si>
    <t>1.336,55</t>
  </si>
  <si>
    <t>1.340,20</t>
  </si>
  <si>
    <t>1.358,60</t>
  </si>
  <si>
    <t>1.367,91</t>
  </si>
  <si>
    <t>1.344,57</t>
  </si>
  <si>
    <t>1.324,17</t>
  </si>
  <si>
    <t>1.320,64</t>
  </si>
  <si>
    <t>1.327,77</t>
  </si>
  <si>
    <t>1.327,63</t>
  </si>
  <si>
    <t>1.292,19</t>
  </si>
  <si>
    <t>1.288,05</t>
  </si>
  <si>
    <t>1.254,65</t>
  </si>
  <si>
    <t>1.309,31</t>
  </si>
  <si>
    <t>1.323,29</t>
  </si>
  <si>
    <t>1.363,40</t>
  </si>
  <si>
    <t>1.347,58</t>
  </si>
  <si>
    <t>1.363,15</t>
  </si>
  <si>
    <t>1.377,97</t>
  </si>
  <si>
    <t>1.388,11</t>
  </si>
  <si>
    <t>1.406,21</t>
  </si>
  <si>
    <t>1.356,18</t>
  </si>
  <si>
    <t>1.369,59</t>
  </si>
  <si>
    <t>1.371,31</t>
  </si>
  <si>
    <t>1.336,09</t>
  </si>
  <si>
    <t>1.340,09</t>
  </si>
  <si>
    <t>1.315,13</t>
  </si>
  <si>
    <t>1.301,41</t>
  </si>
  <si>
    <t>1.322,00</t>
  </si>
  <si>
    <t>1.333,49</t>
  </si>
  <si>
    <t>1.350,48</t>
  </si>
  <si>
    <t>1.341,24</t>
  </si>
  <si>
    <t>1.325,49</t>
  </si>
  <si>
    <t>1.332,62</t>
  </si>
  <si>
    <t>1.309,09</t>
  </si>
  <si>
    <t>1.305,99</t>
  </si>
  <si>
    <t>1.265,18</t>
  </si>
  <si>
    <t>1.197,39</t>
  </si>
  <si>
    <t>1.269,37</t>
  </si>
  <si>
    <t>1.264,91</t>
  </si>
  <si>
    <t>1.263,99</t>
  </si>
  <si>
    <t>1.320,90</t>
  </si>
  <si>
    <t>1.362,32</t>
  </si>
  <si>
    <t>1.357,26</t>
  </si>
  <si>
    <t>1.352,01</t>
  </si>
  <si>
    <t>1.378,70</t>
  </si>
  <si>
    <t>1.391,87</t>
  </si>
  <si>
    <t>1.334,15</t>
  </si>
  <si>
    <t>1.288,61</t>
  </si>
  <si>
    <t>1.378,43</t>
  </si>
  <si>
    <t>1.393,07</t>
  </si>
  <si>
    <t>1.436,04</t>
  </si>
  <si>
    <t>1.455,14</t>
  </si>
  <si>
    <t>1.430,28</t>
  </si>
  <si>
    <t>1.464,17</t>
  </si>
  <si>
    <t>1.484,26</t>
  </si>
  <si>
    <t>1.443,36</t>
  </si>
  <si>
    <t>1.465,87</t>
  </si>
  <si>
    <t>1.473,92</t>
  </si>
  <si>
    <t>1.459,17</t>
  </si>
  <si>
    <t>1.495,08</t>
  </si>
  <si>
    <t>1.530,93</t>
  </si>
  <si>
    <t>1.526,61</t>
  </si>
  <si>
    <t>1.499,34</t>
  </si>
  <si>
    <t>1.502,66</t>
  </si>
  <si>
    <t>1.496,88</t>
  </si>
  <si>
    <t>1.476,59</t>
  </si>
  <si>
    <t>1.478,44</t>
  </si>
  <si>
    <t>1.498,64</t>
  </si>
  <si>
    <t>1.487,55</t>
  </si>
  <si>
    <t>1.480,17</t>
  </si>
  <si>
    <t>1.479,66</t>
  </si>
  <si>
    <t>1.450,15</t>
  </si>
  <si>
    <t>1.443,81</t>
  </si>
  <si>
    <t>1.440,20</t>
  </si>
  <si>
    <t>1.415,54</t>
  </si>
  <si>
    <t>1.406,66</t>
  </si>
  <si>
    <t>1.404,77</t>
  </si>
  <si>
    <t>1.410,61</t>
  </si>
  <si>
    <t>1.417,55</t>
  </si>
  <si>
    <t>1.421,09</t>
  </si>
  <si>
    <t>1.433,45</t>
  </si>
  <si>
    <t>1.435,31</t>
  </si>
  <si>
    <t>1.420,76</t>
  </si>
  <si>
    <t>1.400,19</t>
  </si>
  <si>
    <t>1.415,75</t>
  </si>
  <si>
    <t>1.395,91</t>
  </si>
  <si>
    <t>1.402,35</t>
  </si>
  <si>
    <t>1.412,55</t>
  </si>
  <si>
    <t>1.414,37</t>
  </si>
  <si>
    <t>1.384,44</t>
  </si>
  <si>
    <t>1.379,32</t>
  </si>
  <si>
    <t>1.368,09</t>
  </si>
  <si>
    <t>1.356,27</t>
  </si>
  <si>
    <t>1.332,64</t>
  </si>
  <si>
    <t>1.323,72</t>
  </si>
  <si>
    <t>1.306,46</t>
  </si>
  <si>
    <t>1.334,53</t>
  </si>
  <si>
    <t>1.353,75</t>
  </si>
  <si>
    <t>1.338,77</t>
  </si>
  <si>
    <t>1.354,09</t>
  </si>
  <si>
    <t>1.361,49</t>
  </si>
  <si>
    <t>1.319,22</t>
  </si>
  <si>
    <t>1.304,86</t>
  </si>
  <si>
    <t>1.329,35</t>
  </si>
  <si>
    <t>1.327,24</t>
  </si>
  <si>
    <t>1.338,16</t>
  </si>
  <si>
    <t>1.322,15</t>
  </si>
  <si>
    <t>1.355,64</t>
  </si>
  <si>
    <t>1.395,87</t>
  </si>
  <si>
    <t>1.431,08</t>
  </si>
  <si>
    <t>1.436,63</t>
  </si>
  <si>
    <t>1.419,42</t>
  </si>
  <si>
    <t>1.406,55</t>
  </si>
  <si>
    <t>1.391,25</t>
  </si>
  <si>
    <t>1.384,79</t>
  </si>
  <si>
    <t>1.415,86</t>
  </si>
  <si>
    <t>1.410,38</t>
  </si>
  <si>
    <t>1.435,90</t>
  </si>
  <si>
    <t>1.461,23</t>
  </si>
  <si>
    <t>1.484,03</t>
  </si>
  <si>
    <t>1.479,53</t>
  </si>
  <si>
    <t>1.452,67</t>
  </si>
  <si>
    <t>1.435,01</t>
  </si>
  <si>
    <t>1.427,67</t>
  </si>
  <si>
    <t>1.444,78</t>
  </si>
  <si>
    <t>1.370,01</t>
  </si>
  <si>
    <t>1.362,01</t>
  </si>
  <si>
    <t>1.368,51</t>
  </si>
  <si>
    <t>1.361,58</t>
  </si>
  <si>
    <t>1.357,11</t>
  </si>
  <si>
    <t>1.351,19</t>
  </si>
  <si>
    <t>1.366,78</t>
  </si>
  <si>
    <t>1.366,18</t>
  </si>
  <si>
    <t>1.368,43</t>
  </si>
  <si>
    <t>1.360,48</t>
  </si>
  <si>
    <t>1.388,59</t>
  </si>
  <si>
    <t>1.332,29</t>
  </si>
  <si>
    <t>1.317,33</t>
  </si>
  <si>
    <t>1.301,33</t>
  </si>
  <si>
    <t>1.304,61</t>
  </si>
  <si>
    <t>1.302,37</t>
  </si>
  <si>
    <t>1.310,97</t>
  </si>
  <si>
    <t>1.322,09</t>
  </si>
  <si>
    <t>1.342,58</t>
  </si>
  <si>
    <t>1.311,08</t>
  </si>
  <si>
    <t>1.325,76</t>
  </si>
  <si>
    <t>1.319,35</t>
  </si>
  <si>
    <t>1.284,95</t>
  </si>
  <si>
    <t>1.286,04</t>
  </si>
  <si>
    <t>1.268,92</t>
  </si>
  <si>
    <t>1.312,07</t>
  </si>
  <si>
    <t>1.331,12</t>
  </si>
  <si>
    <t>1.355,05</t>
  </si>
  <si>
    <t>1.335,52</t>
  </si>
  <si>
    <t>1.371,82</t>
  </si>
  <si>
    <t>1.353,61</t>
  </si>
  <si>
    <t>1.365,18</t>
  </si>
  <si>
    <t>1.310,27</t>
  </si>
  <si>
    <t>1.315,78</t>
  </si>
  <si>
    <t>1.316,19</t>
  </si>
  <si>
    <t>1.322,80</t>
  </si>
  <si>
    <t>1.241,92</t>
  </si>
  <si>
    <t>1.258,50</t>
  </si>
  <si>
    <t>1.218,42</t>
  </si>
  <si>
    <t>1.266,30</t>
  </si>
  <si>
    <t>1.237,18</t>
  </si>
  <si>
    <t>1.253,35</t>
  </si>
  <si>
    <t>1.333,32</t>
  </si>
  <si>
    <t>1.358,31</t>
  </si>
  <si>
    <t>1.365,09</t>
  </si>
  <si>
    <t>1.359,06</t>
  </si>
  <si>
    <t>1.373,20</t>
  </si>
  <si>
    <t>1.361,75</t>
  </si>
  <si>
    <t>1.365,24</t>
  </si>
  <si>
    <t>1.317,07</t>
  </si>
  <si>
    <t>1.341,64</t>
  </si>
  <si>
    <t>1.362,86</t>
  </si>
  <si>
    <t>1.320,70</t>
  </si>
  <si>
    <t>1.357,44</t>
  </si>
  <si>
    <t>1.308,14</t>
  </si>
  <si>
    <t>1.278,53</t>
  </si>
  <si>
    <t>1.226,17</t>
  </si>
  <si>
    <t>1.220,45</t>
  </si>
  <si>
    <t>1.178,17</t>
  </si>
  <si>
    <t>1.175,83</t>
  </si>
  <si>
    <t>1.211,44</t>
  </si>
  <si>
    <t>1.197,20</t>
  </si>
  <si>
    <t>1.212,75</t>
  </si>
  <si>
    <t>1.208,19</t>
  </si>
  <si>
    <t>1.187,86</t>
  </si>
  <si>
    <t>1.177,26</t>
  </si>
  <si>
    <t>1.198,83</t>
  </si>
  <si>
    <t>1.202,92</t>
  </si>
  <si>
    <t>1.165,11</t>
  </si>
  <si>
    <t>1.208,35</t>
  </si>
  <si>
    <t>1.205,12</t>
  </si>
  <si>
    <t>1.217,67</t>
  </si>
  <si>
    <t>1.203,97</t>
  </si>
  <si>
    <t>1.174,95</t>
  </si>
  <si>
    <t>1.175,15</t>
  </si>
  <si>
    <t>1.154,12</t>
  </si>
  <si>
    <t>1.159,95</t>
  </si>
  <si>
    <t>1.149,81</t>
  </si>
  <si>
    <t>1.111,92</t>
  </si>
  <si>
    <t>1.085,58</t>
  </si>
  <si>
    <t>1.093,72</t>
  </si>
  <si>
    <t>1.076,69</t>
  </si>
  <si>
    <t>1.104,98</t>
  </si>
  <si>
    <t>1.091,98</t>
  </si>
  <si>
    <t>1.111,33</t>
  </si>
  <si>
    <t>1.080,05</t>
  </si>
  <si>
    <t>1.099,77</t>
  </si>
  <si>
    <t>1.115,85</t>
  </si>
  <si>
    <t>1.120,54</t>
  </si>
  <si>
    <t>1.106,05</t>
  </si>
  <si>
    <t>1.062,87</t>
  </si>
  <si>
    <t>1.034,08</t>
  </si>
  <si>
    <t>1.035,45</t>
  </si>
  <si>
    <t>1.035,40</t>
  </si>
  <si>
    <t>1.072,74</t>
  </si>
  <si>
    <t>1.100,57</t>
  </si>
  <si>
    <t>1.086,41</t>
  </si>
  <si>
    <t>1.069,31</t>
  </si>
  <si>
    <t>1.101,19</t>
  </si>
  <si>
    <t>1.115,41</t>
  </si>
  <si>
    <t>1.092,00</t>
  </si>
  <si>
    <t>1.084,16</t>
  </si>
  <si>
    <t>1.102,10</t>
  </si>
  <si>
    <t>1.098,95</t>
  </si>
  <si>
    <t>1.053,30</t>
  </si>
  <si>
    <t>1.046,46</t>
  </si>
  <si>
    <t>986,80</t>
  </si>
  <si>
    <t>1.002,27</t>
  </si>
  <si>
    <t>1.036,27</t>
  </si>
  <si>
    <t>1.026,95</t>
  </si>
  <si>
    <t>1.031,37</t>
  </si>
  <si>
    <t>980,71</t>
  </si>
  <si>
    <t>1.002,88</t>
  </si>
  <si>
    <t>985,81</t>
  </si>
  <si>
    <t>966,18</t>
  </si>
  <si>
    <t>938,73</t>
  </si>
  <si>
    <t>941,21</t>
  </si>
  <si>
    <t>891,41</t>
  </si>
  <si>
    <t>881,15</t>
  </si>
  <si>
    <t>871,33</t>
  </si>
  <si>
    <t>896,20</t>
  </si>
  <si>
    <t>904,58</t>
  </si>
  <si>
    <t>927,01</t>
  </si>
  <si>
    <t>925,21</t>
  </si>
  <si>
    <t>974,07</t>
  </si>
  <si>
    <t>977,09</t>
  </si>
  <si>
    <t>1.012,48</t>
  </si>
  <si>
    <t>971,55</t>
  </si>
  <si>
    <t>989,30</t>
  </si>
  <si>
    <t>960,16</t>
  </si>
  <si>
    <t>961,15</t>
  </si>
  <si>
    <t>984,86</t>
  </si>
  <si>
    <t>917,30</t>
  </si>
  <si>
    <t>937,98</t>
  </si>
  <si>
    <t>1.017,29</t>
  </si>
  <si>
    <t>1.020,95</t>
  </si>
  <si>
    <t>1.039,43</t>
  </si>
  <si>
    <t>1.099,42</t>
  </si>
  <si>
    <t>1.078,10</t>
  </si>
  <si>
    <t>1.138,52</t>
  </si>
  <si>
    <t>1.133,69</t>
  </si>
  <si>
    <t>1.113,83</t>
  </si>
  <si>
    <t>1.120,32</t>
  </si>
  <si>
    <t>1.144,27</t>
  </si>
  <si>
    <t>1.120,46</t>
  </si>
  <si>
    <t>1.109,21</t>
  </si>
  <si>
    <t>1.198,58</t>
  </si>
  <si>
    <t>1.206,20</t>
  </si>
  <si>
    <t>1.123,38</t>
  </si>
  <si>
    <t>1.075,02</t>
  </si>
  <si>
    <t>1.059,60</t>
  </si>
  <si>
    <t>1.040,90</t>
  </si>
  <si>
    <t>1.050,95</t>
  </si>
  <si>
    <t>1.054,03</t>
  </si>
  <si>
    <t>1.034,37</t>
  </si>
  <si>
    <t>1.094,73</t>
  </si>
  <si>
    <t>1.041,84</t>
  </si>
  <si>
    <t>1.012,89</t>
  </si>
  <si>
    <t>1.002,19</t>
  </si>
  <si>
    <t>1.000,62</t>
  </si>
  <si>
    <t>1.007,88</t>
  </si>
  <si>
    <t>1.059,54</t>
  </si>
  <si>
    <t>1.028,91</t>
  </si>
  <si>
    <t>1.011,67</t>
  </si>
  <si>
    <t>986,12</t>
  </si>
  <si>
    <t>957,05</t>
  </si>
  <si>
    <t>957,77</t>
  </si>
  <si>
    <t>920,35</t>
  </si>
  <si>
    <t>922,01</t>
  </si>
  <si>
    <t>887,48</t>
  </si>
  <si>
    <t>902,45</t>
  </si>
  <si>
    <t>922,99</t>
  </si>
  <si>
    <t>928,14</t>
  </si>
  <si>
    <t>904,95</t>
  </si>
  <si>
    <t>877,21</t>
  </si>
  <si>
    <t>882,50</t>
  </si>
  <si>
    <t>932,90</t>
  </si>
  <si>
    <t>917,10</t>
  </si>
  <si>
    <t>906,00</t>
  </si>
  <si>
    <t>918,61</t>
  </si>
  <si>
    <t>904,86</t>
  </si>
  <si>
    <t>927,38</t>
  </si>
  <si>
    <t>922,68</t>
  </si>
  <si>
    <t>872,74</t>
  </si>
  <si>
    <t>843,34</t>
  </si>
  <si>
    <t>836,09</t>
  </si>
  <si>
    <t>837,94</t>
  </si>
  <si>
    <t>837,91</t>
  </si>
  <si>
    <t>787,22</t>
  </si>
  <si>
    <t>772,93</t>
  </si>
  <si>
    <t>763,36</t>
  </si>
  <si>
    <t>815,27</t>
  </si>
  <si>
    <t>849,53</t>
  </si>
  <si>
    <t>851,35</t>
  </si>
  <si>
    <t>815,79</t>
  </si>
  <si>
    <t>849,82</t>
  </si>
  <si>
    <t>792,05</t>
  </si>
  <si>
    <t>784,94</t>
  </si>
  <si>
    <t>743,05</t>
  </si>
  <si>
    <t>772,44</t>
  </si>
  <si>
    <t>762,75</t>
  </si>
  <si>
    <t>749,29</t>
  </si>
  <si>
    <t>728,23</t>
  </si>
  <si>
    <t>738,95</t>
  </si>
  <si>
    <t>750,19</t>
  </si>
  <si>
    <t>688,87</t>
  </si>
  <si>
    <t>671,91</t>
  </si>
  <si>
    <t>685,65</t>
  </si>
  <si>
    <t>654,14</t>
  </si>
  <si>
    <t>646,79</t>
  </si>
  <si>
    <t>666,05</t>
  </si>
  <si>
    <t>672,30</t>
  </si>
  <si>
    <t>632,78</t>
  </si>
  <si>
    <t>629,31</t>
  </si>
  <si>
    <t>631,66</t>
  </si>
  <si>
    <t>646,52</t>
  </si>
  <si>
    <t>627,95</t>
  </si>
  <si>
    <t>645,18</t>
  </si>
  <si>
    <t>711,99</t>
  </si>
  <si>
    <t>732,21</t>
  </si>
  <si>
    <t>690,34</t>
  </si>
  <si>
    <t>726,70</t>
  </si>
  <si>
    <t>728,01</t>
  </si>
  <si>
    <t>698,68</t>
  </si>
  <si>
    <t>656,09</t>
  </si>
  <si>
    <t>623,19</t>
  </si>
  <si>
    <t>635,89</t>
  </si>
  <si>
    <t>626,02</t>
  </si>
  <si>
    <t>626,41</t>
  </si>
  <si>
    <t>624,90</t>
  </si>
  <si>
    <t>619,25</t>
  </si>
  <si>
    <t>622,54</t>
  </si>
  <si>
    <t>602,90</t>
  </si>
  <si>
    <t>613,56</t>
  </si>
  <si>
    <t>553,62</t>
  </si>
  <si>
    <t>557,57</t>
  </si>
  <si>
    <t>583,39</t>
  </si>
  <si>
    <t>569,82</t>
  </si>
  <si>
    <t>586,97</t>
  </si>
  <si>
    <t>608,63</t>
  </si>
  <si>
    <t>605,69</t>
  </si>
  <si>
    <t>610,36</t>
  </si>
  <si>
    <t>655,16</t>
  </si>
  <si>
    <t>653,28</t>
  </si>
  <si>
    <t>635,40</t>
  </si>
  <si>
    <t>619,53</t>
  </si>
  <si>
    <t>617,83</t>
  </si>
  <si>
    <t>613,78</t>
  </si>
  <si>
    <t>608,55</t>
  </si>
  <si>
    <t>627,78</t>
  </si>
  <si>
    <t>645,21</t>
  </si>
  <si>
    <t>661,33</t>
  </si>
  <si>
    <t>633,63</t>
  </si>
  <si>
    <t>612,05</t>
  </si>
  <si>
    <t>608,06</t>
  </si>
  <si>
    <t>642,38</t>
  </si>
  <si>
    <t>644,62</t>
  </si>
  <si>
    <t>642,08</t>
  </si>
  <si>
    <t>620,53</t>
  </si>
  <si>
    <t>628,88</t>
  </si>
  <si>
    <t>618,64</t>
  </si>
  <si>
    <t>607,80</t>
  </si>
  <si>
    <t>618,28</t>
  </si>
  <si>
    <t>562,34</t>
  </si>
  <si>
    <t>567,94</t>
  </si>
  <si>
    <t>567,00</t>
  </si>
  <si>
    <t>579,91</t>
  </si>
  <si>
    <t>567,25</t>
  </si>
  <si>
    <t>611,32</t>
  </si>
  <si>
    <t>616,69</t>
  </si>
  <si>
    <t>588,02</t>
  </si>
  <si>
    <t>595,15</t>
  </si>
  <si>
    <t>604,87</t>
  </si>
  <si>
    <t>516,93</t>
  </si>
  <si>
    <t>533,70</t>
  </si>
  <si>
    <t>558,12</t>
  </si>
  <si>
    <t>579,17</t>
  </si>
  <si>
    <t>560,86</t>
  </si>
  <si>
    <t>592,07</t>
  </si>
  <si>
    <t>598,43</t>
  </si>
  <si>
    <t>647,80</t>
  </si>
  <si>
    <t>741,51</t>
  </si>
  <si>
    <t>725,93</t>
  </si>
  <si>
    <t>700,59</t>
  </si>
  <si>
    <t>775,19</t>
  </si>
  <si>
    <t>766,92</t>
  </si>
  <si>
    <t>731,96</t>
  </si>
  <si>
    <t>727,39</t>
  </si>
  <si>
    <t>608,88</t>
  </si>
  <si>
    <t>534,87</t>
  </si>
  <si>
    <t>513,62</t>
  </si>
  <si>
    <t>598,87</t>
  </si>
  <si>
    <t>628,12</t>
  </si>
  <si>
    <t>652,51</t>
  </si>
  <si>
    <t>626,42</t>
  </si>
  <si>
    <t>599,64</t>
  </si>
  <si>
    <t>626,85</t>
  </si>
  <si>
    <t>689,71</t>
  </si>
  <si>
    <t>755,22</t>
  </si>
  <si>
    <t>666,37</t>
  </si>
  <si>
    <t>700,37</t>
  </si>
  <si>
    <t>637,87</t>
  </si>
  <si>
    <t>744,76</t>
  </si>
  <si>
    <t>752,00</t>
  </si>
  <si>
    <t>924,55</t>
  </si>
  <si>
    <t>976,12</t>
  </si>
  <si>
    <t>1.017,17</t>
  </si>
  <si>
    <t>1.027,66</t>
  </si>
  <si>
    <t>1.019,64</t>
  </si>
  <si>
    <t>1.079,04</t>
  </si>
  <si>
    <t>1.095,51</t>
  </si>
  <si>
    <t>1.105,72</t>
  </si>
  <si>
    <t>1.071,18</t>
  </si>
  <si>
    <t>1.105,73</t>
  </si>
  <si>
    <t>853,93</t>
  </si>
  <si>
    <t>881,17</t>
  </si>
  <si>
    <t>1.067,45</t>
  </si>
  <si>
    <t>1.137,76</t>
  </si>
  <si>
    <t>1.073,02</t>
  </si>
  <si>
    <t>1.114,67</t>
  </si>
  <si>
    <t>1.158,07</t>
  </si>
  <si>
    <t>1.273,78</t>
  </si>
  <si>
    <t>1.234,71</t>
  </si>
  <si>
    <t>1.281,86</t>
  </si>
  <si>
    <t>1.324,99</t>
  </si>
  <si>
    <t>1.368,99</t>
  </si>
  <si>
    <t>1.366,24</t>
  </si>
  <si>
    <t>1.348,92</t>
  </si>
  <si>
    <t>1.365,29</t>
  </si>
  <si>
    <t>1.302,58</t>
  </si>
  <si>
    <t>1.292,92</t>
  </si>
  <si>
    <t>1.320,58</t>
  </si>
  <si>
    <t>1.394,53</t>
  </si>
  <si>
    <t>1.386,59</t>
  </si>
  <si>
    <t>1.361,54</t>
  </si>
  <si>
    <t>1.448,64</t>
  </si>
  <si>
    <t>1.460,20</t>
  </si>
  <si>
    <t>1.424,44</t>
  </si>
  <si>
    <t>1.449,34</t>
  </si>
  <si>
    <t>1.359,62</t>
  </si>
  <si>
    <t>1.434,89</t>
  </si>
  <si>
    <t>1.412,09</t>
  </si>
  <si>
    <t>1.397,46</t>
  </si>
  <si>
    <t>1.451,47</t>
  </si>
  <si>
    <t>1.492,55</t>
  </si>
  <si>
    <t>1.495,33</t>
  </si>
  <si>
    <t>1.501,20</t>
  </si>
  <si>
    <t>1.439,01</t>
  </si>
  <si>
    <t>1.456,16</t>
  </si>
  <si>
    <t>1.487,10</t>
  </si>
  <si>
    <t>1.573,53</t>
  </si>
  <si>
    <t>1.603,04</t>
  </si>
  <si>
    <t>1.606,11</t>
  </si>
  <si>
    <t>1.634,36</t>
  </si>
  <si>
    <t>1.623,09</t>
  </si>
  <si>
    <t>1.689,30</t>
  </si>
  <si>
    <t>1.640,90</t>
  </si>
  <si>
    <t>1.629,28</t>
  </si>
  <si>
    <t>1.666,47</t>
  </si>
  <si>
    <t>1.622,01</t>
  </si>
  <si>
    <t>1.659,57</t>
  </si>
  <si>
    <t>1.655,75</t>
  </si>
  <si>
    <t>1.665,04</t>
  </si>
  <si>
    <t>1.679,32</t>
  </si>
  <si>
    <t>1.666,75</t>
  </si>
  <si>
    <t>1.695,47</t>
  </si>
  <si>
    <t>1.709,17</t>
  </si>
  <si>
    <t>1.693,21</t>
  </si>
  <si>
    <t>1.753,67</t>
  </si>
  <si>
    <t>1.765,91</t>
  </si>
  <si>
    <t>1.757,46</t>
  </si>
  <si>
    <t>1.764,32</t>
  </si>
  <si>
    <t>1.761,80</t>
  </si>
  <si>
    <t>1.800,99</t>
  </si>
  <si>
    <t>1.829,22</t>
  </si>
  <si>
    <t>1.848,52</t>
  </si>
  <si>
    <t>1.851,09</t>
  </si>
  <si>
    <t>1.856,59</t>
  </si>
  <si>
    <t>1.831,99</t>
  </si>
  <si>
    <t>1.826,67</t>
  </si>
  <si>
    <t>1.811,29</t>
  </si>
  <si>
    <t>1.827,91</t>
  </si>
  <si>
    <t>1.812,59</t>
  </si>
  <si>
    <t>1.852,40</t>
  </si>
  <si>
    <t>1.842,98</t>
  </si>
  <si>
    <t>1.842,77</t>
  </si>
  <si>
    <t>1.901,09</t>
  </si>
  <si>
    <t>1.915,84</t>
  </si>
  <si>
    <t>1.925,24</t>
  </si>
  <si>
    <t>1.908,35</t>
  </si>
  <si>
    <t>1.871,25</t>
  </si>
  <si>
    <t>1.856,81</t>
  </si>
  <si>
    <t>1.894,91</t>
  </si>
  <si>
    <t>1.909,67</t>
  </si>
  <si>
    <t>1.894,85</t>
  </si>
  <si>
    <t>1.952,84</t>
  </si>
  <si>
    <t>1.930,76</t>
  </si>
  <si>
    <t>1.956,14</t>
  </si>
  <si>
    <t>1.943,88</t>
  </si>
  <si>
    <t>1.895,30</t>
  </si>
  <si>
    <t>1.904,20</t>
  </si>
  <si>
    <t>1.839,78</t>
  </si>
  <si>
    <t>1.822,00</t>
  </si>
  <si>
    <t>1.795,67</t>
  </si>
  <si>
    <t>1.739,26</t>
  </si>
  <si>
    <t>1.694,44</t>
  </si>
  <si>
    <t>1.688,31</t>
  </si>
  <si>
    <t>1.694,37</t>
  </si>
  <si>
    <t>1.667,35</t>
  </si>
  <si>
    <t>1.668,28</t>
  </si>
  <si>
    <t>1.675,34</t>
  </si>
  <si>
    <t>1.668,86</t>
  </si>
  <si>
    <t>1.646,75</t>
  </si>
  <si>
    <t>1.673,59</t>
  </si>
  <si>
    <t>1.680,96</t>
  </si>
  <si>
    <t>1.686,88</t>
  </si>
  <si>
    <t>1.706,63</t>
  </si>
  <si>
    <t>1.672,75</t>
  </si>
  <si>
    <t>1.690,59</t>
  </si>
  <si>
    <t>1.661,02</t>
  </si>
  <si>
    <t>1.638,29</t>
  </si>
  <si>
    <t>1.649,00</t>
  </si>
  <si>
    <t>1.684,56</t>
  </si>
  <si>
    <t>1.681,54</t>
  </si>
  <si>
    <t>1.655,59</t>
  </si>
  <si>
    <t>1.673,78</t>
  </si>
  <si>
    <t>1.635,04</t>
  </si>
  <si>
    <t>1.631,20</t>
  </si>
  <si>
    <t>1.652,86</t>
  </si>
  <si>
    <t>1.640,75</t>
  </si>
  <si>
    <t>1.628,43</t>
  </si>
  <si>
    <t>1.627,87</t>
  </si>
  <si>
    <t>1.618,61</t>
  </si>
  <si>
    <t>1.593,73</t>
  </si>
  <si>
    <t>1.594,02</t>
  </si>
  <si>
    <t>1.623,35</t>
  </si>
  <si>
    <t>1.576,47</t>
  </si>
  <si>
    <t>1.569,18</t>
  </si>
  <si>
    <t>1.602,52</t>
  </si>
  <si>
    <t>1.607,84</t>
  </si>
  <si>
    <t>1.582,02</t>
  </si>
  <si>
    <t>1.651,91</t>
  </si>
  <si>
    <t>1.647,52</t>
  </si>
  <si>
    <t>1.677,41</t>
  </si>
  <si>
    <t>1.674,47</t>
  </si>
  <si>
    <t>1.619,30</t>
  </si>
  <si>
    <t>1.652,01</t>
  </si>
  <si>
    <t>1.655,66</t>
  </si>
  <si>
    <t>1.636,20</t>
  </si>
  <si>
    <t>1.643,31</t>
  </si>
  <si>
    <t>1.660,42</t>
  </si>
  <si>
    <t>1.689,50</t>
  </si>
  <si>
    <t>1.710,73</t>
  </si>
  <si>
    <t>1.726,03</t>
  </si>
  <si>
    <t>1.721,11</t>
  </si>
  <si>
    <t>1.723,02</t>
  </si>
  <si>
    <t>1.683,43</t>
  </si>
  <si>
    <t>1.706,47</t>
  </si>
  <si>
    <t>1.692,38</t>
  </si>
  <si>
    <t>1.655,31</t>
  </si>
  <si>
    <t>1.687,90</t>
  </si>
  <si>
    <t>1.688,30</t>
  </si>
  <si>
    <t>1.665,47</t>
  </si>
  <si>
    <t>1.605,10</t>
  </si>
  <si>
    <t>1.568,88</t>
  </si>
  <si>
    <t>1.581,96</t>
  </si>
  <si>
    <t>1.631,10</t>
  </si>
  <si>
    <t>1.677,78</t>
  </si>
  <si>
    <t>1.640,49</t>
  </si>
  <si>
    <t>1.574,33</t>
  </si>
  <si>
    <t>1.642,63</t>
  </si>
  <si>
    <t>1.678,42</t>
  </si>
  <si>
    <t>1.635,33</t>
  </si>
  <si>
    <t>1.705,20</t>
  </si>
  <si>
    <t>1.661,99</t>
  </si>
  <si>
    <t>1.570,90</t>
  </si>
  <si>
    <t>1.636,79</t>
  </si>
  <si>
    <t>1.654,83</t>
  </si>
  <si>
    <t>1.788,34</t>
  </si>
  <si>
    <t>1.805,42</t>
  </si>
  <si>
    <t>1.839,04</t>
  </si>
  <si>
    <t>1.931,14</t>
  </si>
  <si>
    <t>1.914,48</t>
  </si>
  <si>
    <t>1.912,29</t>
  </si>
  <si>
    <t>1.906,86</t>
  </si>
  <si>
    <t>1.888,86</t>
  </si>
  <si>
    <t>1.907,39</t>
  </si>
  <si>
    <t>1.904,27</t>
  </si>
  <si>
    <t>1.918,75</t>
  </si>
  <si>
    <t>1.929,31</t>
  </si>
  <si>
    <t>1.931,20</t>
  </si>
  <si>
    <t>1.926,45</t>
  </si>
  <si>
    <t>1.899,42</t>
  </si>
  <si>
    <t>1.908,63</t>
  </si>
  <si>
    <t>1.887,61</t>
  </si>
  <si>
    <t>1.895,25</t>
  </si>
  <si>
    <t>1.928,99</t>
  </si>
  <si>
    <t>1.969,91</t>
  </si>
  <si>
    <t>1.951,38</t>
  </si>
  <si>
    <t>1.945,53</t>
  </si>
  <si>
    <t>1.913,38</t>
  </si>
  <si>
    <t>1.891,16</t>
  </si>
  <si>
    <t>1.895,39</t>
  </si>
  <si>
    <t>1.834,73</t>
  </si>
  <si>
    <t>1.838,78</t>
  </si>
  <si>
    <t>1.850,64</t>
  </si>
  <si>
    <t>1.822,59</t>
  </si>
  <si>
    <t>1.813,09</t>
  </si>
  <si>
    <t>1.791,89</t>
  </si>
  <si>
    <t>1.816,85</t>
  </si>
  <si>
    <t>1.793,03</t>
  </si>
  <si>
    <t>1.776,84</t>
  </si>
  <si>
    <t>1.785,39</t>
  </si>
  <si>
    <t>1.816,00</t>
  </si>
  <si>
    <t>1.805,84</t>
  </si>
  <si>
    <t>1.833,28</t>
  </si>
  <si>
    <t>1.855,98</t>
  </si>
  <si>
    <t>1.878,00</t>
  </si>
  <si>
    <t>1.868,62</t>
  </si>
  <si>
    <t>1.890,01</t>
  </si>
  <si>
    <t>0,25</t>
  </si>
  <si>
    <t>Полное фирменное наименование и сокращенное фирменное наименование</t>
  </si>
  <si>
    <t>Дата внесения в реестр</t>
  </si>
  <si>
    <t>Дата исключения из реестра</t>
  </si>
  <si>
    <t>Большой</t>
  </si>
  <si>
    <t>ВТБ</t>
  </si>
  <si>
    <t>САФМАР</t>
  </si>
  <si>
    <t>Социум</t>
  </si>
  <si>
    <t>Магнит</t>
  </si>
  <si>
    <t>Аквилон</t>
  </si>
  <si>
    <t>Стройкомплекс</t>
  </si>
  <si>
    <t>Алмазная осень</t>
  </si>
  <si>
    <t>Атомфонд</t>
  </si>
  <si>
    <t>Федерация</t>
  </si>
  <si>
    <t>Ростех</t>
  </si>
  <si>
    <t>Стальфонд</t>
  </si>
  <si>
    <t>Европейский пенсионный фонд</t>
  </si>
  <si>
    <t>Образование и наука</t>
  </si>
  <si>
    <t>Уралсиб</t>
  </si>
  <si>
    <t>Наше Будущее</t>
  </si>
  <si>
    <t>КИТ Финанс</t>
  </si>
  <si>
    <t>Согласие-ОПС</t>
  </si>
  <si>
    <t>Образование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</si>
</sst>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d\-m\-yyyy"/>
    <numFmt numFmtId="166" formatCode="dd&quot;.&quot;mm&quot;.&quot;yyyy"/>
  </numFmts>
  <fonts count="19"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ans-serif"/>
    </font>
    <font>
      <sz val="10"/>
      <color theme="1"/>
      <name val="Serif"/>
    </font>
    <font>
      <sz val="10"/>
      <color rgb="FFF7981D"/>
      <name val="Arial"/>
      <family val="2"/>
      <charset val="204"/>
    </font>
    <font>
      <sz val="10"/>
      <color theme="1"/>
      <name val="Monospace"/>
    </font>
    <font>
      <sz val="12"/>
      <color theme="1"/>
      <name val="Sans-serif"/>
    </font>
    <font>
      <sz val="14"/>
      <color theme="1"/>
      <name val="Serif"/>
    </font>
    <font>
      <sz val="8"/>
      <color theme="1"/>
      <name val="Arial"/>
      <family val="2"/>
      <charset val="204"/>
    </font>
    <font>
      <sz val="13"/>
      <color theme="1"/>
      <name val="Sans-serif"/>
    </font>
    <font>
      <sz val="10"/>
      <color theme="1"/>
      <name val="Sans-serif"/>
    </font>
    <font>
      <sz val="11"/>
      <color theme="1"/>
      <name val="Sans-serif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95B3D7"/>
        <bgColor rgb="FF95B3D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3" fontId="1" fillId="5" borderId="0" xfId="0" applyNumberFormat="1" applyFont="1" applyFill="1" applyAlignment="1">
      <alignment horizontal="center" vertical="center"/>
    </xf>
    <xf numFmtId="3" fontId="1" fillId="5" borderId="0" xfId="0" applyNumberFormat="1" applyFont="1" applyFill="1" applyAlignment="1">
      <alignment horizontal="center" vertical="center"/>
    </xf>
    <xf numFmtId="3" fontId="1" fillId="6" borderId="0" xfId="0" applyNumberFormat="1" applyFont="1" applyFill="1" applyAlignment="1">
      <alignment horizontal="center" vertical="center"/>
    </xf>
    <xf numFmtId="3" fontId="1" fillId="7" borderId="0" xfId="0" applyNumberFormat="1" applyFont="1" applyFill="1" applyAlignment="1">
      <alignment horizontal="center" vertical="center"/>
    </xf>
    <xf numFmtId="3" fontId="1" fillId="7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wrapText="1"/>
    </xf>
    <xf numFmtId="0" fontId="1" fillId="8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3" fontId="4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11" borderId="0" xfId="0" applyFont="1" applyFill="1" applyAlignment="1">
      <alignment horizontal="center"/>
    </xf>
    <xf numFmtId="14" fontId="1" fillId="11" borderId="0" xfId="0" applyNumberFormat="1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14" fontId="1" fillId="12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3" fontId="1" fillId="0" borderId="0" xfId="0" applyNumberFormat="1" applyFont="1" applyAlignment="1"/>
    <xf numFmtId="3" fontId="1" fillId="0" borderId="0" xfId="0" applyNumberFormat="1" applyFont="1" applyAlignment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/>
    <xf numFmtId="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center"/>
    </xf>
    <xf numFmtId="0" fontId="1" fillId="13" borderId="0" xfId="0" applyFont="1" applyFill="1" applyAlignment="1"/>
    <xf numFmtId="49" fontId="1" fillId="13" borderId="0" xfId="0" applyNumberFormat="1" applyFont="1" applyFill="1" applyAlignment="1"/>
    <xf numFmtId="3" fontId="5" fillId="5" borderId="0" xfId="0" applyNumberFormat="1" applyFont="1" applyFill="1" applyAlignment="1">
      <alignment horizontal="center" vertical="center"/>
    </xf>
    <xf numFmtId="166" fontId="5" fillId="5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5" borderId="0" xfId="0" applyNumberFormat="1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3" fontId="5" fillId="6" borderId="0" xfId="0" applyNumberFormat="1" applyFont="1" applyFill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5" fillId="14" borderId="0" xfId="0" applyNumberFormat="1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14" fontId="5" fillId="15" borderId="0" xfId="0" applyNumberFormat="1" applyFont="1" applyFill="1" applyAlignment="1">
      <alignment horizontal="center" vertical="center"/>
    </xf>
    <xf numFmtId="14" fontId="5" fillId="15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166" fontId="5" fillId="11" borderId="0" xfId="0" applyNumberFormat="1" applyFont="1" applyFill="1" applyAlignment="1">
      <alignment horizontal="center" vertical="center"/>
    </xf>
    <xf numFmtId="49" fontId="5" fillId="11" borderId="0" xfId="0" applyNumberFormat="1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166" fontId="5" fillId="1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8" fillId="14" borderId="0" xfId="0" applyFont="1" applyFill="1" applyAlignment="1">
      <alignment horizontal="center" vertical="center"/>
    </xf>
    <xf numFmtId="3" fontId="6" fillId="15" borderId="0" xfId="0" applyNumberFormat="1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66" fontId="5" fillId="7" borderId="0" xfId="0" applyNumberFormat="1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4" fontId="5" fillId="7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6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" fontId="5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0" borderId="0" xfId="0" applyFont="1" applyAlignment="1"/>
    <xf numFmtId="0" fontId="10" fillId="14" borderId="0" xfId="0" applyFont="1" applyFill="1" applyAlignment="1"/>
    <xf numFmtId="0" fontId="10" fillId="0" borderId="0" xfId="0" applyFont="1" applyAlignment="1"/>
    <xf numFmtId="0" fontId="1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>
      <alignment horizontal="right"/>
    </xf>
    <xf numFmtId="0" fontId="13" fillId="0" borderId="0" xfId="0" applyFont="1" applyAlignment="1"/>
    <xf numFmtId="0" fontId="1" fillId="0" borderId="1" xfId="0" applyFont="1" applyBorder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14" fillId="2" borderId="0" xfId="0" applyFont="1" applyFill="1" applyAlignment="1"/>
    <xf numFmtId="0" fontId="14" fillId="0" borderId="0" xfId="0" applyFont="1" applyAlignment="1"/>
    <xf numFmtId="0" fontId="15" fillId="0" borderId="0" xfId="0" applyFont="1" applyAlignment="1"/>
    <xf numFmtId="0" fontId="5" fillId="12" borderId="0" xfId="0" applyFont="1" applyFill="1" applyAlignment="1">
      <alignment horizontal="center" vertical="center"/>
    </xf>
    <xf numFmtId="4" fontId="5" fillId="12" borderId="0" xfId="0" applyNumberFormat="1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6" fontId="1" fillId="0" borderId="0" xfId="0" applyNumberFormat="1" applyFont="1"/>
    <xf numFmtId="0" fontId="1" fillId="5" borderId="0" xfId="0" applyFont="1" applyFill="1"/>
    <xf numFmtId="0" fontId="1" fillId="14" borderId="0" xfId="0" applyFont="1" applyFill="1"/>
    <xf numFmtId="0" fontId="1" fillId="15" borderId="0" xfId="0" applyFont="1" applyFill="1"/>
    <xf numFmtId="0" fontId="16" fillId="0" borderId="0" xfId="0" applyFont="1" applyAlignment="1">
      <alignment horizontal="center"/>
    </xf>
    <xf numFmtId="0" fontId="16" fillId="16" borderId="1" xfId="0" applyFont="1" applyFill="1" applyBorder="1" applyAlignment="1">
      <alignment horizontal="center"/>
    </xf>
    <xf numFmtId="0" fontId="16" fillId="16" borderId="0" xfId="0" applyFont="1" applyFill="1" applyAlignment="1">
      <alignment horizontal="center"/>
    </xf>
    <xf numFmtId="0" fontId="16" fillId="0" borderId="1" xfId="0" applyFont="1" applyBorder="1" applyAlignment="1">
      <alignment horizontal="center"/>
    </xf>
    <xf numFmtId="14" fontId="1" fillId="0" borderId="0" xfId="0" applyNumberFormat="1" applyFont="1" applyAlignment="1"/>
    <xf numFmtId="4" fontId="1" fillId="0" borderId="0" xfId="0" applyNumberFormat="1" applyFont="1" applyAlignment="1"/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14" fontId="4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7" fillId="13" borderId="1" xfId="0" applyFont="1" applyFill="1" applyBorder="1" applyAlignment="1">
      <alignment horizontal="center" wrapText="1"/>
    </xf>
    <xf numFmtId="14" fontId="1" fillId="13" borderId="1" xfId="0" applyNumberFormat="1" applyFont="1" applyFill="1" applyBorder="1" applyAlignment="1">
      <alignment horizontal="center" wrapText="1"/>
    </xf>
    <xf numFmtId="0" fontId="18" fillId="13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 wrapText="1"/>
    </xf>
    <xf numFmtId="0" fontId="1" fillId="13" borderId="1" xfId="0" applyFont="1" applyFill="1" applyBorder="1" applyAlignment="1">
      <alignment horizontal="center" wrapText="1"/>
    </xf>
    <xf numFmtId="14" fontId="17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14" fontId="1" fillId="13" borderId="1" xfId="0" applyNumberFormat="1" applyFont="1" applyFill="1" applyBorder="1" applyAlignment="1">
      <alignment horizontal="center" wrapText="1"/>
    </xf>
    <xf numFmtId="14" fontId="17" fillId="0" borderId="1" xfId="0" applyNumberFormat="1" applyFont="1" applyBorder="1" applyAlignment="1">
      <alignment horizontal="center" wrapText="1"/>
    </xf>
    <xf numFmtId="3" fontId="5" fillId="5" borderId="0" xfId="0" applyNumberFormat="1" applyFont="1" applyFill="1" applyAlignment="1">
      <alignment horizontal="center" vertical="center"/>
    </xf>
    <xf numFmtId="0" fontId="0" fillId="0" borderId="0" xfId="0" applyFont="1" applyAlignment="1"/>
    <xf numFmtId="3" fontId="5" fillId="6" borderId="0" xfId="0" applyNumberFormat="1" applyFont="1" applyFill="1" applyAlignment="1">
      <alignment horizontal="center" vertical="center"/>
    </xf>
    <xf numFmtId="3" fontId="5" fillId="7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31.5703125" customWidth="1"/>
    <col min="4" max="4" width="18.85546875" customWidth="1"/>
  </cols>
  <sheetData>
    <row r="1" spans="1:2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>
        <v>44104</v>
      </c>
      <c r="C2" s="1" t="s">
        <v>29</v>
      </c>
      <c r="D2" s="3">
        <f>IFERROR(VLOOKUP(C2, Рейтинг!$A$2:$C$22, 3, FALSE), VLOOKUP(C2, Рейтинг!$B$2:$C$22, 2, FALSE))</f>
        <v>4.0000000000000001E-3</v>
      </c>
      <c r="E2" s="1">
        <v>197831000</v>
      </c>
      <c r="F2" s="1">
        <v>36090739000</v>
      </c>
      <c r="G2" s="1">
        <v>36830089000</v>
      </c>
      <c r="H2" s="1">
        <v>0</v>
      </c>
      <c r="I2" s="1">
        <v>338000</v>
      </c>
      <c r="J2" s="1">
        <v>32709571000</v>
      </c>
      <c r="K2" s="1">
        <v>32668895000</v>
      </c>
      <c r="L2" s="1">
        <v>4120518000</v>
      </c>
      <c r="M2" s="1">
        <v>425159000</v>
      </c>
      <c r="N2" s="1">
        <v>901020000</v>
      </c>
      <c r="O2" s="1">
        <v>847748000</v>
      </c>
      <c r="P2" s="1">
        <v>2.4000000000000057</v>
      </c>
      <c r="Q2" s="1">
        <v>4.1900000000000004</v>
      </c>
      <c r="R2" s="1">
        <v>0.13</v>
      </c>
      <c r="S2" s="1">
        <v>0.28000000000000003</v>
      </c>
      <c r="T2" s="1">
        <v>0.69</v>
      </c>
      <c r="U2" s="1">
        <v>4.28</v>
      </c>
      <c r="V2" s="1">
        <v>4.99</v>
      </c>
      <c r="W2" s="1">
        <v>6.03</v>
      </c>
      <c r="X2" s="1" t="s">
        <v>30</v>
      </c>
      <c r="Y2" s="1">
        <v>0.10318095928715759</v>
      </c>
      <c r="Z2" s="1">
        <v>7.9382182046043726</v>
      </c>
      <c r="AA2" s="1">
        <v>1</v>
      </c>
      <c r="AB2" s="1">
        <v>0</v>
      </c>
    </row>
    <row r="3" spans="1:28">
      <c r="A3" s="1" t="s">
        <v>28</v>
      </c>
      <c r="B3" s="1">
        <v>43942</v>
      </c>
      <c r="C3" s="1" t="s">
        <v>29</v>
      </c>
      <c r="D3" s="109">
        <f>IFERROR(VLOOKUP(C3, Рейтинг!$A$2:$C$22, 3, FALSE), VLOOKUP(C3, Рейтинг!$B$2:$C$22, 2, FALSE))</f>
        <v>4.0000000000000001E-3</v>
      </c>
      <c r="E3" s="1">
        <v>748706000</v>
      </c>
      <c r="F3" s="1">
        <v>33545663000</v>
      </c>
      <c r="G3" s="1">
        <v>34914233000</v>
      </c>
      <c r="H3" s="1">
        <v>0</v>
      </c>
      <c r="I3" s="1">
        <v>2008000</v>
      </c>
      <c r="J3" s="1">
        <v>32348271000</v>
      </c>
      <c r="K3" s="1">
        <v>32322076000</v>
      </c>
      <c r="L3" s="1">
        <v>2565962000</v>
      </c>
      <c r="M3" s="1">
        <v>141023000</v>
      </c>
      <c r="N3" s="1">
        <v>670227000</v>
      </c>
      <c r="O3" s="1">
        <v>718284000</v>
      </c>
      <c r="P3" s="1">
        <v>2.4000000000000057</v>
      </c>
      <c r="Q3" s="1">
        <v>6.15</v>
      </c>
      <c r="R3" s="1">
        <v>0.2</v>
      </c>
      <c r="S3" s="1">
        <v>0.34</v>
      </c>
      <c r="T3" s="1">
        <v>0.57999999999999996</v>
      </c>
      <c r="U3" s="1">
        <v>5.53</v>
      </c>
      <c r="V3" s="1">
        <v>5.78</v>
      </c>
      <c r="W3" s="1">
        <v>6.19</v>
      </c>
      <c r="X3" s="1" t="s">
        <v>31</v>
      </c>
      <c r="Y3" s="1">
        <v>5.4959114749166198E-2</v>
      </c>
      <c r="Z3" s="1">
        <v>12.606683575204933</v>
      </c>
      <c r="AA3" s="1">
        <v>1</v>
      </c>
      <c r="AB3" s="1">
        <v>0</v>
      </c>
    </row>
    <row r="4" spans="1:28">
      <c r="A4" s="1" t="s">
        <v>28</v>
      </c>
      <c r="B4" s="1">
        <v>43614</v>
      </c>
      <c r="C4" s="1" t="s">
        <v>29</v>
      </c>
      <c r="D4" s="109">
        <f>IFERROR(VLOOKUP(C4, Рейтинг!$A$2:$C$22, 3, FALSE), VLOOKUP(C4, Рейтинг!$B$2:$C$22, 2, FALSE))</f>
        <v>4.0000000000000001E-3</v>
      </c>
      <c r="E4" s="1">
        <v>703377000</v>
      </c>
      <c r="F4" s="1">
        <v>29843060000</v>
      </c>
      <c r="G4" s="1">
        <v>31033100000</v>
      </c>
      <c r="H4" s="1">
        <v>0</v>
      </c>
      <c r="I4" s="1">
        <v>1428000</v>
      </c>
      <c r="J4" s="1">
        <v>27854418000</v>
      </c>
      <c r="K4" s="1">
        <v>27500294000</v>
      </c>
      <c r="L4" s="1">
        <v>2517197000</v>
      </c>
      <c r="M4" s="1">
        <v>582165000</v>
      </c>
      <c r="N4" s="1">
        <v>571871000</v>
      </c>
      <c r="O4" s="1">
        <v>654539000</v>
      </c>
      <c r="P4" s="1">
        <v>3.0400000000000063</v>
      </c>
      <c r="Q4" s="1">
        <v>7.81</v>
      </c>
      <c r="R4" s="1">
        <v>2.09</v>
      </c>
      <c r="S4" s="1">
        <v>2.0499999999999998</v>
      </c>
      <c r="T4" s="1">
        <v>2.25</v>
      </c>
      <c r="U4" s="1">
        <v>7.37</v>
      </c>
      <c r="V4" s="1">
        <v>7.58</v>
      </c>
      <c r="W4" s="1">
        <v>7.91</v>
      </c>
      <c r="X4" s="1" t="s">
        <v>32</v>
      </c>
      <c r="Y4" s="1">
        <v>0.23127510480903957</v>
      </c>
      <c r="Z4" s="1">
        <v>11.065648814931846</v>
      </c>
      <c r="AA4" s="1">
        <v>1</v>
      </c>
      <c r="AB4" s="1">
        <v>0</v>
      </c>
    </row>
    <row r="5" spans="1:28">
      <c r="A5" s="1" t="s">
        <v>28</v>
      </c>
      <c r="B5" s="1">
        <v>43255</v>
      </c>
      <c r="C5" s="1" t="s">
        <v>29</v>
      </c>
      <c r="D5" s="109">
        <f>IFERROR(VLOOKUP(C5, Рейтинг!$A$2:$C$22, 3, FALSE), VLOOKUP(C5, Рейтинг!$B$2:$C$22, 2, FALSE))</f>
        <v>4.0000000000000001E-3</v>
      </c>
      <c r="E5" s="1">
        <v>431237000</v>
      </c>
      <c r="F5" s="1">
        <v>23574359000</v>
      </c>
      <c r="G5" s="1">
        <v>25113766000</v>
      </c>
      <c r="H5" s="1">
        <v>0</v>
      </c>
      <c r="I5" s="1">
        <v>1261000</v>
      </c>
      <c r="J5" s="1">
        <v>23152350000</v>
      </c>
      <c r="K5" s="1">
        <v>22981504000</v>
      </c>
      <c r="L5" s="1">
        <v>1981461000</v>
      </c>
      <c r="M5" s="1">
        <v>533607000</v>
      </c>
      <c r="N5" s="1">
        <v>2510054000</v>
      </c>
      <c r="O5" s="1">
        <v>666179000</v>
      </c>
      <c r="P5" s="1">
        <v>4.2600000000000051</v>
      </c>
      <c r="Q5" s="1">
        <v>6.71</v>
      </c>
      <c r="R5" s="1">
        <v>2.52</v>
      </c>
      <c r="S5" s="1">
        <v>2.78</v>
      </c>
      <c r="T5" s="1">
        <v>2.94</v>
      </c>
      <c r="U5" s="1">
        <v>6.67</v>
      </c>
      <c r="V5" s="1">
        <v>6.86</v>
      </c>
      <c r="W5" s="1">
        <v>7.22</v>
      </c>
      <c r="X5" s="1" t="s">
        <v>33</v>
      </c>
      <c r="Y5" s="1">
        <v>0.2692997742574797</v>
      </c>
      <c r="Z5" s="1">
        <v>11.684484327473516</v>
      </c>
      <c r="AA5" s="1">
        <v>1</v>
      </c>
      <c r="AB5" s="1">
        <v>0</v>
      </c>
    </row>
    <row r="6" spans="1:28">
      <c r="A6" s="1" t="s">
        <v>28</v>
      </c>
      <c r="B6" s="1">
        <v>42899</v>
      </c>
      <c r="C6" s="1" t="s">
        <v>29</v>
      </c>
      <c r="D6" s="109">
        <f>IFERROR(VLOOKUP(C6, Рейтинг!$A$2:$C$22, 3, FALSE), VLOOKUP(C6, Рейтинг!$B$2:$C$22, 2, FALSE))</f>
        <v>4.0000000000000001E-3</v>
      </c>
      <c r="E6" s="1">
        <v>1043698000</v>
      </c>
      <c r="F6" s="1">
        <v>17696585000</v>
      </c>
      <c r="G6" s="1">
        <v>19315536000</v>
      </c>
      <c r="H6" s="1">
        <v>0</v>
      </c>
      <c r="I6" s="1">
        <v>282000</v>
      </c>
      <c r="J6" s="1">
        <v>17851181000</v>
      </c>
      <c r="K6" s="1">
        <v>17667085000</v>
      </c>
      <c r="L6" s="1">
        <v>1464335000</v>
      </c>
      <c r="M6" s="1">
        <v>321754000</v>
      </c>
      <c r="N6" s="1">
        <v>977936000</v>
      </c>
      <c r="O6" s="1">
        <v>646743000</v>
      </c>
      <c r="P6" s="1">
        <v>2.5100000000000051</v>
      </c>
      <c r="Q6" s="1">
        <v>9.07</v>
      </c>
      <c r="R6" s="1">
        <v>1.38</v>
      </c>
      <c r="S6" s="1">
        <v>1.79</v>
      </c>
      <c r="T6" s="1">
        <v>2.21</v>
      </c>
      <c r="U6" s="1">
        <v>8</v>
      </c>
      <c r="V6" s="1">
        <v>7.82</v>
      </c>
      <c r="W6" s="1">
        <v>7.64</v>
      </c>
      <c r="X6" s="1" t="s">
        <v>34</v>
      </c>
      <c r="Y6" s="1">
        <v>0.21972704333366341</v>
      </c>
      <c r="Z6" s="1">
        <v>12.190640119917916</v>
      </c>
      <c r="AA6" s="1">
        <v>1</v>
      </c>
      <c r="AB6" s="1">
        <v>0</v>
      </c>
    </row>
    <row r="7" spans="1:28">
      <c r="A7" s="1" t="s">
        <v>28</v>
      </c>
      <c r="B7" s="1">
        <v>42535</v>
      </c>
      <c r="C7" s="1" t="s">
        <v>35</v>
      </c>
      <c r="D7" s="109">
        <f>IFERROR(VLOOKUP(C7, Рейтинг!$A$2:$C$22, 3, FALSE), VLOOKUP(C7, Рейтинг!$B$2:$C$22, 2, FALSE))</f>
        <v>0</v>
      </c>
      <c r="E7" s="1">
        <v>265289000</v>
      </c>
      <c r="F7" s="1">
        <v>12467580000</v>
      </c>
      <c r="G7" s="1">
        <v>13486367000</v>
      </c>
      <c r="H7" s="1">
        <v>0</v>
      </c>
      <c r="I7" s="1">
        <v>39270000</v>
      </c>
      <c r="J7" s="1">
        <v>11175388000</v>
      </c>
      <c r="K7" s="1">
        <v>11124657000</v>
      </c>
      <c r="L7" s="1">
        <v>262998000</v>
      </c>
      <c r="M7" s="1">
        <v>2164571000</v>
      </c>
      <c r="N7" s="1">
        <v>3739354230000</v>
      </c>
      <c r="O7" s="1">
        <v>1151688200000</v>
      </c>
      <c r="P7" s="1">
        <v>5.3900000000000006</v>
      </c>
      <c r="Q7" s="1">
        <v>10.32</v>
      </c>
      <c r="R7" s="1">
        <v>0.74</v>
      </c>
      <c r="S7" s="1">
        <v>1.1499999999999999</v>
      </c>
      <c r="T7" s="1">
        <v>1.62</v>
      </c>
      <c r="U7" s="1">
        <v>9.69</v>
      </c>
      <c r="V7" s="1">
        <v>9.18</v>
      </c>
      <c r="W7" s="1">
        <v>8.83</v>
      </c>
      <c r="X7" s="1" t="s">
        <v>36</v>
      </c>
      <c r="Y7" s="1">
        <v>8.2303705731602523</v>
      </c>
      <c r="Z7" s="1">
        <v>42.49229271705488</v>
      </c>
      <c r="AA7" s="1">
        <v>1</v>
      </c>
      <c r="AB7" s="1">
        <v>0</v>
      </c>
    </row>
    <row r="8" spans="1:28">
      <c r="A8" s="1" t="s">
        <v>28</v>
      </c>
      <c r="B8" s="1">
        <v>42221</v>
      </c>
      <c r="C8" s="1" t="s">
        <v>37</v>
      </c>
      <c r="D8" s="109">
        <f>IFERROR(VLOOKUP(C8, Рейтинг!$A$2:$C$22, 3, FALSE), VLOOKUP(C8, Рейтинг!$B$2:$C$22, 2, FALSE))</f>
        <v>7.0000000000000001E-3</v>
      </c>
      <c r="E8" s="1">
        <v>188583000</v>
      </c>
      <c r="F8" s="1">
        <v>11730791000</v>
      </c>
      <c r="G8" s="1">
        <v>12642955000</v>
      </c>
      <c r="H8" s="1">
        <v>0</v>
      </c>
      <c r="I8" s="1">
        <v>50647000</v>
      </c>
      <c r="J8" s="1">
        <v>10340748000</v>
      </c>
      <c r="K8" s="1">
        <v>10278892000</v>
      </c>
      <c r="L8" s="1">
        <v>137945000</v>
      </c>
      <c r="M8" s="1">
        <v>108300000</v>
      </c>
      <c r="N8" s="1">
        <v>1173043040000</v>
      </c>
      <c r="O8" s="1">
        <v>1060641710000</v>
      </c>
      <c r="P8" s="1">
        <v>12.909999999999997</v>
      </c>
      <c r="Q8" s="1">
        <v>10.16</v>
      </c>
      <c r="R8" s="1">
        <v>0.73</v>
      </c>
      <c r="S8" s="1">
        <v>1.65</v>
      </c>
      <c r="T8" s="1">
        <v>2.2799999999999998</v>
      </c>
      <c r="U8" s="1">
        <v>10.18</v>
      </c>
      <c r="V8" s="1">
        <v>10.96</v>
      </c>
      <c r="W8" s="1">
        <v>11.01</v>
      </c>
      <c r="X8" s="1" t="s">
        <v>38</v>
      </c>
      <c r="Y8" s="1">
        <v>0.78509550907970571</v>
      </c>
      <c r="Z8" s="1">
        <v>74.962833013157422</v>
      </c>
      <c r="AA8" s="1">
        <v>0</v>
      </c>
      <c r="AB8" s="1">
        <v>0</v>
      </c>
    </row>
    <row r="9" spans="1:28">
      <c r="A9" s="1" t="s">
        <v>28</v>
      </c>
      <c r="B9" s="1">
        <v>41841</v>
      </c>
      <c r="C9" s="1" t="s">
        <v>39</v>
      </c>
      <c r="D9" s="109">
        <f>IFERROR(VLOOKUP(C9, Рейтинг!$A$2:$C$22, 3, FALSE), VLOOKUP(C9, Рейтинг!$B$2:$C$22, 2, FALSE))</f>
        <v>0.02</v>
      </c>
      <c r="E9" s="1">
        <v>667982000</v>
      </c>
      <c r="F9" s="1">
        <v>9869754000</v>
      </c>
      <c r="G9" s="1">
        <v>11486126000</v>
      </c>
      <c r="H9" s="1">
        <v>0</v>
      </c>
      <c r="I9" s="1">
        <v>21538000</v>
      </c>
      <c r="J9" s="1">
        <v>9212679000</v>
      </c>
      <c r="K9" s="1">
        <v>9191141000</v>
      </c>
      <c r="L9" s="1">
        <v>175332000</v>
      </c>
      <c r="M9" s="1">
        <v>1139045000</v>
      </c>
      <c r="N9" s="1">
        <v>1061287230000</v>
      </c>
      <c r="O9" s="1">
        <v>975975090000</v>
      </c>
      <c r="P9" s="1">
        <v>11.349999999999994</v>
      </c>
      <c r="Q9" s="1">
        <v>8.6</v>
      </c>
      <c r="R9" s="1">
        <v>0.51</v>
      </c>
      <c r="S9" s="1">
        <v>1.7</v>
      </c>
      <c r="T9" s="1">
        <v>2.4900000000000002</v>
      </c>
      <c r="U9" s="1">
        <v>8.58</v>
      </c>
      <c r="V9" s="1">
        <v>8.9700000000000006</v>
      </c>
      <c r="W9" s="1">
        <v>9.09</v>
      </c>
      <c r="X9" s="1" t="s">
        <v>40</v>
      </c>
      <c r="Y9" s="1">
        <v>6.4965037756941113</v>
      </c>
      <c r="Z9" s="1">
        <v>52.544196153582917</v>
      </c>
      <c r="AA9" s="1">
        <v>0</v>
      </c>
      <c r="AB9" s="1">
        <v>0</v>
      </c>
    </row>
    <row r="10" spans="1:28">
      <c r="A10" s="1" t="s">
        <v>28</v>
      </c>
      <c r="B10" s="1">
        <v>41417</v>
      </c>
      <c r="C10" s="1" t="s">
        <v>39</v>
      </c>
      <c r="D10" s="109">
        <f>IFERROR(VLOOKUP(C10, Рейтинг!$A$2:$C$22, 3, FALSE), VLOOKUP(C10, Рейтинг!$B$2:$C$22, 2, FALSE))</f>
        <v>0.02</v>
      </c>
      <c r="E10" s="1">
        <v>822118000</v>
      </c>
      <c r="F10" s="1">
        <v>8321792000</v>
      </c>
      <c r="G10" s="1">
        <v>10214780000</v>
      </c>
      <c r="H10" s="1">
        <v>0</v>
      </c>
      <c r="I10" s="1">
        <v>29395000</v>
      </c>
      <c r="J10" s="1">
        <v>8297607000</v>
      </c>
      <c r="K10" s="1">
        <v>8268212000</v>
      </c>
      <c r="L10" s="1">
        <v>171154000</v>
      </c>
      <c r="M10" s="1">
        <v>90329000</v>
      </c>
      <c r="N10" s="1">
        <v>1868173880000</v>
      </c>
      <c r="O10" s="1">
        <v>945844190000</v>
      </c>
      <c r="P10" s="1">
        <v>6.4699999999999989</v>
      </c>
      <c r="Q10" s="1">
        <v>6.3</v>
      </c>
      <c r="R10" s="1">
        <v>0.26</v>
      </c>
      <c r="S10" s="1">
        <v>0.91</v>
      </c>
      <c r="T10" s="1">
        <v>2.02</v>
      </c>
      <c r="U10" s="1">
        <v>5.92</v>
      </c>
      <c r="V10" s="1">
        <v>6.14</v>
      </c>
      <c r="W10" s="1">
        <v>6.7</v>
      </c>
      <c r="X10" s="1" t="s">
        <v>41</v>
      </c>
      <c r="Y10" s="1">
        <v>0.52776446942519606</v>
      </c>
      <c r="Z10" s="1">
        <v>48.480356871589329</v>
      </c>
      <c r="AA10" s="1">
        <v>0</v>
      </c>
      <c r="AB10" s="1">
        <v>0</v>
      </c>
    </row>
    <row r="11" spans="1:28">
      <c r="A11" s="1" t="s">
        <v>28</v>
      </c>
      <c r="B11" s="1">
        <v>40843</v>
      </c>
      <c r="C11" s="1" t="s">
        <v>39</v>
      </c>
      <c r="D11" s="109">
        <f>IFERROR(VLOOKUP(C11, Рейтинг!$A$2:$C$22, 3, FALSE), VLOOKUP(C11, Рейтинг!$B$2:$C$22, 2, FALSE))</f>
        <v>0.02</v>
      </c>
      <c r="E11" s="1">
        <v>459719000</v>
      </c>
      <c r="F11" s="1">
        <v>6264921000</v>
      </c>
      <c r="G11" s="1">
        <v>7637695000</v>
      </c>
      <c r="H11" s="1">
        <v>0</v>
      </c>
      <c r="I11" s="1">
        <v>25371000</v>
      </c>
      <c r="J11" s="1">
        <v>6601860000</v>
      </c>
      <c r="K11" s="1">
        <v>6576489000</v>
      </c>
      <c r="L11" s="1">
        <v>209641000</v>
      </c>
      <c r="M11" s="1">
        <v>470235000</v>
      </c>
      <c r="N11" s="1">
        <v>1524171690000</v>
      </c>
      <c r="O11" s="1">
        <v>808194990000</v>
      </c>
      <c r="P11" s="1">
        <v>6.0999999999999943</v>
      </c>
      <c r="Q11" s="1">
        <v>4.92</v>
      </c>
      <c r="R11" s="1">
        <v>0.31</v>
      </c>
      <c r="S11" s="1">
        <v>1.2</v>
      </c>
      <c r="T11" s="1">
        <v>2.42</v>
      </c>
      <c r="U11" s="1">
        <v>6.2</v>
      </c>
      <c r="V11" s="1">
        <v>7.76</v>
      </c>
      <c r="W11" s="1">
        <v>8.1999999999999993</v>
      </c>
      <c r="X11" s="1" t="s">
        <v>42</v>
      </c>
      <c r="Y11" s="1">
        <v>2.2430488310969707</v>
      </c>
      <c r="Z11" s="1">
        <v>31.491263636407002</v>
      </c>
      <c r="AA11" s="1">
        <v>0</v>
      </c>
      <c r="AB11" s="1">
        <v>0</v>
      </c>
    </row>
    <row r="12" spans="1:28">
      <c r="A12" s="1" t="s">
        <v>28</v>
      </c>
      <c r="B12" s="1">
        <v>40834</v>
      </c>
      <c r="C12" s="1" t="s">
        <v>39</v>
      </c>
      <c r="D12" s="109">
        <f>IFERROR(VLOOKUP(C12, Рейтинг!$A$2:$C$22, 3, FALSE), VLOOKUP(C12, Рейтинг!$B$2:$C$22, 2, FALSE))</f>
        <v>0.02</v>
      </c>
      <c r="E12" s="1">
        <v>459719000</v>
      </c>
      <c r="F12" s="1">
        <v>6264921000</v>
      </c>
      <c r="G12" s="1">
        <v>7637695000</v>
      </c>
      <c r="H12" s="1">
        <v>0</v>
      </c>
      <c r="I12" s="1">
        <v>25372000</v>
      </c>
      <c r="J12" s="1">
        <v>6601860000</v>
      </c>
      <c r="K12" s="1">
        <v>6576489000</v>
      </c>
      <c r="L12" s="1">
        <v>209641000</v>
      </c>
      <c r="M12" s="1">
        <v>470235000</v>
      </c>
      <c r="N12" s="1">
        <v>1524171690000</v>
      </c>
      <c r="O12" s="1">
        <v>808194990000</v>
      </c>
      <c r="P12" s="1">
        <v>6.0999999999999943</v>
      </c>
      <c r="Q12" s="1">
        <v>5.04</v>
      </c>
      <c r="R12" s="1">
        <v>0.28000000000000003</v>
      </c>
      <c r="S12" s="1">
        <v>1.07</v>
      </c>
      <c r="T12" s="1">
        <v>2.19</v>
      </c>
      <c r="U12" s="1">
        <v>6.55</v>
      </c>
      <c r="V12" s="1">
        <v>8.19</v>
      </c>
      <c r="W12" s="1">
        <v>8.65</v>
      </c>
      <c r="X12" s="1" t="s">
        <v>43</v>
      </c>
      <c r="Y12" s="1">
        <v>2.2430488310969707</v>
      </c>
      <c r="Z12" s="1">
        <v>31.491263636407002</v>
      </c>
      <c r="AA12" s="1">
        <v>0</v>
      </c>
      <c r="AB12" s="1">
        <v>0</v>
      </c>
    </row>
    <row r="13" spans="1:28">
      <c r="A13" s="1" t="s">
        <v>28</v>
      </c>
      <c r="B13" s="1">
        <v>40681</v>
      </c>
      <c r="C13" s="1" t="s">
        <v>39</v>
      </c>
      <c r="D13" s="109">
        <f>IFERROR(VLOOKUP(C13, Рейтинг!$A$2:$C$22, 3, FALSE), VLOOKUP(C13, Рейтинг!$B$2:$C$22, 2, FALSE))</f>
        <v>0.02</v>
      </c>
      <c r="E13" s="1">
        <v>459719000</v>
      </c>
      <c r="F13" s="1">
        <v>6264921000</v>
      </c>
      <c r="G13" s="1">
        <v>7637695000</v>
      </c>
      <c r="H13" s="1">
        <v>0</v>
      </c>
      <c r="I13" s="1">
        <v>25373000</v>
      </c>
      <c r="J13" s="1">
        <v>6601860000</v>
      </c>
      <c r="K13" s="1">
        <v>6576489000</v>
      </c>
      <c r="L13" s="1">
        <v>209641000</v>
      </c>
      <c r="M13" s="1">
        <v>470235000</v>
      </c>
      <c r="N13" s="1">
        <v>1524171690000</v>
      </c>
      <c r="O13" s="1">
        <v>808194990000</v>
      </c>
      <c r="P13" s="1">
        <v>6.0999999999999943</v>
      </c>
      <c r="Q13" s="1">
        <v>3.38</v>
      </c>
      <c r="R13" s="1">
        <v>0.57999999999999996</v>
      </c>
      <c r="S13" s="1">
        <v>1.87</v>
      </c>
      <c r="T13" s="1">
        <v>3.18</v>
      </c>
      <c r="U13" s="1">
        <v>4.88</v>
      </c>
      <c r="V13" s="1">
        <v>6.82</v>
      </c>
      <c r="W13" s="1">
        <v>8.02</v>
      </c>
      <c r="X13" s="1" t="s">
        <v>44</v>
      </c>
      <c r="Y13" s="1">
        <v>2.2430488310969707</v>
      </c>
      <c r="Z13" s="1">
        <v>31.491263636407002</v>
      </c>
      <c r="AA13" s="1">
        <v>0</v>
      </c>
      <c r="AB13" s="1">
        <v>0</v>
      </c>
    </row>
    <row r="14" spans="1:28">
      <c r="A14" s="1" t="s">
        <v>28</v>
      </c>
      <c r="B14" s="1">
        <v>39768</v>
      </c>
      <c r="C14" s="1" t="s">
        <v>39</v>
      </c>
      <c r="D14" s="109">
        <f>IFERROR(VLOOKUP(C14, Рейтинг!$A$2:$C$22, 3, FALSE), VLOOKUP(C14, Рейтинг!$B$2:$C$22, 2, FALSE))</f>
        <v>0.02</v>
      </c>
      <c r="E14" s="1">
        <v>89562000</v>
      </c>
      <c r="F14" s="1">
        <v>4672795000</v>
      </c>
      <c r="G14" s="1">
        <v>6676576000</v>
      </c>
      <c r="H14" s="1">
        <v>0</v>
      </c>
      <c r="I14" s="1">
        <v>18403000</v>
      </c>
      <c r="J14" s="1">
        <v>5379455000</v>
      </c>
      <c r="K14" s="1">
        <v>5361052000</v>
      </c>
      <c r="L14" s="1">
        <v>186845000</v>
      </c>
      <c r="M14" s="1">
        <v>0</v>
      </c>
      <c r="N14" s="1">
        <v>806192390</v>
      </c>
      <c r="O14" s="1">
        <v>486840000</v>
      </c>
      <c r="P14" s="1">
        <v>13.280000000000001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>
        <v>0</v>
      </c>
      <c r="Z14" s="1">
        <v>28.791003237978003</v>
      </c>
      <c r="AA14" s="1">
        <v>0</v>
      </c>
      <c r="AB14" s="1">
        <v>0</v>
      </c>
    </row>
    <row r="15" spans="1:28">
      <c r="A15" s="1" t="s">
        <v>45</v>
      </c>
      <c r="B15" s="1">
        <v>44000</v>
      </c>
      <c r="C15" s="1" t="s">
        <v>29</v>
      </c>
      <c r="D15" s="109">
        <f>IFERROR(VLOOKUP(C15, Рейтинг!$A$2:$C$22, 3, FALSE), VLOOKUP(C15, Рейтинг!$B$2:$C$22, 2, FALSE))</f>
        <v>4.0000000000000001E-3</v>
      </c>
      <c r="E15" s="1">
        <v>773796000</v>
      </c>
      <c r="F15" s="1">
        <v>8331137000</v>
      </c>
      <c r="G15" s="1">
        <v>9819691000</v>
      </c>
      <c r="H15" s="1">
        <v>0</v>
      </c>
      <c r="I15" s="1">
        <v>180000</v>
      </c>
      <c r="J15" s="1">
        <v>17368464000</v>
      </c>
      <c r="K15" s="1">
        <v>8654739000</v>
      </c>
      <c r="L15" s="1">
        <v>1105966000</v>
      </c>
      <c r="M15" s="1">
        <v>380370000</v>
      </c>
      <c r="N15" s="1">
        <v>1400729000</v>
      </c>
      <c r="O15" s="1">
        <v>332133000</v>
      </c>
      <c r="P15" s="1">
        <v>2.4000000000000057</v>
      </c>
      <c r="Q15" s="1">
        <v>4.75</v>
      </c>
      <c r="R15" s="1">
        <v>0.19</v>
      </c>
      <c r="S15" s="1">
        <v>0.34</v>
      </c>
      <c r="T15" s="1">
        <v>0.71</v>
      </c>
      <c r="U15" s="1">
        <v>4.1900000000000004</v>
      </c>
      <c r="V15" s="1">
        <v>4.6900000000000004</v>
      </c>
      <c r="W15" s="1">
        <v>5.31</v>
      </c>
      <c r="X15" s="1" t="s">
        <v>46</v>
      </c>
      <c r="Y15" s="1">
        <v>0.34392558179907884</v>
      </c>
      <c r="Z15" s="1">
        <v>15.704338108043105</v>
      </c>
      <c r="AA15" s="1">
        <v>1</v>
      </c>
      <c r="AB15" s="1">
        <v>0</v>
      </c>
    </row>
    <row r="16" spans="1:28">
      <c r="A16" s="1" t="s">
        <v>45</v>
      </c>
      <c r="B16" s="1">
        <v>43641</v>
      </c>
      <c r="C16" s="1" t="s">
        <v>29</v>
      </c>
      <c r="D16" s="109">
        <f>IFERROR(VLOOKUP(C16, Рейтинг!$A$2:$C$22, 3, FALSE), VLOOKUP(C16, Рейтинг!$B$2:$C$22, 2, FALSE))</f>
        <v>4.0000000000000001E-3</v>
      </c>
      <c r="E16" s="1">
        <v>72322000</v>
      </c>
      <c r="F16" s="1">
        <v>6903876000</v>
      </c>
      <c r="G16" s="1">
        <v>7003956000</v>
      </c>
      <c r="H16" s="1">
        <v>0</v>
      </c>
      <c r="I16" s="1">
        <v>0</v>
      </c>
      <c r="J16" s="1">
        <v>12294178000</v>
      </c>
      <c r="K16" s="1">
        <v>6139689000</v>
      </c>
      <c r="L16" s="1">
        <v>849467000</v>
      </c>
      <c r="M16" s="1">
        <v>331892000</v>
      </c>
      <c r="N16" s="1">
        <v>519200000</v>
      </c>
      <c r="O16" s="1">
        <v>208673000</v>
      </c>
      <c r="P16" s="1">
        <v>3.0400000000000063</v>
      </c>
      <c r="Q16" s="1">
        <v>7.51</v>
      </c>
      <c r="R16" s="1">
        <v>1.71</v>
      </c>
      <c r="S16" s="1">
        <v>1.73</v>
      </c>
      <c r="T16" s="1">
        <v>2</v>
      </c>
      <c r="U16" s="1">
        <v>7.06</v>
      </c>
      <c r="V16" s="1">
        <v>7.22</v>
      </c>
      <c r="W16" s="1">
        <v>7.41</v>
      </c>
      <c r="X16" s="1" t="s">
        <v>47</v>
      </c>
      <c r="Y16" s="1">
        <v>0.39070617222328824</v>
      </c>
      <c r="Z16" s="1">
        <v>14.47281412933051</v>
      </c>
      <c r="AA16" s="1">
        <v>1</v>
      </c>
      <c r="AB16" s="1">
        <v>0</v>
      </c>
    </row>
    <row r="17" spans="1:28">
      <c r="A17" s="1" t="s">
        <v>45</v>
      </c>
      <c r="B17" s="1">
        <v>43543</v>
      </c>
      <c r="C17" s="1" t="s">
        <v>29</v>
      </c>
      <c r="D17" s="109">
        <f>IFERROR(VLOOKUP(C17, Рейтинг!$A$2:$C$22, 3, FALSE), VLOOKUP(C17, Рейтинг!$B$2:$C$22, 2, FALSE))</f>
        <v>4.0000000000000001E-3</v>
      </c>
      <c r="E17" s="1">
        <v>199165000</v>
      </c>
      <c r="F17" s="1">
        <v>6480816000</v>
      </c>
      <c r="G17" s="1">
        <v>6714997000</v>
      </c>
      <c r="H17" s="1">
        <v>0</v>
      </c>
      <c r="I17" s="1">
        <v>180000</v>
      </c>
      <c r="J17" s="1">
        <v>12123106000</v>
      </c>
      <c r="K17" s="1">
        <v>6054574000</v>
      </c>
      <c r="L17" s="1">
        <v>646465000</v>
      </c>
      <c r="M17" s="1">
        <v>128891000</v>
      </c>
      <c r="N17" s="1">
        <v>315059000</v>
      </c>
      <c r="O17" s="1">
        <v>92519000</v>
      </c>
      <c r="P17" s="1">
        <v>3.0400000000000063</v>
      </c>
      <c r="Q17" s="1">
        <v>7.46</v>
      </c>
      <c r="R17" s="1">
        <v>2.46</v>
      </c>
      <c r="S17" s="1">
        <v>2.42</v>
      </c>
      <c r="T17" s="1">
        <v>2.61</v>
      </c>
      <c r="U17" s="1">
        <v>7.37</v>
      </c>
      <c r="V17" s="1">
        <v>7.82</v>
      </c>
      <c r="W17" s="1">
        <v>8.17</v>
      </c>
      <c r="X17" s="1" t="s">
        <v>48</v>
      </c>
      <c r="Y17" s="1">
        <v>0.1993781565900706</v>
      </c>
      <c r="Z17" s="1">
        <v>18.752919338247239</v>
      </c>
      <c r="AA17" s="1">
        <v>1</v>
      </c>
      <c r="AB17" s="1">
        <v>0</v>
      </c>
    </row>
    <row r="18" spans="1:28">
      <c r="A18" s="1" t="s">
        <v>45</v>
      </c>
      <c r="B18" s="1">
        <v>43188</v>
      </c>
      <c r="C18" s="1" t="s">
        <v>29</v>
      </c>
      <c r="D18" s="109">
        <f>IFERROR(VLOOKUP(C18, Рейтинг!$A$2:$C$22, 3, FALSE), VLOOKUP(C18, Рейтинг!$B$2:$C$22, 2, FALSE))</f>
        <v>4.0000000000000001E-3</v>
      </c>
      <c r="E18" s="1">
        <v>133616000</v>
      </c>
      <c r="F18" s="1">
        <v>5027604000</v>
      </c>
      <c r="G18" s="1">
        <v>5198997000</v>
      </c>
      <c r="H18" s="1">
        <v>0</v>
      </c>
      <c r="I18" s="1">
        <v>0</v>
      </c>
      <c r="J18" s="1">
        <v>9396963000</v>
      </c>
      <c r="K18" s="1">
        <v>4691952000</v>
      </c>
      <c r="L18" s="1">
        <v>493986000</v>
      </c>
      <c r="M18" s="1">
        <v>120508000</v>
      </c>
      <c r="N18" s="1">
        <v>346480000</v>
      </c>
      <c r="O18" s="1">
        <v>148233000</v>
      </c>
      <c r="P18" s="1">
        <v>4.2600000000000051</v>
      </c>
      <c r="Q18" s="1">
        <v>7</v>
      </c>
      <c r="R18" s="1">
        <v>2.27</v>
      </c>
      <c r="S18" s="1">
        <v>2.56</v>
      </c>
      <c r="T18" s="1">
        <v>2.74</v>
      </c>
      <c r="U18" s="1">
        <v>6.15</v>
      </c>
      <c r="V18" s="1">
        <v>6.44</v>
      </c>
      <c r="W18" s="1">
        <v>6.86</v>
      </c>
      <c r="X18" s="1" t="s">
        <v>49</v>
      </c>
      <c r="Y18" s="1">
        <v>0.2439502334074245</v>
      </c>
      <c r="Z18" s="1">
        <v>19.022731413440866</v>
      </c>
      <c r="AA18" s="1">
        <v>1</v>
      </c>
      <c r="AB18" s="1">
        <v>0</v>
      </c>
    </row>
    <row r="19" spans="1:28">
      <c r="A19" s="1" t="s">
        <v>45</v>
      </c>
      <c r="B19" s="1">
        <v>42926</v>
      </c>
      <c r="C19" s="1" t="s">
        <v>29</v>
      </c>
      <c r="D19" s="109">
        <f>IFERROR(VLOOKUP(C19, Рейтинг!$A$2:$C$22, 3, FALSE), VLOOKUP(C19, Рейтинг!$B$2:$C$22, 2, FALSE))</f>
        <v>4.0000000000000001E-3</v>
      </c>
      <c r="E19" s="1">
        <v>36006000</v>
      </c>
      <c r="F19" s="1">
        <v>4329464000</v>
      </c>
      <c r="G19" s="1">
        <v>4451622000</v>
      </c>
      <c r="H19" s="1">
        <v>0</v>
      </c>
      <c r="I19" s="1">
        <v>0</v>
      </c>
      <c r="J19" s="1">
        <v>7610298000</v>
      </c>
      <c r="K19" s="1">
        <v>3557385000</v>
      </c>
      <c r="L19" s="1">
        <v>445584000</v>
      </c>
      <c r="M19" s="1">
        <v>169053000</v>
      </c>
      <c r="N19" s="1">
        <v>428341000</v>
      </c>
      <c r="O19" s="1">
        <v>48027000</v>
      </c>
      <c r="P19" s="1">
        <v>2.5100000000000051</v>
      </c>
      <c r="Q19" s="1">
        <v>8.64</v>
      </c>
      <c r="R19" s="1">
        <v>1.4</v>
      </c>
      <c r="S19" s="1">
        <v>1.93</v>
      </c>
      <c r="T19" s="1">
        <v>2.38</v>
      </c>
      <c r="U19" s="1">
        <v>8.1</v>
      </c>
      <c r="V19" s="1">
        <v>8.07</v>
      </c>
      <c r="W19" s="1">
        <v>7.93</v>
      </c>
      <c r="X19" s="1" t="s">
        <v>50</v>
      </c>
      <c r="Y19" s="1">
        <v>0.37939647743186472</v>
      </c>
      <c r="Z19" s="1">
        <v>17.079378972314984</v>
      </c>
      <c r="AA19" s="1">
        <v>1</v>
      </c>
      <c r="AB19" s="1">
        <v>0</v>
      </c>
    </row>
    <row r="20" spans="1:28">
      <c r="A20" s="1" t="s">
        <v>45</v>
      </c>
      <c r="B20" s="1">
        <v>42565</v>
      </c>
      <c r="C20" s="1" t="s">
        <v>37</v>
      </c>
      <c r="D20" s="109">
        <f>IFERROR(VLOOKUP(C20, Рейтинг!$A$2:$C$22, 3, FALSE), VLOOKUP(C20, Рейтинг!$B$2:$C$22, 2, FALSE))</f>
        <v>7.0000000000000001E-3</v>
      </c>
      <c r="E20" s="1">
        <v>44593000</v>
      </c>
      <c r="F20" s="1">
        <v>1758771000</v>
      </c>
      <c r="G20" s="1">
        <v>1874917000</v>
      </c>
      <c r="H20" s="1">
        <v>0</v>
      </c>
      <c r="I20" s="1">
        <v>2532000</v>
      </c>
      <c r="J20" s="1">
        <v>1695332000</v>
      </c>
      <c r="K20" s="1">
        <v>1682968000</v>
      </c>
      <c r="L20" s="1">
        <v>184881000</v>
      </c>
      <c r="M20" s="1">
        <v>87736000</v>
      </c>
      <c r="N20" s="4">
        <v>0</v>
      </c>
      <c r="O20" s="4">
        <v>0</v>
      </c>
      <c r="P20" s="1">
        <v>5.3900000000000006</v>
      </c>
      <c r="Q20" s="1">
        <v>10.31</v>
      </c>
      <c r="R20" s="1">
        <v>0.68</v>
      </c>
      <c r="S20" s="1">
        <v>1.1000000000000001</v>
      </c>
      <c r="T20" s="1">
        <v>1.53</v>
      </c>
      <c r="U20" s="1">
        <v>9.61</v>
      </c>
      <c r="V20" s="1">
        <v>8.9</v>
      </c>
      <c r="W20" s="1">
        <v>8.44</v>
      </c>
      <c r="X20" s="1" t="s">
        <v>51</v>
      </c>
      <c r="Y20" s="1">
        <v>0.47455390223981914</v>
      </c>
      <c r="Z20" s="1">
        <v>9.1698552041583508</v>
      </c>
      <c r="AA20" s="1">
        <v>1</v>
      </c>
      <c r="AB20" s="1">
        <v>0</v>
      </c>
    </row>
    <row r="21" spans="1:28">
      <c r="A21" s="1" t="s">
        <v>45</v>
      </c>
      <c r="B21" s="1">
        <v>42291</v>
      </c>
      <c r="C21" s="1" t="s">
        <v>37</v>
      </c>
      <c r="D21" s="109">
        <f>IFERROR(VLOOKUP(C21, Рейтинг!$A$2:$C$22, 3, FALSE), VLOOKUP(C21, Рейтинг!$B$2:$C$22, 2, FALSE))</f>
        <v>7.0000000000000001E-3</v>
      </c>
      <c r="E21" s="1">
        <v>27580190</v>
      </c>
      <c r="F21" s="1">
        <v>1060070000</v>
      </c>
      <c r="G21" s="1">
        <v>1194541000</v>
      </c>
      <c r="H21" s="1">
        <v>0</v>
      </c>
      <c r="I21" s="1">
        <v>6966000</v>
      </c>
      <c r="J21" s="1">
        <v>864463620</v>
      </c>
      <c r="K21" s="1">
        <v>861174620</v>
      </c>
      <c r="L21" s="1">
        <v>267707789.99999997</v>
      </c>
      <c r="M21" s="1">
        <v>161557000</v>
      </c>
      <c r="N21" s="4">
        <v>0</v>
      </c>
      <c r="O21" s="4">
        <v>0</v>
      </c>
      <c r="P21" s="1">
        <v>12.909999999999997</v>
      </c>
      <c r="Q21" s="1">
        <v>11.39</v>
      </c>
      <c r="R21" s="1">
        <v>0.56999999999999995</v>
      </c>
      <c r="S21" s="1">
        <v>1.29</v>
      </c>
      <c r="T21" s="1">
        <v>1.99</v>
      </c>
      <c r="U21" s="1">
        <v>10.5</v>
      </c>
      <c r="V21" s="1">
        <v>10.54</v>
      </c>
      <c r="W21" s="1">
        <v>10.48</v>
      </c>
      <c r="X21" s="1" t="s">
        <v>52</v>
      </c>
      <c r="Y21" s="1">
        <v>0.60348262558964016</v>
      </c>
      <c r="Z21" s="1">
        <v>3.2291313599802236</v>
      </c>
      <c r="AA21" s="1">
        <v>0</v>
      </c>
      <c r="AB21" s="1">
        <v>0</v>
      </c>
    </row>
    <row r="22" spans="1:28">
      <c r="A22" s="1" t="s">
        <v>45</v>
      </c>
      <c r="B22" s="1">
        <v>42081</v>
      </c>
      <c r="C22" s="1" t="s">
        <v>37</v>
      </c>
      <c r="D22" s="109">
        <f>IFERROR(VLOOKUP(C22, Рейтинг!$A$2:$C$22, 3, FALSE), VLOOKUP(C22, Рейтинг!$B$2:$C$22, 2, FALSE))</f>
        <v>7.0000000000000001E-3</v>
      </c>
      <c r="E22" s="1">
        <v>13753000</v>
      </c>
      <c r="F22" s="1">
        <v>935494000</v>
      </c>
      <c r="G22" s="1">
        <v>966892000</v>
      </c>
      <c r="H22" s="1">
        <v>0</v>
      </c>
      <c r="I22" s="1">
        <v>3927000</v>
      </c>
      <c r="J22" s="1">
        <v>786889000</v>
      </c>
      <c r="K22" s="1">
        <v>779537000</v>
      </c>
      <c r="L22" s="1">
        <v>179747000</v>
      </c>
      <c r="M22" s="1">
        <v>31290000</v>
      </c>
      <c r="N22" s="4">
        <v>0</v>
      </c>
      <c r="O22" s="4">
        <v>0</v>
      </c>
      <c r="P22" s="1">
        <v>12.909999999999997</v>
      </c>
      <c r="Q22" s="1">
        <v>14.76</v>
      </c>
      <c r="R22" s="1">
        <v>0.56999999999999995</v>
      </c>
      <c r="S22" s="1">
        <v>1.41</v>
      </c>
      <c r="T22" s="1">
        <v>1.93</v>
      </c>
      <c r="U22" s="1">
        <v>13.12</v>
      </c>
      <c r="V22" s="1">
        <v>13.39</v>
      </c>
      <c r="W22" s="1">
        <v>13.37</v>
      </c>
      <c r="X22" s="1" t="s">
        <v>53</v>
      </c>
      <c r="Y22" s="1">
        <v>0.17407800964689257</v>
      </c>
      <c r="Z22" s="1">
        <v>4.3777587386715773</v>
      </c>
      <c r="AA22" s="1">
        <v>0</v>
      </c>
      <c r="AB22" s="1">
        <v>0</v>
      </c>
    </row>
    <row r="23" spans="1:28">
      <c r="A23" s="1" t="s">
        <v>45</v>
      </c>
      <c r="B23" s="1">
        <v>41866</v>
      </c>
      <c r="C23" s="1" t="s">
        <v>35</v>
      </c>
      <c r="D23" s="109">
        <f>IFERROR(VLOOKUP(C23, Рейтинг!$A$2:$C$22, 3, FALSE), VLOOKUP(C23, Рейтинг!$B$2:$C$22, 2, FALSE))</f>
        <v>0</v>
      </c>
      <c r="E23" s="1">
        <v>5314000</v>
      </c>
      <c r="F23" s="1">
        <v>668248000</v>
      </c>
      <c r="G23" s="1">
        <v>742365000</v>
      </c>
      <c r="H23" s="1">
        <v>0</v>
      </c>
      <c r="I23" s="1">
        <v>1729000</v>
      </c>
      <c r="J23" s="1">
        <v>641490000</v>
      </c>
      <c r="K23" s="1">
        <v>629849000</v>
      </c>
      <c r="L23" s="1">
        <v>102347000</v>
      </c>
      <c r="M23" s="1">
        <v>15123000</v>
      </c>
      <c r="N23" s="4">
        <v>0</v>
      </c>
      <c r="O23" s="4">
        <v>0</v>
      </c>
      <c r="P23" s="1">
        <v>11.349999999999994</v>
      </c>
      <c r="Q23" s="1">
        <v>7.43</v>
      </c>
      <c r="R23" s="1">
        <v>0.42</v>
      </c>
      <c r="S23" s="1">
        <v>1.55</v>
      </c>
      <c r="T23" s="1">
        <v>2.34</v>
      </c>
      <c r="U23" s="1">
        <v>8.5</v>
      </c>
      <c r="V23" s="1">
        <v>9.19</v>
      </c>
      <c r="W23" s="1">
        <v>9.24</v>
      </c>
      <c r="X23" s="1" t="s">
        <v>54</v>
      </c>
      <c r="Y23" s="1">
        <v>0.1477620252669839</v>
      </c>
      <c r="Z23" s="1">
        <v>6.2677948547588107</v>
      </c>
      <c r="AA23" s="1">
        <v>0</v>
      </c>
      <c r="AB23" s="1">
        <v>0</v>
      </c>
    </row>
    <row r="24" spans="1:28">
      <c r="A24" s="1" t="s">
        <v>45</v>
      </c>
      <c r="B24" s="1">
        <v>41445</v>
      </c>
      <c r="C24" s="1" t="s">
        <v>35</v>
      </c>
      <c r="D24" s="109">
        <f>IFERROR(VLOOKUP(C24, Рейтинг!$A$2:$C$22, 3, FALSE), VLOOKUP(C24, Рейтинг!$B$2:$C$22, 2, FALSE))</f>
        <v>0</v>
      </c>
      <c r="E24" s="1">
        <v>16260000</v>
      </c>
      <c r="F24" s="1">
        <v>348635000</v>
      </c>
      <c r="G24" s="1">
        <v>366429000</v>
      </c>
      <c r="H24" s="1">
        <v>0</v>
      </c>
      <c r="I24" s="1">
        <v>1493000</v>
      </c>
      <c r="J24" s="1">
        <v>224458000</v>
      </c>
      <c r="K24" s="1">
        <v>219753000</v>
      </c>
      <c r="L24" s="1">
        <v>142413000</v>
      </c>
      <c r="M24" s="1">
        <v>-24377000</v>
      </c>
      <c r="N24" s="4">
        <v>0</v>
      </c>
      <c r="O24" s="4">
        <v>0</v>
      </c>
      <c r="P24" s="1">
        <v>6.4699999999999989</v>
      </c>
      <c r="Q24" s="1">
        <v>6.31</v>
      </c>
      <c r="R24" s="1">
        <v>0.33</v>
      </c>
      <c r="S24" s="1">
        <v>1.31</v>
      </c>
      <c r="T24" s="1">
        <v>2.41</v>
      </c>
      <c r="U24" s="1">
        <v>6.11</v>
      </c>
      <c r="V24" s="1">
        <v>6.34</v>
      </c>
      <c r="W24" s="1">
        <v>7.37</v>
      </c>
      <c r="X24" s="1" t="s">
        <v>55</v>
      </c>
      <c r="Y24" s="1">
        <v>-0.17117117117117117</v>
      </c>
      <c r="Z24" s="1">
        <v>1.5761061139081405</v>
      </c>
      <c r="AA24" s="1">
        <v>0</v>
      </c>
      <c r="AB24" s="1">
        <v>0</v>
      </c>
    </row>
    <row r="25" spans="1:28">
      <c r="A25" s="1" t="s">
        <v>45</v>
      </c>
      <c r="B25" s="1">
        <v>41053</v>
      </c>
      <c r="C25" s="1" t="s">
        <v>35</v>
      </c>
      <c r="D25" s="109">
        <f>IFERROR(VLOOKUP(C25, Рейтинг!$A$2:$C$22, 3, FALSE), VLOOKUP(C25, Рейтинг!$B$2:$C$22, 2, FALSE))</f>
        <v>0</v>
      </c>
      <c r="E25" s="1">
        <v>1350000</v>
      </c>
      <c r="F25" s="1">
        <v>154190000</v>
      </c>
      <c r="G25" s="1">
        <v>156444000</v>
      </c>
      <c r="H25" s="1">
        <v>0</v>
      </c>
      <c r="I25" s="1">
        <v>1008000</v>
      </c>
      <c r="J25" s="1">
        <v>33012000</v>
      </c>
      <c r="K25" s="1">
        <v>30641000</v>
      </c>
      <c r="L25" s="1">
        <v>123432000</v>
      </c>
      <c r="M25" s="1">
        <v>3315000</v>
      </c>
      <c r="N25" s="4">
        <v>0</v>
      </c>
      <c r="O25" s="4">
        <v>0</v>
      </c>
      <c r="P25" s="1">
        <v>6.5699999999999932</v>
      </c>
      <c r="Q25" s="1">
        <v>5.79</v>
      </c>
      <c r="R25" s="1">
        <v>0.28999999999999998</v>
      </c>
      <c r="S25" s="1">
        <v>0.77</v>
      </c>
      <c r="T25" s="1">
        <v>1.77</v>
      </c>
      <c r="U25" s="1">
        <v>6.8</v>
      </c>
      <c r="V25" s="1">
        <v>7.68</v>
      </c>
      <c r="W25" s="1">
        <v>8.43</v>
      </c>
      <c r="X25" s="1" t="s">
        <v>56</v>
      </c>
      <c r="Y25" s="1">
        <v>2.6856892864087108E-2</v>
      </c>
      <c r="Z25" s="1">
        <v>0.26745090414155165</v>
      </c>
      <c r="AA25" s="1">
        <v>0</v>
      </c>
      <c r="AB25" s="1">
        <v>0</v>
      </c>
    </row>
    <row r="26" spans="1:28">
      <c r="A26" s="1" t="s">
        <v>57</v>
      </c>
      <c r="B26" s="1">
        <v>43544</v>
      </c>
      <c r="C26" s="1" t="s">
        <v>58</v>
      </c>
      <c r="D26" s="109">
        <f>IFERROR(VLOOKUP(C26, Рейтинг!$A$2:$C$22, 3, FALSE), VLOOKUP(C26, Рейтинг!$B$2:$C$22, 2, FALSE))</f>
        <v>0</v>
      </c>
      <c r="E26" s="1">
        <v>1245921000</v>
      </c>
      <c r="F26" s="1">
        <v>263173309000</v>
      </c>
      <c r="G26" s="1">
        <v>277875438000</v>
      </c>
      <c r="H26" s="1">
        <v>0</v>
      </c>
      <c r="I26" s="1">
        <v>2970799000</v>
      </c>
      <c r="J26" s="1">
        <v>263899832000</v>
      </c>
      <c r="K26" s="1">
        <v>260197892000</v>
      </c>
      <c r="L26" s="1">
        <v>13975606000</v>
      </c>
      <c r="M26" s="1">
        <v>3625414000</v>
      </c>
      <c r="N26" s="1">
        <v>40466761000</v>
      </c>
      <c r="O26" s="1">
        <v>3021364000</v>
      </c>
      <c r="P26" s="1">
        <v>3.0400000000000063</v>
      </c>
      <c r="Q26" s="1">
        <v>7.42</v>
      </c>
      <c r="R26" s="1">
        <v>2.4</v>
      </c>
      <c r="S26" s="1">
        <v>2.34</v>
      </c>
      <c r="T26" s="1">
        <v>2.54</v>
      </c>
      <c r="U26" s="1">
        <v>7.38</v>
      </c>
      <c r="V26" s="1">
        <v>7.82</v>
      </c>
      <c r="W26" s="1">
        <v>8.15</v>
      </c>
      <c r="X26" s="1" t="s">
        <v>59</v>
      </c>
      <c r="Y26" s="1">
        <v>0.2594101465081371</v>
      </c>
      <c r="Z26" s="1">
        <v>18.88289008719908</v>
      </c>
      <c r="AA26" s="1">
        <v>0</v>
      </c>
      <c r="AB26" s="1">
        <v>0</v>
      </c>
    </row>
    <row r="27" spans="1:28">
      <c r="A27" s="1" t="s">
        <v>57</v>
      </c>
      <c r="B27" s="1">
        <v>43180</v>
      </c>
      <c r="C27" s="1" t="s">
        <v>58</v>
      </c>
      <c r="D27" s="109">
        <f>IFERROR(VLOOKUP(C27, Рейтинг!$A$2:$C$22, 3, FALSE), VLOOKUP(C27, Рейтинг!$B$2:$C$22, 2, FALSE))</f>
        <v>0</v>
      </c>
      <c r="E27" s="1">
        <v>266495000</v>
      </c>
      <c r="F27" s="1">
        <v>192090952000</v>
      </c>
      <c r="G27" s="1">
        <v>203423198000</v>
      </c>
      <c r="H27" s="1">
        <v>0</v>
      </c>
      <c r="I27" s="1">
        <v>547599000</v>
      </c>
      <c r="J27" s="1">
        <v>192662603000</v>
      </c>
      <c r="K27" s="1">
        <v>191354462000</v>
      </c>
      <c r="L27" s="1">
        <v>10760595000</v>
      </c>
      <c r="M27" s="1">
        <v>3153708000</v>
      </c>
      <c r="N27" s="1">
        <v>45940114000</v>
      </c>
      <c r="O27" s="1">
        <v>6602450000</v>
      </c>
      <c r="P27" s="1">
        <v>4.2600000000000051</v>
      </c>
      <c r="Q27" s="1">
        <v>7.04</v>
      </c>
      <c r="R27" s="1">
        <v>2.31</v>
      </c>
      <c r="S27" s="1">
        <v>2.69</v>
      </c>
      <c r="T27" s="1">
        <v>2.89</v>
      </c>
      <c r="U27" s="1">
        <v>6.11</v>
      </c>
      <c r="V27" s="1">
        <v>6.42</v>
      </c>
      <c r="W27" s="1">
        <v>6.86</v>
      </c>
      <c r="X27" s="1" t="s">
        <v>60</v>
      </c>
      <c r="Y27" s="1">
        <v>0.29307933250902946</v>
      </c>
      <c r="Z27" s="1">
        <v>17.904456305622507</v>
      </c>
      <c r="AA27" s="1">
        <v>0</v>
      </c>
      <c r="AB27" s="1">
        <v>0</v>
      </c>
    </row>
    <row r="28" spans="1:28">
      <c r="A28" s="1" t="s">
        <v>57</v>
      </c>
      <c r="B28" s="1">
        <v>42944</v>
      </c>
      <c r="C28" s="1" t="s">
        <v>58</v>
      </c>
      <c r="D28" s="109">
        <f>IFERROR(VLOOKUP(C28, Рейтинг!$A$2:$C$22, 3, FALSE), VLOOKUP(C28, Рейтинг!$B$2:$C$22, 2, FALSE))</f>
        <v>0</v>
      </c>
      <c r="E28" s="1">
        <v>227478000</v>
      </c>
      <c r="F28" s="1">
        <v>142517443000</v>
      </c>
      <c r="G28" s="1">
        <v>152716195000</v>
      </c>
      <c r="H28" s="1">
        <v>0</v>
      </c>
      <c r="I28" s="1">
        <v>972171000</v>
      </c>
      <c r="J28" s="1">
        <v>145109308000</v>
      </c>
      <c r="K28" s="1">
        <v>141309586000</v>
      </c>
      <c r="L28" s="1">
        <v>7606887000</v>
      </c>
      <c r="M28" s="1">
        <v>2908287000</v>
      </c>
      <c r="N28" s="1">
        <v>19261893000</v>
      </c>
      <c r="O28" s="1">
        <v>10624942000</v>
      </c>
      <c r="P28" s="1">
        <v>2.5100000000000051</v>
      </c>
      <c r="Q28" s="1">
        <v>9.17</v>
      </c>
      <c r="R28" s="1">
        <v>1.34</v>
      </c>
      <c r="S28" s="1">
        <v>1.83</v>
      </c>
      <c r="T28" s="1">
        <v>2.2999999999999998</v>
      </c>
      <c r="U28" s="1">
        <v>8.0399999999999991</v>
      </c>
      <c r="V28" s="1">
        <v>8.02</v>
      </c>
      <c r="W28" s="1">
        <v>7.85</v>
      </c>
      <c r="X28" s="1" t="s">
        <v>61</v>
      </c>
      <c r="Y28" s="1">
        <v>0.38232288714161261</v>
      </c>
      <c r="Z28" s="1">
        <v>19.07604359049898</v>
      </c>
      <c r="AA28" s="1">
        <v>0</v>
      </c>
      <c r="AB28" s="1">
        <v>0</v>
      </c>
    </row>
    <row r="29" spans="1:28">
      <c r="A29" s="1" t="s">
        <v>57</v>
      </c>
      <c r="B29" s="1">
        <v>42760</v>
      </c>
      <c r="C29" s="1" t="s">
        <v>35</v>
      </c>
      <c r="D29" s="109">
        <f>IFERROR(VLOOKUP(C29, Рейтинг!$A$2:$C$22, 3, FALSE), VLOOKUP(C29, Рейтинг!$B$2:$C$22, 2, FALSE))</f>
        <v>0</v>
      </c>
      <c r="E29" s="1">
        <v>262567000</v>
      </c>
      <c r="F29" s="1">
        <v>121869900000</v>
      </c>
      <c r="G29" s="1">
        <v>130969253000</v>
      </c>
      <c r="H29" s="1">
        <v>0</v>
      </c>
      <c r="I29" s="1">
        <v>586974000</v>
      </c>
      <c r="J29" s="1">
        <v>126270653000</v>
      </c>
      <c r="K29" s="1">
        <v>125443304000</v>
      </c>
      <c r="L29" s="1">
        <v>4698600000</v>
      </c>
      <c r="M29" s="1">
        <v>2255320000</v>
      </c>
      <c r="N29" s="1">
        <v>14094863000</v>
      </c>
      <c r="O29" s="1">
        <v>9019159000</v>
      </c>
      <c r="P29" s="1">
        <v>2.5100000000000051</v>
      </c>
      <c r="Q29" s="1">
        <v>10.23</v>
      </c>
      <c r="R29" s="1">
        <v>1.23</v>
      </c>
      <c r="S29" s="1">
        <v>1.99</v>
      </c>
      <c r="T29" s="1">
        <v>2.5299999999999998</v>
      </c>
      <c r="U29" s="1">
        <v>8.39</v>
      </c>
      <c r="V29" s="1">
        <v>8.02</v>
      </c>
      <c r="W29" s="1">
        <v>8.16</v>
      </c>
      <c r="X29" s="1" t="s">
        <v>62</v>
      </c>
      <c r="Y29" s="1">
        <v>0.47999829736517258</v>
      </c>
      <c r="Z29" s="1">
        <v>26.874101434469843</v>
      </c>
      <c r="AA29" s="1">
        <v>0</v>
      </c>
      <c r="AB29" s="1">
        <v>0</v>
      </c>
    </row>
    <row r="30" spans="1:28">
      <c r="A30" s="1" t="s">
        <v>57</v>
      </c>
      <c r="B30" s="1">
        <v>42396</v>
      </c>
      <c r="C30" s="1" t="s">
        <v>35</v>
      </c>
      <c r="D30" s="109">
        <f>IFERROR(VLOOKUP(C30, Рейтинг!$A$2:$C$22, 3, FALSE), VLOOKUP(C30, Рейтинг!$B$2:$C$22, 2, FALSE))</f>
        <v>0</v>
      </c>
      <c r="E30" s="1">
        <v>449367000</v>
      </c>
      <c r="F30" s="1">
        <v>104235452000</v>
      </c>
      <c r="G30" s="1">
        <v>113296111000</v>
      </c>
      <c r="H30" s="1">
        <v>0</v>
      </c>
      <c r="I30" s="1">
        <v>920150000</v>
      </c>
      <c r="J30" s="1">
        <v>110852831000</v>
      </c>
      <c r="K30" s="1">
        <v>109801684000</v>
      </c>
      <c r="L30" s="1">
        <v>2443280000</v>
      </c>
      <c r="M30" s="1">
        <v>3577321000</v>
      </c>
      <c r="N30" s="1">
        <v>38317961000</v>
      </c>
      <c r="O30" s="1">
        <v>7995113000</v>
      </c>
      <c r="P30" s="1">
        <v>5.3900000000000006</v>
      </c>
      <c r="Q30" s="1">
        <v>11.2</v>
      </c>
      <c r="R30" s="1">
        <v>0.84</v>
      </c>
      <c r="S30" s="1">
        <v>1.43</v>
      </c>
      <c r="T30" s="1">
        <v>2.02</v>
      </c>
      <c r="U30" s="1">
        <v>10.11</v>
      </c>
      <c r="V30" s="1">
        <v>10.4</v>
      </c>
      <c r="W30" s="1">
        <v>10.28</v>
      </c>
      <c r="X30" s="1" t="s">
        <v>63</v>
      </c>
      <c r="Y30" s="1">
        <v>1.4641469663730722</v>
      </c>
      <c r="Z30" s="1">
        <v>45.370498264627876</v>
      </c>
      <c r="AA30" s="1">
        <v>0</v>
      </c>
      <c r="AB30" s="1">
        <v>0</v>
      </c>
    </row>
    <row r="31" spans="1:28">
      <c r="A31" s="1" t="s">
        <v>57</v>
      </c>
      <c r="B31" s="1">
        <v>42003</v>
      </c>
      <c r="C31" s="1" t="s">
        <v>35</v>
      </c>
      <c r="D31" s="109">
        <f>IFERROR(VLOOKUP(C31, Рейтинг!$A$2:$C$22, 3, FALSE), VLOOKUP(C31, Рейтинг!$B$2:$C$22, 2, FALSE))</f>
        <v>0</v>
      </c>
      <c r="E31" s="1">
        <v>59388000</v>
      </c>
      <c r="F31" s="1">
        <v>68764698000</v>
      </c>
      <c r="G31" s="1">
        <v>69207283000</v>
      </c>
      <c r="H31" s="1">
        <v>0</v>
      </c>
      <c r="I31" s="1">
        <v>222713000</v>
      </c>
      <c r="J31" s="1">
        <v>70041074000</v>
      </c>
      <c r="K31" s="1">
        <v>70041074000</v>
      </c>
      <c r="L31" s="1">
        <v>-1134811000</v>
      </c>
      <c r="M31" s="1">
        <v>-2027839000</v>
      </c>
      <c r="N31" s="1">
        <v>317586000</v>
      </c>
      <c r="O31" s="1">
        <v>217344000</v>
      </c>
      <c r="P31" s="1">
        <v>11.349999999999994</v>
      </c>
      <c r="Q31" s="1">
        <v>17.39</v>
      </c>
      <c r="R31" s="1">
        <v>0.69</v>
      </c>
      <c r="S31" s="1">
        <v>1.68</v>
      </c>
      <c r="T31" s="1">
        <v>2.2000000000000002</v>
      </c>
      <c r="U31" s="1">
        <v>13.9</v>
      </c>
      <c r="V31" s="1">
        <v>15.51</v>
      </c>
      <c r="W31" s="1">
        <v>14.31</v>
      </c>
      <c r="X31" s="1" t="s">
        <v>64</v>
      </c>
      <c r="Y31" s="1">
        <v>1.7869398516581174</v>
      </c>
      <c r="Z31" s="1">
        <v>-61.720475039455913</v>
      </c>
      <c r="AA31" s="1">
        <v>0</v>
      </c>
      <c r="AB31" s="1">
        <v>0</v>
      </c>
    </row>
    <row r="32" spans="1:28">
      <c r="A32" s="1" t="s">
        <v>57</v>
      </c>
      <c r="B32" s="1">
        <v>41632</v>
      </c>
      <c r="C32" s="1" t="s">
        <v>35</v>
      </c>
      <c r="D32" s="109">
        <f>IFERROR(VLOOKUP(C32, Рейтинг!$A$2:$C$22, 3, FALSE), VLOOKUP(C32, Рейтинг!$B$2:$C$22, 2, FALSE))</f>
        <v>0</v>
      </c>
      <c r="E32" s="1">
        <v>506571000</v>
      </c>
      <c r="F32" s="1">
        <v>64786539000</v>
      </c>
      <c r="G32" s="1">
        <v>37640493000</v>
      </c>
      <c r="H32" s="1">
        <v>0</v>
      </c>
      <c r="I32" s="1">
        <v>546763000</v>
      </c>
      <c r="J32" s="1">
        <v>67607625000</v>
      </c>
      <c r="K32" s="1">
        <v>67037959000</v>
      </c>
      <c r="L32" s="1">
        <v>407271000</v>
      </c>
      <c r="M32" s="1">
        <v>3407895000</v>
      </c>
      <c r="N32" s="5">
        <v>0</v>
      </c>
      <c r="O32" s="4">
        <v>0</v>
      </c>
      <c r="P32" s="1">
        <v>6.4699999999999989</v>
      </c>
      <c r="Q32" s="1">
        <v>6.39</v>
      </c>
      <c r="R32" s="1">
        <v>0.38</v>
      </c>
      <c r="S32" s="1">
        <v>1.73</v>
      </c>
      <c r="T32" s="1">
        <v>2.99</v>
      </c>
      <c r="U32" s="1">
        <v>6.24</v>
      </c>
      <c r="V32" s="1">
        <v>6.84</v>
      </c>
      <c r="W32" s="1">
        <v>7.63</v>
      </c>
      <c r="X32" s="1" t="s">
        <v>65</v>
      </c>
      <c r="Y32" s="1">
        <v>8.3676348180940945</v>
      </c>
      <c r="Z32" s="1">
        <v>166.00156897986844</v>
      </c>
      <c r="AA32" s="1">
        <v>0</v>
      </c>
      <c r="AB32" s="1">
        <v>0</v>
      </c>
    </row>
    <row r="33" spans="1:28">
      <c r="A33" s="1" t="s">
        <v>57</v>
      </c>
      <c r="B33" s="1">
        <v>41233</v>
      </c>
      <c r="C33" s="1" t="s">
        <v>35</v>
      </c>
      <c r="D33" s="109">
        <f>IFERROR(VLOOKUP(C33, Рейтинг!$A$2:$C$22, 3, FALSE), VLOOKUP(C33, Рейтинг!$B$2:$C$22, 2, FALSE))</f>
        <v>0</v>
      </c>
      <c r="E33" s="1">
        <v>2962845000</v>
      </c>
      <c r="F33" s="1">
        <v>33823426000</v>
      </c>
      <c r="G33" s="1">
        <v>37640493000</v>
      </c>
      <c r="H33" s="1">
        <v>0</v>
      </c>
      <c r="I33" s="1">
        <v>316303000</v>
      </c>
      <c r="J33" s="1">
        <v>37117405000</v>
      </c>
      <c r="K33" s="1">
        <v>36788812000</v>
      </c>
      <c r="L33" s="1">
        <v>523088000</v>
      </c>
      <c r="M33" s="1">
        <v>2530686000</v>
      </c>
      <c r="N33" s="4">
        <v>0</v>
      </c>
      <c r="O33" s="4">
        <v>0</v>
      </c>
      <c r="P33" s="1">
        <v>6.5699999999999932</v>
      </c>
      <c r="Q33" s="1">
        <v>6.01</v>
      </c>
      <c r="R33" s="1">
        <v>0.27</v>
      </c>
      <c r="S33" s="1">
        <v>0.67</v>
      </c>
      <c r="T33" s="1">
        <v>1.66</v>
      </c>
      <c r="U33" s="1">
        <v>6.46</v>
      </c>
      <c r="V33" s="1">
        <v>6.69</v>
      </c>
      <c r="W33" s="1">
        <v>7.24</v>
      </c>
      <c r="X33" s="1" t="s">
        <v>66</v>
      </c>
      <c r="Y33" s="1">
        <v>4.8379737252622883</v>
      </c>
      <c r="Z33" s="1">
        <v>70.958242207812063</v>
      </c>
      <c r="AA33" s="1">
        <v>0</v>
      </c>
      <c r="AB33" s="1">
        <v>0</v>
      </c>
    </row>
    <row r="34" spans="1:28">
      <c r="A34" s="1" t="s">
        <v>57</v>
      </c>
      <c r="B34" s="1">
        <v>40843</v>
      </c>
      <c r="C34" s="1" t="s">
        <v>37</v>
      </c>
      <c r="D34" s="109">
        <f>IFERROR(VLOOKUP(C34, Рейтинг!$A$2:$C$22, 3, FALSE), VLOOKUP(C34, Рейтинг!$B$2:$C$22, 2, FALSE))</f>
        <v>7.0000000000000001E-3</v>
      </c>
      <c r="E34" s="1">
        <v>6458985000</v>
      </c>
      <c r="F34" s="1">
        <v>15036434000</v>
      </c>
      <c r="G34" s="1">
        <v>16777233000</v>
      </c>
      <c r="H34" s="1">
        <v>0</v>
      </c>
      <c r="I34" s="1">
        <v>24177000</v>
      </c>
      <c r="J34" s="1">
        <v>16637006000</v>
      </c>
      <c r="K34" s="1">
        <v>16611743000</v>
      </c>
      <c r="L34" s="1">
        <v>140226000</v>
      </c>
      <c r="M34" s="1">
        <v>54311000</v>
      </c>
      <c r="N34" s="4">
        <v>0</v>
      </c>
      <c r="O34" s="4">
        <v>0</v>
      </c>
      <c r="P34" s="1">
        <v>6.0999999999999943</v>
      </c>
      <c r="Q34" s="1">
        <v>4.92</v>
      </c>
      <c r="R34" s="1">
        <v>0.31</v>
      </c>
      <c r="S34" s="1">
        <v>1.2</v>
      </c>
      <c r="T34" s="1">
        <v>2.42</v>
      </c>
      <c r="U34" s="1">
        <v>6.2</v>
      </c>
      <c r="V34" s="1">
        <v>7.76</v>
      </c>
      <c r="W34" s="1">
        <v>8.1999999999999993</v>
      </c>
      <c r="X34" s="1" t="s">
        <v>42</v>
      </c>
      <c r="Y34" s="1">
        <v>0.38731048450358707</v>
      </c>
      <c r="Z34" s="1">
        <v>118.64423145493703</v>
      </c>
      <c r="AA34" s="1">
        <v>0</v>
      </c>
      <c r="AB34" s="1">
        <v>0</v>
      </c>
    </row>
    <row r="35" spans="1:28">
      <c r="A35" s="1" t="s">
        <v>57</v>
      </c>
      <c r="B35" s="1">
        <v>40834</v>
      </c>
      <c r="C35" s="1" t="s">
        <v>39</v>
      </c>
      <c r="D35" s="109">
        <f>IFERROR(VLOOKUP(C35, Рейтинг!$A$2:$C$22, 3, FALSE), VLOOKUP(C35, Рейтинг!$B$2:$C$22, 2, FALSE))</f>
        <v>0.02</v>
      </c>
      <c r="E35" s="1">
        <v>6458985000</v>
      </c>
      <c r="F35" s="1">
        <v>15036434000</v>
      </c>
      <c r="G35" s="1">
        <v>16777233000</v>
      </c>
      <c r="H35" s="1">
        <v>0</v>
      </c>
      <c r="I35" s="1">
        <v>24177000</v>
      </c>
      <c r="J35" s="1">
        <v>16637006000</v>
      </c>
      <c r="K35" s="1">
        <v>16611743000</v>
      </c>
      <c r="L35" s="1">
        <v>140226000</v>
      </c>
      <c r="M35" s="1">
        <v>54311000</v>
      </c>
      <c r="N35" s="4">
        <v>0</v>
      </c>
      <c r="O35" s="4">
        <v>0</v>
      </c>
      <c r="P35" s="1">
        <v>6.0999999999999943</v>
      </c>
      <c r="Q35" s="1">
        <v>5.04</v>
      </c>
      <c r="R35" s="1">
        <v>0.28000000000000003</v>
      </c>
      <c r="S35" s="1">
        <v>1.07</v>
      </c>
      <c r="T35" s="1">
        <v>2.19</v>
      </c>
      <c r="U35" s="1">
        <v>6.55</v>
      </c>
      <c r="V35" s="1">
        <v>8.19</v>
      </c>
      <c r="W35" s="1">
        <v>8.65</v>
      </c>
      <c r="X35" s="1" t="s">
        <v>43</v>
      </c>
      <c r="Y35" s="1">
        <v>0.38731048450358707</v>
      </c>
      <c r="Z35" s="1">
        <v>118.64423145493703</v>
      </c>
      <c r="AA35" s="1">
        <v>0</v>
      </c>
      <c r="AB35" s="1">
        <v>0</v>
      </c>
    </row>
    <row r="36" spans="1:28">
      <c r="A36" s="1" t="s">
        <v>57</v>
      </c>
      <c r="B36" s="1">
        <v>40304</v>
      </c>
      <c r="C36" s="1" t="s">
        <v>39</v>
      </c>
      <c r="D36" s="109">
        <f>IFERROR(VLOOKUP(C36, Рейтинг!$A$2:$C$22, 3, FALSE), VLOOKUP(C36, Рейтинг!$B$2:$C$22, 2, FALSE))</f>
        <v>0.02</v>
      </c>
      <c r="E36" s="1">
        <v>163912000</v>
      </c>
      <c r="F36" s="1">
        <v>1611524000</v>
      </c>
      <c r="G36" s="1">
        <v>2428968000</v>
      </c>
      <c r="H36" s="1">
        <v>0</v>
      </c>
      <c r="I36" s="1">
        <v>18987000</v>
      </c>
      <c r="J36" s="1">
        <v>2294611000</v>
      </c>
      <c r="K36" s="1">
        <v>2275624000</v>
      </c>
      <c r="L36" s="1">
        <v>134357000</v>
      </c>
      <c r="M36" s="1">
        <v>140742000</v>
      </c>
      <c r="N36" s="4">
        <v>0</v>
      </c>
      <c r="O36" s="4">
        <v>0</v>
      </c>
      <c r="P36" s="1">
        <v>8.7800000000000011</v>
      </c>
      <c r="Q36" s="1" t="e">
        <v>#N/A</v>
      </c>
      <c r="R36" s="1">
        <v>0.75</v>
      </c>
      <c r="S36" s="1">
        <v>2.13</v>
      </c>
      <c r="T36" s="1">
        <v>3.41</v>
      </c>
      <c r="U36" s="1" t="e">
        <v>#N/A</v>
      </c>
      <c r="V36" s="1" t="e">
        <v>#N/A</v>
      </c>
      <c r="W36" s="1" t="e">
        <v>#N/A</v>
      </c>
      <c r="X36" s="1" t="s">
        <v>67</v>
      </c>
      <c r="Y36" s="1">
        <v>1.0475226448938277</v>
      </c>
      <c r="Z36" s="1">
        <v>17.078462603362684</v>
      </c>
      <c r="AA36" s="1">
        <v>0</v>
      </c>
      <c r="AB36" s="1">
        <v>0</v>
      </c>
    </row>
    <row r="37" spans="1:28">
      <c r="A37" s="1" t="s">
        <v>57</v>
      </c>
      <c r="B37" s="1">
        <v>39768</v>
      </c>
      <c r="C37" s="1" t="s">
        <v>68</v>
      </c>
      <c r="D37" s="109">
        <f>IFERROR(VLOOKUP(C37, Рейтинг!$A$2:$C$22, 3, FALSE), VLOOKUP(C37, Рейтинг!$B$2:$C$22, 2, FALSE))</f>
        <v>0.4</v>
      </c>
      <c r="E37" s="1">
        <v>204152000</v>
      </c>
      <c r="F37" s="1">
        <v>116770000</v>
      </c>
      <c r="G37" s="1">
        <v>206108000</v>
      </c>
      <c r="H37" s="1">
        <v>0</v>
      </c>
      <c r="I37" s="1">
        <v>1070000</v>
      </c>
      <c r="J37" s="1">
        <v>169966000</v>
      </c>
      <c r="K37" s="1">
        <v>167250000</v>
      </c>
      <c r="L37" s="1">
        <v>36142000</v>
      </c>
      <c r="M37" s="1">
        <v>-22269000</v>
      </c>
      <c r="N37" s="1">
        <v>0</v>
      </c>
      <c r="O37" s="1">
        <v>0</v>
      </c>
      <c r="P37" s="1">
        <v>13.280000000000001</v>
      </c>
      <c r="Q37" s="1" t="e">
        <v>#N/A</v>
      </c>
      <c r="R37" s="1" t="e">
        <v>#N/A</v>
      </c>
      <c r="S37" s="1" t="e">
        <v>#N/A</v>
      </c>
      <c r="T37" s="1" t="e">
        <v>#N/A</v>
      </c>
      <c r="U37" s="1" t="e">
        <v>#N/A</v>
      </c>
      <c r="V37" s="1" t="e">
        <v>#N/A</v>
      </c>
      <c r="W37" s="1" t="e">
        <v>#N/A</v>
      </c>
      <c r="X37" s="1" t="e">
        <v>#N/A</v>
      </c>
      <c r="Y37" s="1">
        <v>-0.61615295224392674</v>
      </c>
      <c r="Z37" s="1">
        <v>4.7027281279397934</v>
      </c>
      <c r="AA37" s="1">
        <v>0</v>
      </c>
      <c r="AB37" s="1">
        <v>0</v>
      </c>
    </row>
    <row r="38" spans="1:28">
      <c r="A38" s="1" t="s">
        <v>69</v>
      </c>
      <c r="B38" s="1">
        <v>43874</v>
      </c>
      <c r="C38" s="1" t="s">
        <v>58</v>
      </c>
      <c r="D38" s="109">
        <f>IFERROR(VLOOKUP(C38, Рейтинг!$A$2:$C$22, 3, FALSE), VLOOKUP(C38, Рейтинг!$B$2:$C$22, 2, FALSE))</f>
        <v>0</v>
      </c>
      <c r="E38" s="1">
        <v>1566632000</v>
      </c>
      <c r="F38" s="1">
        <v>227717361000</v>
      </c>
      <c r="G38" s="1">
        <v>512654048000</v>
      </c>
      <c r="H38" s="1">
        <v>201848718000</v>
      </c>
      <c r="I38" s="1">
        <v>4699000</v>
      </c>
      <c r="J38" s="1">
        <v>369824882000</v>
      </c>
      <c r="K38" s="1">
        <v>368835984000</v>
      </c>
      <c r="L38" s="1">
        <v>142829166000</v>
      </c>
      <c r="M38" s="1">
        <v>819063000</v>
      </c>
      <c r="N38" s="1">
        <v>4709299000</v>
      </c>
      <c r="O38" s="1">
        <v>7197026000</v>
      </c>
      <c r="P38" s="1">
        <v>2.4000000000000057</v>
      </c>
      <c r="Q38" s="1">
        <v>5.83</v>
      </c>
      <c r="R38" s="1">
        <v>1.44</v>
      </c>
      <c r="S38" s="1">
        <v>1.43</v>
      </c>
      <c r="T38" s="1">
        <v>1.61</v>
      </c>
      <c r="U38" s="1">
        <v>5.3</v>
      </c>
      <c r="V38" s="1">
        <v>5.55</v>
      </c>
      <c r="W38" s="1">
        <v>5.94</v>
      </c>
      <c r="X38" s="1" t="s">
        <v>70</v>
      </c>
      <c r="Y38" s="1">
        <v>5.7345640455535533E-3</v>
      </c>
      <c r="Z38" s="1">
        <v>2.5892812536621546</v>
      </c>
      <c r="AA38" s="1">
        <v>1</v>
      </c>
      <c r="AB38" s="1">
        <v>1</v>
      </c>
    </row>
    <row r="39" spans="1:28">
      <c r="A39" s="1" t="s">
        <v>69</v>
      </c>
      <c r="B39" s="1">
        <v>43551</v>
      </c>
      <c r="C39" s="1" t="s">
        <v>58</v>
      </c>
      <c r="D39" s="109">
        <f>IFERROR(VLOOKUP(C39, Рейтинг!$A$2:$C$22, 3, FALSE), VLOOKUP(C39, Рейтинг!$B$2:$C$22, 2, FALSE))</f>
        <v>0</v>
      </c>
      <c r="E39" s="1">
        <v>8711064000</v>
      </c>
      <c r="F39" s="1">
        <v>191459194000</v>
      </c>
      <c r="G39" s="1">
        <v>484301164000</v>
      </c>
      <c r="H39" s="1">
        <v>208732322000</v>
      </c>
      <c r="I39" s="1">
        <v>3567000</v>
      </c>
      <c r="J39" s="1">
        <v>359498046000</v>
      </c>
      <c r="K39" s="1">
        <v>358558957000</v>
      </c>
      <c r="L39" s="1">
        <v>124803118000</v>
      </c>
      <c r="M39" s="1">
        <v>5323290000</v>
      </c>
      <c r="N39" s="1">
        <v>7327037000</v>
      </c>
      <c r="O39" s="1">
        <v>5009963000</v>
      </c>
      <c r="P39" s="1">
        <v>3.0400000000000063</v>
      </c>
      <c r="Q39" s="1">
        <v>7.63</v>
      </c>
      <c r="R39" s="1">
        <v>2.2200000000000002</v>
      </c>
      <c r="S39" s="1">
        <v>2.1800000000000002</v>
      </c>
      <c r="T39" s="1">
        <v>2.39</v>
      </c>
      <c r="U39" s="1">
        <v>7.5</v>
      </c>
      <c r="V39" s="1">
        <v>7.84</v>
      </c>
      <c r="W39" s="1">
        <v>8.1300000000000008</v>
      </c>
      <c r="X39" s="1" t="s">
        <v>71</v>
      </c>
      <c r="Y39" s="1">
        <v>4.2653501653700673E-2</v>
      </c>
      <c r="Z39" s="1">
        <v>2.8805213504361324</v>
      </c>
      <c r="AA39" s="1">
        <v>1</v>
      </c>
      <c r="AB39" s="1">
        <v>1</v>
      </c>
    </row>
    <row r="40" spans="1:28">
      <c r="A40" s="1" t="s">
        <v>69</v>
      </c>
      <c r="B40" s="1">
        <v>43187</v>
      </c>
      <c r="C40" s="1" t="s">
        <v>58</v>
      </c>
      <c r="D40" s="109">
        <f>IFERROR(VLOOKUP(C40, Рейтинг!$A$2:$C$22, 3, FALSE), VLOOKUP(C40, Рейтинг!$B$2:$C$22, 2, FALSE))</f>
        <v>0</v>
      </c>
      <c r="E40" s="1">
        <v>4977576000</v>
      </c>
      <c r="F40" s="1">
        <v>199333209000</v>
      </c>
      <c r="G40" s="1">
        <v>445690146000</v>
      </c>
      <c r="H40" s="1">
        <v>220661943000</v>
      </c>
      <c r="I40" s="1">
        <v>1272000</v>
      </c>
      <c r="J40" s="1">
        <v>330150700000</v>
      </c>
      <c r="K40" s="1">
        <v>328315832000</v>
      </c>
      <c r="L40" s="1">
        <v>115539446000</v>
      </c>
      <c r="M40" s="1">
        <v>10735200000</v>
      </c>
      <c r="N40" s="1">
        <v>4578033000</v>
      </c>
      <c r="O40" s="1">
        <v>4587668000</v>
      </c>
      <c r="P40" s="1">
        <v>4.2600000000000051</v>
      </c>
      <c r="Q40" s="1">
        <v>6.88</v>
      </c>
      <c r="R40" s="1">
        <v>2.2799999999999998</v>
      </c>
      <c r="S40" s="1">
        <v>2.59</v>
      </c>
      <c r="T40" s="1">
        <v>2.77</v>
      </c>
      <c r="U40" s="1">
        <v>6.2</v>
      </c>
      <c r="V40" s="1">
        <v>6.43</v>
      </c>
      <c r="W40" s="1">
        <v>6.85</v>
      </c>
      <c r="X40" s="1" t="s">
        <v>72</v>
      </c>
      <c r="Y40" s="1">
        <v>9.2913722297058618E-2</v>
      </c>
      <c r="Z40" s="1">
        <v>2.8574717244186889</v>
      </c>
      <c r="AA40" s="1">
        <v>1</v>
      </c>
      <c r="AB40" s="1">
        <v>1</v>
      </c>
    </row>
    <row r="41" spans="1:28">
      <c r="A41" s="1" t="s">
        <v>69</v>
      </c>
      <c r="B41" s="1">
        <v>42907</v>
      </c>
      <c r="C41" s="1" t="s">
        <v>58</v>
      </c>
      <c r="D41" s="109">
        <f>IFERROR(VLOOKUP(C41, Рейтинг!$A$2:$C$22, 3, FALSE), VLOOKUP(C41, Рейтинг!$B$2:$C$22, 2, FALSE))</f>
        <v>0</v>
      </c>
      <c r="E41" s="1">
        <v>3658154000</v>
      </c>
      <c r="F41" s="1">
        <v>125262433000</v>
      </c>
      <c r="G41" s="1">
        <v>410947737000</v>
      </c>
      <c r="H41" s="1">
        <v>212595517000</v>
      </c>
      <c r="I41" s="1">
        <v>790000</v>
      </c>
      <c r="J41" s="1">
        <v>315550299000</v>
      </c>
      <c r="K41" s="1">
        <v>313799366000</v>
      </c>
      <c r="L41" s="1">
        <v>95397438000</v>
      </c>
      <c r="M41" s="1">
        <v>3386803000</v>
      </c>
      <c r="N41" s="1">
        <v>5493265000</v>
      </c>
      <c r="O41" s="1">
        <v>4267364000</v>
      </c>
      <c r="P41" s="1">
        <v>2.5100000000000051</v>
      </c>
      <c r="Q41" s="1">
        <v>8.99</v>
      </c>
      <c r="R41" s="1">
        <v>1.36</v>
      </c>
      <c r="S41" s="1">
        <v>1.78</v>
      </c>
      <c r="T41" s="1">
        <v>2.16</v>
      </c>
      <c r="U41" s="1">
        <v>8</v>
      </c>
      <c r="V41" s="1">
        <v>7.97</v>
      </c>
      <c r="W41" s="1">
        <v>7.89</v>
      </c>
      <c r="X41" s="1" t="s">
        <v>73</v>
      </c>
      <c r="Y41" s="1">
        <v>3.550203308394928E-2</v>
      </c>
      <c r="Z41" s="1">
        <v>3.3077439563943005</v>
      </c>
      <c r="AA41" s="1">
        <v>1</v>
      </c>
      <c r="AB41" s="1">
        <v>1</v>
      </c>
    </row>
    <row r="42" spans="1:28">
      <c r="A42" s="1" t="s">
        <v>69</v>
      </c>
      <c r="B42" s="1">
        <v>42755</v>
      </c>
      <c r="C42" s="1" t="s">
        <v>35</v>
      </c>
      <c r="D42" s="109">
        <f>IFERROR(VLOOKUP(C42, Рейтинг!$A$2:$C$22, 3, FALSE), VLOOKUP(C42, Рейтинг!$B$2:$C$22, 2, FALSE))</f>
        <v>0</v>
      </c>
      <c r="E42" s="1">
        <v>32302000000</v>
      </c>
      <c r="F42" s="1">
        <v>386919469000</v>
      </c>
      <c r="G42" s="1">
        <v>415091321000</v>
      </c>
      <c r="H42" s="1">
        <v>3807000000</v>
      </c>
      <c r="I42" s="1">
        <v>2673608000</v>
      </c>
      <c r="J42" s="1">
        <v>315644708000</v>
      </c>
      <c r="K42" s="1">
        <v>312971000000</v>
      </c>
      <c r="L42" s="1">
        <v>95565000000</v>
      </c>
      <c r="M42" s="1">
        <v>45279000</v>
      </c>
      <c r="N42" s="1">
        <v>19432000000</v>
      </c>
      <c r="O42" s="1">
        <v>16224000000</v>
      </c>
      <c r="P42" s="1">
        <v>2.5100000000000051</v>
      </c>
      <c r="Q42" s="1">
        <v>10.1</v>
      </c>
      <c r="R42" s="1">
        <v>1.2</v>
      </c>
      <c r="S42" s="1">
        <v>1.95</v>
      </c>
      <c r="T42" s="1">
        <v>2.48</v>
      </c>
      <c r="U42" s="1">
        <v>8.36</v>
      </c>
      <c r="V42" s="1">
        <v>7.93</v>
      </c>
      <c r="W42" s="1">
        <v>7.98</v>
      </c>
      <c r="X42" s="1" t="s">
        <v>74</v>
      </c>
      <c r="Y42" s="1">
        <v>4.7380317061685763E-4</v>
      </c>
      <c r="Z42" s="1">
        <v>3.3029321194998169</v>
      </c>
      <c r="AA42" s="1">
        <v>1</v>
      </c>
      <c r="AB42" s="1">
        <v>1</v>
      </c>
    </row>
    <row r="43" spans="1:28">
      <c r="A43" s="1" t="s">
        <v>69</v>
      </c>
      <c r="B43" s="1">
        <v>42389</v>
      </c>
      <c r="C43" s="1" t="s">
        <v>35</v>
      </c>
      <c r="D43" s="109">
        <f>IFERROR(VLOOKUP(C43, Рейтинг!$A$2:$C$22, 3, FALSE), VLOOKUP(C43, Рейтинг!$B$2:$C$22, 2, FALSE))</f>
        <v>0</v>
      </c>
      <c r="E43" s="1">
        <v>15999000000</v>
      </c>
      <c r="F43" s="1">
        <v>365089493000</v>
      </c>
      <c r="G43" s="1">
        <v>374660031000</v>
      </c>
      <c r="H43" s="1">
        <v>0</v>
      </c>
      <c r="I43" s="1">
        <v>0</v>
      </c>
      <c r="J43" s="1">
        <v>301698759000</v>
      </c>
      <c r="K43" s="1">
        <v>301204000000</v>
      </c>
      <c r="L43" s="1">
        <v>50321000000</v>
      </c>
      <c r="M43" s="1">
        <v>3014000000</v>
      </c>
      <c r="N43" s="1">
        <v>18702000000</v>
      </c>
      <c r="O43" s="1">
        <v>14750000000</v>
      </c>
      <c r="P43" s="1">
        <v>5.3900000000000006</v>
      </c>
      <c r="Q43" s="1">
        <v>11.1</v>
      </c>
      <c r="R43" s="1">
        <v>0.85</v>
      </c>
      <c r="S43" s="1">
        <v>1.44</v>
      </c>
      <c r="T43" s="1">
        <v>2.0099999999999998</v>
      </c>
      <c r="U43" s="1">
        <v>10.56</v>
      </c>
      <c r="V43" s="1">
        <v>10.8</v>
      </c>
      <c r="W43" s="1">
        <v>10.91</v>
      </c>
      <c r="X43" s="1" t="s">
        <v>75</v>
      </c>
      <c r="Y43" s="1">
        <v>5.9895471075694047E-2</v>
      </c>
      <c r="Z43" s="1">
        <v>5.9954841716182115</v>
      </c>
      <c r="AA43" s="1">
        <v>1</v>
      </c>
      <c r="AB43" s="1">
        <v>0</v>
      </c>
    </row>
    <row r="44" spans="1:28">
      <c r="A44" s="1" t="s">
        <v>69</v>
      </c>
      <c r="B44" s="1">
        <v>42074</v>
      </c>
      <c r="C44" s="1" t="s">
        <v>35</v>
      </c>
      <c r="D44" s="109">
        <f>IFERROR(VLOOKUP(C44, Рейтинг!$A$2:$C$22, 3, FALSE), VLOOKUP(C44, Рейтинг!$B$2:$C$22, 2, FALSE))</f>
        <v>0</v>
      </c>
      <c r="E44" s="1">
        <v>1164670000</v>
      </c>
      <c r="F44" s="1">
        <v>357970578000</v>
      </c>
      <c r="G44" s="1">
        <v>362596714000</v>
      </c>
      <c r="H44" s="1">
        <v>0</v>
      </c>
      <c r="I44" s="1">
        <v>257448000</v>
      </c>
      <c r="J44" s="1">
        <v>328734256000</v>
      </c>
      <c r="K44" s="1">
        <v>328476808000</v>
      </c>
      <c r="L44" s="1">
        <v>33862358000</v>
      </c>
      <c r="M44" s="1">
        <v>2316297000</v>
      </c>
      <c r="N44" s="4">
        <v>0</v>
      </c>
      <c r="O44" s="4">
        <v>0</v>
      </c>
      <c r="P44" s="1">
        <v>12.909999999999997</v>
      </c>
      <c r="Q44" s="1">
        <v>15.18</v>
      </c>
      <c r="R44" s="1">
        <v>0.7</v>
      </c>
      <c r="S44" s="1">
        <v>1.6</v>
      </c>
      <c r="T44" s="1">
        <v>2.11</v>
      </c>
      <c r="U44" s="1">
        <v>13.05</v>
      </c>
      <c r="V44" s="1">
        <v>13.46</v>
      </c>
      <c r="W44" s="1">
        <v>13.15</v>
      </c>
      <c r="X44" s="1" t="s">
        <v>76</v>
      </c>
      <c r="Y44" s="1">
        <v>6.8403299026015843E-2</v>
      </c>
      <c r="Z44" s="1">
        <v>9.7079552463534871</v>
      </c>
      <c r="AA44" s="1">
        <v>1</v>
      </c>
      <c r="AB44" s="1">
        <v>0</v>
      </c>
    </row>
    <row r="45" spans="1:28">
      <c r="A45" s="1" t="s">
        <v>69</v>
      </c>
      <c r="B45" s="1">
        <v>41676</v>
      </c>
      <c r="C45" s="1" t="s">
        <v>35</v>
      </c>
      <c r="D45" s="109">
        <f>IFERROR(VLOOKUP(C45, Рейтинг!$A$2:$C$22, 3, FALSE), VLOOKUP(C45, Рейтинг!$B$2:$C$22, 2, FALSE))</f>
        <v>0</v>
      </c>
      <c r="E45" s="1">
        <v>1526640000</v>
      </c>
      <c r="F45" s="1">
        <v>405209662000</v>
      </c>
      <c r="G45" s="1">
        <v>416334974000</v>
      </c>
      <c r="H45" s="1">
        <v>0</v>
      </c>
      <c r="I45" s="1">
        <v>1210418000</v>
      </c>
      <c r="J45" s="1">
        <v>379307623000</v>
      </c>
      <c r="K45" s="1">
        <v>378667785000</v>
      </c>
      <c r="L45" s="1">
        <v>34615243000</v>
      </c>
      <c r="M45" s="1">
        <v>2307826000</v>
      </c>
      <c r="N45" s="4">
        <v>0</v>
      </c>
      <c r="O45" s="4">
        <v>0</v>
      </c>
      <c r="P45" s="1">
        <v>11.349999999999994</v>
      </c>
      <c r="Q45" s="1">
        <v>5.56</v>
      </c>
      <c r="R45" s="1">
        <v>0.33</v>
      </c>
      <c r="S45" s="1">
        <v>1.52</v>
      </c>
      <c r="T45" s="1">
        <v>2.73</v>
      </c>
      <c r="U45" s="1">
        <v>6.35</v>
      </c>
      <c r="V45" s="1">
        <v>7.15</v>
      </c>
      <c r="W45" s="1">
        <v>7.94</v>
      </c>
      <c r="X45" s="1" t="s">
        <v>77</v>
      </c>
      <c r="Y45" s="1">
        <v>6.667080164654629E-2</v>
      </c>
      <c r="Z45" s="1">
        <v>10.957820605217186</v>
      </c>
      <c r="AA45" s="1">
        <v>0</v>
      </c>
      <c r="AB45" s="1">
        <v>0</v>
      </c>
    </row>
    <row r="46" spans="1:28">
      <c r="A46" s="1" t="s">
        <v>69</v>
      </c>
      <c r="B46" s="1">
        <v>41288</v>
      </c>
      <c r="C46" s="1" t="s">
        <v>35</v>
      </c>
      <c r="D46" s="109">
        <f>IFERROR(VLOOKUP(C46, Рейтинг!$A$2:$C$22, 3, FALSE), VLOOKUP(C46, Рейтинг!$B$2:$C$22, 2, FALSE))</f>
        <v>0</v>
      </c>
      <c r="E46" s="1">
        <v>2273632000</v>
      </c>
      <c r="F46" s="1">
        <v>205836265000</v>
      </c>
      <c r="G46" s="1">
        <v>377798177000</v>
      </c>
      <c r="H46" s="1">
        <v>0</v>
      </c>
      <c r="I46" s="1">
        <v>401593000</v>
      </c>
      <c r="J46" s="1">
        <v>344506820000</v>
      </c>
      <c r="K46" s="1">
        <v>344035227000</v>
      </c>
      <c r="L46" s="1">
        <v>33291357000</v>
      </c>
      <c r="M46" s="1">
        <v>-5372528000</v>
      </c>
      <c r="N46" s="4">
        <v>0</v>
      </c>
      <c r="O46" s="4">
        <v>0</v>
      </c>
      <c r="P46" s="1">
        <v>6.4699999999999989</v>
      </c>
      <c r="Q46" s="1">
        <v>4.9800000000000004</v>
      </c>
      <c r="R46" s="1">
        <v>0.26</v>
      </c>
      <c r="S46" s="1">
        <v>0.78</v>
      </c>
      <c r="T46" s="1">
        <v>1.89</v>
      </c>
      <c r="U46" s="1">
        <v>5.97</v>
      </c>
      <c r="V46" s="1">
        <v>6.02</v>
      </c>
      <c r="W46" s="1">
        <v>6.44</v>
      </c>
      <c r="X46" s="1" t="s">
        <v>78</v>
      </c>
      <c r="Y46" s="1">
        <v>-0.16137906304029601</v>
      </c>
      <c r="Z46" s="1">
        <v>10.348236030150408</v>
      </c>
      <c r="AA46" s="1">
        <v>0</v>
      </c>
      <c r="AB46" s="1">
        <v>0</v>
      </c>
    </row>
    <row r="47" spans="1:28">
      <c r="A47" s="1" t="s">
        <v>69</v>
      </c>
      <c r="B47" s="1">
        <v>40942</v>
      </c>
      <c r="C47" s="1" t="s">
        <v>35</v>
      </c>
      <c r="D47" s="109">
        <f>IFERROR(VLOOKUP(C47, Рейтинг!$A$2:$C$22, 3, FALSE), VLOOKUP(C47, Рейтинг!$B$2:$C$22, 2, FALSE))</f>
        <v>0</v>
      </c>
      <c r="E47" s="1">
        <v>5759621000</v>
      </c>
      <c r="F47" s="1">
        <v>359470704000</v>
      </c>
      <c r="G47" s="1">
        <v>379528248000</v>
      </c>
      <c r="H47" s="1">
        <v>0</v>
      </c>
      <c r="I47" s="1">
        <v>102028000</v>
      </c>
      <c r="J47" s="1">
        <v>345045875000</v>
      </c>
      <c r="K47" s="1">
        <v>344943847000</v>
      </c>
      <c r="L47" s="1">
        <v>34482373000</v>
      </c>
      <c r="M47" s="1">
        <v>5310922000</v>
      </c>
      <c r="N47" s="4">
        <v>0</v>
      </c>
      <c r="O47" s="4">
        <v>0</v>
      </c>
      <c r="P47" s="1">
        <v>6.5699999999999932</v>
      </c>
      <c r="Q47" s="1">
        <v>4.2300000000000004</v>
      </c>
      <c r="R47" s="1">
        <v>0.23</v>
      </c>
      <c r="S47" s="1">
        <v>0.78</v>
      </c>
      <c r="T47" s="1">
        <v>1.97</v>
      </c>
      <c r="U47" s="1">
        <v>6.28</v>
      </c>
      <c r="V47" s="1">
        <v>7.08</v>
      </c>
      <c r="W47" s="1">
        <v>7.8</v>
      </c>
      <c r="X47" s="1" t="s">
        <v>79</v>
      </c>
      <c r="Y47" s="1">
        <v>0.15401846038844252</v>
      </c>
      <c r="Z47" s="1">
        <v>10.006442277043984</v>
      </c>
      <c r="AA47" s="1">
        <v>0</v>
      </c>
      <c r="AB47" s="1">
        <v>0</v>
      </c>
    </row>
    <row r="48" spans="1:28">
      <c r="A48" s="1" t="s">
        <v>69</v>
      </c>
      <c r="B48" s="1">
        <v>40843</v>
      </c>
      <c r="C48" s="1" t="s">
        <v>35</v>
      </c>
      <c r="D48" s="109">
        <f>IFERROR(VLOOKUP(C48, Рейтинг!$A$2:$C$22, 3, FALSE), VLOOKUP(C48, Рейтинг!$B$2:$C$22, 2, FALSE))</f>
        <v>0</v>
      </c>
      <c r="E48" s="1">
        <v>2273672000</v>
      </c>
      <c r="F48" s="1">
        <v>352901181000</v>
      </c>
      <c r="G48" s="1">
        <v>367368708000</v>
      </c>
      <c r="H48" s="1">
        <v>0</v>
      </c>
      <c r="I48" s="1">
        <v>706451000</v>
      </c>
      <c r="J48" s="1">
        <v>332837708000</v>
      </c>
      <c r="K48" s="1">
        <v>332131257000</v>
      </c>
      <c r="L48" s="1">
        <v>34549000000</v>
      </c>
      <c r="M48" s="1">
        <v>15254244000</v>
      </c>
      <c r="N48" s="4">
        <v>0</v>
      </c>
      <c r="O48" s="4">
        <v>0</v>
      </c>
      <c r="P48" s="1">
        <v>6.0999999999999943</v>
      </c>
      <c r="Q48" s="1">
        <v>4.92</v>
      </c>
      <c r="R48" s="1">
        <v>0.31</v>
      </c>
      <c r="S48" s="1">
        <v>1.2</v>
      </c>
      <c r="T48" s="1">
        <v>2.42</v>
      </c>
      <c r="U48" s="1">
        <v>6.2</v>
      </c>
      <c r="V48" s="1">
        <v>7.76</v>
      </c>
      <c r="W48" s="1">
        <v>8.1999999999999993</v>
      </c>
      <c r="X48" s="1" t="s">
        <v>42</v>
      </c>
      <c r="Y48" s="1">
        <v>0.44152490665431704</v>
      </c>
      <c r="Z48" s="1">
        <v>9.633787027120901</v>
      </c>
      <c r="AA48" s="1">
        <v>0</v>
      </c>
      <c r="AB48" s="1">
        <v>0</v>
      </c>
    </row>
    <row r="49" spans="1:28">
      <c r="A49" s="1" t="s">
        <v>69</v>
      </c>
      <c r="B49" s="1">
        <v>40834</v>
      </c>
      <c r="C49" s="1" t="s">
        <v>35</v>
      </c>
      <c r="D49" s="109">
        <f>IFERROR(VLOOKUP(C49, Рейтинг!$A$2:$C$22, 3, FALSE), VLOOKUP(C49, Рейтинг!$B$2:$C$22, 2, FALSE))</f>
        <v>0</v>
      </c>
      <c r="E49" s="1">
        <v>2273672000</v>
      </c>
      <c r="F49" s="1">
        <v>352901181000</v>
      </c>
      <c r="G49" s="1">
        <v>367368708000</v>
      </c>
      <c r="H49" s="1">
        <v>0</v>
      </c>
      <c r="I49" s="1">
        <v>706451000</v>
      </c>
      <c r="J49" s="1">
        <v>332837708000</v>
      </c>
      <c r="K49" s="1">
        <v>332131257000</v>
      </c>
      <c r="L49" s="1">
        <v>34549000000</v>
      </c>
      <c r="M49" s="1">
        <v>15254244000</v>
      </c>
      <c r="N49" s="4">
        <v>0</v>
      </c>
      <c r="O49" s="4">
        <v>0</v>
      </c>
      <c r="P49" s="1">
        <v>6.0999999999999943</v>
      </c>
      <c r="Q49" s="1">
        <v>5.04</v>
      </c>
      <c r="R49" s="1">
        <v>0.28000000000000003</v>
      </c>
      <c r="S49" s="1">
        <v>1.07</v>
      </c>
      <c r="T49" s="1">
        <v>2.19</v>
      </c>
      <c r="U49" s="1">
        <v>6.55</v>
      </c>
      <c r="V49" s="1">
        <v>8.19</v>
      </c>
      <c r="W49" s="1">
        <v>8.65</v>
      </c>
      <c r="X49" s="1" t="s">
        <v>43</v>
      </c>
      <c r="Y49" s="1">
        <v>0.44152490665431704</v>
      </c>
      <c r="Z49" s="1">
        <v>9.633787027120901</v>
      </c>
      <c r="AA49" s="1">
        <v>0</v>
      </c>
      <c r="AB49" s="1">
        <v>0</v>
      </c>
    </row>
    <row r="50" spans="1:28">
      <c r="A50" s="1" t="s">
        <v>69</v>
      </c>
      <c r="B50" s="1">
        <v>40540</v>
      </c>
      <c r="C50" s="1" t="s">
        <v>35</v>
      </c>
      <c r="D50" s="109">
        <f>IFERROR(VLOOKUP(C50, Рейтинг!$A$2:$C$22, 3, FALSE), VLOOKUP(C50, Рейтинг!$B$2:$C$22, 2, FALSE))</f>
        <v>0</v>
      </c>
      <c r="E50" s="1">
        <v>2335409000</v>
      </c>
      <c r="F50" s="1">
        <v>199184821000</v>
      </c>
      <c r="G50" s="1">
        <v>334847457000</v>
      </c>
      <c r="H50" s="1">
        <v>0</v>
      </c>
      <c r="I50" s="1">
        <v>1257585000</v>
      </c>
      <c r="J50" s="1">
        <v>299817916000</v>
      </c>
      <c r="K50" s="1">
        <v>298560331000</v>
      </c>
      <c r="L50" s="1">
        <v>35029541000</v>
      </c>
      <c r="M50" s="1">
        <v>18983801000</v>
      </c>
      <c r="N50" s="4">
        <v>0</v>
      </c>
      <c r="O50" s="4">
        <v>0</v>
      </c>
      <c r="P50" s="1">
        <v>8.7800000000000011</v>
      </c>
      <c r="Q50" s="1">
        <v>3.3</v>
      </c>
      <c r="R50" s="1">
        <v>0.75</v>
      </c>
      <c r="S50" s="1">
        <v>2.1800000000000002</v>
      </c>
      <c r="T50" s="1">
        <v>3.5</v>
      </c>
      <c r="U50" s="1" t="e">
        <v>#N/A</v>
      </c>
      <c r="V50" s="1" t="e">
        <v>#N/A</v>
      </c>
      <c r="W50" s="1" t="e">
        <v>#N/A</v>
      </c>
      <c r="X50" s="1" t="s">
        <v>80</v>
      </c>
      <c r="Y50" s="1">
        <v>0.54193690405478046</v>
      </c>
      <c r="Z50" s="1">
        <v>8.5590021290887019</v>
      </c>
      <c r="AA50" s="1">
        <v>0</v>
      </c>
      <c r="AB50" s="1">
        <v>0</v>
      </c>
    </row>
    <row r="51" spans="1:28">
      <c r="A51" s="1" t="s">
        <v>69</v>
      </c>
      <c r="B51" s="1">
        <v>40168</v>
      </c>
      <c r="C51" s="1" t="s">
        <v>35</v>
      </c>
      <c r="D51" s="109">
        <f>IFERROR(VLOOKUP(C51, Рейтинг!$A$2:$C$22, 3, FALSE), VLOOKUP(C51, Рейтинг!$B$2:$C$22, 2, FALSE))</f>
        <v>0</v>
      </c>
      <c r="E51" s="1">
        <v>1657302000</v>
      </c>
      <c r="F51" s="1">
        <v>301872147000</v>
      </c>
      <c r="G51" s="1">
        <v>311958929000</v>
      </c>
      <c r="H51" s="1">
        <v>0</v>
      </c>
      <c r="I51" s="1">
        <v>1299794000</v>
      </c>
      <c r="J51" s="1">
        <v>278532288000</v>
      </c>
      <c r="K51" s="1">
        <v>277232494000</v>
      </c>
      <c r="L51" s="1">
        <v>33426641000</v>
      </c>
      <c r="M51" s="1">
        <v>40899331000</v>
      </c>
      <c r="N51" s="4">
        <v>0</v>
      </c>
      <c r="O51" s="4">
        <v>0</v>
      </c>
      <c r="P51" s="1">
        <v>8.7999999999999972</v>
      </c>
      <c r="Q51" s="1" t="e">
        <v>#N/A</v>
      </c>
      <c r="R51" s="1">
        <v>0.89</v>
      </c>
      <c r="S51" s="1">
        <v>2.4300000000000002</v>
      </c>
      <c r="T51" s="1">
        <v>3.69</v>
      </c>
      <c r="U51" s="1" t="e">
        <v>#N/A</v>
      </c>
      <c r="V51" s="1" t="e">
        <v>#N/A</v>
      </c>
      <c r="W51" s="1" t="e">
        <v>#N/A</v>
      </c>
      <c r="X51" s="1" t="s">
        <v>81</v>
      </c>
      <c r="Y51" s="1">
        <v>1.2235549183658627</v>
      </c>
      <c r="Z51" s="1">
        <v>8.3326436539046806</v>
      </c>
      <c r="AA51" s="1">
        <v>0</v>
      </c>
      <c r="AB51" s="1">
        <v>0</v>
      </c>
    </row>
    <row r="52" spans="1:28">
      <c r="A52" s="1" t="s">
        <v>69</v>
      </c>
      <c r="B52" s="1">
        <v>39768</v>
      </c>
      <c r="C52" s="1" t="s">
        <v>35</v>
      </c>
      <c r="D52" s="109">
        <f>IFERROR(VLOOKUP(C52, Рейтинг!$A$2:$C$22, 3, FALSE), VLOOKUP(C52, Рейтинг!$B$2:$C$22, 2, FALSE))</f>
        <v>0</v>
      </c>
      <c r="E52" s="1">
        <v>1699137000</v>
      </c>
      <c r="F52" s="1">
        <v>253422450000</v>
      </c>
      <c r="G52" s="1">
        <v>262385612000</v>
      </c>
      <c r="H52" s="1">
        <v>0</v>
      </c>
      <c r="I52" s="1">
        <v>151757000</v>
      </c>
      <c r="J52" s="1">
        <v>277435991000</v>
      </c>
      <c r="K52" s="1">
        <v>277232494000</v>
      </c>
      <c r="L52" s="1">
        <v>26827570000</v>
      </c>
      <c r="M52" s="1">
        <v>-45861681000</v>
      </c>
      <c r="N52" s="4">
        <v>0</v>
      </c>
      <c r="O52" s="4">
        <v>0</v>
      </c>
      <c r="P52" s="1">
        <v>13.280000000000001</v>
      </c>
      <c r="Q52" s="1" t="e">
        <v>#N/A</v>
      </c>
      <c r="R52" s="1" t="e">
        <v>#N/A</v>
      </c>
      <c r="S52" s="1" t="e">
        <v>#N/A</v>
      </c>
      <c r="T52" s="1" t="e">
        <v>#N/A</v>
      </c>
      <c r="U52" s="1" t="e">
        <v>#N/A</v>
      </c>
      <c r="V52" s="1" t="e">
        <v>#N/A</v>
      </c>
      <c r="W52" s="1" t="e">
        <v>#N/A</v>
      </c>
      <c r="X52" s="1" t="e">
        <v>#N/A</v>
      </c>
      <c r="Y52" s="1">
        <v>-1.7094981394140432</v>
      </c>
      <c r="Z52" s="1">
        <v>10.341450642007457</v>
      </c>
      <c r="AA52" s="1">
        <v>0</v>
      </c>
      <c r="AB52" s="1">
        <v>0</v>
      </c>
    </row>
    <row r="53" spans="1:28">
      <c r="A53" s="1" t="s">
        <v>82</v>
      </c>
      <c r="B53" s="1">
        <v>43822</v>
      </c>
      <c r="C53" s="1" t="s">
        <v>83</v>
      </c>
      <c r="D53" s="109">
        <f>IFERROR(VLOOKUP(C53, Рейтинг!$A$2:$C$22, 3, FALSE), VLOOKUP(C53, Рейтинг!$B$2:$C$22, 2, FALSE))</f>
        <v>2.7000000000000001E-3</v>
      </c>
      <c r="E53" s="1">
        <v>150874000</v>
      </c>
      <c r="F53" s="1">
        <v>39625758000</v>
      </c>
      <c r="G53" s="1">
        <v>40692395000</v>
      </c>
      <c r="H53" s="1">
        <v>0</v>
      </c>
      <c r="I53" s="1">
        <v>171038000</v>
      </c>
      <c r="J53" s="1">
        <v>34966144000</v>
      </c>
      <c r="K53" s="1">
        <v>34508871000</v>
      </c>
      <c r="L53" s="1">
        <v>5726251000</v>
      </c>
      <c r="M53" s="1">
        <v>594775000</v>
      </c>
      <c r="N53" s="1">
        <v>2435145000</v>
      </c>
      <c r="O53" s="1">
        <v>1793615000</v>
      </c>
      <c r="P53" s="1">
        <v>3.0400000000000063</v>
      </c>
      <c r="Q53" s="1">
        <v>6.02</v>
      </c>
      <c r="R53" s="1">
        <v>1.64</v>
      </c>
      <c r="S53" s="1">
        <v>1.75</v>
      </c>
      <c r="T53" s="1">
        <v>1.93</v>
      </c>
      <c r="U53" s="1">
        <v>5.52</v>
      </c>
      <c r="V53" s="1">
        <v>5.86</v>
      </c>
      <c r="W53" s="1">
        <v>6.35</v>
      </c>
      <c r="X53" s="1" t="s">
        <v>84</v>
      </c>
      <c r="Y53" s="1">
        <v>0.10386813291977595</v>
      </c>
      <c r="Z53" s="1">
        <v>6.1062890886201115</v>
      </c>
      <c r="AA53" s="1">
        <v>1</v>
      </c>
      <c r="AB53" s="1">
        <v>0</v>
      </c>
    </row>
    <row r="54" spans="1:28">
      <c r="A54" s="1" t="s">
        <v>82</v>
      </c>
      <c r="B54" s="1">
        <v>43755</v>
      </c>
      <c r="C54" s="1" t="s">
        <v>29</v>
      </c>
      <c r="D54" s="109">
        <f>IFERROR(VLOOKUP(C54, Рейтинг!$A$2:$C$22, 3, FALSE), VLOOKUP(C54, Рейтинг!$B$2:$C$22, 2, FALSE))</f>
        <v>4.0000000000000001E-3</v>
      </c>
      <c r="E54" s="1">
        <v>197270000</v>
      </c>
      <c r="F54" s="1">
        <v>38771054000</v>
      </c>
      <c r="G54" s="1">
        <v>39695794000</v>
      </c>
      <c r="H54" s="1">
        <v>0</v>
      </c>
      <c r="I54" s="1">
        <v>135000</v>
      </c>
      <c r="J54" s="1">
        <v>31934479000</v>
      </c>
      <c r="K54" s="1">
        <v>31617599000</v>
      </c>
      <c r="L54" s="1">
        <v>7761315000</v>
      </c>
      <c r="M54" s="1">
        <v>2499832000</v>
      </c>
      <c r="N54" s="1">
        <v>2296005000</v>
      </c>
      <c r="O54" s="1">
        <v>1428296000</v>
      </c>
      <c r="P54" s="1">
        <v>3.0400000000000063</v>
      </c>
      <c r="Q54" s="1">
        <v>6.79</v>
      </c>
      <c r="R54" s="1">
        <v>1.6</v>
      </c>
      <c r="S54" s="1">
        <v>1.57</v>
      </c>
      <c r="T54" s="1">
        <v>1.76</v>
      </c>
      <c r="U54" s="1">
        <v>6.27</v>
      </c>
      <c r="V54" s="1">
        <v>6.36</v>
      </c>
      <c r="W54" s="1">
        <v>6.59</v>
      </c>
      <c r="X54" s="1" t="s">
        <v>85</v>
      </c>
      <c r="Y54" s="1">
        <v>0.32208871821334401</v>
      </c>
      <c r="Z54" s="1">
        <v>4.1145706623168881</v>
      </c>
      <c r="AA54" s="1">
        <v>1</v>
      </c>
      <c r="AB54" s="1">
        <v>0</v>
      </c>
    </row>
    <row r="55" spans="1:28">
      <c r="A55" s="1" t="s">
        <v>82</v>
      </c>
      <c r="B55" s="1">
        <v>43441</v>
      </c>
      <c r="C55" s="1" t="s">
        <v>29</v>
      </c>
      <c r="D55" s="109">
        <f>IFERROR(VLOOKUP(C55, Рейтинг!$A$2:$C$22, 3, FALSE), VLOOKUP(C55, Рейтинг!$B$2:$C$22, 2, FALSE))</f>
        <v>4.0000000000000001E-3</v>
      </c>
      <c r="E55" s="1">
        <v>128102000</v>
      </c>
      <c r="F55" s="1">
        <v>35534093000</v>
      </c>
      <c r="G55" s="1">
        <v>36490030000</v>
      </c>
      <c r="H55" s="1">
        <v>0</v>
      </c>
      <c r="I55" s="1">
        <v>3880000</v>
      </c>
      <c r="J55" s="1">
        <v>31221565000</v>
      </c>
      <c r="K55" s="1">
        <v>30822700000</v>
      </c>
      <c r="L55" s="1">
        <v>5268465000</v>
      </c>
      <c r="M55" s="1">
        <v>833884000</v>
      </c>
      <c r="N55" s="1">
        <v>1314694000</v>
      </c>
      <c r="O55" s="1">
        <v>2411659000</v>
      </c>
      <c r="P55" s="1">
        <v>4.2600000000000051</v>
      </c>
      <c r="Q55" s="1">
        <v>7.38</v>
      </c>
      <c r="R55" s="1">
        <v>2.72</v>
      </c>
      <c r="S55" s="1">
        <v>2.7</v>
      </c>
      <c r="T55" s="1">
        <v>2.85</v>
      </c>
      <c r="U55" s="1">
        <v>7.76</v>
      </c>
      <c r="V55" s="1">
        <v>8.2200000000000006</v>
      </c>
      <c r="W55" s="1">
        <v>8.64</v>
      </c>
      <c r="X55" s="1" t="s">
        <v>86</v>
      </c>
      <c r="Y55" s="1">
        <v>0.15827836001567819</v>
      </c>
      <c r="Z55" s="1">
        <v>5.9261217451382899</v>
      </c>
      <c r="AA55" s="1">
        <v>1</v>
      </c>
      <c r="AB55" s="1">
        <v>0</v>
      </c>
    </row>
    <row r="56" spans="1:28">
      <c r="A56" s="1" t="s">
        <v>82</v>
      </c>
      <c r="B56" s="1">
        <v>43082</v>
      </c>
      <c r="C56" s="1" t="s">
        <v>29</v>
      </c>
      <c r="D56" s="109">
        <f>IFERROR(VLOOKUP(C56, Рейтинг!$A$2:$C$22, 3, FALSE), VLOOKUP(C56, Рейтинг!$B$2:$C$22, 2, FALSE))</f>
        <v>4.0000000000000001E-3</v>
      </c>
      <c r="E56" s="1">
        <v>149661000</v>
      </c>
      <c r="F56" s="1">
        <v>34415674000</v>
      </c>
      <c r="G56" s="1">
        <v>35481085000</v>
      </c>
      <c r="H56" s="1">
        <v>0</v>
      </c>
      <c r="I56" s="1">
        <v>541000</v>
      </c>
      <c r="J56" s="1">
        <v>31039222000</v>
      </c>
      <c r="K56" s="1">
        <v>30672662000</v>
      </c>
      <c r="L56" s="1">
        <v>4441863000</v>
      </c>
      <c r="M56" s="1">
        <v>779004000</v>
      </c>
      <c r="N56" s="1">
        <v>1660384000</v>
      </c>
      <c r="O56" s="1">
        <v>3388281000</v>
      </c>
      <c r="P56" s="1">
        <v>2.5100000000000051</v>
      </c>
      <c r="Q56" s="1">
        <v>7.97</v>
      </c>
      <c r="R56" s="1">
        <v>1.79</v>
      </c>
      <c r="S56" s="1">
        <v>2.12</v>
      </c>
      <c r="T56" s="1">
        <v>2.36</v>
      </c>
      <c r="U56" s="1">
        <v>7.12</v>
      </c>
      <c r="V56" s="1">
        <v>7.24</v>
      </c>
      <c r="W56" s="1">
        <v>7.47</v>
      </c>
      <c r="X56" s="1" t="s">
        <v>87</v>
      </c>
      <c r="Y56" s="1">
        <v>0.17537776378965311</v>
      </c>
      <c r="Z56" s="1">
        <v>6.9878836875428174</v>
      </c>
      <c r="AA56" s="1">
        <v>1</v>
      </c>
      <c r="AB56" s="1">
        <v>0</v>
      </c>
    </row>
    <row r="57" spans="1:28">
      <c r="A57" s="1" t="s">
        <v>82</v>
      </c>
      <c r="B57" s="1">
        <v>42943</v>
      </c>
      <c r="C57" s="1" t="s">
        <v>29</v>
      </c>
      <c r="D57" s="109">
        <f>IFERROR(VLOOKUP(C57, Рейтинг!$A$2:$C$22, 3, FALSE), VLOOKUP(C57, Рейтинг!$B$2:$C$22, 2, FALSE))</f>
        <v>4.0000000000000001E-3</v>
      </c>
      <c r="E57" s="1">
        <v>402385000</v>
      </c>
      <c r="F57" s="1">
        <v>32265318000</v>
      </c>
      <c r="G57" s="1">
        <v>33726536000</v>
      </c>
      <c r="H57" s="1">
        <v>0</v>
      </c>
      <c r="I57" s="1">
        <v>0</v>
      </c>
      <c r="J57" s="1">
        <v>28318610000</v>
      </c>
      <c r="K57" s="1">
        <v>28119824000</v>
      </c>
      <c r="L57" s="1">
        <v>5407926000</v>
      </c>
      <c r="M57" s="1">
        <v>1820221000</v>
      </c>
      <c r="N57" s="1">
        <v>1291706000</v>
      </c>
      <c r="O57" s="1">
        <v>2807727000</v>
      </c>
      <c r="P57" s="1">
        <v>2.5100000000000051</v>
      </c>
      <c r="Q57" s="1">
        <v>9.1300000000000008</v>
      </c>
      <c r="R57" s="1">
        <v>1.36</v>
      </c>
      <c r="S57" s="1">
        <v>1.84</v>
      </c>
      <c r="T57" s="1">
        <v>2.3199999999999998</v>
      </c>
      <c r="U57" s="1">
        <v>8.0399999999999991</v>
      </c>
      <c r="V57" s="1">
        <v>8</v>
      </c>
      <c r="W57" s="1">
        <v>7.82</v>
      </c>
      <c r="X57" s="1" t="s">
        <v>88</v>
      </c>
      <c r="Y57" s="1">
        <v>0.33658393254641428</v>
      </c>
      <c r="Z57" s="1">
        <v>5.2365010172106645</v>
      </c>
      <c r="AA57" s="1">
        <v>1</v>
      </c>
      <c r="AB57" s="1">
        <v>0</v>
      </c>
    </row>
    <row r="58" spans="1:28">
      <c r="A58" s="1" t="s">
        <v>82</v>
      </c>
      <c r="B58" s="1">
        <v>42677</v>
      </c>
      <c r="C58" s="1" t="s">
        <v>35</v>
      </c>
      <c r="D58" s="109">
        <f>IFERROR(VLOOKUP(C58, Рейтинг!$A$2:$C$22, 3, FALSE), VLOOKUP(C58, Рейтинг!$B$2:$C$22, 2, FALSE))</f>
        <v>0</v>
      </c>
      <c r="E58" s="1">
        <v>1428809000</v>
      </c>
      <c r="F58" s="1">
        <v>31137298000</v>
      </c>
      <c r="G58" s="1">
        <v>33813788000</v>
      </c>
      <c r="H58" s="1">
        <v>0</v>
      </c>
      <c r="I58" s="1">
        <v>182693000</v>
      </c>
      <c r="J58" s="1">
        <v>30371357000</v>
      </c>
      <c r="K58" s="1">
        <v>30033983000</v>
      </c>
      <c r="L58" s="1">
        <v>3442431000</v>
      </c>
      <c r="M58" s="1">
        <v>864797000</v>
      </c>
      <c r="N58" s="1">
        <v>1599358000</v>
      </c>
      <c r="O58" s="1">
        <v>3151523000</v>
      </c>
      <c r="P58" s="1">
        <v>5.3900000000000006</v>
      </c>
      <c r="Q58" s="1">
        <v>9.5</v>
      </c>
      <c r="R58" s="1">
        <v>0.81</v>
      </c>
      <c r="S58" s="1">
        <v>1.26</v>
      </c>
      <c r="T58" s="1">
        <v>1.82</v>
      </c>
      <c r="U58" s="1">
        <v>9.01</v>
      </c>
      <c r="V58" s="1">
        <v>8.6999999999999993</v>
      </c>
      <c r="W58" s="1">
        <v>8.68</v>
      </c>
      <c r="X58" s="1" t="s">
        <v>89</v>
      </c>
      <c r="Y58" s="1">
        <v>0.25121694523434168</v>
      </c>
      <c r="Z58" s="1">
        <v>8.8226480065976638</v>
      </c>
      <c r="AA58" s="1">
        <v>1</v>
      </c>
      <c r="AB58" s="1">
        <v>0</v>
      </c>
    </row>
    <row r="59" spans="1:28">
      <c r="A59" s="1" t="s">
        <v>82</v>
      </c>
      <c r="B59" s="1">
        <v>42359</v>
      </c>
      <c r="C59" s="1" t="s">
        <v>35</v>
      </c>
      <c r="D59" s="109">
        <f>IFERROR(VLOOKUP(C59, Рейтинг!$A$2:$C$22, 3, FALSE), VLOOKUP(C59, Рейтинг!$B$2:$C$22, 2, FALSE))</f>
        <v>0</v>
      </c>
      <c r="E59" s="1">
        <v>1480933000</v>
      </c>
      <c r="F59" s="1">
        <v>29669012000</v>
      </c>
      <c r="G59" s="1">
        <v>32018214000</v>
      </c>
      <c r="H59" s="1">
        <v>0</v>
      </c>
      <c r="I59" s="1">
        <v>292723000</v>
      </c>
      <c r="J59" s="1">
        <v>29437617000</v>
      </c>
      <c r="K59" s="1">
        <v>28934506000</v>
      </c>
      <c r="L59" s="1">
        <v>2580597000</v>
      </c>
      <c r="M59" s="1">
        <v>676720000</v>
      </c>
      <c r="N59" s="1">
        <v>4944186000</v>
      </c>
      <c r="O59" s="1">
        <v>2691477000</v>
      </c>
      <c r="P59" s="1">
        <v>12.909999999999997</v>
      </c>
      <c r="Q59" s="1">
        <v>11.2</v>
      </c>
      <c r="R59" s="1">
        <v>0.96</v>
      </c>
      <c r="S59" s="1">
        <v>1.67</v>
      </c>
      <c r="T59" s="1">
        <v>2.2000000000000002</v>
      </c>
      <c r="U59" s="1">
        <v>10.71</v>
      </c>
      <c r="V59" s="1">
        <v>10.27</v>
      </c>
      <c r="W59" s="1">
        <v>9.86</v>
      </c>
      <c r="X59" s="1" t="s">
        <v>90</v>
      </c>
      <c r="Y59" s="1">
        <v>0.26223389394004565</v>
      </c>
      <c r="Z59" s="1">
        <v>11.407289476039846</v>
      </c>
      <c r="AA59" s="1">
        <v>1</v>
      </c>
      <c r="AB59" s="1">
        <v>0</v>
      </c>
    </row>
    <row r="60" spans="1:28">
      <c r="A60" s="1" t="s">
        <v>82</v>
      </c>
      <c r="B60" s="1">
        <v>41963</v>
      </c>
      <c r="C60" s="1" t="s">
        <v>35</v>
      </c>
      <c r="D60" s="109">
        <f>IFERROR(VLOOKUP(C60, Рейтинг!$A$2:$C$22, 3, FALSE), VLOOKUP(C60, Рейтинг!$B$2:$C$22, 2, FALSE))</f>
        <v>0</v>
      </c>
      <c r="E60" s="1">
        <v>3037293820</v>
      </c>
      <c r="F60" s="1">
        <v>22213302669.999996</v>
      </c>
      <c r="G60" s="1">
        <v>7112963060</v>
      </c>
      <c r="H60" s="1">
        <v>0</v>
      </c>
      <c r="I60" s="1">
        <v>31040930</v>
      </c>
      <c r="J60" s="1">
        <v>24568509549.999996</v>
      </c>
      <c r="K60" s="1">
        <v>24534114060</v>
      </c>
      <c r="L60" s="1">
        <v>1957076110</v>
      </c>
      <c r="M60" s="1">
        <v>-196826050</v>
      </c>
      <c r="N60" s="1">
        <v>0</v>
      </c>
      <c r="O60" s="1">
        <v>0</v>
      </c>
      <c r="P60" s="1">
        <v>11.349999999999994</v>
      </c>
      <c r="Q60" s="1">
        <v>10.220000000000001</v>
      </c>
      <c r="R60" s="1">
        <v>0.53</v>
      </c>
      <c r="S60" s="1">
        <v>1.64</v>
      </c>
      <c r="T60" s="1">
        <v>2.34</v>
      </c>
      <c r="U60" s="1">
        <v>9.94</v>
      </c>
      <c r="V60" s="1">
        <v>10.4</v>
      </c>
      <c r="W60" s="1">
        <v>10.32</v>
      </c>
      <c r="X60" s="1" t="s">
        <v>91</v>
      </c>
      <c r="Y60" s="1">
        <v>-0.10057148467261194</v>
      </c>
      <c r="Z60" s="1">
        <v>12.553681190252737</v>
      </c>
      <c r="AA60" s="1">
        <v>0</v>
      </c>
      <c r="AB60" s="1">
        <v>0</v>
      </c>
    </row>
    <row r="61" spans="1:28">
      <c r="A61" s="1" t="s">
        <v>92</v>
      </c>
      <c r="B61" s="1">
        <v>43986</v>
      </c>
      <c r="C61" s="1" t="s">
        <v>58</v>
      </c>
      <c r="D61" s="109">
        <f>IFERROR(VLOOKUP(C61, Рейтинг!$A$2:$C$22, 3, FALSE), VLOOKUP(C61, Рейтинг!$B$2:$C$22, 2, FALSE))</f>
        <v>0</v>
      </c>
      <c r="E61" s="1">
        <v>9035919000</v>
      </c>
      <c r="F61" s="1">
        <v>371949480000</v>
      </c>
      <c r="G61" s="1">
        <v>604649895000</v>
      </c>
      <c r="H61" s="1">
        <v>0</v>
      </c>
      <c r="I61" s="1">
        <v>6518000</v>
      </c>
      <c r="J61" s="1">
        <v>555159030000</v>
      </c>
      <c r="K61" s="1">
        <v>554360766000</v>
      </c>
      <c r="L61" s="1">
        <v>49490865000</v>
      </c>
      <c r="M61" s="1">
        <v>13276796000</v>
      </c>
      <c r="N61" s="1">
        <v>7416469000</v>
      </c>
      <c r="O61" s="1">
        <v>1241548000</v>
      </c>
      <c r="P61" s="1">
        <v>2.4000000000000057</v>
      </c>
      <c r="Q61" s="1">
        <v>5.37</v>
      </c>
      <c r="R61" s="1">
        <v>0.19</v>
      </c>
      <c r="S61" s="1">
        <v>0.4</v>
      </c>
      <c r="T61" s="1">
        <v>0.82</v>
      </c>
      <c r="U61" s="1">
        <v>4.3899999999999997</v>
      </c>
      <c r="V61" s="1">
        <v>4.83</v>
      </c>
      <c r="W61" s="1">
        <v>5.44</v>
      </c>
      <c r="X61" s="1" t="s">
        <v>93</v>
      </c>
      <c r="Y61" s="1">
        <v>0.26826760857786586</v>
      </c>
      <c r="Z61" s="1">
        <v>11.217404060325071</v>
      </c>
      <c r="AA61" s="1">
        <v>0</v>
      </c>
      <c r="AB61" s="1">
        <v>0</v>
      </c>
    </row>
    <row r="62" spans="1:28">
      <c r="A62" s="1" t="s">
        <v>92</v>
      </c>
      <c r="B62" s="1">
        <v>43621</v>
      </c>
      <c r="C62" s="1" t="s">
        <v>58</v>
      </c>
      <c r="D62" s="109">
        <f>IFERROR(VLOOKUP(C62, Рейтинг!$A$2:$C$22, 3, FALSE), VLOOKUP(C62, Рейтинг!$B$2:$C$22, 2, FALSE))</f>
        <v>0</v>
      </c>
      <c r="E62" s="1">
        <v>16103815000</v>
      </c>
      <c r="F62" s="1">
        <v>352829457000</v>
      </c>
      <c r="G62" s="1">
        <v>594112874000</v>
      </c>
      <c r="H62" s="1">
        <v>0</v>
      </c>
      <c r="I62" s="1">
        <v>11936000</v>
      </c>
      <c r="J62" s="1">
        <v>557889805000</v>
      </c>
      <c r="K62" s="1">
        <v>553383971000</v>
      </c>
      <c r="L62" s="1">
        <v>36223069000</v>
      </c>
      <c r="M62" s="1">
        <v>24583046000</v>
      </c>
      <c r="N62" s="1">
        <v>26408792000</v>
      </c>
      <c r="O62" s="1">
        <v>8849619000</v>
      </c>
      <c r="P62" s="1">
        <v>3.0400000000000063</v>
      </c>
      <c r="Q62" s="1">
        <v>7.75</v>
      </c>
      <c r="R62" s="1">
        <v>1.83</v>
      </c>
      <c r="S62" s="1">
        <v>1.86</v>
      </c>
      <c r="T62" s="1">
        <v>2.12</v>
      </c>
      <c r="U62" s="1">
        <v>7.38</v>
      </c>
      <c r="V62" s="1">
        <v>7.48</v>
      </c>
      <c r="W62" s="1">
        <v>7.75</v>
      </c>
      <c r="X62" s="1" t="s">
        <v>94</v>
      </c>
      <c r="Y62" s="1">
        <v>0.67865718390675289</v>
      </c>
      <c r="Z62" s="1">
        <v>15.401505736579084</v>
      </c>
      <c r="AA62" s="1">
        <v>0</v>
      </c>
      <c r="AB62" s="1">
        <v>0</v>
      </c>
    </row>
    <row r="63" spans="1:28">
      <c r="A63" s="1" t="s">
        <v>92</v>
      </c>
      <c r="B63" s="1">
        <v>43257</v>
      </c>
      <c r="C63" s="1" t="s">
        <v>58</v>
      </c>
      <c r="D63" s="109">
        <f>IFERROR(VLOOKUP(C63, Рейтинг!$A$2:$C$22, 3, FALSE), VLOOKUP(C63, Рейтинг!$B$2:$C$22, 2, FALSE))</f>
        <v>0</v>
      </c>
      <c r="E63" s="1">
        <v>24337263000</v>
      </c>
      <c r="F63" s="1">
        <v>264522272000</v>
      </c>
      <c r="G63" s="1">
        <v>528500027000</v>
      </c>
      <c r="H63" s="1">
        <v>0</v>
      </c>
      <c r="I63" s="1">
        <v>17889000</v>
      </c>
      <c r="J63" s="1">
        <v>475942354000</v>
      </c>
      <c r="K63" s="1">
        <v>475735835000</v>
      </c>
      <c r="L63" s="1">
        <v>52557673000</v>
      </c>
      <c r="M63" s="1">
        <v>26148254000</v>
      </c>
      <c r="N63" s="1">
        <v>40846302000</v>
      </c>
      <c r="O63" s="1">
        <v>22149526000</v>
      </c>
      <c r="P63" s="1">
        <v>4.2600000000000051</v>
      </c>
      <c r="Q63" s="1">
        <v>7</v>
      </c>
      <c r="R63" s="1">
        <v>2.52</v>
      </c>
      <c r="S63" s="1">
        <v>2.81</v>
      </c>
      <c r="T63" s="1">
        <v>2.97</v>
      </c>
      <c r="U63" s="1">
        <v>6.68</v>
      </c>
      <c r="V63" s="1">
        <v>6.89</v>
      </c>
      <c r="W63" s="1">
        <v>7.27</v>
      </c>
      <c r="X63" s="1" t="s">
        <v>95</v>
      </c>
      <c r="Y63" s="1">
        <v>0.49751544365367928</v>
      </c>
      <c r="Z63" s="1">
        <v>9.0556207463751299</v>
      </c>
      <c r="AA63" s="1">
        <v>0</v>
      </c>
      <c r="AB63" s="1">
        <v>0</v>
      </c>
    </row>
    <row r="64" spans="1:28">
      <c r="A64" s="1" t="s">
        <v>92</v>
      </c>
      <c r="B64" s="1">
        <v>42893</v>
      </c>
      <c r="C64" s="1" t="s">
        <v>58</v>
      </c>
      <c r="D64" s="109">
        <f>IFERROR(VLOOKUP(C64, Рейтинг!$A$2:$C$22, 3, FALSE), VLOOKUP(C64, Рейтинг!$B$2:$C$22, 2, FALSE))</f>
        <v>0</v>
      </c>
      <c r="E64" s="1">
        <v>6779559000</v>
      </c>
      <c r="F64" s="1">
        <v>247410852000</v>
      </c>
      <c r="G64" s="1">
        <v>462017224000</v>
      </c>
      <c r="H64" s="1">
        <v>0</v>
      </c>
      <c r="I64" s="1">
        <v>32891000</v>
      </c>
      <c r="J64" s="1">
        <v>435314072000</v>
      </c>
      <c r="K64" s="1">
        <v>429352570000</v>
      </c>
      <c r="L64" s="1">
        <v>26703152000</v>
      </c>
      <c r="M64" s="1">
        <v>4543665000</v>
      </c>
      <c r="N64" s="1">
        <v>14280134000</v>
      </c>
      <c r="O64" s="1">
        <v>2838809000</v>
      </c>
      <c r="P64" s="1">
        <v>2.5100000000000051</v>
      </c>
      <c r="Q64" s="1">
        <v>9.14</v>
      </c>
      <c r="R64" s="1">
        <v>1.32</v>
      </c>
      <c r="S64" s="1">
        <v>1.74</v>
      </c>
      <c r="T64" s="1">
        <v>2.1800000000000002</v>
      </c>
      <c r="U64" s="1">
        <v>8.07</v>
      </c>
      <c r="V64" s="1">
        <v>7.86</v>
      </c>
      <c r="W64" s="1">
        <v>7.66</v>
      </c>
      <c r="X64" s="1" t="s">
        <v>96</v>
      </c>
      <c r="Y64" s="1">
        <v>0.17015463193258984</v>
      </c>
      <c r="Z64" s="1">
        <v>16.301973340076106</v>
      </c>
      <c r="AA64" s="1">
        <v>0</v>
      </c>
      <c r="AB64" s="1">
        <v>0</v>
      </c>
    </row>
    <row r="65" spans="1:28">
      <c r="A65" s="1" t="s">
        <v>92</v>
      </c>
      <c r="B65" s="1">
        <v>42530</v>
      </c>
      <c r="C65" s="1" t="s">
        <v>35</v>
      </c>
      <c r="D65" s="109">
        <f>IFERROR(VLOOKUP(C65, Рейтинг!$A$2:$C$22, 3, FALSE), VLOOKUP(C65, Рейтинг!$B$2:$C$22, 2, FALSE))</f>
        <v>0</v>
      </c>
      <c r="E65" s="1">
        <v>11911630000</v>
      </c>
      <c r="F65" s="1">
        <v>156152037000</v>
      </c>
      <c r="G65" s="1">
        <v>168214294000</v>
      </c>
      <c r="H65" s="1">
        <v>0</v>
      </c>
      <c r="I65" s="1">
        <v>0</v>
      </c>
      <c r="J65" s="1">
        <v>162768896000</v>
      </c>
      <c r="K65" s="1">
        <v>160624291000</v>
      </c>
      <c r="L65" s="1">
        <v>5445398000</v>
      </c>
      <c r="M65" s="1">
        <v>2064028000</v>
      </c>
      <c r="N65" s="1">
        <v>37057755000</v>
      </c>
      <c r="O65" s="1">
        <v>3948124000</v>
      </c>
      <c r="P65" s="1">
        <v>5.3900000000000006</v>
      </c>
      <c r="Q65" s="1">
        <v>10.76</v>
      </c>
      <c r="R65" s="1">
        <v>0.77</v>
      </c>
      <c r="S65" s="1">
        <v>1.22</v>
      </c>
      <c r="T65" s="1">
        <v>1.68</v>
      </c>
      <c r="U65" s="1">
        <v>9.76</v>
      </c>
      <c r="V65" s="1">
        <v>9.2200000000000006</v>
      </c>
      <c r="W65" s="1">
        <v>8.7799999999999994</v>
      </c>
      <c r="X65" s="1" t="s">
        <v>97</v>
      </c>
      <c r="Y65" s="1">
        <v>0.37904079738524166</v>
      </c>
      <c r="Z65" s="1">
        <v>29.891092625369165</v>
      </c>
      <c r="AA65" s="1">
        <v>0</v>
      </c>
      <c r="AB65" s="1">
        <v>0</v>
      </c>
    </row>
    <row r="66" spans="1:28">
      <c r="A66" s="1" t="s">
        <v>98</v>
      </c>
      <c r="B66" s="1">
        <v>44000</v>
      </c>
      <c r="C66" s="1" t="s">
        <v>58</v>
      </c>
      <c r="D66" s="109">
        <f>IFERROR(VLOOKUP(C66, Рейтинг!$A$2:$C$22, 3, FALSE), VLOOKUP(C66, Рейтинг!$B$2:$C$22, 2, FALSE))</f>
        <v>0</v>
      </c>
      <c r="E66" s="1">
        <v>776362000</v>
      </c>
      <c r="F66" s="1">
        <v>279178497000</v>
      </c>
      <c r="G66" s="1">
        <v>281477182000</v>
      </c>
      <c r="H66" s="1">
        <v>0</v>
      </c>
      <c r="I66" s="1">
        <v>548014000</v>
      </c>
      <c r="J66" s="1">
        <v>253910605000</v>
      </c>
      <c r="K66" s="1">
        <v>251320224000</v>
      </c>
      <c r="L66" s="1">
        <v>27566577000</v>
      </c>
      <c r="M66" s="1">
        <v>8687451000</v>
      </c>
      <c r="N66" s="1">
        <v>3236489000</v>
      </c>
      <c r="O66" s="1">
        <v>1553554000</v>
      </c>
      <c r="P66" s="1">
        <v>2.4000000000000057</v>
      </c>
      <c r="Q66" s="1">
        <v>4.75</v>
      </c>
      <c r="R66" s="1">
        <v>0.19</v>
      </c>
      <c r="S66" s="1">
        <v>0.34</v>
      </c>
      <c r="T66" s="1">
        <v>0.71</v>
      </c>
      <c r="U66" s="1">
        <v>4.1900000000000004</v>
      </c>
      <c r="V66" s="1">
        <v>4.6900000000000004</v>
      </c>
      <c r="W66" s="1">
        <v>5.31</v>
      </c>
      <c r="X66" s="1" t="s">
        <v>46</v>
      </c>
      <c r="Y66" s="1">
        <v>0.31514435034861238</v>
      </c>
      <c r="Z66" s="1">
        <v>9.2108136966007788</v>
      </c>
      <c r="AA66" s="1">
        <v>1</v>
      </c>
      <c r="AB66" s="1">
        <v>0</v>
      </c>
    </row>
    <row r="67" spans="1:28">
      <c r="A67" s="1" t="s">
        <v>98</v>
      </c>
      <c r="B67" s="1">
        <v>43636</v>
      </c>
      <c r="C67" s="1" t="s">
        <v>58</v>
      </c>
      <c r="D67" s="109">
        <f>IFERROR(VLOOKUP(C67, Рейтинг!$A$2:$C$22, 3, FALSE), VLOOKUP(C67, Рейтинг!$B$2:$C$22, 2, FALSE))</f>
        <v>0</v>
      </c>
      <c r="E67" s="1">
        <v>387887000</v>
      </c>
      <c r="F67" s="1">
        <v>208922725000</v>
      </c>
      <c r="G67" s="1">
        <v>211487615000</v>
      </c>
      <c r="H67" s="1">
        <v>0</v>
      </c>
      <c r="I67" s="1">
        <v>485216000</v>
      </c>
      <c r="J67" s="1">
        <v>185847465000</v>
      </c>
      <c r="K67" s="1">
        <v>183475791000</v>
      </c>
      <c r="L67" s="1">
        <v>25640150000</v>
      </c>
      <c r="M67" s="1">
        <v>2941075000</v>
      </c>
      <c r="N67" s="1">
        <v>3438184000</v>
      </c>
      <c r="O67" s="1">
        <v>1321153000</v>
      </c>
      <c r="P67" s="1">
        <v>3.0400000000000063</v>
      </c>
      <c r="Q67" s="1">
        <v>7.4</v>
      </c>
      <c r="R67" s="1">
        <v>1.72</v>
      </c>
      <c r="S67" s="1">
        <v>1.74</v>
      </c>
      <c r="T67" s="1">
        <v>2.0099999999999998</v>
      </c>
      <c r="U67" s="1">
        <v>7.05</v>
      </c>
      <c r="V67" s="1">
        <v>7.19</v>
      </c>
      <c r="W67" s="1">
        <v>7.37</v>
      </c>
      <c r="X67" s="1" t="s">
        <v>99</v>
      </c>
      <c r="Y67" s="1">
        <v>0.11470584220451129</v>
      </c>
      <c r="Z67" s="1">
        <v>7.248298664399389</v>
      </c>
      <c r="AA67" s="1">
        <v>1</v>
      </c>
      <c r="AB67" s="1">
        <v>0</v>
      </c>
    </row>
    <row r="68" spans="1:28">
      <c r="A68" s="1" t="s">
        <v>98</v>
      </c>
      <c r="B68" s="1">
        <v>43406</v>
      </c>
      <c r="C68" s="1" t="s">
        <v>83</v>
      </c>
      <c r="D68" s="109">
        <f>IFERROR(VLOOKUP(C68, Рейтинг!$A$2:$C$22, 3, FALSE), VLOOKUP(C68, Рейтинг!$B$2:$C$22, 2, FALSE))</f>
        <v>2.7000000000000001E-3</v>
      </c>
      <c r="E68" s="1">
        <v>367173000</v>
      </c>
      <c r="F68" s="1">
        <v>8356572000</v>
      </c>
      <c r="G68" s="1">
        <v>8766071000</v>
      </c>
      <c r="H68" s="1">
        <v>0</v>
      </c>
      <c r="I68" s="1">
        <v>111000</v>
      </c>
      <c r="J68" s="1">
        <v>7016982000</v>
      </c>
      <c r="K68" s="1">
        <v>7006721000</v>
      </c>
      <c r="L68" s="1">
        <v>1749079000</v>
      </c>
      <c r="M68" s="1">
        <v>180594000</v>
      </c>
      <c r="N68" s="1">
        <v>189766000</v>
      </c>
      <c r="O68" s="1">
        <v>279194000</v>
      </c>
      <c r="P68" s="1">
        <v>4.2600000000000051</v>
      </c>
      <c r="Q68" s="1">
        <v>7.28</v>
      </c>
      <c r="R68" s="1">
        <v>2.91</v>
      </c>
      <c r="S68" s="1">
        <v>3.04</v>
      </c>
      <c r="T68" s="1">
        <v>3.22</v>
      </c>
      <c r="U68" s="1">
        <v>7.7</v>
      </c>
      <c r="V68" s="1">
        <v>8.25</v>
      </c>
      <c r="W68" s="1">
        <v>8.6</v>
      </c>
      <c r="X68" s="1" t="s">
        <v>100</v>
      </c>
      <c r="Y68" s="1">
        <v>0.10325091090796928</v>
      </c>
      <c r="Z68" s="1">
        <v>4.0118153611129053</v>
      </c>
      <c r="AA68" s="1">
        <v>1</v>
      </c>
      <c r="AB68" s="1">
        <v>0</v>
      </c>
    </row>
    <row r="69" spans="1:28">
      <c r="A69" s="1" t="s">
        <v>98</v>
      </c>
      <c r="B69" s="1">
        <v>43073</v>
      </c>
      <c r="C69" s="1" t="s">
        <v>83</v>
      </c>
      <c r="D69" s="109">
        <f>IFERROR(VLOOKUP(C69, Рейтинг!$A$2:$C$22, 3, FALSE), VLOOKUP(C69, Рейтинг!$B$2:$C$22, 2, FALSE))</f>
        <v>2.7000000000000001E-3</v>
      </c>
      <c r="E69" s="1">
        <v>828747000</v>
      </c>
      <c r="F69" s="1">
        <v>6892175000</v>
      </c>
      <c r="G69" s="1">
        <v>7750538000</v>
      </c>
      <c r="H69" s="1">
        <v>0</v>
      </c>
      <c r="I69" s="1">
        <v>127000</v>
      </c>
      <c r="J69" s="1">
        <v>7176074000</v>
      </c>
      <c r="K69" s="1">
        <v>7124850000</v>
      </c>
      <c r="L69" s="1">
        <v>574464000</v>
      </c>
      <c r="M69" s="1">
        <v>175064000</v>
      </c>
      <c r="N69" s="1">
        <v>38502000</v>
      </c>
      <c r="O69" s="1">
        <v>443509000</v>
      </c>
      <c r="P69" s="1">
        <v>2.5100000000000051</v>
      </c>
      <c r="Q69" s="1">
        <v>7.83</v>
      </c>
      <c r="R69" s="1">
        <v>1.8</v>
      </c>
      <c r="S69" s="1">
        <v>2.15</v>
      </c>
      <c r="T69" s="1">
        <v>2.37</v>
      </c>
      <c r="U69" s="1">
        <v>7.18</v>
      </c>
      <c r="V69" s="1">
        <v>7.28</v>
      </c>
      <c r="W69" s="1">
        <v>7.52</v>
      </c>
      <c r="X69" s="1" t="s">
        <v>101</v>
      </c>
      <c r="Y69" s="1">
        <v>0.30474320409982175</v>
      </c>
      <c r="Z69" s="1">
        <v>12.491773200757576</v>
      </c>
      <c r="AA69" s="1">
        <v>1</v>
      </c>
      <c r="AB69" s="1">
        <v>0</v>
      </c>
    </row>
    <row r="70" spans="1:28">
      <c r="A70" s="1" t="s">
        <v>98</v>
      </c>
      <c r="B70" s="1">
        <v>42934</v>
      </c>
      <c r="C70" s="1" t="s">
        <v>29</v>
      </c>
      <c r="D70" s="109">
        <f>IFERROR(VLOOKUP(C70, Рейтинг!$A$2:$C$22, 3, FALSE), VLOOKUP(C70, Рейтинг!$B$2:$C$22, 2, FALSE))</f>
        <v>4.0000000000000001E-3</v>
      </c>
      <c r="E70" s="1">
        <v>222064000</v>
      </c>
      <c r="F70" s="1">
        <v>7334407000</v>
      </c>
      <c r="G70" s="1">
        <v>7566388000</v>
      </c>
      <c r="H70" s="1">
        <v>0</v>
      </c>
      <c r="I70" s="1">
        <v>166000</v>
      </c>
      <c r="J70" s="1">
        <v>6595600000</v>
      </c>
      <c r="K70" s="1">
        <v>6589110000</v>
      </c>
      <c r="L70" s="1">
        <v>970778000</v>
      </c>
      <c r="M70" s="1">
        <v>493878000</v>
      </c>
      <c r="N70" s="1">
        <v>60709000</v>
      </c>
      <c r="O70" s="1">
        <v>475183000</v>
      </c>
      <c r="P70" s="1">
        <v>2.5100000000000051</v>
      </c>
      <c r="Q70" s="1">
        <v>8.86</v>
      </c>
      <c r="R70" s="1">
        <v>1.36</v>
      </c>
      <c r="S70" s="1">
        <v>1.82</v>
      </c>
      <c r="T70" s="1">
        <v>2.27</v>
      </c>
      <c r="U70" s="1">
        <v>8.0500000000000007</v>
      </c>
      <c r="V70" s="1">
        <v>7.99</v>
      </c>
      <c r="W70" s="1">
        <v>7.82</v>
      </c>
      <c r="X70" s="1" t="s">
        <v>102</v>
      </c>
      <c r="Y70" s="1">
        <v>0.50874453273559972</v>
      </c>
      <c r="Z70" s="1">
        <v>6.7941383096856338</v>
      </c>
      <c r="AA70" s="1">
        <v>1</v>
      </c>
      <c r="AB70" s="1">
        <v>0</v>
      </c>
    </row>
    <row r="71" spans="1:28">
      <c r="A71" s="1" t="s">
        <v>98</v>
      </c>
      <c r="B71" s="1">
        <v>42671</v>
      </c>
      <c r="C71" s="1" t="s">
        <v>35</v>
      </c>
      <c r="D71" s="109">
        <f>IFERROR(VLOOKUP(C71, Рейтинг!$A$2:$C$22, 3, FALSE), VLOOKUP(C71, Рейтинг!$B$2:$C$22, 2, FALSE))</f>
        <v>0</v>
      </c>
      <c r="E71" s="1">
        <v>81376000</v>
      </c>
      <c r="F71" s="1">
        <v>7485736000</v>
      </c>
      <c r="G71" s="1">
        <v>7577308000</v>
      </c>
      <c r="H71" s="1">
        <v>0</v>
      </c>
      <c r="I71" s="1">
        <v>119000</v>
      </c>
      <c r="J71" s="1">
        <v>7100399000</v>
      </c>
      <c r="K71" s="1">
        <v>7031784000</v>
      </c>
      <c r="L71" s="1">
        <v>476910000</v>
      </c>
      <c r="M71" s="1">
        <v>509988000</v>
      </c>
      <c r="N71" s="1">
        <v>2563419000</v>
      </c>
      <c r="O71" s="1">
        <v>423211000</v>
      </c>
      <c r="P71" s="1">
        <v>5.3900000000000006</v>
      </c>
      <c r="Q71" s="1">
        <v>10.23</v>
      </c>
      <c r="R71" s="1">
        <v>0.86</v>
      </c>
      <c r="S71" s="1">
        <v>1.33</v>
      </c>
      <c r="T71" s="1">
        <v>1.86</v>
      </c>
      <c r="U71" s="1">
        <v>8.91</v>
      </c>
      <c r="V71" s="1">
        <v>8.7200000000000006</v>
      </c>
      <c r="W71" s="1">
        <v>8.65</v>
      </c>
      <c r="X71" s="1" t="s">
        <v>103</v>
      </c>
      <c r="Y71" s="1">
        <v>1.0693589985531862</v>
      </c>
      <c r="Z71" s="1">
        <v>14.888341615818499</v>
      </c>
      <c r="AA71" s="1">
        <v>1</v>
      </c>
      <c r="AB71" s="1">
        <v>0</v>
      </c>
    </row>
    <row r="72" spans="1:28">
      <c r="A72" s="1" t="s">
        <v>104</v>
      </c>
      <c r="B72" s="1">
        <v>43824</v>
      </c>
      <c r="C72" s="1" t="s">
        <v>29</v>
      </c>
      <c r="D72" s="109">
        <f>IFERROR(VLOOKUP(C72, Рейтинг!$A$2:$C$22, 3, FALSE), VLOOKUP(C72, Рейтинг!$B$2:$C$22, 2, FALSE))</f>
        <v>4.0000000000000001E-3</v>
      </c>
      <c r="E72" s="1">
        <v>1180502000</v>
      </c>
      <c r="F72" s="1">
        <v>20168923000</v>
      </c>
      <c r="G72" s="1">
        <v>21403326000</v>
      </c>
      <c r="H72" s="1">
        <v>0</v>
      </c>
      <c r="I72" s="1">
        <v>0</v>
      </c>
      <c r="J72" s="1">
        <v>19696007000</v>
      </c>
      <c r="K72" s="1">
        <v>19594093000</v>
      </c>
      <c r="L72" s="1">
        <v>1707319000</v>
      </c>
      <c r="M72" s="1">
        <v>334301000</v>
      </c>
      <c r="N72" s="1">
        <v>3189314000</v>
      </c>
      <c r="O72" s="1">
        <v>1322151000</v>
      </c>
      <c r="P72" s="1">
        <v>3.0400000000000063</v>
      </c>
      <c r="Q72" s="1">
        <v>6.22</v>
      </c>
      <c r="R72" s="1" t="e">
        <v>#N/A</v>
      </c>
      <c r="S72" s="1" t="e">
        <v>#N/A</v>
      </c>
      <c r="T72" s="1" t="e">
        <v>#N/A</v>
      </c>
      <c r="U72" s="1">
        <v>5.43</v>
      </c>
      <c r="V72" s="1">
        <v>5.81</v>
      </c>
      <c r="W72" s="1">
        <v>6.31</v>
      </c>
      <c r="X72" s="1" t="s">
        <v>105</v>
      </c>
      <c r="Y72" s="1">
        <v>0.19580465044903736</v>
      </c>
      <c r="Z72" s="1">
        <v>11.536219651980678</v>
      </c>
      <c r="AA72" s="1">
        <v>0</v>
      </c>
      <c r="AB72" s="1">
        <v>0</v>
      </c>
    </row>
    <row r="73" spans="1:28">
      <c r="A73" s="1" t="s">
        <v>104</v>
      </c>
      <c r="B73" s="1">
        <v>43521</v>
      </c>
      <c r="C73" s="1" t="s">
        <v>106</v>
      </c>
      <c r="D73" s="109">
        <f>IFERROR(VLOOKUP(C73, Рейтинг!$A$2:$C$22, 3, FALSE), VLOOKUP(C73, Рейтинг!$B$2:$C$22, 2, FALSE))</f>
        <v>4.0000000000000001E-3</v>
      </c>
      <c r="E73" s="1">
        <v>1687068000</v>
      </c>
      <c r="F73" s="1">
        <v>17072077000</v>
      </c>
      <c r="G73" s="1">
        <v>18807752000</v>
      </c>
      <c r="H73" s="1">
        <v>0</v>
      </c>
      <c r="I73" s="1">
        <v>6000</v>
      </c>
      <c r="J73" s="1">
        <v>17085647000</v>
      </c>
      <c r="K73" s="1">
        <v>17071771000</v>
      </c>
      <c r="L73" s="1">
        <v>1722105000</v>
      </c>
      <c r="M73" s="1">
        <v>349548000</v>
      </c>
      <c r="N73" s="1">
        <v>1009198000</v>
      </c>
      <c r="O73" s="1">
        <v>204084000</v>
      </c>
      <c r="P73" s="1">
        <v>3.0400000000000063</v>
      </c>
      <c r="Q73" s="1">
        <v>7.5</v>
      </c>
      <c r="R73" s="1">
        <v>2.5099999999999998</v>
      </c>
      <c r="S73" s="1">
        <v>2.48</v>
      </c>
      <c r="T73" s="1">
        <v>2.67</v>
      </c>
      <c r="U73" s="1">
        <v>7.58</v>
      </c>
      <c r="V73" s="1">
        <v>7.88</v>
      </c>
      <c r="W73" s="1">
        <v>8.23</v>
      </c>
      <c r="X73" s="1" t="s">
        <v>107</v>
      </c>
      <c r="Y73" s="1">
        <v>0.20297717038159693</v>
      </c>
      <c r="Z73" s="1">
        <v>9.9213735515546375</v>
      </c>
      <c r="AA73" s="1">
        <v>0</v>
      </c>
      <c r="AB73" s="1">
        <v>0</v>
      </c>
    </row>
    <row r="74" spans="1:28">
      <c r="A74" s="1" t="s">
        <v>104</v>
      </c>
      <c r="B74" s="1">
        <v>43187</v>
      </c>
      <c r="C74" s="1" t="s">
        <v>106</v>
      </c>
      <c r="D74" s="109">
        <f>IFERROR(VLOOKUP(C74, Рейтинг!$A$2:$C$22, 3, FALSE), VLOOKUP(C74, Рейтинг!$B$2:$C$22, 2, FALSE))</f>
        <v>4.0000000000000001E-3</v>
      </c>
      <c r="E74" s="1">
        <v>965835445.19000006</v>
      </c>
      <c r="F74" s="1">
        <v>15178426803.030001</v>
      </c>
      <c r="G74" s="1">
        <v>16332721714.450001</v>
      </c>
      <c r="H74" s="1">
        <v>0</v>
      </c>
      <c r="I74" s="1">
        <v>786352.69</v>
      </c>
      <c r="J74" s="1">
        <v>14801460760.360001</v>
      </c>
      <c r="K74" s="1">
        <v>14633483370.58</v>
      </c>
      <c r="L74" s="1">
        <v>16322721714.450001</v>
      </c>
      <c r="M74" s="1">
        <v>336513886.57999998</v>
      </c>
      <c r="N74" s="1">
        <v>855910425.95000005</v>
      </c>
      <c r="O74" s="1">
        <v>243549377.88999999</v>
      </c>
      <c r="P74" s="1">
        <v>4.2600000000000051</v>
      </c>
      <c r="Q74" s="1">
        <v>6.88</v>
      </c>
      <c r="R74" s="1">
        <v>2.2799999999999998</v>
      </c>
      <c r="S74" s="1">
        <v>2.59</v>
      </c>
      <c r="T74" s="1">
        <v>2.77</v>
      </c>
      <c r="U74" s="1">
        <v>6.2</v>
      </c>
      <c r="V74" s="1">
        <v>6.43</v>
      </c>
      <c r="W74" s="1">
        <v>6.85</v>
      </c>
      <c r="X74" s="1" t="s">
        <v>72</v>
      </c>
      <c r="Y74" s="1">
        <v>2.0616285229080065E-2</v>
      </c>
      <c r="Z74" s="1">
        <v>0.90680102370775117</v>
      </c>
      <c r="AA74" s="1">
        <v>0</v>
      </c>
      <c r="AB74" s="1">
        <v>0</v>
      </c>
    </row>
    <row r="75" spans="1:28">
      <c r="A75" s="1" t="s">
        <v>104</v>
      </c>
      <c r="B75" s="1">
        <v>42993</v>
      </c>
      <c r="C75" s="1" t="s">
        <v>58</v>
      </c>
      <c r="D75" s="109">
        <f>IFERROR(VLOOKUP(C75, Рейтинг!$A$2:$C$22, 3, FALSE), VLOOKUP(C75, Рейтинг!$B$2:$C$22, 2, FALSE))</f>
        <v>0</v>
      </c>
      <c r="E75" s="1">
        <v>659644000</v>
      </c>
      <c r="F75" s="1">
        <v>13804384000</v>
      </c>
      <c r="G75" s="1">
        <v>14485878000</v>
      </c>
      <c r="H75" s="1">
        <v>0</v>
      </c>
      <c r="I75" s="1">
        <v>776000</v>
      </c>
      <c r="J75" s="1">
        <v>13176199000</v>
      </c>
      <c r="K75" s="1">
        <v>13163113000</v>
      </c>
      <c r="L75" s="1">
        <v>14485878000</v>
      </c>
      <c r="M75" s="1">
        <v>828067000</v>
      </c>
      <c r="N75" s="1">
        <v>2559175000</v>
      </c>
      <c r="O75" s="1">
        <v>666368000</v>
      </c>
      <c r="P75" s="1">
        <v>2.5100000000000051</v>
      </c>
      <c r="Q75" s="1">
        <v>8.69</v>
      </c>
      <c r="R75" s="1">
        <v>1.39</v>
      </c>
      <c r="S75" s="1">
        <v>1.81</v>
      </c>
      <c r="T75" s="1">
        <v>2.2000000000000002</v>
      </c>
      <c r="U75" s="1">
        <v>7.6</v>
      </c>
      <c r="V75" s="1">
        <v>7.58</v>
      </c>
      <c r="W75" s="1">
        <v>7.5</v>
      </c>
      <c r="X75" s="1" t="s">
        <v>108</v>
      </c>
      <c r="Y75" s="1">
        <v>5.7163742508393345E-2</v>
      </c>
      <c r="Z75" s="1">
        <v>0.90958925651589773</v>
      </c>
      <c r="AA75" s="1">
        <v>0</v>
      </c>
      <c r="AB75" s="1">
        <v>0</v>
      </c>
    </row>
    <row r="76" spans="1:28">
      <c r="A76" s="1" t="s">
        <v>104</v>
      </c>
      <c r="B76" s="1">
        <v>42703</v>
      </c>
      <c r="C76" s="1" t="s">
        <v>35</v>
      </c>
      <c r="D76" s="109">
        <f>IFERROR(VLOOKUP(C76, Рейтинг!$A$2:$C$22, 3, FALSE), VLOOKUP(C76, Рейтинг!$B$2:$C$22, 2, FALSE))</f>
        <v>0</v>
      </c>
      <c r="E76" s="1">
        <v>522305000</v>
      </c>
      <c r="F76" s="1">
        <v>11230838000</v>
      </c>
      <c r="G76" s="1">
        <v>11762954000</v>
      </c>
      <c r="H76" s="1">
        <v>0</v>
      </c>
      <c r="I76" s="1">
        <v>0</v>
      </c>
      <c r="J76" s="1">
        <v>11334770000</v>
      </c>
      <c r="K76" s="1">
        <v>11288584000</v>
      </c>
      <c r="L76" s="1">
        <v>428184000</v>
      </c>
      <c r="M76" s="1">
        <v>100283000</v>
      </c>
      <c r="N76" s="1">
        <v>3488112000</v>
      </c>
      <c r="O76" s="1">
        <v>728816000</v>
      </c>
      <c r="P76" s="1">
        <v>5.3900000000000006</v>
      </c>
      <c r="Q76" s="1">
        <v>10.17</v>
      </c>
      <c r="R76" s="1">
        <v>1.0900000000000001</v>
      </c>
      <c r="S76" s="1">
        <v>1.78</v>
      </c>
      <c r="T76" s="1">
        <v>2.2999999999999998</v>
      </c>
      <c r="U76" s="1">
        <v>8.9600000000000009</v>
      </c>
      <c r="V76" s="1">
        <v>8.85</v>
      </c>
      <c r="W76" s="1">
        <v>8.9</v>
      </c>
      <c r="X76" s="1" t="s">
        <v>109</v>
      </c>
      <c r="Y76" s="1">
        <v>0.23420538833772397</v>
      </c>
      <c r="Z76" s="1">
        <v>26.471727107972274</v>
      </c>
      <c r="AA76" s="1">
        <v>0</v>
      </c>
      <c r="AB76" s="1">
        <v>0</v>
      </c>
    </row>
    <row r="77" spans="1:28">
      <c r="A77" s="1" t="s">
        <v>104</v>
      </c>
      <c r="B77" s="1">
        <v>42347</v>
      </c>
      <c r="C77" s="1" t="s">
        <v>35</v>
      </c>
      <c r="D77" s="109">
        <f>IFERROR(VLOOKUP(C77, Рейтинг!$A$2:$C$22, 3, FALSE), VLOOKUP(C77, Рейтинг!$B$2:$C$22, 2, FALSE))</f>
        <v>0</v>
      </c>
      <c r="E77" s="1">
        <v>301273000</v>
      </c>
      <c r="F77" s="1">
        <v>7660783000</v>
      </c>
      <c r="G77" s="1">
        <v>7966177000</v>
      </c>
      <c r="H77" s="1">
        <v>0</v>
      </c>
      <c r="I77" s="1">
        <v>0</v>
      </c>
      <c r="J77" s="1">
        <v>7638276000</v>
      </c>
      <c r="K77" s="1">
        <v>7610687000</v>
      </c>
      <c r="L77" s="1">
        <v>327901000</v>
      </c>
      <c r="M77" s="1">
        <v>81965000</v>
      </c>
      <c r="N77" s="1">
        <v>1926766000</v>
      </c>
      <c r="O77" s="1">
        <v>744045000</v>
      </c>
      <c r="P77" s="1">
        <v>12.909999999999997</v>
      </c>
      <c r="Q77" s="1">
        <v>11.3</v>
      </c>
      <c r="R77" s="1">
        <v>0.93</v>
      </c>
      <c r="S77" s="1">
        <v>1.64</v>
      </c>
      <c r="T77" s="1">
        <v>2.2200000000000002</v>
      </c>
      <c r="U77" s="1">
        <v>10.48</v>
      </c>
      <c r="V77" s="1">
        <v>10.24</v>
      </c>
      <c r="W77" s="1">
        <v>9.91</v>
      </c>
      <c r="X77" s="1" t="s">
        <v>110</v>
      </c>
      <c r="Y77" s="1">
        <v>0.24996874056498761</v>
      </c>
      <c r="Z77" s="1">
        <v>23.294457778414827</v>
      </c>
      <c r="AA77" s="1">
        <v>0</v>
      </c>
      <c r="AB77" s="1">
        <v>0</v>
      </c>
    </row>
    <row r="78" spans="1:28">
      <c r="A78" s="1" t="s">
        <v>104</v>
      </c>
      <c r="B78" s="1">
        <v>42003</v>
      </c>
      <c r="C78" s="1" t="s">
        <v>35</v>
      </c>
      <c r="D78" s="109">
        <f>IFERROR(VLOOKUP(C78, Рейтинг!$A$2:$C$22, 3, FALSE), VLOOKUP(C78, Рейтинг!$B$2:$C$22, 2, FALSE))</f>
        <v>0</v>
      </c>
      <c r="E78" s="1">
        <v>227776000</v>
      </c>
      <c r="F78" s="1">
        <v>5631408000</v>
      </c>
      <c r="G78" s="1">
        <v>5863693000</v>
      </c>
      <c r="H78" s="1">
        <v>0</v>
      </c>
      <c r="I78" s="1">
        <v>0</v>
      </c>
      <c r="J78" s="1">
        <v>5617757000</v>
      </c>
      <c r="K78" s="1">
        <v>5603665000</v>
      </c>
      <c r="L78" s="1">
        <v>245936000</v>
      </c>
      <c r="M78" s="1">
        <v>9621000</v>
      </c>
      <c r="N78" s="1">
        <v>1376716000</v>
      </c>
      <c r="O78" s="1">
        <v>808314000</v>
      </c>
      <c r="P78" s="1">
        <v>11.349999999999994</v>
      </c>
      <c r="Q78" s="1">
        <v>17.39</v>
      </c>
      <c r="R78" s="1">
        <v>0.69</v>
      </c>
      <c r="S78" s="1">
        <v>1.68</v>
      </c>
      <c r="T78" s="1">
        <v>2.2000000000000002</v>
      </c>
      <c r="U78" s="1">
        <v>13.9</v>
      </c>
      <c r="V78" s="1">
        <v>15.51</v>
      </c>
      <c r="W78" s="1">
        <v>14.31</v>
      </c>
      <c r="X78" s="1" t="s">
        <v>64</v>
      </c>
      <c r="Y78" s="1">
        <v>3.9119933641272524E-2</v>
      </c>
      <c r="Z78" s="1">
        <v>22.842353295166223</v>
      </c>
      <c r="AA78" s="1">
        <v>0</v>
      </c>
      <c r="AB78" s="1">
        <v>0</v>
      </c>
    </row>
    <row r="79" spans="1:28">
      <c r="A79" s="1" t="s">
        <v>104</v>
      </c>
      <c r="B79" s="1">
        <v>41606</v>
      </c>
      <c r="C79" s="1" t="s">
        <v>35</v>
      </c>
      <c r="D79" s="109">
        <f>IFERROR(VLOOKUP(C79, Рейтинг!$A$2:$C$22, 3, FALSE), VLOOKUP(C79, Рейтинг!$B$2:$C$22, 2, FALSE))</f>
        <v>0</v>
      </c>
      <c r="E79" s="1">
        <v>142586000</v>
      </c>
      <c r="F79" s="1">
        <v>4928747000</v>
      </c>
      <c r="G79" s="1">
        <v>5187712000</v>
      </c>
      <c r="H79" s="1">
        <v>0</v>
      </c>
      <c r="I79" s="1">
        <v>8278000</v>
      </c>
      <c r="J79" s="1">
        <v>4939975000</v>
      </c>
      <c r="K79" s="1">
        <v>4929470000</v>
      </c>
      <c r="L79" s="1">
        <v>247737000</v>
      </c>
      <c r="M79" s="1">
        <v>320105000</v>
      </c>
      <c r="N79" s="1">
        <v>0</v>
      </c>
      <c r="O79" s="1">
        <v>0</v>
      </c>
      <c r="P79" s="1">
        <v>6.4699999999999989</v>
      </c>
      <c r="Q79" s="1">
        <v>6.5</v>
      </c>
      <c r="R79" s="1" t="e">
        <v>#N/A</v>
      </c>
      <c r="S79" s="1" t="e">
        <v>#N/A</v>
      </c>
      <c r="T79" s="1" t="e">
        <v>#N/A</v>
      </c>
      <c r="U79" s="1">
        <v>6.23</v>
      </c>
      <c r="V79" s="1">
        <v>6.79</v>
      </c>
      <c r="W79" s="1">
        <v>7.58</v>
      </c>
      <c r="X79" s="1" t="s">
        <v>111</v>
      </c>
      <c r="Y79" s="1">
        <v>1.2921162361698091</v>
      </c>
      <c r="Z79" s="1">
        <v>19.940400505374651</v>
      </c>
      <c r="AA79" s="1">
        <v>0</v>
      </c>
      <c r="AB79" s="1">
        <v>0</v>
      </c>
    </row>
    <row r="80" spans="1:28">
      <c r="A80" s="1" t="s">
        <v>112</v>
      </c>
      <c r="B80" s="1">
        <v>43857</v>
      </c>
      <c r="C80" s="1" t="s">
        <v>58</v>
      </c>
      <c r="D80" s="109">
        <f>IFERROR(VLOOKUP(C80, Рейтинг!$A$2:$C$22, 3, FALSE), VLOOKUP(C80, Рейтинг!$B$2:$C$22, 2, FALSE))</f>
        <v>0</v>
      </c>
      <c r="E80" s="1">
        <v>1449182000</v>
      </c>
      <c r="F80" s="1">
        <v>672056549000</v>
      </c>
      <c r="G80" s="1">
        <v>678622354000</v>
      </c>
      <c r="H80" s="1">
        <v>0</v>
      </c>
      <c r="I80" s="1">
        <v>44493000</v>
      </c>
      <c r="J80" s="1">
        <v>644672954000</v>
      </c>
      <c r="K80" s="1">
        <v>642050755000</v>
      </c>
      <c r="L80" s="1">
        <v>33949400000</v>
      </c>
      <c r="M80" s="1">
        <v>15200831000</v>
      </c>
      <c r="N80" s="1">
        <v>7615703000</v>
      </c>
      <c r="O80" s="1">
        <v>12447197000</v>
      </c>
      <c r="P80" s="1">
        <v>2.4000000000000057</v>
      </c>
      <c r="Q80" s="1">
        <v>6.19</v>
      </c>
      <c r="R80" s="1">
        <v>1.44</v>
      </c>
      <c r="S80" s="1">
        <v>1.44</v>
      </c>
      <c r="T80" s="1">
        <v>1.61</v>
      </c>
      <c r="U80" s="1">
        <v>5.51</v>
      </c>
      <c r="V80" s="1">
        <v>5.66</v>
      </c>
      <c r="W80" s="1">
        <v>6.13</v>
      </c>
      <c r="X80" s="1" t="s">
        <v>113</v>
      </c>
      <c r="Y80" s="1">
        <v>0.44774962149551978</v>
      </c>
      <c r="Z80" s="1">
        <v>18.989229677107694</v>
      </c>
      <c r="AA80" s="1">
        <v>1</v>
      </c>
      <c r="AB80" s="1">
        <v>0</v>
      </c>
    </row>
    <row r="81" spans="1:28">
      <c r="A81" s="1" t="s">
        <v>112</v>
      </c>
      <c r="B81" s="1">
        <v>43665</v>
      </c>
      <c r="C81" s="1" t="s">
        <v>58</v>
      </c>
      <c r="D81" s="109">
        <f>IFERROR(VLOOKUP(C81, Рейтинг!$A$2:$C$22, 3, FALSE), VLOOKUP(C81, Рейтинг!$B$2:$C$22, 2, FALSE))</f>
        <v>0</v>
      </c>
      <c r="E81" s="1">
        <v>35530305000</v>
      </c>
      <c r="F81" s="1">
        <v>606150460000</v>
      </c>
      <c r="G81" s="1">
        <v>647260664000</v>
      </c>
      <c r="H81" s="1">
        <v>0</v>
      </c>
      <c r="I81" s="1">
        <v>27348000</v>
      </c>
      <c r="J81" s="1">
        <v>594350716000</v>
      </c>
      <c r="K81" s="1">
        <v>593884670000</v>
      </c>
      <c r="L81" s="1">
        <v>52909948000</v>
      </c>
      <c r="M81" s="1">
        <v>34161379000</v>
      </c>
      <c r="N81" s="1">
        <v>5387929000</v>
      </c>
      <c r="O81" s="1">
        <v>9413574000</v>
      </c>
      <c r="P81" s="1">
        <v>3.0400000000000063</v>
      </c>
      <c r="Q81" s="1">
        <v>7.27</v>
      </c>
      <c r="R81" s="1">
        <v>1.8</v>
      </c>
      <c r="S81" s="1">
        <v>1.8</v>
      </c>
      <c r="T81" s="1">
        <v>2.0499999999999998</v>
      </c>
      <c r="U81" s="1">
        <v>6.97</v>
      </c>
      <c r="V81" s="1">
        <v>7.1</v>
      </c>
      <c r="W81" s="1">
        <v>7.31</v>
      </c>
      <c r="X81" s="1" t="s">
        <v>114</v>
      </c>
      <c r="Y81" s="1">
        <v>0.64565134329748353</v>
      </c>
      <c r="Z81" s="1">
        <v>11.233250805689698</v>
      </c>
      <c r="AA81" s="1">
        <v>1</v>
      </c>
      <c r="AB81" s="1">
        <v>0</v>
      </c>
    </row>
    <row r="82" spans="1:28">
      <c r="A82" s="1" t="s">
        <v>112</v>
      </c>
      <c r="B82" s="1">
        <v>43446</v>
      </c>
      <c r="C82" s="1" t="s">
        <v>58</v>
      </c>
      <c r="D82" s="109">
        <f>IFERROR(VLOOKUP(C82, Рейтинг!$A$2:$C$22, 3, FALSE), VLOOKUP(C82, Рейтинг!$B$2:$C$22, 2, FALSE))</f>
        <v>0</v>
      </c>
      <c r="E82" s="1">
        <v>2135000000</v>
      </c>
      <c r="F82" s="1">
        <v>625332000000</v>
      </c>
      <c r="G82" s="1">
        <v>627764000000</v>
      </c>
      <c r="H82" s="1">
        <v>0</v>
      </c>
      <c r="I82" s="1">
        <v>1825000000</v>
      </c>
      <c r="J82" s="1">
        <v>602425000000</v>
      </c>
      <c r="K82" s="1">
        <v>599497000000</v>
      </c>
      <c r="L82" s="1">
        <v>25339000000</v>
      </c>
      <c r="M82" s="1">
        <v>8458000000</v>
      </c>
      <c r="N82" s="1">
        <v>101463000000</v>
      </c>
      <c r="O82" s="1">
        <v>17913000000</v>
      </c>
      <c r="P82" s="1">
        <v>4.2600000000000051</v>
      </c>
      <c r="Q82" s="1">
        <v>7.4</v>
      </c>
      <c r="R82" s="1">
        <v>2.77</v>
      </c>
      <c r="S82" s="1">
        <v>2.77</v>
      </c>
      <c r="T82" s="1">
        <v>2.91</v>
      </c>
      <c r="U82" s="1">
        <v>7.78</v>
      </c>
      <c r="V82" s="1">
        <v>8.3000000000000007</v>
      </c>
      <c r="W82" s="1">
        <v>8.65</v>
      </c>
      <c r="X82" s="1" t="s">
        <v>115</v>
      </c>
      <c r="Y82" s="1">
        <v>0.33379375665969452</v>
      </c>
      <c r="Z82" s="1">
        <v>23.774616204270096</v>
      </c>
      <c r="AA82" s="1">
        <v>1</v>
      </c>
      <c r="AB82" s="1">
        <v>0</v>
      </c>
    </row>
    <row r="83" spans="1:28">
      <c r="A83" s="1" t="s">
        <v>112</v>
      </c>
      <c r="B83" s="1">
        <v>43096</v>
      </c>
      <c r="C83" s="1" t="s">
        <v>58</v>
      </c>
      <c r="D83" s="109">
        <f>IFERROR(VLOOKUP(C83, Рейтинг!$A$2:$C$22, 3, FALSE), VLOOKUP(C83, Рейтинг!$B$2:$C$22, 2, FALSE))</f>
        <v>0</v>
      </c>
      <c r="E83" s="1">
        <v>4750000000</v>
      </c>
      <c r="F83" s="1">
        <v>508305000000</v>
      </c>
      <c r="G83" s="1">
        <v>513381000000</v>
      </c>
      <c r="H83" s="1">
        <v>0</v>
      </c>
      <c r="I83" s="1">
        <v>3506000000</v>
      </c>
      <c r="J83" s="1">
        <v>496500000000</v>
      </c>
      <c r="K83" s="1">
        <v>492065000000</v>
      </c>
      <c r="L83" s="1">
        <v>16881000000</v>
      </c>
      <c r="M83" s="1">
        <v>8107000000</v>
      </c>
      <c r="N83" s="1">
        <v>109662000000</v>
      </c>
      <c r="O83" s="1">
        <v>21790000000</v>
      </c>
      <c r="P83" s="1">
        <v>2.5100000000000051</v>
      </c>
      <c r="Q83" s="1">
        <v>7.41</v>
      </c>
      <c r="R83" s="1">
        <v>1.89</v>
      </c>
      <c r="S83" s="1">
        <v>2.2200000000000002</v>
      </c>
      <c r="T83" s="1">
        <v>2.42</v>
      </c>
      <c r="U83" s="1">
        <v>6.7</v>
      </c>
      <c r="V83" s="1">
        <v>6.98</v>
      </c>
      <c r="W83" s="1">
        <v>7.37</v>
      </c>
      <c r="X83" s="1" t="s">
        <v>116</v>
      </c>
      <c r="Y83" s="1">
        <v>0.48024406137077186</v>
      </c>
      <c r="Z83" s="1">
        <v>29.411764705882351</v>
      </c>
      <c r="AA83" s="1">
        <v>1</v>
      </c>
      <c r="AB83" s="1">
        <v>0</v>
      </c>
    </row>
    <row r="84" spans="1:28">
      <c r="A84" s="1" t="s">
        <v>112</v>
      </c>
      <c r="B84" s="1">
        <v>42900</v>
      </c>
      <c r="C84" s="1" t="s">
        <v>58</v>
      </c>
      <c r="D84" s="109">
        <f>IFERROR(VLOOKUP(C84, Рейтинг!$A$2:$C$22, 3, FALSE), VLOOKUP(C84, Рейтинг!$B$2:$C$22, 2, FALSE))</f>
        <v>0</v>
      </c>
      <c r="E84" s="1">
        <v>16329830000</v>
      </c>
      <c r="F84" s="1">
        <v>419905095000</v>
      </c>
      <c r="G84" s="1">
        <v>480706929000</v>
      </c>
      <c r="H84" s="1">
        <v>0</v>
      </c>
      <c r="I84" s="1">
        <v>1271318000</v>
      </c>
      <c r="J84" s="1">
        <v>450186841000</v>
      </c>
      <c r="K84" s="1">
        <v>448675763000</v>
      </c>
      <c r="L84" s="1">
        <v>30520088000</v>
      </c>
      <c r="M84" s="1">
        <v>21835707000</v>
      </c>
      <c r="N84" s="1">
        <v>104095911000</v>
      </c>
      <c r="O84" s="1">
        <v>20600726000</v>
      </c>
      <c r="P84" s="1">
        <v>2.5100000000000051</v>
      </c>
      <c r="Q84" s="1">
        <v>9.19</v>
      </c>
      <c r="R84" s="1">
        <v>1.35</v>
      </c>
      <c r="S84" s="1">
        <v>1.74</v>
      </c>
      <c r="T84" s="1">
        <v>2.15</v>
      </c>
      <c r="U84" s="1">
        <v>7.96</v>
      </c>
      <c r="V84" s="1">
        <v>7.8</v>
      </c>
      <c r="W84" s="1">
        <v>7.67</v>
      </c>
      <c r="X84" s="1" t="s">
        <v>117</v>
      </c>
      <c r="Y84" s="1">
        <v>0.71545360550729731</v>
      </c>
      <c r="Z84" s="1">
        <v>14.750509271139716</v>
      </c>
      <c r="AA84" s="1">
        <v>1</v>
      </c>
      <c r="AB84" s="1">
        <v>0</v>
      </c>
    </row>
    <row r="85" spans="1:28">
      <c r="A85" s="1" t="s">
        <v>112</v>
      </c>
      <c r="B85" s="1">
        <v>42710</v>
      </c>
      <c r="C85" s="1" t="s">
        <v>35</v>
      </c>
      <c r="D85" s="109">
        <f>IFERROR(VLOOKUP(C85, Рейтинг!$A$2:$C$22, 3, FALSE), VLOOKUP(C85, Рейтинг!$B$2:$C$22, 2, FALSE))</f>
        <v>0</v>
      </c>
      <c r="E85" s="1">
        <v>46145000000</v>
      </c>
      <c r="F85" s="1">
        <v>333132000000</v>
      </c>
      <c r="G85" s="1">
        <v>379474000000</v>
      </c>
      <c r="H85" s="1">
        <v>0</v>
      </c>
      <c r="I85" s="1">
        <v>2279000000</v>
      </c>
      <c r="J85" s="1">
        <v>371074000000</v>
      </c>
      <c r="K85" s="1">
        <v>368063000000</v>
      </c>
      <c r="L85" s="1">
        <v>8400000000</v>
      </c>
      <c r="M85" s="1">
        <v>5813000000</v>
      </c>
      <c r="N85" s="1">
        <v>103263000000</v>
      </c>
      <c r="O85" s="1">
        <v>19358000000</v>
      </c>
      <c r="P85" s="1">
        <v>5.3900000000000006</v>
      </c>
      <c r="Q85" s="1">
        <v>10.130000000000001</v>
      </c>
      <c r="R85" s="1">
        <v>1.1200000000000001</v>
      </c>
      <c r="S85" s="1">
        <v>1.84</v>
      </c>
      <c r="T85" s="1">
        <v>2.39</v>
      </c>
      <c r="U85" s="1">
        <v>8.86</v>
      </c>
      <c r="V85" s="1">
        <v>8.6999999999999993</v>
      </c>
      <c r="W85" s="1">
        <v>8.7200000000000006</v>
      </c>
      <c r="X85" s="1" t="s">
        <v>118</v>
      </c>
      <c r="Y85" s="1">
        <v>0.69202380952380949</v>
      </c>
      <c r="Z85" s="1">
        <v>44.175476190476189</v>
      </c>
      <c r="AA85" s="1">
        <v>1</v>
      </c>
      <c r="AB85" s="1">
        <v>0</v>
      </c>
    </row>
    <row r="86" spans="1:28">
      <c r="A86" s="1" t="s">
        <v>112</v>
      </c>
      <c r="B86" s="1">
        <v>42418</v>
      </c>
      <c r="C86" s="1" t="s">
        <v>35</v>
      </c>
      <c r="D86" s="109">
        <f>IFERROR(VLOOKUP(C86, Рейтинг!$A$2:$C$22, 3, FALSE), VLOOKUP(C86, Рейтинг!$B$2:$C$22, 2, FALSE))</f>
        <v>0</v>
      </c>
      <c r="E86" s="1">
        <v>2329000000</v>
      </c>
      <c r="F86" s="1">
        <v>259145000000</v>
      </c>
      <c r="G86" s="1">
        <v>261587000000</v>
      </c>
      <c r="H86" s="1">
        <v>0</v>
      </c>
      <c r="I86" s="1">
        <v>2107000000</v>
      </c>
      <c r="J86" s="1">
        <v>258920000000</v>
      </c>
      <c r="K86" s="1">
        <v>256480000000</v>
      </c>
      <c r="L86" s="1">
        <v>2667000000</v>
      </c>
      <c r="M86" s="1">
        <v>3874000000</v>
      </c>
      <c r="N86" s="1">
        <v>162275000000</v>
      </c>
      <c r="O86" s="1">
        <v>8083000000</v>
      </c>
      <c r="P86" s="1">
        <v>5.3900000000000006</v>
      </c>
      <c r="Q86" s="1">
        <v>10.98</v>
      </c>
      <c r="R86" s="1">
        <v>0.71</v>
      </c>
      <c r="S86" s="1">
        <v>1.21</v>
      </c>
      <c r="T86" s="1">
        <v>1.75</v>
      </c>
      <c r="U86" s="1">
        <v>9.9</v>
      </c>
      <c r="V86" s="1">
        <v>10.1</v>
      </c>
      <c r="W86" s="1">
        <v>10</v>
      </c>
      <c r="X86" s="1" t="s">
        <v>119</v>
      </c>
      <c r="Y86" s="1">
        <v>1.4525684289463816</v>
      </c>
      <c r="Z86" s="1">
        <v>97.082864641919755</v>
      </c>
      <c r="AA86" s="1">
        <v>1</v>
      </c>
      <c r="AB86" s="1">
        <v>0</v>
      </c>
    </row>
    <row r="87" spans="1:28">
      <c r="A87" s="1" t="s">
        <v>112</v>
      </c>
      <c r="B87" s="1">
        <v>41962</v>
      </c>
      <c r="C87" s="1" t="s">
        <v>35</v>
      </c>
      <c r="D87" s="109">
        <f>IFERROR(VLOOKUP(C87, Рейтинг!$A$2:$C$22, 3, FALSE), VLOOKUP(C87, Рейтинг!$B$2:$C$22, 2, FALSE))</f>
        <v>0</v>
      </c>
      <c r="E87" s="1">
        <v>1076873000</v>
      </c>
      <c r="F87" s="1">
        <v>84544377000</v>
      </c>
      <c r="G87" s="1">
        <v>86282016000</v>
      </c>
      <c r="H87" s="1">
        <v>0</v>
      </c>
      <c r="I87" s="1">
        <v>675569000</v>
      </c>
      <c r="J87" s="1">
        <v>85203816000</v>
      </c>
      <c r="K87" s="1">
        <v>84494291000</v>
      </c>
      <c r="L87" s="1">
        <v>1078200000</v>
      </c>
      <c r="M87" s="1">
        <v>1753510000</v>
      </c>
      <c r="N87" s="1">
        <v>0</v>
      </c>
      <c r="O87" s="1">
        <v>0</v>
      </c>
      <c r="P87" s="1">
        <v>11.349999999999994</v>
      </c>
      <c r="Q87" s="1">
        <v>10.029999999999999</v>
      </c>
      <c r="R87" s="1">
        <v>0.54</v>
      </c>
      <c r="S87" s="1">
        <v>1.66</v>
      </c>
      <c r="T87" s="1">
        <v>2.36</v>
      </c>
      <c r="U87" s="1">
        <v>9.9700000000000006</v>
      </c>
      <c r="V87" s="1">
        <v>10.53</v>
      </c>
      <c r="W87" s="1">
        <v>10.45</v>
      </c>
      <c r="X87" s="1" t="s">
        <v>120</v>
      </c>
      <c r="Y87" s="1">
        <v>1.6263309219068818</v>
      </c>
      <c r="Z87" s="1">
        <v>79.024129104062325</v>
      </c>
      <c r="AA87" s="1">
        <v>0</v>
      </c>
      <c r="AB87" s="1">
        <v>0</v>
      </c>
    </row>
    <row r="88" spans="1:28">
      <c r="A88" s="1" t="s">
        <v>112</v>
      </c>
      <c r="B88" s="1">
        <v>41562</v>
      </c>
      <c r="C88" s="1" t="s">
        <v>35</v>
      </c>
      <c r="D88" s="109">
        <f>IFERROR(VLOOKUP(C88, Рейтинг!$A$2:$C$22, 3, FALSE), VLOOKUP(C88, Рейтинг!$B$2:$C$22, 2, FALSE))</f>
        <v>0</v>
      </c>
      <c r="E88" s="1">
        <v>6293033000</v>
      </c>
      <c r="F88" s="1">
        <v>74023541000</v>
      </c>
      <c r="G88" s="1">
        <v>81769043000</v>
      </c>
      <c r="H88" s="1">
        <v>0</v>
      </c>
      <c r="I88" s="1">
        <v>23047000</v>
      </c>
      <c r="J88" s="1">
        <v>81284051000</v>
      </c>
      <c r="K88" s="1">
        <v>81239774000</v>
      </c>
      <c r="L88" s="1">
        <v>484992000</v>
      </c>
      <c r="M88" s="1">
        <v>1753510000</v>
      </c>
      <c r="N88" s="1">
        <v>0</v>
      </c>
      <c r="O88" s="1">
        <v>0</v>
      </c>
      <c r="P88" s="1">
        <v>6.4699999999999989</v>
      </c>
      <c r="Q88" s="1">
        <v>6.17</v>
      </c>
      <c r="R88" s="1">
        <v>0.37</v>
      </c>
      <c r="S88" s="1">
        <v>1.45</v>
      </c>
      <c r="T88" s="1">
        <v>2.75</v>
      </c>
      <c r="U88" s="1">
        <v>6.1</v>
      </c>
      <c r="V88" s="1">
        <v>6.54</v>
      </c>
      <c r="W88" s="1">
        <v>7.24</v>
      </c>
      <c r="X88" s="1" t="s">
        <v>121</v>
      </c>
      <c r="Y88" s="1">
        <v>3.6155441739245182</v>
      </c>
      <c r="Z88" s="1">
        <v>167.59874595869621</v>
      </c>
      <c r="AA88" s="1">
        <v>0</v>
      </c>
      <c r="AB88" s="1">
        <v>0</v>
      </c>
    </row>
    <row r="89" spans="1:28">
      <c r="A89" s="1" t="s">
        <v>122</v>
      </c>
      <c r="B89" s="1">
        <v>44097</v>
      </c>
      <c r="C89" s="1" t="s">
        <v>106</v>
      </c>
      <c r="D89" s="109">
        <f>IFERROR(VLOOKUP(C89, Рейтинг!$A$2:$C$22, 3, FALSE), VLOOKUP(C89, Рейтинг!$B$2:$C$22, 2, FALSE))</f>
        <v>4.0000000000000001E-3</v>
      </c>
      <c r="E89" s="1">
        <v>1277388000</v>
      </c>
      <c r="F89" s="1">
        <v>24782617000</v>
      </c>
      <c r="G89" s="1">
        <v>26063704000</v>
      </c>
      <c r="H89" s="1">
        <v>0</v>
      </c>
      <c r="I89" s="1">
        <v>605000</v>
      </c>
      <c r="J89" s="1">
        <v>23075672000</v>
      </c>
      <c r="K89" s="1">
        <v>23011154000</v>
      </c>
      <c r="L89" s="1">
        <v>2988032000</v>
      </c>
      <c r="M89" s="1">
        <v>1690845000</v>
      </c>
      <c r="N89" s="1">
        <v>341337000</v>
      </c>
      <c r="O89" s="1">
        <v>599190000</v>
      </c>
      <c r="P89" s="1">
        <v>2.4000000000000057</v>
      </c>
      <c r="Q89" s="1" t="e">
        <v>#N/A</v>
      </c>
      <c r="R89" s="1">
        <v>0.14000000000000001</v>
      </c>
      <c r="S89" s="1">
        <v>0.28000000000000003</v>
      </c>
      <c r="T89" s="1">
        <v>0.68</v>
      </c>
      <c r="U89" s="1">
        <v>4.3</v>
      </c>
      <c r="V89" s="1">
        <v>5</v>
      </c>
      <c r="W89" s="1">
        <v>6.04</v>
      </c>
      <c r="X89" s="1" t="s">
        <v>123</v>
      </c>
      <c r="Y89" s="1">
        <v>0.56587245384252916</v>
      </c>
      <c r="Z89" s="1">
        <v>7.7226990875599721</v>
      </c>
      <c r="AA89" s="1">
        <v>0</v>
      </c>
      <c r="AB89" s="1">
        <v>0</v>
      </c>
    </row>
    <row r="90" spans="1:28">
      <c r="A90" s="1" t="s">
        <v>122</v>
      </c>
      <c r="B90" s="1">
        <v>43738</v>
      </c>
      <c r="C90" s="1" t="s">
        <v>106</v>
      </c>
      <c r="D90" s="109">
        <f>IFERROR(VLOOKUP(C90, Рейтинг!$A$2:$C$22, 3, FALSE), VLOOKUP(C90, Рейтинг!$B$2:$C$22, 2, FALSE))</f>
        <v>4.0000000000000001E-3</v>
      </c>
      <c r="E90" s="1">
        <v>264576000</v>
      </c>
      <c r="F90" s="1">
        <v>23321936000</v>
      </c>
      <c r="G90" s="1">
        <v>24321616000</v>
      </c>
      <c r="H90" s="1">
        <v>0</v>
      </c>
      <c r="I90" s="1">
        <v>6285000</v>
      </c>
      <c r="J90" s="1">
        <v>21759674000</v>
      </c>
      <c r="K90" s="1">
        <v>21696531000</v>
      </c>
      <c r="L90" s="1">
        <v>2561942000</v>
      </c>
      <c r="M90" s="1">
        <v>1582771000</v>
      </c>
      <c r="N90" s="1">
        <v>2952709000</v>
      </c>
      <c r="O90" s="1">
        <v>597860000</v>
      </c>
      <c r="P90" s="1">
        <v>3.0400000000000063</v>
      </c>
      <c r="Q90" s="1">
        <v>6.89</v>
      </c>
      <c r="R90" s="1">
        <v>1.63</v>
      </c>
      <c r="S90" s="1">
        <v>1.55</v>
      </c>
      <c r="T90" s="1">
        <v>1.68</v>
      </c>
      <c r="U90" s="1">
        <v>6.53</v>
      </c>
      <c r="V90" s="1">
        <v>6.67</v>
      </c>
      <c r="W90" s="1">
        <v>6.93</v>
      </c>
      <c r="X90" s="1" t="s">
        <v>124</v>
      </c>
      <c r="Y90" s="1">
        <v>0.61780126169913296</v>
      </c>
      <c r="Z90" s="1">
        <v>8.4934295936441959</v>
      </c>
      <c r="AA90" s="1">
        <v>0</v>
      </c>
      <c r="AB90" s="1">
        <v>0</v>
      </c>
    </row>
    <row r="91" spans="1:28">
      <c r="A91" s="1" t="s">
        <v>122</v>
      </c>
      <c r="B91" s="1">
        <v>43388</v>
      </c>
      <c r="C91" s="1" t="s">
        <v>106</v>
      </c>
      <c r="D91" s="109">
        <f>IFERROR(VLOOKUP(C91, Рейтинг!$A$2:$C$22, 3, FALSE), VLOOKUP(C91, Рейтинг!$B$2:$C$22, 2, FALSE))</f>
        <v>4.0000000000000001E-3</v>
      </c>
      <c r="E91" s="1">
        <v>1344522000</v>
      </c>
      <c r="F91" s="1">
        <v>18524082000</v>
      </c>
      <c r="G91" s="1">
        <v>19931047000</v>
      </c>
      <c r="H91" s="1">
        <v>0</v>
      </c>
      <c r="I91" s="1">
        <v>4011000</v>
      </c>
      <c r="J91" s="1">
        <v>18523859000</v>
      </c>
      <c r="K91" s="1">
        <v>18496719000</v>
      </c>
      <c r="L91" s="1">
        <v>1407188000</v>
      </c>
      <c r="M91" s="1">
        <v>501910000</v>
      </c>
      <c r="N91" s="1">
        <v>2663026000</v>
      </c>
      <c r="O91" s="1">
        <v>1022646000</v>
      </c>
      <c r="P91" s="1">
        <v>4.2600000000000051</v>
      </c>
      <c r="Q91" s="1">
        <v>7.35</v>
      </c>
      <c r="R91" s="1">
        <v>2.85</v>
      </c>
      <c r="S91" s="1">
        <v>3.01</v>
      </c>
      <c r="T91" s="1">
        <v>3.16</v>
      </c>
      <c r="U91" s="1">
        <v>7.47</v>
      </c>
      <c r="V91" s="1">
        <v>8.15</v>
      </c>
      <c r="W91" s="1">
        <v>8.67</v>
      </c>
      <c r="X91" s="1" t="s">
        <v>125</v>
      </c>
      <c r="Y91" s="1">
        <v>0.35667586704832616</v>
      </c>
      <c r="Z91" s="1">
        <v>13.163741447482497</v>
      </c>
      <c r="AA91" s="1">
        <v>0</v>
      </c>
      <c r="AB91" s="1">
        <v>0</v>
      </c>
    </row>
    <row r="92" spans="1:28">
      <c r="A92" s="1" t="s">
        <v>122</v>
      </c>
      <c r="B92" s="1">
        <v>43028</v>
      </c>
      <c r="C92" s="1" t="s">
        <v>106</v>
      </c>
      <c r="D92" s="109">
        <f>IFERROR(VLOOKUP(C92, Рейтинг!$A$2:$C$22, 3, FALSE), VLOOKUP(C92, Рейтинг!$B$2:$C$22, 2, FALSE))</f>
        <v>4.0000000000000001E-3</v>
      </c>
      <c r="E92" s="1">
        <v>862950000</v>
      </c>
      <c r="F92" s="1">
        <v>16755528000</v>
      </c>
      <c r="G92" s="1">
        <v>18019082000</v>
      </c>
      <c r="H92" s="1">
        <v>0</v>
      </c>
      <c r="I92" s="1">
        <v>2389000</v>
      </c>
      <c r="J92" s="1">
        <v>17113804000</v>
      </c>
      <c r="K92" s="1">
        <v>16930080000</v>
      </c>
      <c r="L92" s="1">
        <v>905278000</v>
      </c>
      <c r="M92" s="1">
        <v>1170123000</v>
      </c>
      <c r="N92" s="1">
        <v>1218000000</v>
      </c>
      <c r="O92" s="1">
        <v>1764044000</v>
      </c>
      <c r="P92" s="1">
        <v>2.5100000000000051</v>
      </c>
      <c r="Q92" s="1">
        <v>7.73</v>
      </c>
      <c r="R92" s="1">
        <v>1.6</v>
      </c>
      <c r="S92" s="1">
        <v>2.0299999999999998</v>
      </c>
      <c r="T92" s="1">
        <v>2.39</v>
      </c>
      <c r="U92" s="1">
        <v>7.44</v>
      </c>
      <c r="V92" s="1">
        <v>7.37</v>
      </c>
      <c r="W92" s="1">
        <v>7.47</v>
      </c>
      <c r="X92" s="1" t="s">
        <v>126</v>
      </c>
      <c r="Y92" s="1">
        <v>1.2925565406427639</v>
      </c>
      <c r="Z92" s="1">
        <v>18.904473542933772</v>
      </c>
      <c r="AA92" s="1">
        <v>0</v>
      </c>
      <c r="AB92" s="1">
        <v>0</v>
      </c>
    </row>
    <row r="93" spans="1:28">
      <c r="A93" s="1" t="s">
        <v>122</v>
      </c>
      <c r="B93" s="1">
        <v>42934</v>
      </c>
      <c r="C93" s="1" t="s">
        <v>106</v>
      </c>
      <c r="D93" s="109">
        <f>IFERROR(VLOOKUP(C93, Рейтинг!$A$2:$C$22, 3, FALSE), VLOOKUP(C93, Рейтинг!$B$2:$C$22, 2, FALSE))</f>
        <v>4.0000000000000001E-3</v>
      </c>
      <c r="E93" s="1">
        <v>924980000</v>
      </c>
      <c r="F93" s="1">
        <v>16207344000</v>
      </c>
      <c r="G93" s="1">
        <v>17288679000</v>
      </c>
      <c r="H93" s="1">
        <v>0</v>
      </c>
      <c r="I93" s="1">
        <v>1598000</v>
      </c>
      <c r="J93" s="1">
        <v>15858616000</v>
      </c>
      <c r="K93" s="1">
        <v>14592380000</v>
      </c>
      <c r="L93" s="1">
        <v>1430063000</v>
      </c>
      <c r="M93" s="1">
        <v>973016000</v>
      </c>
      <c r="N93" s="1">
        <v>1138439000</v>
      </c>
      <c r="O93" s="1">
        <v>1664601000</v>
      </c>
      <c r="P93" s="1">
        <v>2.5100000000000051</v>
      </c>
      <c r="Q93" s="1">
        <v>8.86</v>
      </c>
      <c r="R93" s="1">
        <v>1.36</v>
      </c>
      <c r="S93" s="1">
        <v>1.82</v>
      </c>
      <c r="T93" s="1">
        <v>2.27</v>
      </c>
      <c r="U93" s="1">
        <v>8.0500000000000007</v>
      </c>
      <c r="V93" s="1">
        <v>7.99</v>
      </c>
      <c r="W93" s="1">
        <v>7.82</v>
      </c>
      <c r="X93" s="1" t="s">
        <v>102</v>
      </c>
      <c r="Y93" s="1">
        <v>0.68040079353147376</v>
      </c>
      <c r="Z93" s="1">
        <v>11.089452702433389</v>
      </c>
      <c r="AA93" s="1">
        <v>0</v>
      </c>
      <c r="AB93" s="1">
        <v>0</v>
      </c>
    </row>
    <row r="94" spans="1:28">
      <c r="A94" s="1" t="s">
        <v>122</v>
      </c>
      <c r="B94" s="1">
        <v>42633</v>
      </c>
      <c r="C94" s="1" t="s">
        <v>37</v>
      </c>
      <c r="D94" s="109">
        <f>IFERROR(VLOOKUP(C94, Рейтинг!$A$2:$C$22, 3, FALSE), VLOOKUP(C94, Рейтинг!$B$2:$C$22, 2, FALSE))</f>
        <v>7.0000000000000001E-3</v>
      </c>
      <c r="E94" s="1">
        <v>2084999000</v>
      </c>
      <c r="F94" s="1">
        <v>15040161000</v>
      </c>
      <c r="G94" s="1">
        <v>17193733000</v>
      </c>
      <c r="H94" s="1">
        <v>0</v>
      </c>
      <c r="I94" s="1">
        <v>79000</v>
      </c>
      <c r="J94" s="1">
        <v>16600668000</v>
      </c>
      <c r="K94" s="1">
        <v>16107183000</v>
      </c>
      <c r="L94" s="1">
        <v>593065000</v>
      </c>
      <c r="M94" s="1">
        <v>109253000</v>
      </c>
      <c r="N94" s="1">
        <v>2001449000</v>
      </c>
      <c r="O94" s="1">
        <v>1424273000</v>
      </c>
      <c r="P94" s="1">
        <v>5.3900000000000006</v>
      </c>
      <c r="Q94" s="1">
        <v>10.17</v>
      </c>
      <c r="R94" s="1">
        <v>0.79</v>
      </c>
      <c r="S94" s="1">
        <v>1.2</v>
      </c>
      <c r="T94" s="1">
        <v>1.69</v>
      </c>
      <c r="U94" s="1">
        <v>9.17</v>
      </c>
      <c r="V94" s="1">
        <v>8.66</v>
      </c>
      <c r="W94" s="1">
        <v>8.32</v>
      </c>
      <c r="X94" s="1" t="s">
        <v>127</v>
      </c>
      <c r="Y94" s="1">
        <v>0.18421758154671072</v>
      </c>
      <c r="Z94" s="1">
        <v>27.991312925227419</v>
      </c>
      <c r="AA94" s="1">
        <v>0</v>
      </c>
      <c r="AB94" s="1">
        <v>0</v>
      </c>
    </row>
    <row r="95" spans="1:28">
      <c r="A95" s="1" t="s">
        <v>122</v>
      </c>
      <c r="B95" s="1">
        <v>42243</v>
      </c>
      <c r="C95" s="1" t="s">
        <v>37</v>
      </c>
      <c r="D95" s="109">
        <f>IFERROR(VLOOKUP(C95, Рейтинг!$A$2:$C$22, 3, FALSE), VLOOKUP(C95, Рейтинг!$B$2:$C$22, 2, FALSE))</f>
        <v>7.0000000000000001E-3</v>
      </c>
      <c r="E95" s="1">
        <v>68495000</v>
      </c>
      <c r="F95" s="1">
        <v>15287991000</v>
      </c>
      <c r="G95" s="1">
        <v>151414411000</v>
      </c>
      <c r="H95" s="1">
        <v>0</v>
      </c>
      <c r="I95" s="1">
        <v>248000</v>
      </c>
      <c r="J95" s="1">
        <v>14930300000</v>
      </c>
      <c r="K95" s="1">
        <v>14398024000</v>
      </c>
      <c r="L95" s="1">
        <v>484111000</v>
      </c>
      <c r="M95" s="1">
        <v>107545000</v>
      </c>
      <c r="N95" s="1">
        <v>2558449000</v>
      </c>
      <c r="O95" s="1">
        <v>3254872000</v>
      </c>
      <c r="P95" s="1">
        <v>12.909999999999997</v>
      </c>
      <c r="Q95" s="1">
        <v>11.21</v>
      </c>
      <c r="R95" s="1">
        <v>0.68</v>
      </c>
      <c r="S95" s="1">
        <v>1.49</v>
      </c>
      <c r="T95" s="1">
        <v>2.1800000000000002</v>
      </c>
      <c r="U95" s="1">
        <v>10.94</v>
      </c>
      <c r="V95" s="1">
        <v>11.95</v>
      </c>
      <c r="W95" s="1">
        <v>11.74</v>
      </c>
      <c r="X95" s="1" t="s">
        <v>128</v>
      </c>
      <c r="Y95" s="1">
        <v>0.22214946572170433</v>
      </c>
      <c r="Z95" s="1">
        <v>30.840654312750587</v>
      </c>
      <c r="AA95" s="1">
        <v>0</v>
      </c>
      <c r="AB95" s="1">
        <v>0</v>
      </c>
    </row>
    <row r="96" spans="1:28">
      <c r="A96" s="1" t="s">
        <v>122</v>
      </c>
      <c r="B96" s="1">
        <v>39768</v>
      </c>
      <c r="C96" s="1" t="s">
        <v>37</v>
      </c>
      <c r="D96" s="109">
        <f>IFERROR(VLOOKUP(C96, Рейтинг!$A$2:$C$22, 3, FALSE), VLOOKUP(C96, Рейтинг!$B$2:$C$22, 2, FALSE))</f>
        <v>7.0000000000000001E-3</v>
      </c>
      <c r="E96" s="1">
        <v>38996000</v>
      </c>
      <c r="F96" s="1">
        <v>2533497000</v>
      </c>
      <c r="G96" s="1">
        <v>2724946000</v>
      </c>
      <c r="H96" s="1">
        <v>0</v>
      </c>
      <c r="I96" s="1">
        <v>27193000</v>
      </c>
      <c r="J96" s="1">
        <v>2273386000</v>
      </c>
      <c r="K96" s="1">
        <v>2240834000</v>
      </c>
      <c r="L96" s="1">
        <v>451560000</v>
      </c>
      <c r="M96" s="1">
        <v>90644000</v>
      </c>
      <c r="N96" s="1">
        <v>0</v>
      </c>
      <c r="O96" s="1">
        <v>0</v>
      </c>
      <c r="P96" s="1">
        <v>13.280000000000001</v>
      </c>
      <c r="Q96" s="1" t="e">
        <v>#N/A</v>
      </c>
      <c r="R96" s="1" t="e">
        <v>#N/A</v>
      </c>
      <c r="S96" s="1" t="e">
        <v>#N/A</v>
      </c>
      <c r="T96" s="1" t="e">
        <v>#N/A</v>
      </c>
      <c r="U96" s="1" t="e">
        <v>#N/A</v>
      </c>
      <c r="V96" s="1" t="e">
        <v>#N/A</v>
      </c>
      <c r="W96" s="1" t="e">
        <v>#N/A</v>
      </c>
      <c r="X96" s="1" t="e">
        <v>#N/A</v>
      </c>
      <c r="Y96" s="1">
        <v>0.2007352289839667</v>
      </c>
      <c r="Z96" s="1">
        <v>5.0345159004340507</v>
      </c>
      <c r="AA96" s="1">
        <v>0</v>
      </c>
      <c r="AB96" s="1">
        <v>0</v>
      </c>
    </row>
    <row r="97" spans="1:28">
      <c r="A97" s="1" t="s">
        <v>129</v>
      </c>
      <c r="B97" s="1">
        <v>44028</v>
      </c>
      <c r="C97" s="1" t="s">
        <v>29</v>
      </c>
      <c r="D97" s="109">
        <f>IFERROR(VLOOKUP(C97, Рейтинг!$A$2:$C$22, 3, FALSE), VLOOKUP(C97, Рейтинг!$B$2:$C$22, 2, FALSE))</f>
        <v>4.0000000000000001E-3</v>
      </c>
      <c r="E97" s="1">
        <v>80639000</v>
      </c>
      <c r="F97" s="1">
        <v>45213873000</v>
      </c>
      <c r="G97" s="1">
        <v>45364114000</v>
      </c>
      <c r="H97" s="1">
        <v>0</v>
      </c>
      <c r="I97" s="1">
        <v>240000</v>
      </c>
      <c r="J97" s="1">
        <v>28823123000</v>
      </c>
      <c r="K97" s="1">
        <v>27737533000</v>
      </c>
      <c r="L97" s="1">
        <v>16540991000</v>
      </c>
      <c r="M97" s="1">
        <v>779107000</v>
      </c>
      <c r="N97" s="1">
        <v>315932000</v>
      </c>
      <c r="O97" s="1">
        <v>324103000</v>
      </c>
      <c r="P97" s="1">
        <v>2.4000000000000057</v>
      </c>
      <c r="Q97" s="1">
        <v>4.13</v>
      </c>
      <c r="R97" s="1">
        <v>0.16</v>
      </c>
      <c r="S97" s="1">
        <v>0.28000000000000003</v>
      </c>
      <c r="T97" s="1">
        <v>0.62</v>
      </c>
      <c r="U97" s="1">
        <v>4.2</v>
      </c>
      <c r="V97" s="1">
        <v>4.66</v>
      </c>
      <c r="W97" s="1">
        <v>5.55</v>
      </c>
      <c r="X97" s="1" t="s">
        <v>130</v>
      </c>
      <c r="Y97" s="1">
        <v>4.7101591434273796E-2</v>
      </c>
      <c r="Z97" s="1">
        <v>1.742526974351174</v>
      </c>
      <c r="AA97" s="1">
        <v>1</v>
      </c>
      <c r="AB97" s="1">
        <v>0</v>
      </c>
    </row>
    <row r="98" spans="1:28">
      <c r="A98" s="1" t="s">
        <v>129</v>
      </c>
      <c r="B98" s="1">
        <v>43684</v>
      </c>
      <c r="C98" s="1" t="s">
        <v>29</v>
      </c>
      <c r="D98" s="109">
        <f>IFERROR(VLOOKUP(C98, Рейтинг!$A$2:$C$22, 3, FALSE), VLOOKUP(C98, Рейтинг!$B$2:$C$22, 2, FALSE))</f>
        <v>4.0000000000000001E-3</v>
      </c>
      <c r="E98" s="1">
        <v>738512000</v>
      </c>
      <c r="F98" s="1">
        <v>41212076000</v>
      </c>
      <c r="G98" s="1">
        <v>42030503000</v>
      </c>
      <c r="H98" s="1">
        <v>0</v>
      </c>
      <c r="I98" s="1">
        <v>398000</v>
      </c>
      <c r="J98" s="1">
        <v>25553251000</v>
      </c>
      <c r="K98" s="1">
        <v>24541478000</v>
      </c>
      <c r="L98" s="1">
        <v>16477252000</v>
      </c>
      <c r="M98" s="1">
        <v>274704000</v>
      </c>
      <c r="N98" s="1">
        <v>259962000</v>
      </c>
      <c r="O98" s="1">
        <v>288378000</v>
      </c>
      <c r="P98" s="1">
        <v>3.0400000000000063</v>
      </c>
      <c r="Q98" s="1">
        <v>7.1</v>
      </c>
      <c r="R98" s="1">
        <v>1.59</v>
      </c>
      <c r="S98" s="1">
        <v>1.52</v>
      </c>
      <c r="T98" s="1">
        <v>1.71</v>
      </c>
      <c r="U98" s="1">
        <v>6.84</v>
      </c>
      <c r="V98" s="1">
        <v>7.01</v>
      </c>
      <c r="W98" s="1">
        <v>7.22</v>
      </c>
      <c r="X98" s="1" t="s">
        <v>131</v>
      </c>
      <c r="Y98" s="1">
        <v>1.6671712006346689E-2</v>
      </c>
      <c r="Z98" s="1">
        <v>1.5508199425486726</v>
      </c>
      <c r="AA98" s="1">
        <v>1</v>
      </c>
      <c r="AB98" s="1">
        <v>0</v>
      </c>
    </row>
    <row r="99" spans="1:28">
      <c r="A99" s="1" t="s">
        <v>129</v>
      </c>
      <c r="B99" s="1">
        <v>43328</v>
      </c>
      <c r="C99" s="1" t="s">
        <v>29</v>
      </c>
      <c r="D99" s="109">
        <f>IFERROR(VLOOKUP(C99, Рейтинг!$A$2:$C$22, 3, FALSE), VLOOKUP(C99, Рейтинг!$B$2:$C$22, 2, FALSE))</f>
        <v>4.0000000000000001E-3</v>
      </c>
      <c r="E99" s="1">
        <v>1989224000</v>
      </c>
      <c r="F99" s="1">
        <v>35679080000</v>
      </c>
      <c r="G99" s="1">
        <v>37688194000</v>
      </c>
      <c r="H99" s="1">
        <v>0</v>
      </c>
      <c r="I99" s="1">
        <v>195000</v>
      </c>
      <c r="J99" s="1">
        <v>23747720000</v>
      </c>
      <c r="K99" s="1">
        <v>22793255000</v>
      </c>
      <c r="L99" s="1">
        <v>13940474000</v>
      </c>
      <c r="M99" s="1">
        <v>1096050000</v>
      </c>
      <c r="N99" s="1">
        <v>318389000</v>
      </c>
      <c r="O99" s="1">
        <v>238297000</v>
      </c>
      <c r="P99" s="1">
        <v>4.2600000000000051</v>
      </c>
      <c r="Q99" s="1">
        <v>7.08</v>
      </c>
      <c r="R99" s="1">
        <v>2.63</v>
      </c>
      <c r="S99" s="1">
        <v>2.75</v>
      </c>
      <c r="T99" s="1">
        <v>2.87</v>
      </c>
      <c r="U99" s="1">
        <v>7.54</v>
      </c>
      <c r="V99" s="1">
        <v>8.17</v>
      </c>
      <c r="W99" s="1">
        <v>8.5500000000000007</v>
      </c>
      <c r="X99" s="1" t="s">
        <v>132</v>
      </c>
      <c r="Y99" s="1">
        <v>7.8623581952808774E-2</v>
      </c>
      <c r="Z99" s="1">
        <v>1.703508790303687</v>
      </c>
      <c r="AA99" s="1">
        <v>1</v>
      </c>
      <c r="AB99" s="1">
        <v>0</v>
      </c>
    </row>
    <row r="100" spans="1:28">
      <c r="A100" s="1" t="s">
        <v>129</v>
      </c>
      <c r="B100" s="1">
        <v>43256</v>
      </c>
      <c r="C100" s="1" t="s">
        <v>29</v>
      </c>
      <c r="D100" s="109">
        <f>IFERROR(VLOOKUP(C100, Рейтинг!$A$2:$C$22, 3, FALSE), VLOOKUP(C100, Рейтинг!$B$2:$C$22, 2, FALSE))</f>
        <v>4.0000000000000001E-3</v>
      </c>
      <c r="E100" s="1">
        <v>2745619000</v>
      </c>
      <c r="F100" s="1">
        <v>32392772000</v>
      </c>
      <c r="G100" s="1">
        <v>36403033000</v>
      </c>
      <c r="H100" s="1">
        <v>0</v>
      </c>
      <c r="I100" s="1">
        <v>266000</v>
      </c>
      <c r="J100" s="1">
        <v>23558609000</v>
      </c>
      <c r="K100" s="1">
        <v>22737707000</v>
      </c>
      <c r="L100" s="1">
        <v>12844424000</v>
      </c>
      <c r="M100" s="1">
        <v>779442000</v>
      </c>
      <c r="N100" s="1">
        <v>398833000</v>
      </c>
      <c r="O100" s="1">
        <v>237601000</v>
      </c>
      <c r="P100" s="1">
        <v>4.2600000000000051</v>
      </c>
      <c r="Q100" s="1">
        <v>6.75</v>
      </c>
      <c r="R100" s="1">
        <v>2.4900000000000002</v>
      </c>
      <c r="S100" s="1">
        <v>2.76</v>
      </c>
      <c r="T100" s="1">
        <v>2.92</v>
      </c>
      <c r="U100" s="1">
        <v>6.68</v>
      </c>
      <c r="V100" s="1">
        <v>6.87</v>
      </c>
      <c r="W100" s="1">
        <v>7.23</v>
      </c>
      <c r="X100" s="1" t="s">
        <v>133</v>
      </c>
      <c r="Y100" s="1">
        <v>6.0683297281372839E-2</v>
      </c>
      <c r="Z100" s="1">
        <v>1.834150678924956</v>
      </c>
      <c r="AA100" s="1">
        <v>1</v>
      </c>
      <c r="AB100" s="1">
        <v>0</v>
      </c>
    </row>
    <row r="101" spans="1:28">
      <c r="A101" s="1" t="s">
        <v>129</v>
      </c>
      <c r="B101" s="1">
        <v>42958</v>
      </c>
      <c r="C101" s="1" t="s">
        <v>29</v>
      </c>
      <c r="D101" s="109">
        <f>IFERROR(VLOOKUP(C101, Рейтинг!$A$2:$C$22, 3, FALSE), VLOOKUP(C101, Рейтинг!$B$2:$C$22, 2, FALSE))</f>
        <v>4.0000000000000001E-3</v>
      </c>
      <c r="E101" s="1">
        <v>1669891000</v>
      </c>
      <c r="F101" s="1">
        <v>12311936000</v>
      </c>
      <c r="G101" s="1">
        <v>34042223000</v>
      </c>
      <c r="H101" s="1">
        <v>0</v>
      </c>
      <c r="I101" s="1">
        <v>187000</v>
      </c>
      <c r="J101" s="1">
        <v>21435834000</v>
      </c>
      <c r="K101" s="1">
        <v>20674692000</v>
      </c>
      <c r="L101" s="1">
        <v>12606389000</v>
      </c>
      <c r="M101" s="1">
        <v>1732152000</v>
      </c>
      <c r="N101" s="1">
        <v>1301373000</v>
      </c>
      <c r="O101" s="1">
        <v>905362000</v>
      </c>
      <c r="P101" s="1">
        <v>2.5100000000000051</v>
      </c>
      <c r="Q101" s="1">
        <v>8.35</v>
      </c>
      <c r="R101" s="1">
        <v>1.3</v>
      </c>
      <c r="S101" s="1">
        <v>1.74</v>
      </c>
      <c r="T101" s="1">
        <v>2.19</v>
      </c>
      <c r="U101" s="1">
        <v>7.88</v>
      </c>
      <c r="V101" s="1">
        <v>7.92</v>
      </c>
      <c r="W101" s="1">
        <v>7.8</v>
      </c>
      <c r="X101" s="1" t="s">
        <v>134</v>
      </c>
      <c r="Y101" s="1">
        <v>0.13740270905490859</v>
      </c>
      <c r="Z101" s="1">
        <v>1.7003944587145454</v>
      </c>
      <c r="AA101" s="1">
        <v>1</v>
      </c>
      <c r="AB101" s="1">
        <v>0</v>
      </c>
    </row>
    <row r="102" spans="1:28">
      <c r="A102" s="1" t="s">
        <v>129</v>
      </c>
      <c r="B102" s="1">
        <v>42593</v>
      </c>
      <c r="C102" s="1" t="s">
        <v>35</v>
      </c>
      <c r="D102" s="109">
        <f>IFERROR(VLOOKUP(C102, Рейтинг!$A$2:$C$22, 3, FALSE), VLOOKUP(C102, Рейтинг!$B$2:$C$22, 2, FALSE))</f>
        <v>0</v>
      </c>
      <c r="E102" s="1">
        <v>289651000</v>
      </c>
      <c r="F102" s="1">
        <v>30065348000</v>
      </c>
      <c r="G102" s="1">
        <v>33092627000</v>
      </c>
      <c r="H102" s="1">
        <v>0</v>
      </c>
      <c r="I102" s="1">
        <v>0</v>
      </c>
      <c r="J102" s="1">
        <v>21359114000</v>
      </c>
      <c r="K102" s="1">
        <v>20636884000</v>
      </c>
      <c r="L102" s="1">
        <v>11733513000</v>
      </c>
      <c r="M102" s="1">
        <v>859276000</v>
      </c>
      <c r="N102" s="1">
        <v>996628000</v>
      </c>
      <c r="O102" s="1">
        <v>683981000</v>
      </c>
      <c r="P102" s="1">
        <v>5.3900000000000006</v>
      </c>
      <c r="Q102" s="1">
        <v>10.37</v>
      </c>
      <c r="R102" s="1">
        <v>0.76</v>
      </c>
      <c r="S102" s="1">
        <v>1.1599999999999999</v>
      </c>
      <c r="T102" s="1">
        <v>1.57</v>
      </c>
      <c r="U102" s="1">
        <v>9.32</v>
      </c>
      <c r="V102" s="1">
        <v>8.86</v>
      </c>
      <c r="W102" s="1">
        <v>8.35</v>
      </c>
      <c r="X102" s="1" t="s">
        <v>135</v>
      </c>
      <c r="Y102" s="1">
        <v>7.3232628625374177E-2</v>
      </c>
      <c r="Z102" s="1">
        <v>1.8203511599637721</v>
      </c>
      <c r="AA102" s="1">
        <v>1</v>
      </c>
      <c r="AB102" s="1">
        <v>0</v>
      </c>
    </row>
    <row r="103" spans="1:28">
      <c r="A103" s="1" t="s">
        <v>129</v>
      </c>
      <c r="B103" s="1">
        <v>42220</v>
      </c>
      <c r="C103" s="1" t="s">
        <v>35</v>
      </c>
      <c r="D103" s="109">
        <f>IFERROR(VLOOKUP(C103, Рейтинг!$A$2:$C$22, 3, FALSE), VLOOKUP(C103, Рейтинг!$B$2:$C$22, 2, FALSE))</f>
        <v>0</v>
      </c>
      <c r="E103" s="1">
        <v>2249710000</v>
      </c>
      <c r="F103" s="1">
        <v>24494504000</v>
      </c>
      <c r="G103" s="1">
        <v>27001252000</v>
      </c>
      <c r="H103" s="1">
        <v>0</v>
      </c>
      <c r="I103" s="1">
        <v>89189000</v>
      </c>
      <c r="J103" s="1">
        <v>16310201000</v>
      </c>
      <c r="K103" s="1">
        <v>16209958000</v>
      </c>
      <c r="L103" s="1">
        <v>10691051000</v>
      </c>
      <c r="M103" s="1">
        <v>5299765000</v>
      </c>
      <c r="N103" s="1">
        <v>0</v>
      </c>
      <c r="O103" s="1">
        <v>0</v>
      </c>
      <c r="P103" s="1">
        <v>12.909999999999997</v>
      </c>
      <c r="Q103" s="1">
        <v>10.17</v>
      </c>
      <c r="R103" s="1">
        <v>0.74</v>
      </c>
      <c r="S103" s="1">
        <v>1.6</v>
      </c>
      <c r="T103" s="1">
        <v>2.23</v>
      </c>
      <c r="U103" s="1">
        <v>10.16</v>
      </c>
      <c r="V103" s="1">
        <v>10.97</v>
      </c>
      <c r="W103" s="1">
        <v>10.99</v>
      </c>
      <c r="X103" s="1" t="s">
        <v>136</v>
      </c>
      <c r="Y103" s="1">
        <v>0.49571973793783231</v>
      </c>
      <c r="Z103" s="1">
        <v>1.5255937886742847</v>
      </c>
      <c r="AA103" s="1">
        <v>1</v>
      </c>
      <c r="AB103" s="1">
        <v>0</v>
      </c>
    </row>
    <row r="104" spans="1:28">
      <c r="A104" s="1" t="s">
        <v>129</v>
      </c>
      <c r="B104" s="1">
        <v>41879</v>
      </c>
      <c r="C104" s="1" t="s">
        <v>35</v>
      </c>
      <c r="D104" s="109">
        <f>IFERROR(VLOOKUP(C104, Рейтинг!$A$2:$C$22, 3, FALSE), VLOOKUP(C104, Рейтинг!$B$2:$C$22, 2, FALSE))</f>
        <v>0</v>
      </c>
      <c r="E104" s="1">
        <v>164154000</v>
      </c>
      <c r="F104" s="1">
        <v>18121897000</v>
      </c>
      <c r="G104" s="1">
        <v>15442112000</v>
      </c>
      <c r="H104" s="1">
        <v>0</v>
      </c>
      <c r="I104" s="1">
        <v>13340000</v>
      </c>
      <c r="J104" s="1">
        <v>13662939000</v>
      </c>
      <c r="K104" s="1">
        <v>13642066000</v>
      </c>
      <c r="L104" s="1">
        <v>6987091000</v>
      </c>
      <c r="M104" s="1">
        <v>510744000</v>
      </c>
      <c r="N104" s="1">
        <v>0</v>
      </c>
      <c r="O104" s="1">
        <v>0</v>
      </c>
      <c r="P104" s="1">
        <v>11.349999999999994</v>
      </c>
      <c r="Q104" s="1">
        <v>8.08</v>
      </c>
      <c r="R104" s="1">
        <v>0.5</v>
      </c>
      <c r="S104" s="1">
        <v>1.63</v>
      </c>
      <c r="T104" s="1">
        <v>2.34</v>
      </c>
      <c r="U104" s="1">
        <v>8.66</v>
      </c>
      <c r="V104" s="1">
        <v>9.68</v>
      </c>
      <c r="W104" s="1">
        <v>9.7899999999999991</v>
      </c>
      <c r="X104" s="1" t="s">
        <v>137</v>
      </c>
      <c r="Y104" s="1">
        <v>7.3098232154125378E-2</v>
      </c>
      <c r="Z104" s="1">
        <v>1.9554545661420468</v>
      </c>
      <c r="AA104" s="1">
        <v>0</v>
      </c>
      <c r="AB104" s="1">
        <v>0</v>
      </c>
    </row>
    <row r="105" spans="1:28">
      <c r="A105" s="1" t="s">
        <v>138</v>
      </c>
      <c r="B105" s="1">
        <v>43278</v>
      </c>
      <c r="C105" s="1" t="s">
        <v>29</v>
      </c>
      <c r="D105" s="109">
        <f>IFERROR(VLOOKUP(C105, Рейтинг!$A$2:$C$22, 3, FALSE), VLOOKUP(C105, Рейтинг!$B$2:$C$22, 2, FALSE))</f>
        <v>4.0000000000000001E-3</v>
      </c>
      <c r="E105" s="1">
        <v>879689000</v>
      </c>
      <c r="F105" s="1">
        <v>18304628000</v>
      </c>
      <c r="G105" s="1">
        <v>19278978000</v>
      </c>
      <c r="H105" s="1">
        <v>0</v>
      </c>
      <c r="I105" s="1">
        <v>0</v>
      </c>
      <c r="J105" s="1">
        <v>17905343000</v>
      </c>
      <c r="K105" s="1">
        <v>17845794000</v>
      </c>
      <c r="L105" s="1">
        <v>1373635000</v>
      </c>
      <c r="M105" s="1">
        <v>47611000</v>
      </c>
      <c r="N105" s="1">
        <v>1535716000</v>
      </c>
      <c r="O105" s="1">
        <v>1151474000</v>
      </c>
      <c r="P105" s="1">
        <v>4.2600000000000051</v>
      </c>
      <c r="Q105" s="1">
        <v>7.21</v>
      </c>
      <c r="R105" s="1">
        <v>2.52</v>
      </c>
      <c r="S105" s="1">
        <v>2.71</v>
      </c>
      <c r="T105" s="1">
        <v>2.83</v>
      </c>
      <c r="U105" s="1">
        <v>6.94</v>
      </c>
      <c r="V105" s="1">
        <v>7.34</v>
      </c>
      <c r="W105" s="1">
        <v>7.73</v>
      </c>
      <c r="X105" s="1" t="s">
        <v>139</v>
      </c>
      <c r="Y105" s="1">
        <v>3.466059033149272E-2</v>
      </c>
      <c r="Z105" s="1">
        <v>13.035007844150739</v>
      </c>
      <c r="AA105" s="1">
        <v>0</v>
      </c>
      <c r="AB105" s="1">
        <v>0</v>
      </c>
    </row>
    <row r="106" spans="1:28">
      <c r="A106" s="1" t="s">
        <v>138</v>
      </c>
      <c r="B106" s="1">
        <v>42916</v>
      </c>
      <c r="C106" s="1" t="s">
        <v>29</v>
      </c>
      <c r="D106" s="109">
        <f>IFERROR(VLOOKUP(C106, Рейтинг!$A$2:$C$22, 3, FALSE), VLOOKUP(C106, Рейтинг!$B$2:$C$22, 2, FALSE))</f>
        <v>4.0000000000000001E-3</v>
      </c>
      <c r="E106" s="1">
        <v>2438242000</v>
      </c>
      <c r="F106" s="1">
        <v>15501745000</v>
      </c>
      <c r="G106" s="1">
        <v>18136637000</v>
      </c>
      <c r="H106" s="1">
        <v>0</v>
      </c>
      <c r="I106" s="1">
        <v>0</v>
      </c>
      <c r="J106" s="1">
        <v>16810613000</v>
      </c>
      <c r="K106" s="1">
        <v>16733287000</v>
      </c>
      <c r="L106" s="1">
        <v>1326024000</v>
      </c>
      <c r="M106" s="1">
        <v>129315000</v>
      </c>
      <c r="N106" s="1">
        <v>2181277000</v>
      </c>
      <c r="O106" s="1">
        <v>1144708000</v>
      </c>
      <c r="P106" s="1">
        <v>2.5100000000000051</v>
      </c>
      <c r="Q106" s="1">
        <v>9.09</v>
      </c>
      <c r="R106" s="1">
        <v>1.38</v>
      </c>
      <c r="S106" s="1">
        <v>1.89</v>
      </c>
      <c r="T106" s="1">
        <v>2.31</v>
      </c>
      <c r="U106" s="1">
        <v>8.06</v>
      </c>
      <c r="V106" s="1">
        <v>7.96</v>
      </c>
      <c r="W106" s="1">
        <v>7.78</v>
      </c>
      <c r="X106" s="1" t="s">
        <v>140</v>
      </c>
      <c r="Y106" s="1">
        <v>9.7520859350961969E-2</v>
      </c>
      <c r="Z106" s="1">
        <v>12.677457572411962</v>
      </c>
      <c r="AA106" s="1">
        <v>0</v>
      </c>
      <c r="AB106" s="1">
        <v>0</v>
      </c>
    </row>
    <row r="107" spans="1:28">
      <c r="A107" s="1" t="s">
        <v>138</v>
      </c>
      <c r="B107" s="1">
        <v>42551</v>
      </c>
      <c r="C107" s="1" t="s">
        <v>35</v>
      </c>
      <c r="D107" s="109">
        <f>IFERROR(VLOOKUP(C107, Рейтинг!$A$2:$C$22, 3, FALSE), VLOOKUP(C107, Рейтинг!$B$2:$C$22, 2, FALSE))</f>
        <v>0</v>
      </c>
      <c r="E107" s="1">
        <v>1365379000</v>
      </c>
      <c r="F107" s="1">
        <v>14318260000</v>
      </c>
      <c r="G107" s="1">
        <v>15970969000</v>
      </c>
      <c r="H107" s="1">
        <v>0</v>
      </c>
      <c r="I107" s="1">
        <v>0</v>
      </c>
      <c r="J107" s="1">
        <v>14775363000</v>
      </c>
      <c r="K107" s="1">
        <v>14564431000</v>
      </c>
      <c r="L107" s="1">
        <v>1195606000</v>
      </c>
      <c r="M107" s="1">
        <v>65691000</v>
      </c>
      <c r="N107" s="1">
        <v>1506450000</v>
      </c>
      <c r="O107" s="1">
        <v>1139206000</v>
      </c>
      <c r="P107" s="1">
        <v>5.3900000000000006</v>
      </c>
      <c r="Q107" s="1">
        <v>10.41</v>
      </c>
      <c r="R107" s="1">
        <v>0.57999999999999996</v>
      </c>
      <c r="S107" s="1">
        <v>1.01</v>
      </c>
      <c r="T107" s="1">
        <v>1.49</v>
      </c>
      <c r="U107" s="1">
        <v>9.66</v>
      </c>
      <c r="V107" s="1">
        <v>8.9499999999999993</v>
      </c>
      <c r="W107" s="1">
        <v>8.33</v>
      </c>
      <c r="X107" s="1" t="s">
        <v>141</v>
      </c>
      <c r="Y107" s="1">
        <v>5.494368546159855E-2</v>
      </c>
      <c r="Z107" s="1">
        <v>12.358053572832521</v>
      </c>
      <c r="AA107" s="1">
        <v>0</v>
      </c>
      <c r="AB107" s="1">
        <v>0</v>
      </c>
    </row>
    <row r="108" spans="1:28">
      <c r="A108" s="1" t="s">
        <v>138</v>
      </c>
      <c r="B108" s="1">
        <v>42503</v>
      </c>
      <c r="C108" s="1" t="s">
        <v>35</v>
      </c>
      <c r="D108" s="109">
        <f>IFERROR(VLOOKUP(C108, Рейтинг!$A$2:$C$22, 3, FALSE), VLOOKUP(C108, Рейтинг!$B$2:$C$22, 2, FALSE))</f>
        <v>0</v>
      </c>
      <c r="E108" s="1">
        <v>2420956000</v>
      </c>
      <c r="F108" s="1">
        <v>11694679000</v>
      </c>
      <c r="G108" s="1">
        <v>14386473000</v>
      </c>
      <c r="H108" s="1">
        <v>0</v>
      </c>
      <c r="I108" s="1">
        <v>0</v>
      </c>
      <c r="J108" s="1">
        <v>1326114000</v>
      </c>
      <c r="K108" s="1">
        <v>13051375000</v>
      </c>
      <c r="L108" s="1">
        <v>1125359000</v>
      </c>
      <c r="M108" s="1">
        <v>579253000</v>
      </c>
      <c r="N108" s="1">
        <v>988782000</v>
      </c>
      <c r="O108" s="1">
        <v>1118127000</v>
      </c>
      <c r="P108" s="1">
        <v>5.3900000000000006</v>
      </c>
      <c r="Q108" s="1">
        <v>11.1</v>
      </c>
      <c r="R108" s="1">
        <v>0.76</v>
      </c>
      <c r="S108" s="1">
        <v>1.22</v>
      </c>
      <c r="T108" s="1">
        <v>1.71</v>
      </c>
      <c r="U108" s="1">
        <v>9.49</v>
      </c>
      <c r="V108" s="1">
        <v>9.1999999999999993</v>
      </c>
      <c r="W108" s="1">
        <v>8.83</v>
      </c>
      <c r="X108" s="1" t="s">
        <v>142</v>
      </c>
      <c r="Y108" s="1">
        <v>0.51472730035482006</v>
      </c>
      <c r="Z108" s="1">
        <v>1.1783919620316716</v>
      </c>
      <c r="AA108" s="1">
        <v>0</v>
      </c>
      <c r="AB108" s="1">
        <v>0</v>
      </c>
    </row>
    <row r="109" spans="1:28">
      <c r="A109" s="1" t="s">
        <v>138</v>
      </c>
      <c r="B109" s="1">
        <v>42073</v>
      </c>
      <c r="C109" s="1" t="s">
        <v>35</v>
      </c>
      <c r="D109" s="109">
        <f>IFERROR(VLOOKUP(C109, Рейтинг!$A$2:$C$22, 3, FALSE), VLOOKUP(C109, Рейтинг!$B$2:$C$22, 2, FALSE))</f>
        <v>0</v>
      </c>
      <c r="E109" s="1">
        <v>101974000</v>
      </c>
      <c r="F109" s="1">
        <v>12393584000</v>
      </c>
      <c r="G109" s="1">
        <v>13035448000</v>
      </c>
      <c r="H109" s="1">
        <v>0</v>
      </c>
      <c r="I109" s="1">
        <v>110016000</v>
      </c>
      <c r="J109" s="1">
        <v>12635787000</v>
      </c>
      <c r="K109" s="1">
        <v>12516343000</v>
      </c>
      <c r="L109" s="1">
        <v>399660000</v>
      </c>
      <c r="M109" s="1">
        <v>1066987000</v>
      </c>
      <c r="N109" s="1">
        <v>0</v>
      </c>
      <c r="O109" s="1">
        <v>0</v>
      </c>
      <c r="P109" s="1">
        <v>12.909999999999997</v>
      </c>
      <c r="Q109" s="1">
        <v>15.5</v>
      </c>
      <c r="R109" s="1">
        <v>0.7</v>
      </c>
      <c r="S109" s="1">
        <v>1.62</v>
      </c>
      <c r="T109" s="1">
        <v>2.14</v>
      </c>
      <c r="U109" s="1">
        <v>13.12</v>
      </c>
      <c r="V109" s="1">
        <v>13.54</v>
      </c>
      <c r="W109" s="1">
        <v>13.33</v>
      </c>
      <c r="X109" s="1" t="s">
        <v>143</v>
      </c>
      <c r="Y109" s="1">
        <v>2.6697367762598208</v>
      </c>
      <c r="Z109" s="1">
        <v>31.616341390181656</v>
      </c>
      <c r="AA109" s="1">
        <v>0</v>
      </c>
      <c r="AB109" s="1">
        <v>0</v>
      </c>
    </row>
    <row r="110" spans="1:28">
      <c r="A110" s="1" t="s">
        <v>138</v>
      </c>
      <c r="B110" s="1">
        <v>41583</v>
      </c>
      <c r="C110" s="1" t="s">
        <v>35</v>
      </c>
      <c r="D110" s="109">
        <f>IFERROR(VLOOKUP(C110, Рейтинг!$A$2:$C$22, 3, FALSE), VLOOKUP(C110, Рейтинг!$B$2:$C$22, 2, FALSE))</f>
        <v>0</v>
      </c>
      <c r="E110" s="1">
        <v>746429000</v>
      </c>
      <c r="F110" s="1">
        <v>11136640000</v>
      </c>
      <c r="G110" s="1">
        <v>12211240000</v>
      </c>
      <c r="H110" s="1">
        <v>0</v>
      </c>
      <c r="I110" s="1">
        <v>167879000</v>
      </c>
      <c r="J110" s="1">
        <v>11974371000</v>
      </c>
      <c r="K110" s="1">
        <v>11801033000</v>
      </c>
      <c r="L110" s="1">
        <v>236869000</v>
      </c>
      <c r="M110" s="1">
        <v>737210000</v>
      </c>
      <c r="N110" s="1">
        <v>0</v>
      </c>
      <c r="O110" s="1">
        <v>0</v>
      </c>
      <c r="P110" s="1">
        <v>6.4699999999999989</v>
      </c>
      <c r="Q110" s="1">
        <v>6.25</v>
      </c>
      <c r="R110" s="1">
        <v>0.32</v>
      </c>
      <c r="S110" s="1">
        <v>1.39</v>
      </c>
      <c r="T110" s="1">
        <v>2.69</v>
      </c>
      <c r="U110" s="1">
        <v>6.07</v>
      </c>
      <c r="V110" s="1">
        <v>6.48</v>
      </c>
      <c r="W110" s="1">
        <v>7.15</v>
      </c>
      <c r="X110" s="1" t="s">
        <v>144</v>
      </c>
      <c r="Y110" s="1">
        <v>3.1123110242370253</v>
      </c>
      <c r="Z110" s="1">
        <v>50.552714791720319</v>
      </c>
      <c r="AA110" s="1">
        <v>0</v>
      </c>
      <c r="AB110" s="1">
        <v>0</v>
      </c>
    </row>
    <row r="111" spans="1:28">
      <c r="A111" s="1" t="s">
        <v>138</v>
      </c>
      <c r="B111" s="1">
        <v>41117</v>
      </c>
      <c r="C111" s="1" t="s">
        <v>35</v>
      </c>
      <c r="D111" s="109">
        <f>IFERROR(VLOOKUP(C111, Рейтинг!$A$2:$C$22, 3, FALSE), VLOOKUP(C111, Рейтинг!$B$2:$C$22, 2, FALSE))</f>
        <v>0</v>
      </c>
      <c r="E111" s="1">
        <v>760696000</v>
      </c>
      <c r="F111" s="1">
        <v>8356416000</v>
      </c>
      <c r="G111" s="1">
        <v>9404013000</v>
      </c>
      <c r="H111" s="1">
        <v>0</v>
      </c>
      <c r="I111" s="1">
        <v>122915000</v>
      </c>
      <c r="J111" s="1">
        <v>9215353000</v>
      </c>
      <c r="K111" s="1">
        <v>9091304000</v>
      </c>
      <c r="L111" s="1">
        <v>188659000</v>
      </c>
      <c r="M111" s="1">
        <v>540354000</v>
      </c>
      <c r="N111" s="1">
        <v>0</v>
      </c>
      <c r="O111" s="1">
        <v>0</v>
      </c>
      <c r="P111" s="1">
        <v>6.5699999999999932</v>
      </c>
      <c r="Q111" s="1">
        <v>5.63</v>
      </c>
      <c r="R111" s="1">
        <v>0.25</v>
      </c>
      <c r="S111" s="1">
        <v>0.65</v>
      </c>
      <c r="T111" s="1">
        <v>1.58</v>
      </c>
      <c r="U111" s="1">
        <v>6.43</v>
      </c>
      <c r="V111" s="1">
        <v>7.37</v>
      </c>
      <c r="W111" s="1">
        <v>7.93</v>
      </c>
      <c r="X111" s="1" t="s">
        <v>145</v>
      </c>
      <c r="Y111" s="1">
        <v>2.8641835268924356</v>
      </c>
      <c r="Z111" s="1">
        <v>48.84661214148278</v>
      </c>
      <c r="AA111" s="1">
        <v>0</v>
      </c>
      <c r="AB111" s="1">
        <v>0</v>
      </c>
    </row>
    <row r="112" spans="1:28">
      <c r="A112" s="1" t="s">
        <v>138</v>
      </c>
      <c r="B112" s="1">
        <v>40843</v>
      </c>
      <c r="C112" s="1" t="s">
        <v>37</v>
      </c>
      <c r="D112" s="109">
        <f>IFERROR(VLOOKUP(C112, Рейтинг!$A$2:$C$22, 3, FALSE), VLOOKUP(C112, Рейтинг!$B$2:$C$22, 2, FALSE))</f>
        <v>7.0000000000000001E-3</v>
      </c>
      <c r="E112" s="1">
        <v>551341000</v>
      </c>
      <c r="F112" s="1">
        <v>6547425000</v>
      </c>
      <c r="G112" s="1">
        <v>7352539000</v>
      </c>
      <c r="H112" s="1">
        <v>0</v>
      </c>
      <c r="I112" s="1">
        <v>45745000</v>
      </c>
      <c r="J112" s="1">
        <v>7157416000</v>
      </c>
      <c r="K112" s="1">
        <v>7108495000</v>
      </c>
      <c r="L112" s="1">
        <v>195173000</v>
      </c>
      <c r="M112" s="1">
        <v>235557000</v>
      </c>
      <c r="N112" s="1">
        <v>0</v>
      </c>
      <c r="O112" s="1">
        <v>0</v>
      </c>
      <c r="P112" s="1">
        <v>6.0999999999999943</v>
      </c>
      <c r="Q112" s="1">
        <v>4.92</v>
      </c>
      <c r="R112" s="1">
        <v>0.31</v>
      </c>
      <c r="S112" s="1">
        <v>1.2</v>
      </c>
      <c r="T112" s="1">
        <v>2.42</v>
      </c>
      <c r="U112" s="1">
        <v>6.2</v>
      </c>
      <c r="V112" s="1">
        <v>7.76</v>
      </c>
      <c r="W112" s="1">
        <v>8.1999999999999993</v>
      </c>
      <c r="X112" s="1" t="s">
        <v>42</v>
      </c>
      <c r="Y112" s="1">
        <v>1.206913866159766</v>
      </c>
      <c r="Z112" s="1">
        <v>36.672162645447884</v>
      </c>
      <c r="AA112" s="1">
        <v>0</v>
      </c>
      <c r="AB112" s="1">
        <v>0</v>
      </c>
    </row>
    <row r="113" spans="1:28">
      <c r="A113" s="1" t="s">
        <v>138</v>
      </c>
      <c r="B113" s="1">
        <v>40834</v>
      </c>
      <c r="C113" s="1" t="s">
        <v>37</v>
      </c>
      <c r="D113" s="109">
        <f>IFERROR(VLOOKUP(C113, Рейтинг!$A$2:$C$22, 3, FALSE), VLOOKUP(C113, Рейтинг!$B$2:$C$22, 2, FALSE))</f>
        <v>7.0000000000000001E-3</v>
      </c>
      <c r="E113" s="1">
        <v>551341000</v>
      </c>
      <c r="F113" s="1">
        <v>6547425000</v>
      </c>
      <c r="G113" s="1">
        <v>7352539000</v>
      </c>
      <c r="H113" s="1">
        <v>0</v>
      </c>
      <c r="I113" s="1">
        <v>45745000</v>
      </c>
      <c r="J113" s="1">
        <v>7157416000</v>
      </c>
      <c r="K113" s="1">
        <v>7108495000</v>
      </c>
      <c r="L113" s="1">
        <v>195173000</v>
      </c>
      <c r="M113" s="1">
        <v>235557000</v>
      </c>
      <c r="N113" s="1">
        <v>0</v>
      </c>
      <c r="O113" s="1">
        <v>0</v>
      </c>
      <c r="P113" s="1">
        <v>6.0999999999999943</v>
      </c>
      <c r="Q113" s="1">
        <v>5.04</v>
      </c>
      <c r="R113" s="1">
        <v>0.28000000000000003</v>
      </c>
      <c r="S113" s="1">
        <v>1.07</v>
      </c>
      <c r="T113" s="1">
        <v>2.19</v>
      </c>
      <c r="U113" s="1">
        <v>6.55</v>
      </c>
      <c r="V113" s="1">
        <v>8.19</v>
      </c>
      <c r="W113" s="1">
        <v>8.65</v>
      </c>
      <c r="X113" s="1" t="s">
        <v>43</v>
      </c>
      <c r="Y113" s="1">
        <v>1.206913866159766</v>
      </c>
      <c r="Z113" s="1">
        <v>36.672162645447884</v>
      </c>
      <c r="AA113" s="1">
        <v>0</v>
      </c>
      <c r="AB113" s="1">
        <v>0</v>
      </c>
    </row>
    <row r="114" spans="1:28">
      <c r="A114" s="1" t="s">
        <v>138</v>
      </c>
      <c r="B114" s="1">
        <v>40641</v>
      </c>
      <c r="C114" s="1" t="s">
        <v>37</v>
      </c>
      <c r="D114" s="109">
        <f>IFERROR(VLOOKUP(C114, Рейтинг!$A$2:$C$22, 3, FALSE), VLOOKUP(C114, Рейтинг!$B$2:$C$22, 2, FALSE))</f>
        <v>7.0000000000000001E-3</v>
      </c>
      <c r="E114" s="1">
        <v>543555000</v>
      </c>
      <c r="F114" s="1">
        <v>4832579000</v>
      </c>
      <c r="G114" s="1">
        <v>5509336000</v>
      </c>
      <c r="H114" s="1">
        <v>0</v>
      </c>
      <c r="I114" s="1">
        <v>129884000</v>
      </c>
      <c r="J114" s="1">
        <v>5285454000</v>
      </c>
      <c r="K114" s="1">
        <v>5155570000</v>
      </c>
      <c r="L114" s="1">
        <v>223882000</v>
      </c>
      <c r="M114" s="1">
        <v>472674000</v>
      </c>
      <c r="N114" s="1">
        <v>0</v>
      </c>
      <c r="O114" s="1">
        <v>0</v>
      </c>
      <c r="P114" s="1">
        <v>6.0999999999999943</v>
      </c>
      <c r="Q114" s="1">
        <v>2.52</v>
      </c>
      <c r="R114" s="1">
        <v>0.83</v>
      </c>
      <c r="S114" s="1">
        <v>2.31</v>
      </c>
      <c r="T114" s="1">
        <v>3.59</v>
      </c>
      <c r="U114" s="1">
        <v>4.54</v>
      </c>
      <c r="V114" s="1">
        <v>6.45</v>
      </c>
      <c r="W114" s="1">
        <v>7.73</v>
      </c>
      <c r="X114" s="1" t="s">
        <v>146</v>
      </c>
      <c r="Y114" s="1">
        <v>2.1112639694124584</v>
      </c>
      <c r="Z114" s="1">
        <v>23.608213255196933</v>
      </c>
      <c r="AA114" s="1">
        <v>0</v>
      </c>
      <c r="AB114" s="1">
        <v>0</v>
      </c>
    </row>
    <row r="115" spans="1:28">
      <c r="A115" s="1" t="s">
        <v>138</v>
      </c>
      <c r="B115" s="1">
        <v>40115</v>
      </c>
      <c r="C115" s="1" t="s">
        <v>37</v>
      </c>
      <c r="D115" s="109">
        <f>IFERROR(VLOOKUP(C115, Рейтинг!$A$2:$C$22, 3, FALSE), VLOOKUP(C115, Рейтинг!$B$2:$C$22, 2, FALSE))</f>
        <v>7.0000000000000001E-3</v>
      </c>
      <c r="E115" s="1">
        <v>839476000</v>
      </c>
      <c r="F115" s="1">
        <v>2914654000</v>
      </c>
      <c r="G115" s="1">
        <v>3803127000</v>
      </c>
      <c r="H115" s="1">
        <v>0</v>
      </c>
      <c r="I115" s="1">
        <v>50688000</v>
      </c>
      <c r="J115" s="1">
        <v>3603368000</v>
      </c>
      <c r="K115" s="1">
        <v>3552700000</v>
      </c>
      <c r="L115" s="1">
        <v>199759000</v>
      </c>
      <c r="M115" s="1">
        <v>648982000</v>
      </c>
      <c r="N115" s="1">
        <v>0</v>
      </c>
      <c r="O115" s="1">
        <v>0</v>
      </c>
      <c r="P115" s="1">
        <v>8.7999999999999972</v>
      </c>
      <c r="Q115" s="1" t="e">
        <v>#N/A</v>
      </c>
      <c r="R115" s="1">
        <v>0.98</v>
      </c>
      <c r="S115" s="1">
        <v>2.44</v>
      </c>
      <c r="T115" s="1">
        <v>3.53</v>
      </c>
      <c r="U115" s="1" t="e">
        <v>#N/A</v>
      </c>
      <c r="V115" s="1" t="e">
        <v>#N/A</v>
      </c>
      <c r="W115" s="1" t="e">
        <v>#N/A</v>
      </c>
      <c r="X115" s="1" t="s">
        <v>147</v>
      </c>
      <c r="Y115" s="1">
        <v>3.2488248339248793</v>
      </c>
      <c r="Z115" s="1">
        <v>18.03857648466402</v>
      </c>
      <c r="AA115" s="1">
        <v>0</v>
      </c>
      <c r="AB115" s="1">
        <v>0</v>
      </c>
    </row>
    <row r="116" spans="1:28">
      <c r="A116" s="1" t="s">
        <v>138</v>
      </c>
      <c r="B116" s="1">
        <v>39768</v>
      </c>
      <c r="C116" s="1" t="s">
        <v>37</v>
      </c>
      <c r="D116" s="109">
        <f>IFERROR(VLOOKUP(C116, Рейтинг!$A$2:$C$22, 3, FALSE), VLOOKUP(C116, Рейтинг!$B$2:$C$22, 2, FALSE))</f>
        <v>7.0000000000000001E-3</v>
      </c>
      <c r="E116" s="1">
        <v>440391000</v>
      </c>
      <c r="F116" s="1">
        <v>1708980000</v>
      </c>
      <c r="G116" s="1">
        <v>2170568000</v>
      </c>
      <c r="H116" s="1">
        <v>0</v>
      </c>
      <c r="I116" s="1">
        <v>0</v>
      </c>
      <c r="J116" s="1">
        <v>2066643000</v>
      </c>
      <c r="K116" s="1">
        <v>2050083000</v>
      </c>
      <c r="L116" s="1">
        <v>103925000</v>
      </c>
      <c r="M116" s="1">
        <v>502953000</v>
      </c>
      <c r="N116" s="1">
        <v>0</v>
      </c>
      <c r="O116" s="1">
        <v>0</v>
      </c>
      <c r="P116" s="1">
        <v>13.280000000000001</v>
      </c>
      <c r="Q116" s="1" t="e">
        <v>#N/A</v>
      </c>
      <c r="R116" s="1" t="e">
        <v>#N/A</v>
      </c>
      <c r="S116" s="1" t="e">
        <v>#N/A</v>
      </c>
      <c r="T116" s="1" t="e">
        <v>#N/A</v>
      </c>
      <c r="U116" s="1" t="e">
        <v>#N/A</v>
      </c>
      <c r="V116" s="1" t="e">
        <v>#N/A</v>
      </c>
      <c r="W116" s="1" t="e">
        <v>#N/A</v>
      </c>
      <c r="X116" s="1" t="e">
        <v>#N/A</v>
      </c>
      <c r="Y116" s="1">
        <v>4.8395766177531874</v>
      </c>
      <c r="Z116" s="1">
        <v>19.885908106807793</v>
      </c>
      <c r="AA116" s="1">
        <v>0</v>
      </c>
      <c r="AB116" s="1">
        <v>0</v>
      </c>
    </row>
    <row r="117" spans="1:28">
      <c r="A117" s="1" t="s">
        <v>148</v>
      </c>
      <c r="B117" s="1">
        <v>42607</v>
      </c>
      <c r="C117" s="1" t="s">
        <v>37</v>
      </c>
      <c r="D117" s="109">
        <f>IFERROR(VLOOKUP(C117, Рейтинг!$A$2:$C$22, 3, FALSE), VLOOKUP(C117, Рейтинг!$B$2:$C$22, 2, FALSE))</f>
        <v>7.0000000000000001E-3</v>
      </c>
      <c r="E117" s="1">
        <v>307309000</v>
      </c>
      <c r="F117" s="1">
        <v>3412540000</v>
      </c>
      <c r="G117" s="1">
        <v>595698000</v>
      </c>
      <c r="H117" s="1">
        <v>0</v>
      </c>
      <c r="I117" s="1">
        <v>66899000</v>
      </c>
      <c r="J117" s="1">
        <v>3654253000</v>
      </c>
      <c r="K117" s="1">
        <v>3585299000</v>
      </c>
      <c r="L117" s="1">
        <v>270514000</v>
      </c>
      <c r="M117" s="1">
        <v>239962000</v>
      </c>
      <c r="N117" s="1">
        <v>0</v>
      </c>
      <c r="O117" s="1">
        <v>0</v>
      </c>
      <c r="P117" s="1">
        <v>5.3900000000000006</v>
      </c>
      <c r="Q117" s="1">
        <v>10.28</v>
      </c>
      <c r="R117" s="1">
        <v>0.78</v>
      </c>
      <c r="S117" s="1">
        <v>1.1599999999999999</v>
      </c>
      <c r="T117" s="1">
        <v>1.58</v>
      </c>
      <c r="U117" s="1">
        <v>9.19</v>
      </c>
      <c r="V117" s="1">
        <v>8.82</v>
      </c>
      <c r="W117" s="1">
        <v>8.39</v>
      </c>
      <c r="X117" s="1" t="s">
        <v>149</v>
      </c>
      <c r="Y117" s="1">
        <v>0.88705944978818096</v>
      </c>
      <c r="Z117" s="1">
        <v>13.508554085925313</v>
      </c>
      <c r="AA117" s="1">
        <v>1</v>
      </c>
      <c r="AB117" s="1">
        <v>0</v>
      </c>
    </row>
    <row r="118" spans="1:28">
      <c r="A118" s="1" t="s">
        <v>148</v>
      </c>
      <c r="B118" s="1">
        <v>42233</v>
      </c>
      <c r="C118" s="1" t="s">
        <v>37</v>
      </c>
      <c r="D118" s="109">
        <f>IFERROR(VLOOKUP(C118, Рейтинг!$A$2:$C$22, 3, FALSE), VLOOKUP(C118, Рейтинг!$B$2:$C$22, 2, FALSE))</f>
        <v>7.0000000000000001E-3</v>
      </c>
      <c r="E118" s="1">
        <v>2382888000</v>
      </c>
      <c r="F118" s="1">
        <v>1635580000</v>
      </c>
      <c r="G118" s="1">
        <v>4140342000</v>
      </c>
      <c r="H118" s="1">
        <v>0</v>
      </c>
      <c r="I118" s="1">
        <v>2997000</v>
      </c>
      <c r="J118" s="1">
        <v>3893534000</v>
      </c>
      <c r="K118" s="1">
        <v>3887191000</v>
      </c>
      <c r="L118" s="1">
        <v>246808000</v>
      </c>
      <c r="M118" s="1">
        <v>265046000</v>
      </c>
      <c r="N118" s="1">
        <v>0</v>
      </c>
      <c r="O118" s="1">
        <v>0</v>
      </c>
      <c r="P118" s="1">
        <v>12.909999999999997</v>
      </c>
      <c r="Q118" s="1">
        <v>11.1</v>
      </c>
      <c r="R118" s="1">
        <v>0.72</v>
      </c>
      <c r="S118" s="1">
        <v>1.58</v>
      </c>
      <c r="T118" s="1">
        <v>2.16</v>
      </c>
      <c r="U118" s="1">
        <v>10.51</v>
      </c>
      <c r="V118" s="1">
        <v>11.16</v>
      </c>
      <c r="W118" s="1">
        <v>11.23</v>
      </c>
      <c r="X118" s="1" t="s">
        <v>150</v>
      </c>
      <c r="Y118" s="1">
        <v>1.073895497714823</v>
      </c>
      <c r="Z118" s="1">
        <v>15.77555832874137</v>
      </c>
      <c r="AA118" s="1">
        <v>0</v>
      </c>
      <c r="AB118" s="1">
        <v>0</v>
      </c>
    </row>
    <row r="119" spans="1:28">
      <c r="A119" s="1" t="s">
        <v>151</v>
      </c>
      <c r="B119" s="1">
        <v>39768</v>
      </c>
      <c r="C119" s="1" t="s">
        <v>68</v>
      </c>
      <c r="D119" s="109">
        <f>IFERROR(VLOOKUP(C119, Рейтинг!$A$2:$C$22, 3, FALSE), VLOOKUP(C119, Рейтинг!$B$2:$C$22, 2, FALSE))</f>
        <v>0.4</v>
      </c>
      <c r="E119" s="1">
        <v>659000</v>
      </c>
      <c r="F119" s="1">
        <v>371075000</v>
      </c>
      <c r="G119" s="1">
        <v>372444000</v>
      </c>
      <c r="H119" s="1">
        <v>0</v>
      </c>
      <c r="I119" s="1">
        <v>401000</v>
      </c>
      <c r="J119" s="1">
        <v>341884000</v>
      </c>
      <c r="K119" s="1">
        <v>341483000</v>
      </c>
      <c r="L119" s="1">
        <v>30560000</v>
      </c>
      <c r="M119" s="1">
        <v>10932000</v>
      </c>
      <c r="N119" s="1">
        <v>0</v>
      </c>
      <c r="O119" s="1">
        <v>0</v>
      </c>
      <c r="P119" s="1">
        <v>13.280000000000001</v>
      </c>
      <c r="Q119" s="1" t="e">
        <v>#N/A</v>
      </c>
      <c r="R119" s="1" t="e">
        <v>#N/A</v>
      </c>
      <c r="S119" s="1" t="e">
        <v>#N/A</v>
      </c>
      <c r="T119" s="1" t="e">
        <v>#N/A</v>
      </c>
      <c r="U119" s="1" t="e">
        <v>#N/A</v>
      </c>
      <c r="V119" s="1" t="e">
        <v>#N/A</v>
      </c>
      <c r="W119" s="1" t="e">
        <v>#N/A</v>
      </c>
      <c r="X119" s="1" t="e">
        <v>#N/A</v>
      </c>
      <c r="Y119" s="1">
        <v>0.35772251308900521</v>
      </c>
      <c r="Z119" s="1">
        <v>11.187303664921465</v>
      </c>
      <c r="AA119" s="1">
        <v>0</v>
      </c>
      <c r="AB119" s="1">
        <v>0</v>
      </c>
    </row>
    <row r="120" spans="1:28">
      <c r="A120" s="1" t="s">
        <v>152</v>
      </c>
      <c r="B120" s="1">
        <v>43119</v>
      </c>
      <c r="C120" s="1" t="s">
        <v>153</v>
      </c>
      <c r="D120" s="109">
        <f>IFERROR(VLOOKUP(C120, Рейтинг!$A$2:$C$22, 3, FALSE), VLOOKUP(C120, Рейтинг!$B$2:$C$22, 2, FALSE))</f>
        <v>0.02</v>
      </c>
      <c r="E120" s="1">
        <v>115427000</v>
      </c>
      <c r="F120" s="1">
        <v>77419342000</v>
      </c>
      <c r="G120" s="1">
        <v>101638290000</v>
      </c>
      <c r="H120" s="1">
        <v>0</v>
      </c>
      <c r="I120" s="1">
        <v>0</v>
      </c>
      <c r="J120" s="1">
        <v>98849296000</v>
      </c>
      <c r="K120" s="1">
        <v>98317633000</v>
      </c>
      <c r="L120" s="1">
        <v>2788994000</v>
      </c>
      <c r="M120" s="1">
        <v>496680000</v>
      </c>
      <c r="N120" s="1">
        <v>29171493000</v>
      </c>
      <c r="O120" s="1">
        <v>1859092000</v>
      </c>
      <c r="P120" s="1">
        <v>4.2600000000000051</v>
      </c>
      <c r="Q120" s="1">
        <v>7.01</v>
      </c>
      <c r="R120" s="1">
        <v>2.06</v>
      </c>
      <c r="S120" s="1">
        <v>2.4500000000000002</v>
      </c>
      <c r="T120" s="1">
        <v>2.64</v>
      </c>
      <c r="U120" s="1">
        <v>6.72</v>
      </c>
      <c r="V120" s="1">
        <v>6.86</v>
      </c>
      <c r="W120" s="1">
        <v>7.2</v>
      </c>
      <c r="X120" s="1" t="s">
        <v>154</v>
      </c>
      <c r="Y120" s="1">
        <v>0.17808571836296527</v>
      </c>
      <c r="Z120" s="1">
        <v>35.442634871211624</v>
      </c>
      <c r="AA120" s="1">
        <v>1</v>
      </c>
      <c r="AB120" s="1">
        <v>0</v>
      </c>
    </row>
    <row r="121" spans="1:28">
      <c r="A121" s="1" t="s">
        <v>155</v>
      </c>
      <c r="B121" s="1">
        <v>42240</v>
      </c>
      <c r="C121" s="1" t="s">
        <v>35</v>
      </c>
      <c r="D121" s="109">
        <f>IFERROR(VLOOKUP(C121, Рейтинг!$A$2:$C$22, 3, FALSE), VLOOKUP(C121, Рейтинг!$B$2:$C$22, 2, FALSE))</f>
        <v>0</v>
      </c>
      <c r="E121" s="1">
        <v>211658000</v>
      </c>
      <c r="F121" s="1">
        <v>56985683000</v>
      </c>
      <c r="G121" s="1">
        <v>58345650000</v>
      </c>
      <c r="H121" s="1">
        <v>0</v>
      </c>
      <c r="I121" s="1">
        <v>0</v>
      </c>
      <c r="J121" s="1">
        <v>59513606000</v>
      </c>
      <c r="K121" s="1">
        <v>58349933000</v>
      </c>
      <c r="L121" s="1">
        <v>-1167956000</v>
      </c>
      <c r="M121" s="1">
        <v>-4741316000</v>
      </c>
      <c r="N121" s="1">
        <v>41579056000</v>
      </c>
      <c r="O121" s="1">
        <v>2514935000</v>
      </c>
      <c r="P121" s="1">
        <v>12.909999999999997</v>
      </c>
      <c r="Q121" s="1">
        <v>11</v>
      </c>
      <c r="R121" s="1">
        <v>0.59</v>
      </c>
      <c r="S121" s="1">
        <v>1.39</v>
      </c>
      <c r="T121" s="1">
        <v>2.0099999999999998</v>
      </c>
      <c r="U121" s="1">
        <v>11.22</v>
      </c>
      <c r="V121" s="1">
        <v>12.28</v>
      </c>
      <c r="W121" s="1">
        <v>12.25</v>
      </c>
      <c r="X121" s="1" t="s">
        <v>156</v>
      </c>
      <c r="Y121" s="1">
        <v>4.0594988167362471</v>
      </c>
      <c r="Z121" s="1">
        <v>-50.955349345352047</v>
      </c>
      <c r="AA121" s="1">
        <v>0</v>
      </c>
      <c r="AB121" s="1">
        <v>0</v>
      </c>
    </row>
    <row r="122" spans="1:28">
      <c r="A122" s="1" t="s">
        <v>155</v>
      </c>
      <c r="B122" s="1">
        <v>42040</v>
      </c>
      <c r="C122" s="1" t="s">
        <v>37</v>
      </c>
      <c r="D122" s="109">
        <f>IFERROR(VLOOKUP(C122, Рейтинг!$A$2:$C$22, 3, FALSE), VLOOKUP(C122, Рейтинг!$B$2:$C$22, 2, FALSE))</f>
        <v>7.0000000000000001E-3</v>
      </c>
      <c r="E122" s="1">
        <v>178817000</v>
      </c>
      <c r="F122" s="1">
        <v>14392682000</v>
      </c>
      <c r="G122" s="1">
        <v>14983246000</v>
      </c>
      <c r="H122" s="1">
        <v>0</v>
      </c>
      <c r="I122" s="1">
        <v>0</v>
      </c>
      <c r="J122" s="1">
        <v>15556486000</v>
      </c>
      <c r="K122" s="1">
        <v>15333981000</v>
      </c>
      <c r="L122" s="1">
        <v>-573240000</v>
      </c>
      <c r="M122" s="1">
        <v>-1687869000</v>
      </c>
      <c r="N122" s="1">
        <v>131126000</v>
      </c>
      <c r="O122" s="1">
        <v>69793000</v>
      </c>
      <c r="P122" s="1">
        <v>12.909999999999997</v>
      </c>
      <c r="Q122" s="1">
        <v>14.59</v>
      </c>
      <c r="R122" s="1">
        <v>0.52</v>
      </c>
      <c r="S122" s="1">
        <v>1.3</v>
      </c>
      <c r="T122" s="1">
        <v>1.83</v>
      </c>
      <c r="U122" s="1">
        <v>13.55</v>
      </c>
      <c r="V122" s="1">
        <v>13.94</v>
      </c>
      <c r="W122" s="1">
        <v>12.83</v>
      </c>
      <c r="X122" s="1" t="s">
        <v>157</v>
      </c>
      <c r="Y122" s="1">
        <v>2.9444368850743143</v>
      </c>
      <c r="Z122" s="1">
        <v>-27.137823599190565</v>
      </c>
      <c r="AA122" s="1">
        <v>0</v>
      </c>
      <c r="AB122" s="1">
        <v>0</v>
      </c>
    </row>
    <row r="123" spans="1:28">
      <c r="A123" s="1" t="s">
        <v>158</v>
      </c>
      <c r="B123" s="1">
        <v>42611</v>
      </c>
      <c r="C123" s="1" t="s">
        <v>35</v>
      </c>
      <c r="D123" s="109">
        <f>IFERROR(VLOOKUP(C123, Рейтинг!$A$2:$C$22, 3, FALSE), VLOOKUP(C123, Рейтинг!$B$2:$C$22, 2, FALSE))</f>
        <v>0</v>
      </c>
      <c r="E123" s="1">
        <v>8401245000</v>
      </c>
      <c r="F123" s="1">
        <v>102555643000</v>
      </c>
      <c r="G123" s="1">
        <v>110990173000</v>
      </c>
      <c r="H123" s="1">
        <v>0</v>
      </c>
      <c r="I123" s="1">
        <v>0</v>
      </c>
      <c r="J123" s="1">
        <v>106531366000</v>
      </c>
      <c r="K123" s="1">
        <v>105811440000</v>
      </c>
      <c r="L123" s="1">
        <v>4458807000</v>
      </c>
      <c r="M123" s="1">
        <v>2762364000</v>
      </c>
      <c r="N123" s="1">
        <v>21551243000</v>
      </c>
      <c r="O123" s="1">
        <v>15517746000</v>
      </c>
      <c r="P123" s="1">
        <v>5.3900000000000006</v>
      </c>
      <c r="Q123" s="1">
        <v>10.29</v>
      </c>
      <c r="R123" s="1">
        <v>0.81</v>
      </c>
      <c r="S123" s="1">
        <v>1.18</v>
      </c>
      <c r="T123" s="1">
        <v>1.57</v>
      </c>
      <c r="U123" s="1">
        <v>9.1</v>
      </c>
      <c r="V123" s="1">
        <v>8.7899999999999991</v>
      </c>
      <c r="W123" s="1">
        <v>8.3699999999999992</v>
      </c>
      <c r="X123" s="1" t="s">
        <v>159</v>
      </c>
      <c r="Y123" s="1">
        <v>0.6195298428480982</v>
      </c>
      <c r="Z123" s="1">
        <v>23.892347437330208</v>
      </c>
      <c r="AA123" s="1">
        <v>0</v>
      </c>
      <c r="AB123" s="1">
        <v>0</v>
      </c>
    </row>
    <row r="124" spans="1:28">
      <c r="A124" s="1" t="s">
        <v>158</v>
      </c>
      <c r="B124" s="1">
        <v>42310</v>
      </c>
      <c r="C124" s="1" t="s">
        <v>35</v>
      </c>
      <c r="D124" s="109">
        <f>IFERROR(VLOOKUP(C124, Рейтинг!$A$2:$C$22, 3, FALSE), VLOOKUP(C124, Рейтинг!$B$2:$C$22, 2, FALSE))</f>
        <v>0</v>
      </c>
      <c r="E124" s="1">
        <v>2104324000</v>
      </c>
      <c r="F124" s="1">
        <v>91799067000</v>
      </c>
      <c r="G124" s="1">
        <v>93919870000</v>
      </c>
      <c r="H124" s="1">
        <v>0</v>
      </c>
      <c r="I124" s="1">
        <v>0</v>
      </c>
      <c r="J124" s="1">
        <v>92318427000</v>
      </c>
      <c r="K124" s="1">
        <v>91092012000</v>
      </c>
      <c r="L124" s="1">
        <v>1601443000</v>
      </c>
      <c r="M124" s="1">
        <v>312898000</v>
      </c>
      <c r="N124" s="1">
        <v>32326514000</v>
      </c>
      <c r="O124" s="1">
        <v>14485358000</v>
      </c>
      <c r="P124" s="1">
        <v>12.909999999999997</v>
      </c>
      <c r="Q124" s="1">
        <v>11.33</v>
      </c>
      <c r="R124" s="1">
        <v>0.77</v>
      </c>
      <c r="S124" s="1">
        <v>1.57</v>
      </c>
      <c r="T124" s="1">
        <v>2.2000000000000002</v>
      </c>
      <c r="U124" s="1">
        <v>10.32</v>
      </c>
      <c r="V124" s="1">
        <v>10.14</v>
      </c>
      <c r="W124" s="1">
        <v>10.06</v>
      </c>
      <c r="X124" s="1" t="s">
        <v>160</v>
      </c>
      <c r="Y124" s="1">
        <v>0.19538503711964772</v>
      </c>
      <c r="Z124" s="1">
        <v>57.647026463008672</v>
      </c>
      <c r="AA124" s="1">
        <v>0</v>
      </c>
      <c r="AB124" s="1">
        <v>0</v>
      </c>
    </row>
    <row r="125" spans="1:28">
      <c r="A125" s="1" t="s">
        <v>161</v>
      </c>
      <c r="B125" s="1">
        <v>42181</v>
      </c>
      <c r="C125" s="1" t="s">
        <v>35</v>
      </c>
      <c r="D125" s="109">
        <f>IFERROR(VLOOKUP(C125, Рейтинг!$A$2:$C$22, 3, FALSE), VLOOKUP(C125, Рейтинг!$B$2:$C$22, 2, FALSE))</f>
        <v>0</v>
      </c>
      <c r="E125" s="1">
        <v>16613026000</v>
      </c>
      <c r="F125" s="1">
        <v>156650516000</v>
      </c>
      <c r="G125" s="1">
        <v>175318992000</v>
      </c>
      <c r="H125" s="1">
        <v>0</v>
      </c>
      <c r="I125" s="1">
        <v>1521326000</v>
      </c>
      <c r="J125" s="1">
        <v>170201840000</v>
      </c>
      <c r="K125" s="1">
        <v>170201840000</v>
      </c>
      <c r="L125" s="1">
        <v>3592130000</v>
      </c>
      <c r="M125" s="1">
        <v>20012402000</v>
      </c>
      <c r="N125" s="1">
        <v>0</v>
      </c>
      <c r="O125" s="1">
        <v>0</v>
      </c>
      <c r="P125" s="1">
        <v>12.909999999999997</v>
      </c>
      <c r="Q125" s="1">
        <v>12.26</v>
      </c>
      <c r="R125" s="1">
        <v>0.72</v>
      </c>
      <c r="S125" s="1">
        <v>1.75</v>
      </c>
      <c r="T125" s="1">
        <v>2.4900000000000002</v>
      </c>
      <c r="U125" s="1">
        <v>10.52</v>
      </c>
      <c r="V125" s="1">
        <v>11.07</v>
      </c>
      <c r="W125" s="1">
        <v>11.14</v>
      </c>
      <c r="X125" s="1" t="s">
        <v>162</v>
      </c>
      <c r="Y125" s="1">
        <v>5.5711797735605337</v>
      </c>
      <c r="Z125" s="1">
        <v>47.381870923379722</v>
      </c>
      <c r="AA125" s="1">
        <v>1</v>
      </c>
      <c r="AB125" s="1">
        <v>0</v>
      </c>
    </row>
    <row r="126" spans="1:28">
      <c r="A126" s="1" t="s">
        <v>161</v>
      </c>
      <c r="B126" s="1">
        <v>42079</v>
      </c>
      <c r="C126" s="1" t="s">
        <v>35</v>
      </c>
      <c r="D126" s="109">
        <f>IFERROR(VLOOKUP(C126, Рейтинг!$A$2:$C$22, 3, FALSE), VLOOKUP(C126, Рейтинг!$B$2:$C$22, 2, FALSE))</f>
        <v>0</v>
      </c>
      <c r="E126" s="1">
        <v>24338039000</v>
      </c>
      <c r="F126" s="1">
        <v>223717614000</v>
      </c>
      <c r="G126" s="1">
        <v>251577266000</v>
      </c>
      <c r="H126" s="1">
        <v>0</v>
      </c>
      <c r="I126" s="1">
        <v>2931507000</v>
      </c>
      <c r="J126" s="1">
        <v>244577695000</v>
      </c>
      <c r="K126" s="1">
        <v>244577695000</v>
      </c>
      <c r="L126" s="1">
        <v>4059568000</v>
      </c>
      <c r="M126" s="1">
        <v>8360462000</v>
      </c>
      <c r="N126" s="1">
        <v>0</v>
      </c>
      <c r="O126" s="1">
        <v>0</v>
      </c>
      <c r="P126" s="1">
        <v>12.909999999999997</v>
      </c>
      <c r="Q126" s="1">
        <v>14.05</v>
      </c>
      <c r="R126" s="1">
        <v>0.66</v>
      </c>
      <c r="S126" s="1">
        <v>1.57</v>
      </c>
      <c r="T126" s="1">
        <v>2.1</v>
      </c>
      <c r="U126" s="1">
        <v>12.98</v>
      </c>
      <c r="V126" s="1">
        <v>13.59</v>
      </c>
      <c r="W126" s="1">
        <v>13.39</v>
      </c>
      <c r="X126" s="1" t="s">
        <v>163</v>
      </c>
      <c r="Y126" s="1">
        <v>2.0594462267906337</v>
      </c>
      <c r="Z126" s="1">
        <v>60.247222118215532</v>
      </c>
      <c r="AA126" s="1">
        <v>1</v>
      </c>
      <c r="AB126" s="1">
        <v>0</v>
      </c>
    </row>
    <row r="127" spans="1:28">
      <c r="A127" s="1" t="s">
        <v>164</v>
      </c>
      <c r="B127" s="1">
        <v>42949</v>
      </c>
      <c r="C127" s="1" t="s">
        <v>165</v>
      </c>
      <c r="D127" s="109">
        <f>IFERROR(VLOOKUP(C127, Рейтинг!$A$2:$C$22, 3, FALSE), VLOOKUP(C127, Рейтинг!$B$2:$C$22, 2, FALSE))</f>
        <v>7.0000000000000001E-3</v>
      </c>
      <c r="E127" s="1">
        <v>177838000</v>
      </c>
      <c r="F127" s="1">
        <v>1819557000</v>
      </c>
      <c r="G127" s="1">
        <v>2015110000</v>
      </c>
      <c r="H127" s="1">
        <v>0</v>
      </c>
      <c r="I127" s="1">
        <v>204000</v>
      </c>
      <c r="J127" s="1">
        <v>1560029000</v>
      </c>
      <c r="K127" s="1">
        <v>1557447000</v>
      </c>
      <c r="L127" s="1">
        <v>455081000</v>
      </c>
      <c r="M127" s="1">
        <v>29993000</v>
      </c>
      <c r="N127" s="1">
        <v>25915000</v>
      </c>
      <c r="O127" s="1">
        <v>52927000</v>
      </c>
      <c r="P127" s="1">
        <v>2.5100000000000051</v>
      </c>
      <c r="Q127" s="1">
        <v>8.6999999999999993</v>
      </c>
      <c r="R127" s="1">
        <v>1.36</v>
      </c>
      <c r="S127" s="1">
        <v>1.82</v>
      </c>
      <c r="T127" s="1">
        <v>2.27</v>
      </c>
      <c r="U127" s="1">
        <v>8</v>
      </c>
      <c r="V127" s="1">
        <v>8.0299999999999994</v>
      </c>
      <c r="W127" s="1">
        <v>7.91</v>
      </c>
      <c r="X127" s="1" t="s">
        <v>166</v>
      </c>
      <c r="Y127" s="1">
        <v>6.5906948433355816E-2</v>
      </c>
      <c r="Z127" s="1">
        <v>3.4280249010615691</v>
      </c>
      <c r="AA127" s="1">
        <v>0</v>
      </c>
      <c r="AB127" s="1">
        <v>0</v>
      </c>
    </row>
    <row r="128" spans="1:28">
      <c r="A128" s="1" t="s">
        <v>164</v>
      </c>
      <c r="B128" s="1">
        <v>42759</v>
      </c>
      <c r="C128" s="1" t="s">
        <v>37</v>
      </c>
      <c r="D128" s="109">
        <f>IFERROR(VLOOKUP(C128, Рейтинг!$A$2:$C$22, 3, FALSE), VLOOKUP(C128, Рейтинг!$B$2:$C$22, 2, FALSE))</f>
        <v>7.0000000000000001E-3</v>
      </c>
      <c r="E128" s="1">
        <v>461909000</v>
      </c>
      <c r="F128" s="1">
        <v>1387707000</v>
      </c>
      <c r="G128" s="1">
        <v>1853148000</v>
      </c>
      <c r="H128" s="1">
        <v>0</v>
      </c>
      <c r="I128" s="1">
        <v>349000</v>
      </c>
      <c r="J128" s="1">
        <v>1515630000</v>
      </c>
      <c r="K128" s="1">
        <v>1507477000</v>
      </c>
      <c r="L128" s="1">
        <v>337518000</v>
      </c>
      <c r="M128" s="1">
        <v>149556000</v>
      </c>
      <c r="N128" s="1">
        <v>0</v>
      </c>
      <c r="O128" s="1">
        <v>0</v>
      </c>
      <c r="P128" s="1">
        <v>2.5100000000000051</v>
      </c>
      <c r="Q128" s="1">
        <v>9.82</v>
      </c>
      <c r="R128" s="1">
        <v>1.21</v>
      </c>
      <c r="S128" s="1">
        <v>1.94</v>
      </c>
      <c r="T128" s="1">
        <v>2.4700000000000002</v>
      </c>
      <c r="U128" s="1">
        <v>8.33</v>
      </c>
      <c r="V128" s="1">
        <v>7.99</v>
      </c>
      <c r="W128" s="1">
        <v>8.0299999999999994</v>
      </c>
      <c r="X128" s="1" t="s">
        <v>167</v>
      </c>
      <c r="Y128" s="1">
        <v>0.44310525660853645</v>
      </c>
      <c r="Z128" s="1">
        <v>4.4905160613656161</v>
      </c>
      <c r="AA128" s="1">
        <v>0</v>
      </c>
      <c r="AB128" s="1">
        <v>0</v>
      </c>
    </row>
    <row r="129" spans="1:28">
      <c r="A129" s="1" t="s">
        <v>164</v>
      </c>
      <c r="B129" s="1">
        <v>42144</v>
      </c>
      <c r="C129" s="1" t="s">
        <v>39</v>
      </c>
      <c r="D129" s="109">
        <f>IFERROR(VLOOKUP(C129, Рейтинг!$A$2:$C$22, 3, FALSE), VLOOKUP(C129, Рейтинг!$B$2:$C$22, 2, FALSE))</f>
        <v>0.02</v>
      </c>
      <c r="E129" s="1">
        <v>152404000</v>
      </c>
      <c r="F129" s="1">
        <v>1393532000</v>
      </c>
      <c r="G129" s="1">
        <v>1702165000</v>
      </c>
      <c r="H129" s="1">
        <v>0</v>
      </c>
      <c r="I129" s="1">
        <v>16892000</v>
      </c>
      <c r="J129" s="1">
        <v>1473074000</v>
      </c>
      <c r="K129" s="1">
        <v>1473074000</v>
      </c>
      <c r="L129" s="1">
        <v>211234000</v>
      </c>
      <c r="M129" s="1">
        <v>-7233000</v>
      </c>
      <c r="N129" s="1">
        <v>0</v>
      </c>
      <c r="O129" s="1">
        <v>0</v>
      </c>
      <c r="P129" s="1">
        <v>12.909999999999997</v>
      </c>
      <c r="Q129" s="1">
        <v>12.43</v>
      </c>
      <c r="R129" s="1">
        <v>0.6</v>
      </c>
      <c r="S129" s="1">
        <v>1.57</v>
      </c>
      <c r="T129" s="1">
        <v>2.2599999999999998</v>
      </c>
      <c r="U129" s="1">
        <v>10.64</v>
      </c>
      <c r="V129" s="1">
        <v>10.7</v>
      </c>
      <c r="W129" s="1">
        <v>10.64</v>
      </c>
      <c r="X129" s="1" t="s">
        <v>168</v>
      </c>
      <c r="Y129" s="1">
        <v>-3.4241646704602481E-2</v>
      </c>
      <c r="Z129" s="1">
        <v>6.9736595434447102</v>
      </c>
      <c r="AA129" s="1">
        <v>0</v>
      </c>
      <c r="AB129" s="1">
        <v>0</v>
      </c>
    </row>
    <row r="130" spans="1:28">
      <c r="A130" s="1" t="s">
        <v>164</v>
      </c>
      <c r="B130" s="1">
        <v>41750</v>
      </c>
      <c r="C130" s="1" t="s">
        <v>39</v>
      </c>
      <c r="D130" s="109">
        <f>IFERROR(VLOOKUP(C130, Рейтинг!$A$2:$C$22, 3, FALSE), VLOOKUP(C130, Рейтинг!$B$2:$C$22, 2, FALSE))</f>
        <v>0.02</v>
      </c>
      <c r="E130" s="1">
        <v>132520000</v>
      </c>
      <c r="F130" s="1">
        <v>1339860000</v>
      </c>
      <c r="G130" s="1">
        <v>1618402000</v>
      </c>
      <c r="H130" s="1">
        <v>0</v>
      </c>
      <c r="I130" s="1">
        <v>11104000</v>
      </c>
      <c r="J130" s="1">
        <v>1484912000</v>
      </c>
      <c r="K130" s="1">
        <v>1484912000</v>
      </c>
      <c r="L130" s="1">
        <v>122271000</v>
      </c>
      <c r="M130" s="1">
        <v>98242000</v>
      </c>
      <c r="N130" s="1">
        <v>0</v>
      </c>
      <c r="O130" s="1">
        <v>0</v>
      </c>
      <c r="P130" s="1">
        <v>11.349999999999994</v>
      </c>
      <c r="Q130" s="1">
        <v>7.9</v>
      </c>
      <c r="R130" s="1">
        <v>0.42</v>
      </c>
      <c r="S130" s="1">
        <v>1.74</v>
      </c>
      <c r="T130" s="1">
        <v>2.73</v>
      </c>
      <c r="U130" s="1">
        <v>7.39</v>
      </c>
      <c r="V130" s="1">
        <v>8.26</v>
      </c>
      <c r="W130" s="1">
        <v>8.8800000000000008</v>
      </c>
      <c r="X130" s="1" t="s">
        <v>169</v>
      </c>
      <c r="Y130" s="1">
        <v>0.80347752124379457</v>
      </c>
      <c r="Z130" s="1">
        <v>12.144433267087045</v>
      </c>
      <c r="AA130" s="1">
        <v>0</v>
      </c>
      <c r="AB130" s="1">
        <v>0</v>
      </c>
    </row>
    <row r="131" spans="1:28">
      <c r="A131" s="1" t="s">
        <v>170</v>
      </c>
      <c r="B131" s="1">
        <v>42962</v>
      </c>
      <c r="C131" s="1" t="s">
        <v>171</v>
      </c>
      <c r="D131" s="109">
        <f>IFERROR(VLOOKUP(C131, Рейтинг!$A$2:$C$22, 3, FALSE), VLOOKUP(C131, Рейтинг!$B$2:$C$22, 2, FALSE))</f>
        <v>0.1</v>
      </c>
      <c r="E131" s="1">
        <v>25201596000</v>
      </c>
      <c r="F131" s="1">
        <v>249921712000</v>
      </c>
      <c r="G131" s="1">
        <v>293262644000</v>
      </c>
      <c r="H131" s="1">
        <v>0</v>
      </c>
      <c r="I131" s="1">
        <v>0</v>
      </c>
      <c r="J131" s="1">
        <v>284315019000</v>
      </c>
      <c r="K131" s="1">
        <v>281319887000</v>
      </c>
      <c r="L131" s="1">
        <v>8947625000</v>
      </c>
      <c r="M131" s="1">
        <v>3426275000</v>
      </c>
      <c r="N131" s="1">
        <v>41326660000</v>
      </c>
      <c r="O131" s="1">
        <v>6346461000</v>
      </c>
      <c r="P131" s="1">
        <v>2.5100000000000051</v>
      </c>
      <c r="Q131" s="1">
        <v>8.33</v>
      </c>
      <c r="R131" s="1">
        <v>1.35</v>
      </c>
      <c r="S131" s="1">
        <v>1.83</v>
      </c>
      <c r="T131" s="1">
        <v>2.27</v>
      </c>
      <c r="U131" s="1">
        <v>7.83</v>
      </c>
      <c r="V131" s="1">
        <v>7.88</v>
      </c>
      <c r="W131" s="1">
        <v>7.81</v>
      </c>
      <c r="X131" s="1" t="s">
        <v>172</v>
      </c>
      <c r="Y131" s="1">
        <v>0.38292563669130075</v>
      </c>
      <c r="Z131" s="1">
        <v>31.775473268045989</v>
      </c>
      <c r="AA131" s="1">
        <v>1</v>
      </c>
      <c r="AB131" s="1">
        <v>0</v>
      </c>
    </row>
    <row r="132" spans="1:28">
      <c r="A132" s="1" t="s">
        <v>170</v>
      </c>
      <c r="B132" s="1">
        <v>42948</v>
      </c>
      <c r="C132" s="1" t="s">
        <v>171</v>
      </c>
      <c r="D132" s="109">
        <f>IFERROR(VLOOKUP(C132, Рейтинг!$A$2:$C$22, 3, FALSE), VLOOKUP(C132, Рейтинг!$B$2:$C$22, 2, FALSE))</f>
        <v>0.1</v>
      </c>
      <c r="E132" s="1">
        <v>25201596000</v>
      </c>
      <c r="F132" s="1">
        <v>249921712000</v>
      </c>
      <c r="G132" s="1">
        <v>293262644000</v>
      </c>
      <c r="H132" s="1">
        <v>0</v>
      </c>
      <c r="I132" s="1">
        <v>0</v>
      </c>
      <c r="J132" s="1">
        <v>284315019000</v>
      </c>
      <c r="K132" s="1">
        <v>281319887000</v>
      </c>
      <c r="L132" s="1">
        <v>8947625000</v>
      </c>
      <c r="M132" s="1">
        <v>3426275000</v>
      </c>
      <c r="N132" s="1">
        <v>41326660000</v>
      </c>
      <c r="O132" s="1">
        <v>6346461000</v>
      </c>
      <c r="P132" s="1">
        <v>2.5100000000000051</v>
      </c>
      <c r="Q132" s="1">
        <v>8.9</v>
      </c>
      <c r="R132" s="1">
        <v>1.34</v>
      </c>
      <c r="S132" s="1">
        <v>1.8</v>
      </c>
      <c r="T132" s="1">
        <v>2.2599999999999998</v>
      </c>
      <c r="U132" s="1">
        <v>8.02</v>
      </c>
      <c r="V132" s="1">
        <v>8.0299999999999994</v>
      </c>
      <c r="W132" s="1">
        <v>7.9</v>
      </c>
      <c r="X132" s="1" t="s">
        <v>173</v>
      </c>
      <c r="Y132" s="1">
        <v>0.38292563669130075</v>
      </c>
      <c r="Z132" s="1">
        <v>31.775473268045989</v>
      </c>
      <c r="AA132" s="1">
        <v>1</v>
      </c>
      <c r="AB132" s="1">
        <v>0</v>
      </c>
    </row>
    <row r="133" spans="1:28">
      <c r="A133" s="1" t="s">
        <v>170</v>
      </c>
      <c r="B133" s="1">
        <v>42734</v>
      </c>
      <c r="C133" s="1" t="s">
        <v>39</v>
      </c>
      <c r="D133" s="109">
        <f>IFERROR(VLOOKUP(C133, Рейтинг!$A$2:$C$22, 3, FALSE), VLOOKUP(C133, Рейтинг!$B$2:$C$22, 2, FALSE))</f>
        <v>0.02</v>
      </c>
      <c r="E133" s="1">
        <v>29290999000</v>
      </c>
      <c r="F133" s="1">
        <v>230720025000</v>
      </c>
      <c r="G133" s="1">
        <v>264147662000</v>
      </c>
      <c r="H133" s="1">
        <v>0</v>
      </c>
      <c r="I133" s="1">
        <v>0</v>
      </c>
      <c r="J133" s="1">
        <v>259201664000</v>
      </c>
      <c r="K133" s="1">
        <v>257774559000</v>
      </c>
      <c r="L133" s="1">
        <v>4945998000</v>
      </c>
      <c r="M133" s="1">
        <v>3623584000</v>
      </c>
      <c r="N133" s="1">
        <v>31651015000</v>
      </c>
      <c r="O133" s="1">
        <v>24007767000</v>
      </c>
      <c r="P133" s="1">
        <v>5.3900000000000006</v>
      </c>
      <c r="Q133" s="1" t="e">
        <v>#N/A</v>
      </c>
      <c r="R133" s="1">
        <v>1.2</v>
      </c>
      <c r="S133" s="1">
        <v>1.93</v>
      </c>
      <c r="T133" s="1">
        <v>2.4500000000000002</v>
      </c>
      <c r="U133" s="1">
        <v>8.4499999999999993</v>
      </c>
      <c r="V133" s="1">
        <v>8.3000000000000007</v>
      </c>
      <c r="W133" s="1">
        <v>8.35</v>
      </c>
      <c r="X133" s="1" t="s">
        <v>174</v>
      </c>
      <c r="Y133" s="1">
        <v>0.73262949156065171</v>
      </c>
      <c r="Z133" s="1">
        <v>52.406342258933385</v>
      </c>
      <c r="AA133" s="1">
        <v>1</v>
      </c>
      <c r="AB133" s="1">
        <v>0</v>
      </c>
    </row>
    <row r="134" spans="1:28">
      <c r="A134" s="1" t="s">
        <v>170</v>
      </c>
      <c r="B134" s="1">
        <v>42537</v>
      </c>
      <c r="C134" s="1" t="s">
        <v>39</v>
      </c>
      <c r="D134" s="109">
        <f>IFERROR(VLOOKUP(C134, Рейтинг!$A$2:$C$22, 3, FALSE), VLOOKUP(C134, Рейтинг!$B$2:$C$22, 2, FALSE))</f>
        <v>0.02</v>
      </c>
      <c r="E134" s="1">
        <v>21699563000</v>
      </c>
      <c r="F134" s="1">
        <v>212450219000</v>
      </c>
      <c r="G134" s="1">
        <v>239505075000</v>
      </c>
      <c r="H134" s="1">
        <v>0</v>
      </c>
      <c r="I134" s="1">
        <v>85598000</v>
      </c>
      <c r="J134" s="1">
        <v>236865561000</v>
      </c>
      <c r="K134" s="1">
        <v>236698884000</v>
      </c>
      <c r="L134" s="1">
        <v>2639514000</v>
      </c>
      <c r="M134" s="1">
        <v>3048267000</v>
      </c>
      <c r="N134" s="1">
        <v>0</v>
      </c>
      <c r="O134" s="1">
        <v>0</v>
      </c>
      <c r="P134" s="1">
        <v>5.3900000000000006</v>
      </c>
      <c r="Q134" s="1">
        <v>10.36</v>
      </c>
      <c r="R134" s="1">
        <v>0.7</v>
      </c>
      <c r="S134" s="1">
        <v>1.1000000000000001</v>
      </c>
      <c r="T134" s="1">
        <v>1.57</v>
      </c>
      <c r="U134" s="1">
        <v>9.7799999999999994</v>
      </c>
      <c r="V134" s="1">
        <v>9.2200000000000006</v>
      </c>
      <c r="W134" s="1">
        <v>8.85</v>
      </c>
      <c r="X134" s="1" t="s">
        <v>175</v>
      </c>
      <c r="Y134" s="1">
        <v>1.1548591899872476</v>
      </c>
      <c r="Z134" s="1">
        <v>89.738323418629335</v>
      </c>
      <c r="AA134" s="1">
        <v>1</v>
      </c>
      <c r="AB134" s="1">
        <v>0</v>
      </c>
    </row>
    <row r="135" spans="1:28">
      <c r="A135" s="1" t="s">
        <v>170</v>
      </c>
      <c r="B135" s="1">
        <v>42305</v>
      </c>
      <c r="C135" s="1" t="s">
        <v>37</v>
      </c>
      <c r="D135" s="109">
        <f>IFERROR(VLOOKUP(C135, Рейтинг!$A$2:$C$22, 3, FALSE), VLOOKUP(C135, Рейтинг!$B$2:$C$22, 2, FALSE))</f>
        <v>7.0000000000000001E-3</v>
      </c>
      <c r="E135" s="1">
        <v>23685179000</v>
      </c>
      <c r="F135" s="1">
        <v>0</v>
      </c>
      <c r="G135" s="1">
        <v>165102132000</v>
      </c>
      <c r="H135" s="1">
        <v>0</v>
      </c>
      <c r="I135" s="1">
        <v>737611000</v>
      </c>
      <c r="J135" s="1">
        <v>164677441000</v>
      </c>
      <c r="K135" s="1">
        <v>163923833000</v>
      </c>
      <c r="L135" s="1">
        <v>424691000</v>
      </c>
      <c r="M135" s="1">
        <v>9443526000</v>
      </c>
      <c r="N135" s="1">
        <v>0</v>
      </c>
      <c r="O135" s="1">
        <v>0</v>
      </c>
      <c r="P135" s="1">
        <v>12.909999999999997</v>
      </c>
      <c r="Q135" s="1">
        <v>11.42</v>
      </c>
      <c r="R135" s="1">
        <v>0.73</v>
      </c>
      <c r="S135" s="1">
        <v>1.47</v>
      </c>
      <c r="T135" s="1">
        <v>2.1</v>
      </c>
      <c r="U135" s="1">
        <v>10.28</v>
      </c>
      <c r="V135" s="1">
        <v>10.039999999999999</v>
      </c>
      <c r="W135" s="1">
        <v>9.99</v>
      </c>
      <c r="X135" s="1" t="s">
        <v>176</v>
      </c>
      <c r="Y135" s="1">
        <v>22.236228222401699</v>
      </c>
      <c r="Z135" s="1">
        <v>387.75825482527296</v>
      </c>
      <c r="AA135" s="1">
        <v>1</v>
      </c>
      <c r="AB135" s="1">
        <v>0</v>
      </c>
    </row>
    <row r="136" spans="1:28">
      <c r="A136" s="1" t="s">
        <v>177</v>
      </c>
      <c r="B136" s="1">
        <v>42971</v>
      </c>
      <c r="C136" s="1" t="s">
        <v>165</v>
      </c>
      <c r="D136" s="109">
        <f>IFERROR(VLOOKUP(C136, Рейтинг!$A$2:$C$22, 3, FALSE), VLOOKUP(C136, Рейтинг!$B$2:$C$22, 2, FALSE))</f>
        <v>7.0000000000000001E-3</v>
      </c>
      <c r="E136" s="1">
        <v>105259000</v>
      </c>
      <c r="F136" s="1">
        <v>6461581000</v>
      </c>
      <c r="G136" s="1">
        <v>7259206000</v>
      </c>
      <c r="H136" s="1">
        <v>0</v>
      </c>
      <c r="I136" s="1">
        <v>0</v>
      </c>
      <c r="J136" s="1">
        <v>6630136000</v>
      </c>
      <c r="K136" s="1">
        <v>6613253000</v>
      </c>
      <c r="L136" s="1">
        <v>629070000</v>
      </c>
      <c r="M136" s="1">
        <v>427929000</v>
      </c>
      <c r="N136" s="1">
        <v>422145000</v>
      </c>
      <c r="O136" s="1">
        <v>1025526000</v>
      </c>
      <c r="P136" s="1">
        <v>2.5100000000000051</v>
      </c>
      <c r="Q136" s="1">
        <v>8.3699999999999992</v>
      </c>
      <c r="R136" s="1">
        <v>1.33</v>
      </c>
      <c r="S136" s="1">
        <v>1.78</v>
      </c>
      <c r="T136" s="1">
        <v>2.19</v>
      </c>
      <c r="U136" s="1">
        <v>7.85</v>
      </c>
      <c r="V136" s="1">
        <v>7.78</v>
      </c>
      <c r="W136" s="1">
        <v>7.77</v>
      </c>
      <c r="X136" s="1" t="s">
        <v>178</v>
      </c>
      <c r="Y136" s="1">
        <v>0.68025656922123134</v>
      </c>
      <c r="Z136" s="1">
        <v>10.539583830098399</v>
      </c>
      <c r="AA136" s="1">
        <v>1</v>
      </c>
      <c r="AB136" s="1">
        <v>0</v>
      </c>
    </row>
    <row r="137" spans="1:28">
      <c r="A137" s="1" t="s">
        <v>177</v>
      </c>
      <c r="B137" s="1">
        <v>42626</v>
      </c>
      <c r="C137" s="1" t="s">
        <v>37</v>
      </c>
      <c r="D137" s="109">
        <f>IFERROR(VLOOKUP(C137, Рейтинг!$A$2:$C$22, 3, FALSE), VLOOKUP(C137, Рейтинг!$B$2:$C$22, 2, FALSE))</f>
        <v>7.0000000000000001E-3</v>
      </c>
      <c r="E137" s="1">
        <v>58623000</v>
      </c>
      <c r="F137" s="1">
        <v>6538799000</v>
      </c>
      <c r="G137" s="1">
        <v>7920325000</v>
      </c>
      <c r="H137" s="1">
        <v>0</v>
      </c>
      <c r="I137" s="1">
        <v>458241000</v>
      </c>
      <c r="J137" s="1">
        <v>7677438000</v>
      </c>
      <c r="K137" s="1">
        <v>7216634000</v>
      </c>
      <c r="L137" s="1">
        <v>242887000</v>
      </c>
      <c r="M137" s="1">
        <v>-173223000</v>
      </c>
      <c r="N137" s="1">
        <v>0</v>
      </c>
      <c r="O137" s="1">
        <v>0</v>
      </c>
      <c r="P137" s="1">
        <v>5.3900000000000006</v>
      </c>
      <c r="Q137" s="1">
        <v>10.38</v>
      </c>
      <c r="R137" s="1">
        <v>0.8</v>
      </c>
      <c r="S137" s="1">
        <v>1.26</v>
      </c>
      <c r="T137" s="1">
        <v>1.73</v>
      </c>
      <c r="U137" s="1">
        <v>8.9</v>
      </c>
      <c r="V137" s="1">
        <v>8.42</v>
      </c>
      <c r="W137" s="1">
        <v>8.1300000000000008</v>
      </c>
      <c r="X137" s="1" t="s">
        <v>179</v>
      </c>
      <c r="Y137" s="1">
        <v>-0.71318349685244575</v>
      </c>
      <c r="Z137" s="1">
        <v>31.609093940803749</v>
      </c>
      <c r="AA137" s="1">
        <v>1</v>
      </c>
      <c r="AB137" s="1">
        <v>0</v>
      </c>
    </row>
    <row r="138" spans="1:28">
      <c r="A138" s="1" t="s">
        <v>177</v>
      </c>
      <c r="B138" s="1">
        <v>42327</v>
      </c>
      <c r="C138" s="1" t="s">
        <v>39</v>
      </c>
      <c r="D138" s="109">
        <f>IFERROR(VLOOKUP(C138, Рейтинг!$A$2:$C$22, 3, FALSE), VLOOKUP(C138, Рейтинг!$B$2:$C$22, 2, FALSE))</f>
        <v>0.02</v>
      </c>
      <c r="E138" s="1">
        <v>141700000</v>
      </c>
      <c r="F138" s="1">
        <v>5452911000</v>
      </c>
      <c r="G138" s="1">
        <v>6678286000</v>
      </c>
      <c r="H138" s="1">
        <v>0</v>
      </c>
      <c r="I138" s="1">
        <v>432168000</v>
      </c>
      <c r="J138" s="1">
        <v>6468763000</v>
      </c>
      <c r="K138" s="1">
        <v>6035115000</v>
      </c>
      <c r="L138" s="1">
        <v>209533000</v>
      </c>
      <c r="M138" s="1">
        <v>604475000</v>
      </c>
      <c r="N138" s="1">
        <v>0</v>
      </c>
      <c r="O138" s="1">
        <v>0</v>
      </c>
      <c r="P138" s="1">
        <v>12.909999999999997</v>
      </c>
      <c r="Q138" s="1">
        <v>11.67</v>
      </c>
      <c r="R138" s="1">
        <v>0.91</v>
      </c>
      <c r="S138" s="1">
        <v>1.68</v>
      </c>
      <c r="T138" s="1">
        <v>2.2400000000000002</v>
      </c>
      <c r="U138" s="1">
        <v>10.17</v>
      </c>
      <c r="V138" s="1">
        <v>9.9499999999999993</v>
      </c>
      <c r="W138" s="1">
        <v>9.5399999999999991</v>
      </c>
      <c r="X138" s="1" t="s">
        <v>180</v>
      </c>
      <c r="Y138" s="1">
        <v>2.8848677773906735</v>
      </c>
      <c r="Z138" s="1">
        <v>30.872287420119982</v>
      </c>
      <c r="AA138" s="1">
        <v>1</v>
      </c>
      <c r="AB138" s="1">
        <v>0</v>
      </c>
    </row>
    <row r="139" spans="1:28">
      <c r="A139" s="1" t="s">
        <v>177</v>
      </c>
      <c r="B139" s="1">
        <v>41953</v>
      </c>
      <c r="C139" s="1" t="s">
        <v>39</v>
      </c>
      <c r="D139" s="109">
        <f>IFERROR(VLOOKUP(C139, Рейтинг!$A$2:$C$22, 3, FALSE), VLOOKUP(C139, Рейтинг!$B$2:$C$22, 2, FALSE))</f>
        <v>0.02</v>
      </c>
      <c r="E139" s="1">
        <v>5479000</v>
      </c>
      <c r="F139" s="1">
        <v>4673928000</v>
      </c>
      <c r="G139" s="1">
        <v>5756223000</v>
      </c>
      <c r="H139" s="1">
        <v>0</v>
      </c>
      <c r="I139" s="1">
        <v>368321000</v>
      </c>
      <c r="J139" s="1">
        <v>5583443000</v>
      </c>
      <c r="K139" s="1">
        <v>5214872000</v>
      </c>
      <c r="L139" s="1">
        <v>172780000</v>
      </c>
      <c r="M139" s="1">
        <v>-23841000</v>
      </c>
      <c r="N139" s="1">
        <v>0</v>
      </c>
      <c r="O139" s="1">
        <v>0</v>
      </c>
      <c r="P139" s="1">
        <v>11.349999999999994</v>
      </c>
      <c r="Q139" s="1">
        <v>10.02</v>
      </c>
      <c r="R139" s="1">
        <v>0.55000000000000004</v>
      </c>
      <c r="S139" s="1">
        <v>1.65</v>
      </c>
      <c r="T139" s="1">
        <v>2.38</v>
      </c>
      <c r="U139" s="1">
        <v>9.64</v>
      </c>
      <c r="V139" s="1">
        <v>10.3</v>
      </c>
      <c r="W139" s="1">
        <v>10.08</v>
      </c>
      <c r="X139" s="1" t="s">
        <v>181</v>
      </c>
      <c r="Y139" s="1">
        <v>-0.13798472045375623</v>
      </c>
      <c r="Z139" s="1">
        <v>32.315331635605972</v>
      </c>
      <c r="AA139" s="1">
        <v>0</v>
      </c>
      <c r="AB139" s="1">
        <v>0</v>
      </c>
    </row>
    <row r="140" spans="1:28">
      <c r="A140" s="1" t="s">
        <v>177</v>
      </c>
      <c r="B140" s="1">
        <v>41465</v>
      </c>
      <c r="C140" s="1" t="s">
        <v>39</v>
      </c>
      <c r="D140" s="109">
        <f>IFERROR(VLOOKUP(C140, Рейтинг!$A$2:$C$22, 3, FALSE), VLOOKUP(C140, Рейтинг!$B$2:$C$22, 2, FALSE))</f>
        <v>0.02</v>
      </c>
      <c r="E140" s="1">
        <v>7944000</v>
      </c>
      <c r="F140" s="1">
        <v>4296203000</v>
      </c>
      <c r="G140" s="1">
        <v>5314862000</v>
      </c>
      <c r="H140" s="1">
        <v>0</v>
      </c>
      <c r="I140" s="1">
        <v>308287000</v>
      </c>
      <c r="J140" s="1">
        <v>5210402000</v>
      </c>
      <c r="K140" s="1">
        <v>4902115000</v>
      </c>
      <c r="L140" s="1">
        <v>104460000</v>
      </c>
      <c r="M140" s="1">
        <v>249005000</v>
      </c>
      <c r="N140" s="1">
        <v>0</v>
      </c>
      <c r="O140" s="1">
        <v>0</v>
      </c>
      <c r="P140" s="1">
        <v>6.4699999999999989</v>
      </c>
      <c r="Q140" s="1">
        <v>5.89</v>
      </c>
      <c r="R140" s="1">
        <v>0.38</v>
      </c>
      <c r="S140" s="1">
        <v>1.54</v>
      </c>
      <c r="T140" s="1">
        <v>2.7</v>
      </c>
      <c r="U140" s="1">
        <v>6.07</v>
      </c>
      <c r="V140" s="1">
        <v>6.34</v>
      </c>
      <c r="W140" s="1">
        <v>7.2</v>
      </c>
      <c r="X140" s="1" t="s">
        <v>182</v>
      </c>
      <c r="Y140" s="1">
        <v>2.383735401110473</v>
      </c>
      <c r="Z140" s="1">
        <v>49.879398812942753</v>
      </c>
      <c r="AA140" s="1">
        <v>0</v>
      </c>
      <c r="AB140" s="1">
        <v>0</v>
      </c>
    </row>
    <row r="141" spans="1:28">
      <c r="A141" s="1" t="s">
        <v>177</v>
      </c>
      <c r="B141" s="1">
        <v>41001</v>
      </c>
      <c r="C141" s="1" t="s">
        <v>39</v>
      </c>
      <c r="D141" s="109">
        <f>IFERROR(VLOOKUP(C141, Рейтинг!$A$2:$C$22, 3, FALSE), VLOOKUP(C141, Рейтинг!$B$2:$C$22, 2, FALSE))</f>
        <v>0.02</v>
      </c>
      <c r="E141" s="1">
        <v>63013000</v>
      </c>
      <c r="F141" s="1">
        <v>1665257000</v>
      </c>
      <c r="G141" s="1">
        <v>2057555000</v>
      </c>
      <c r="H141" s="1">
        <v>0</v>
      </c>
      <c r="I141" s="1">
        <v>98517000</v>
      </c>
      <c r="J141" s="1">
        <v>1975864000</v>
      </c>
      <c r="K141" s="1">
        <v>1877347000</v>
      </c>
      <c r="L141" s="1">
        <v>81691000</v>
      </c>
      <c r="M141" s="1">
        <v>168643000</v>
      </c>
      <c r="N141" s="1">
        <v>0</v>
      </c>
      <c r="O141" s="1">
        <v>0</v>
      </c>
      <c r="P141" s="1">
        <v>6.5699999999999932</v>
      </c>
      <c r="Q141" s="1">
        <v>5.69</v>
      </c>
      <c r="R141" s="1">
        <v>0.33</v>
      </c>
      <c r="S141" s="1">
        <v>1.03</v>
      </c>
      <c r="T141" s="1">
        <v>2.2200000000000002</v>
      </c>
      <c r="U141" s="1">
        <v>6.44</v>
      </c>
      <c r="V141" s="1">
        <v>7.07</v>
      </c>
      <c r="W141" s="1">
        <v>7.74</v>
      </c>
      <c r="X141" s="1" t="s">
        <v>183</v>
      </c>
      <c r="Y141" s="1">
        <v>2.0644012192285564</v>
      </c>
      <c r="Z141" s="1">
        <v>24.187046308650892</v>
      </c>
      <c r="AA141" s="1">
        <v>0</v>
      </c>
      <c r="AB141" s="1">
        <v>0</v>
      </c>
    </row>
    <row r="142" spans="1:28">
      <c r="A142" s="1" t="s">
        <v>177</v>
      </c>
      <c r="B142" s="1">
        <v>40843</v>
      </c>
      <c r="C142" s="1" t="s">
        <v>39</v>
      </c>
      <c r="D142" s="109">
        <f>IFERROR(VLOOKUP(C142, Рейтинг!$A$2:$C$22, 3, FALSE), VLOOKUP(C142, Рейтинг!$B$2:$C$22, 2, FALSE))</f>
        <v>0.02</v>
      </c>
      <c r="E142" s="1">
        <v>63013000</v>
      </c>
      <c r="F142" s="1">
        <v>1665257000</v>
      </c>
      <c r="G142" s="1">
        <v>2057555000</v>
      </c>
      <c r="H142" s="1">
        <v>0</v>
      </c>
      <c r="I142" s="1">
        <v>98517000</v>
      </c>
      <c r="J142" s="1">
        <v>1975864000</v>
      </c>
      <c r="K142" s="1">
        <v>1877347000</v>
      </c>
      <c r="L142" s="1">
        <v>81691000</v>
      </c>
      <c r="M142" s="1">
        <v>168643000</v>
      </c>
      <c r="N142" s="1">
        <v>0</v>
      </c>
      <c r="O142" s="1">
        <v>0</v>
      </c>
      <c r="P142" s="1">
        <v>6.0999999999999943</v>
      </c>
      <c r="Q142" s="1">
        <v>4.92</v>
      </c>
      <c r="R142" s="1">
        <v>0.31</v>
      </c>
      <c r="S142" s="1">
        <v>1.2</v>
      </c>
      <c r="T142" s="1">
        <v>2.42</v>
      </c>
      <c r="U142" s="1">
        <v>6.2</v>
      </c>
      <c r="V142" s="1">
        <v>7.76</v>
      </c>
      <c r="W142" s="1">
        <v>8.1999999999999993</v>
      </c>
      <c r="X142" s="1" t="s">
        <v>42</v>
      </c>
      <c r="Y142" s="1">
        <v>2.0644012192285564</v>
      </c>
      <c r="Z142" s="1">
        <v>24.187046308650892</v>
      </c>
      <c r="AA142" s="1">
        <v>0</v>
      </c>
      <c r="AB142" s="1">
        <v>0</v>
      </c>
    </row>
    <row r="143" spans="1:28">
      <c r="A143" s="1" t="s">
        <v>177</v>
      </c>
      <c r="B143" s="1">
        <v>40834</v>
      </c>
      <c r="C143" s="1" t="s">
        <v>39</v>
      </c>
      <c r="D143" s="109">
        <f>IFERROR(VLOOKUP(C143, Рейтинг!$A$2:$C$22, 3, FALSE), VLOOKUP(C143, Рейтинг!$B$2:$C$22, 2, FALSE))</f>
        <v>0.02</v>
      </c>
      <c r="E143" s="1">
        <v>63013000</v>
      </c>
      <c r="F143" s="1">
        <v>1665257000</v>
      </c>
      <c r="G143" s="1">
        <v>2057555000</v>
      </c>
      <c r="H143" s="1">
        <v>0</v>
      </c>
      <c r="I143" s="1">
        <v>98517000</v>
      </c>
      <c r="J143" s="1">
        <v>1975864000</v>
      </c>
      <c r="K143" s="1">
        <v>1877347000</v>
      </c>
      <c r="L143" s="1">
        <v>81691000</v>
      </c>
      <c r="M143" s="1">
        <v>168643000</v>
      </c>
      <c r="N143" s="1">
        <v>0</v>
      </c>
      <c r="O143" s="1">
        <v>0</v>
      </c>
      <c r="P143" s="1">
        <v>6.0999999999999943</v>
      </c>
      <c r="Q143" s="1">
        <v>5.04</v>
      </c>
      <c r="R143" s="1">
        <v>0.28000000000000003</v>
      </c>
      <c r="S143" s="1">
        <v>1.07</v>
      </c>
      <c r="T143" s="1">
        <v>2.19</v>
      </c>
      <c r="U143" s="1">
        <v>6.55</v>
      </c>
      <c r="V143" s="1">
        <v>8.19</v>
      </c>
      <c r="W143" s="1">
        <v>8.65</v>
      </c>
      <c r="X143" s="1" t="s">
        <v>43</v>
      </c>
      <c r="Y143" s="1">
        <v>2.0644012192285564</v>
      </c>
      <c r="Z143" s="1">
        <v>24.187046308650892</v>
      </c>
      <c r="AA143" s="1">
        <v>0</v>
      </c>
      <c r="AB143" s="1">
        <v>0</v>
      </c>
    </row>
    <row r="144" spans="1:28">
      <c r="A144" s="1" t="s">
        <v>177</v>
      </c>
      <c r="B144" s="1">
        <v>40381</v>
      </c>
      <c r="C144" s="1" t="s">
        <v>39</v>
      </c>
      <c r="D144" s="109">
        <f>IFERROR(VLOOKUP(C144, Рейтинг!$A$2:$C$22, 3, FALSE), VLOOKUP(C144, Рейтинг!$B$2:$C$22, 2, FALSE))</f>
        <v>0.02</v>
      </c>
      <c r="E144" s="1">
        <v>13058000</v>
      </c>
      <c r="F144" s="1">
        <v>1243879000</v>
      </c>
      <c r="G144" s="1">
        <v>1483087000</v>
      </c>
      <c r="H144" s="1">
        <v>0</v>
      </c>
      <c r="I144" s="1">
        <v>35967000</v>
      </c>
      <c r="J144" s="1">
        <v>1429472000</v>
      </c>
      <c r="K144" s="1">
        <v>1393505000</v>
      </c>
      <c r="L144" s="1">
        <v>53615000</v>
      </c>
      <c r="M144" s="1">
        <v>140439000</v>
      </c>
      <c r="N144" s="1">
        <v>0</v>
      </c>
      <c r="O144" s="1">
        <v>0</v>
      </c>
      <c r="P144" s="1">
        <v>8.7800000000000011</v>
      </c>
      <c r="Q144" s="1" t="e">
        <v>#N/A</v>
      </c>
      <c r="R144" s="1">
        <v>0.6</v>
      </c>
      <c r="S144" s="1">
        <v>1.69</v>
      </c>
      <c r="T144" s="1">
        <v>2.96</v>
      </c>
      <c r="U144" s="1" t="e">
        <v>#N/A</v>
      </c>
      <c r="V144" s="1" t="e">
        <v>#N/A</v>
      </c>
      <c r="W144" s="1" t="e">
        <v>#N/A</v>
      </c>
      <c r="X144" s="1" t="s">
        <v>184</v>
      </c>
      <c r="Y144" s="1">
        <v>2.6193975566539214</v>
      </c>
      <c r="Z144" s="1">
        <v>26.66179240884081</v>
      </c>
      <c r="AA144" s="1">
        <v>0</v>
      </c>
      <c r="AB144" s="1">
        <v>0</v>
      </c>
    </row>
    <row r="145" spans="1:28">
      <c r="A145" s="1" t="s">
        <v>185</v>
      </c>
      <c r="B145" s="1">
        <v>42207</v>
      </c>
      <c r="C145" s="1" t="s">
        <v>39</v>
      </c>
      <c r="D145" s="109">
        <f>IFERROR(VLOOKUP(C145, Рейтинг!$A$2:$C$22, 3, FALSE), VLOOKUP(C145, Рейтинг!$B$2:$C$22, 2, FALSE))</f>
        <v>0.02</v>
      </c>
      <c r="E145" s="1">
        <v>31139000</v>
      </c>
      <c r="F145" s="1">
        <v>1032370000</v>
      </c>
      <c r="G145" s="1">
        <v>1070893000</v>
      </c>
      <c r="H145" s="1">
        <v>0</v>
      </c>
      <c r="I145" s="1">
        <v>0</v>
      </c>
      <c r="J145" s="1">
        <v>1217579000</v>
      </c>
      <c r="K145" s="1">
        <v>1189577000</v>
      </c>
      <c r="L145" s="1">
        <v>-146686000</v>
      </c>
      <c r="M145" s="1">
        <v>46830000</v>
      </c>
      <c r="N145" s="1">
        <v>17074000</v>
      </c>
      <c r="O145" s="1">
        <v>171987000</v>
      </c>
      <c r="P145" s="1">
        <v>12.909999999999997</v>
      </c>
      <c r="Q145" s="1">
        <v>11.53</v>
      </c>
      <c r="R145" s="1">
        <v>0.75</v>
      </c>
      <c r="S145" s="1">
        <v>1.69</v>
      </c>
      <c r="T145" s="1">
        <v>2.33</v>
      </c>
      <c r="U145" s="1">
        <v>9.9600000000000009</v>
      </c>
      <c r="V145" s="1">
        <v>10.78</v>
      </c>
      <c r="W145" s="1">
        <v>10.77</v>
      </c>
      <c r="X145" s="1" t="s">
        <v>186</v>
      </c>
      <c r="Y145" s="1">
        <v>-0.31925337114653068</v>
      </c>
      <c r="Z145" s="1">
        <v>-8.3005808325266219</v>
      </c>
      <c r="AA145" s="1">
        <v>0</v>
      </c>
      <c r="AB145" s="1">
        <v>0</v>
      </c>
    </row>
    <row r="146" spans="1:28">
      <c r="A146" s="1" t="s">
        <v>187</v>
      </c>
      <c r="B146" s="1">
        <v>41339</v>
      </c>
      <c r="C146" s="1" t="s">
        <v>39</v>
      </c>
      <c r="D146" s="109">
        <f>IFERROR(VLOOKUP(C146, Рейтинг!$A$2:$C$22, 3, FALSE), VLOOKUP(C146, Рейтинг!$B$2:$C$22, 2, FALSE))</f>
        <v>0.02</v>
      </c>
      <c r="E146" s="1">
        <v>1732940000</v>
      </c>
      <c r="F146" s="1">
        <v>1279881000</v>
      </c>
      <c r="G146" s="1">
        <v>3071817000</v>
      </c>
      <c r="H146" s="1">
        <v>0</v>
      </c>
      <c r="I146" s="1">
        <v>4648000</v>
      </c>
      <c r="J146" s="1">
        <v>2946322000</v>
      </c>
      <c r="K146" s="1">
        <v>2941674000</v>
      </c>
      <c r="L146" s="1">
        <v>125495000</v>
      </c>
      <c r="M146" s="1">
        <v>36828000</v>
      </c>
      <c r="N146" s="1">
        <v>0</v>
      </c>
      <c r="O146" s="1">
        <v>0</v>
      </c>
      <c r="P146" s="1">
        <v>6.4699999999999989</v>
      </c>
      <c r="Q146" s="1">
        <v>6.37</v>
      </c>
      <c r="R146" s="1">
        <v>0.25</v>
      </c>
      <c r="S146" s="1">
        <v>0.81</v>
      </c>
      <c r="T146" s="1">
        <v>1.95</v>
      </c>
      <c r="U146" s="1">
        <v>5.71</v>
      </c>
      <c r="V146" s="1">
        <v>6.05</v>
      </c>
      <c r="W146" s="1">
        <v>6.64</v>
      </c>
      <c r="X146" s="1" t="s">
        <v>188</v>
      </c>
      <c r="Y146" s="1">
        <v>0.29346189091198854</v>
      </c>
      <c r="Z146" s="1">
        <v>23.477604685445634</v>
      </c>
      <c r="AA146" s="1">
        <v>0</v>
      </c>
      <c r="AB146" s="1">
        <v>0</v>
      </c>
    </row>
    <row r="147" spans="1:28">
      <c r="A147" s="1" t="s">
        <v>187</v>
      </c>
      <c r="B147" s="1">
        <v>40863</v>
      </c>
      <c r="C147" s="1" t="s">
        <v>39</v>
      </c>
      <c r="D147" s="109">
        <f>IFERROR(VLOOKUP(C147, Рейтинг!$A$2:$C$22, 3, FALSE), VLOOKUP(C147, Рейтинг!$B$2:$C$22, 2, FALSE))</f>
        <v>0.02</v>
      </c>
      <c r="E147" s="1">
        <v>443594000</v>
      </c>
      <c r="F147" s="1">
        <v>907376000</v>
      </c>
      <c r="G147" s="1">
        <v>1429565000</v>
      </c>
      <c r="H147" s="1">
        <v>0</v>
      </c>
      <c r="I147" s="1">
        <v>1717000</v>
      </c>
      <c r="J147" s="1">
        <v>1367231000</v>
      </c>
      <c r="K147" s="1">
        <v>1365514000</v>
      </c>
      <c r="L147" s="1">
        <v>62334000</v>
      </c>
      <c r="M147" s="1">
        <v>-24877000</v>
      </c>
      <c r="N147" s="1">
        <v>0</v>
      </c>
      <c r="O147" s="1">
        <v>0</v>
      </c>
      <c r="P147" s="1">
        <v>6.0999999999999943</v>
      </c>
      <c r="Q147" s="1">
        <v>4.83</v>
      </c>
      <c r="R147" s="1">
        <v>0.26</v>
      </c>
      <c r="S147" s="1">
        <v>0.9</v>
      </c>
      <c r="T147" s="1">
        <v>2.0099999999999998</v>
      </c>
      <c r="U147" s="1">
        <v>6.36</v>
      </c>
      <c r="V147" s="1">
        <v>7.8</v>
      </c>
      <c r="W147" s="1">
        <v>8.5</v>
      </c>
      <c r="X147" s="1" t="s">
        <v>189</v>
      </c>
      <c r="Y147" s="1">
        <v>-0.39909198832098053</v>
      </c>
      <c r="Z147" s="1">
        <v>21.933952578047293</v>
      </c>
      <c r="AA147" s="1">
        <v>0</v>
      </c>
      <c r="AB147" s="1">
        <v>0</v>
      </c>
    </row>
    <row r="148" spans="1:28">
      <c r="A148" s="1" t="s">
        <v>187</v>
      </c>
      <c r="B148" s="1">
        <v>40843</v>
      </c>
      <c r="C148" s="1" t="s">
        <v>39</v>
      </c>
      <c r="D148" s="109">
        <f>IFERROR(VLOOKUP(C148, Рейтинг!$A$2:$C$22, 3, FALSE), VLOOKUP(C148, Рейтинг!$B$2:$C$22, 2, FALSE))</f>
        <v>0.02</v>
      </c>
      <c r="E148" s="1">
        <v>443594000</v>
      </c>
      <c r="F148" s="1">
        <v>907376000</v>
      </c>
      <c r="G148" s="1">
        <v>1429565000</v>
      </c>
      <c r="H148" s="1">
        <v>0</v>
      </c>
      <c r="I148" s="1">
        <v>1717000</v>
      </c>
      <c r="J148" s="1">
        <v>1367231000</v>
      </c>
      <c r="K148" s="1">
        <v>1365514000</v>
      </c>
      <c r="L148" s="1">
        <v>62334000</v>
      </c>
      <c r="M148" s="1">
        <v>-24877000</v>
      </c>
      <c r="N148" s="1">
        <v>0</v>
      </c>
      <c r="O148" s="1">
        <v>0</v>
      </c>
      <c r="P148" s="1">
        <v>6.0999999999999943</v>
      </c>
      <c r="Q148" s="1">
        <v>4.92</v>
      </c>
      <c r="R148" s="1">
        <v>0.31</v>
      </c>
      <c r="S148" s="1">
        <v>1.2</v>
      </c>
      <c r="T148" s="1">
        <v>2.42</v>
      </c>
      <c r="U148" s="1">
        <v>6.2</v>
      </c>
      <c r="V148" s="1">
        <v>7.76</v>
      </c>
      <c r="W148" s="1">
        <v>8.1999999999999993</v>
      </c>
      <c r="X148" s="1" t="s">
        <v>42</v>
      </c>
      <c r="Y148" s="1">
        <v>-0.39909198832098053</v>
      </c>
      <c r="Z148" s="1">
        <v>21.933952578047293</v>
      </c>
      <c r="AA148" s="1">
        <v>0</v>
      </c>
      <c r="AB148" s="1">
        <v>0</v>
      </c>
    </row>
    <row r="149" spans="1:28">
      <c r="A149" s="1" t="s">
        <v>187</v>
      </c>
      <c r="B149" s="1">
        <v>40834</v>
      </c>
      <c r="C149" s="1" t="s">
        <v>39</v>
      </c>
      <c r="D149" s="109">
        <f>IFERROR(VLOOKUP(C149, Рейтинг!$A$2:$C$22, 3, FALSE), VLOOKUP(C149, Рейтинг!$B$2:$C$22, 2, FALSE))</f>
        <v>0.02</v>
      </c>
      <c r="E149" s="1">
        <v>443594000</v>
      </c>
      <c r="F149" s="1">
        <v>907376000</v>
      </c>
      <c r="G149" s="1">
        <v>1429565000</v>
      </c>
      <c r="H149" s="1">
        <v>0</v>
      </c>
      <c r="I149" s="1">
        <v>1717000</v>
      </c>
      <c r="J149" s="1">
        <v>1367231000</v>
      </c>
      <c r="K149" s="1">
        <v>1365514000</v>
      </c>
      <c r="L149" s="1">
        <v>62334000</v>
      </c>
      <c r="M149" s="1">
        <v>-24877000</v>
      </c>
      <c r="N149" s="1">
        <v>0</v>
      </c>
      <c r="O149" s="1">
        <v>0</v>
      </c>
      <c r="P149" s="1">
        <v>6.0999999999999943</v>
      </c>
      <c r="Q149" s="1">
        <v>5.04</v>
      </c>
      <c r="R149" s="1">
        <v>0.28000000000000003</v>
      </c>
      <c r="S149" s="1">
        <v>1.07</v>
      </c>
      <c r="T149" s="1">
        <v>2.19</v>
      </c>
      <c r="U149" s="1">
        <v>6.55</v>
      </c>
      <c r="V149" s="1">
        <v>8.19</v>
      </c>
      <c r="W149" s="1">
        <v>8.65</v>
      </c>
      <c r="X149" s="1" t="s">
        <v>43</v>
      </c>
      <c r="Y149" s="1">
        <v>-0.39909198832098053</v>
      </c>
      <c r="Z149" s="1">
        <v>21.933952578047293</v>
      </c>
      <c r="AA149" s="1">
        <v>0</v>
      </c>
      <c r="AB149" s="1">
        <v>0</v>
      </c>
    </row>
    <row r="150" spans="1:28">
      <c r="A150" s="1" t="s">
        <v>187</v>
      </c>
      <c r="B150" s="1">
        <v>40375</v>
      </c>
      <c r="C150" s="1" t="s">
        <v>39</v>
      </c>
      <c r="D150" s="109">
        <f>IFERROR(VLOOKUP(C150, Рейтинг!$A$2:$C$22, 3, FALSE), VLOOKUP(C150, Рейтинг!$B$2:$C$22, 2, FALSE))</f>
        <v>0.02</v>
      </c>
      <c r="E150" s="1">
        <v>79749000</v>
      </c>
      <c r="F150" s="1">
        <v>418851000</v>
      </c>
      <c r="G150" s="1">
        <v>578848000</v>
      </c>
      <c r="H150" s="1">
        <v>0</v>
      </c>
      <c r="I150" s="1">
        <v>1271000</v>
      </c>
      <c r="J150" s="1">
        <v>523679000</v>
      </c>
      <c r="K150" s="1">
        <v>522408000</v>
      </c>
      <c r="L150" s="1">
        <v>55169000</v>
      </c>
      <c r="M150" s="1">
        <v>69881000</v>
      </c>
      <c r="N150" s="1">
        <v>0</v>
      </c>
      <c r="O150" s="1">
        <v>0</v>
      </c>
      <c r="P150" s="1">
        <v>8.7800000000000011</v>
      </c>
      <c r="Q150" s="1" t="e">
        <v>#N/A</v>
      </c>
      <c r="R150" s="1">
        <v>0.61</v>
      </c>
      <c r="S150" s="1">
        <v>1.7</v>
      </c>
      <c r="T150" s="1">
        <v>2.96</v>
      </c>
      <c r="U150" s="1" t="e">
        <v>#N/A</v>
      </c>
      <c r="V150" s="1" t="e">
        <v>#N/A</v>
      </c>
      <c r="W150" s="1" t="e">
        <v>#N/A</v>
      </c>
      <c r="X150" s="1" t="s">
        <v>190</v>
      </c>
      <c r="Y150" s="1">
        <v>1.2666715002990809</v>
      </c>
      <c r="Z150" s="1">
        <v>9.4922692091573158</v>
      </c>
      <c r="AA150" s="1">
        <v>0</v>
      </c>
      <c r="AB150" s="1">
        <v>0</v>
      </c>
    </row>
    <row r="151" spans="1:28">
      <c r="A151" s="1" t="s">
        <v>191</v>
      </c>
      <c r="B151" s="1">
        <v>43297</v>
      </c>
      <c r="C151" s="1" t="s">
        <v>192</v>
      </c>
      <c r="D151" s="109">
        <f>IFERROR(VLOOKUP(C151, Рейтинг!$A$2:$C$22, 3, FALSE), VLOOKUP(C151, Рейтинг!$B$2:$C$22, 2, FALSE))</f>
        <v>7.0000000000000001E-3</v>
      </c>
      <c r="E151" s="1">
        <v>168876000</v>
      </c>
      <c r="F151" s="1">
        <v>6795059000</v>
      </c>
      <c r="G151" s="1">
        <v>7019237000</v>
      </c>
      <c r="H151" s="1">
        <v>6510000</v>
      </c>
      <c r="I151" s="1">
        <v>169000</v>
      </c>
      <c r="J151" s="1">
        <v>6064876000</v>
      </c>
      <c r="K151" s="1">
        <v>6056638000</v>
      </c>
      <c r="L151" s="1">
        <v>954361000</v>
      </c>
      <c r="M151" s="1">
        <v>245637000</v>
      </c>
      <c r="N151" s="1">
        <v>335049000</v>
      </c>
      <c r="O151" s="1">
        <v>341962000</v>
      </c>
      <c r="P151" s="1">
        <v>4.2600000000000051</v>
      </c>
      <c r="Q151" s="1">
        <v>7.14</v>
      </c>
      <c r="R151" s="1">
        <v>2.59</v>
      </c>
      <c r="S151" s="1">
        <v>2.75</v>
      </c>
      <c r="T151" s="1">
        <v>2.85</v>
      </c>
      <c r="U151" s="1">
        <v>6.8</v>
      </c>
      <c r="V151" s="1">
        <v>7.18</v>
      </c>
      <c r="W151" s="1">
        <v>7.5</v>
      </c>
      <c r="X151" s="1" t="s">
        <v>193</v>
      </c>
      <c r="Y151" s="1">
        <v>0.25738373634295619</v>
      </c>
      <c r="Z151" s="1">
        <v>6.3549076292933178</v>
      </c>
      <c r="AA151" s="1">
        <v>1</v>
      </c>
      <c r="AB151" s="1">
        <v>1</v>
      </c>
    </row>
    <row r="152" spans="1:28">
      <c r="A152" s="1" t="s">
        <v>191</v>
      </c>
      <c r="B152" s="1">
        <v>43080</v>
      </c>
      <c r="C152" s="1" t="s">
        <v>192</v>
      </c>
      <c r="D152" s="109">
        <f>IFERROR(VLOOKUP(C152, Рейтинг!$A$2:$C$22, 3, FALSE), VLOOKUP(C152, Рейтинг!$B$2:$C$22, 2, FALSE))</f>
        <v>7.0000000000000001E-3</v>
      </c>
      <c r="E152" s="1">
        <v>334533000</v>
      </c>
      <c r="F152" s="1">
        <v>6477651000</v>
      </c>
      <c r="G152" s="1">
        <v>6836502000</v>
      </c>
      <c r="H152" s="1">
        <v>0</v>
      </c>
      <c r="I152" s="1">
        <v>206000</v>
      </c>
      <c r="J152" s="1">
        <v>6132668000</v>
      </c>
      <c r="K152" s="1">
        <v>6091673000</v>
      </c>
      <c r="L152" s="1">
        <v>703834000</v>
      </c>
      <c r="M152" s="1">
        <v>154548000</v>
      </c>
      <c r="N152" s="1">
        <v>725103000</v>
      </c>
      <c r="O152" s="1">
        <v>606681000</v>
      </c>
      <c r="P152" s="1">
        <v>2.5100000000000051</v>
      </c>
      <c r="Q152" s="1">
        <v>7.98</v>
      </c>
      <c r="R152" s="1">
        <v>1.82</v>
      </c>
      <c r="S152" s="1">
        <v>2.16</v>
      </c>
      <c r="T152" s="1">
        <v>2.39</v>
      </c>
      <c r="U152" s="1">
        <v>7.16</v>
      </c>
      <c r="V152" s="1">
        <v>7.24</v>
      </c>
      <c r="W152" s="1">
        <v>7.47</v>
      </c>
      <c r="X152" s="1" t="s">
        <v>194</v>
      </c>
      <c r="Y152" s="1">
        <v>0.21958018510046404</v>
      </c>
      <c r="Z152" s="1">
        <v>8.7132306765515732</v>
      </c>
      <c r="AA152" s="1">
        <v>1</v>
      </c>
      <c r="AB152" s="1">
        <v>0</v>
      </c>
    </row>
    <row r="153" spans="1:28">
      <c r="A153" s="1" t="s">
        <v>191</v>
      </c>
      <c r="B153" s="1">
        <v>42695</v>
      </c>
      <c r="C153" s="1" t="s">
        <v>37</v>
      </c>
      <c r="D153" s="109">
        <f>IFERROR(VLOOKUP(C153, Рейтинг!$A$2:$C$22, 3, FALSE), VLOOKUP(C153, Рейтинг!$B$2:$C$22, 2, FALSE))</f>
        <v>7.0000000000000001E-3</v>
      </c>
      <c r="E153" s="1">
        <v>149535000</v>
      </c>
      <c r="F153" s="1">
        <v>5995988000</v>
      </c>
      <c r="G153" s="1">
        <v>6161343000</v>
      </c>
      <c r="H153" s="1">
        <v>0</v>
      </c>
      <c r="I153" s="1">
        <v>26188000</v>
      </c>
      <c r="J153" s="1">
        <v>5264683000</v>
      </c>
      <c r="K153" s="1">
        <v>5084899000</v>
      </c>
      <c r="L153" s="1">
        <v>896660000</v>
      </c>
      <c r="M153" s="1">
        <v>474117000</v>
      </c>
      <c r="N153" s="1">
        <v>1078996000</v>
      </c>
      <c r="O153" s="1">
        <v>533123000</v>
      </c>
      <c r="P153" s="1">
        <v>5.3900000000000006</v>
      </c>
      <c r="Q153" s="1">
        <v>10.19</v>
      </c>
      <c r="R153" s="1">
        <v>1.08</v>
      </c>
      <c r="S153" s="1">
        <v>1.79</v>
      </c>
      <c r="T153" s="1">
        <v>2.33</v>
      </c>
      <c r="U153" s="1">
        <v>8.82</v>
      </c>
      <c r="V153" s="1">
        <v>8.7200000000000006</v>
      </c>
      <c r="W153" s="1">
        <v>8.74</v>
      </c>
      <c r="X153" s="1" t="s">
        <v>195</v>
      </c>
      <c r="Y153" s="1">
        <v>0.52875894988066829</v>
      </c>
      <c r="Z153" s="1">
        <v>5.8714373341065729</v>
      </c>
      <c r="AA153" s="1">
        <v>1</v>
      </c>
      <c r="AB153" s="1">
        <v>0</v>
      </c>
    </row>
    <row r="154" spans="1:28">
      <c r="A154" s="1" t="s">
        <v>196</v>
      </c>
      <c r="B154" s="1">
        <v>42261</v>
      </c>
      <c r="C154" s="1" t="s">
        <v>39</v>
      </c>
      <c r="D154" s="109">
        <f>IFERROR(VLOOKUP(C154, Рейтинг!$A$2:$C$22, 3, FALSE), VLOOKUP(C154, Рейтинг!$B$2:$C$22, 2, FALSE))</f>
        <v>0.02</v>
      </c>
      <c r="E154" s="1">
        <v>151391000</v>
      </c>
      <c r="F154" s="1">
        <v>4066330000</v>
      </c>
      <c r="G154" s="1">
        <v>4387522000</v>
      </c>
      <c r="H154" s="1">
        <v>0</v>
      </c>
      <c r="I154" s="1">
        <v>7209000</v>
      </c>
      <c r="J154" s="1">
        <v>4192353000</v>
      </c>
      <c r="K154" s="1">
        <v>4183732000</v>
      </c>
      <c r="L154" s="1">
        <v>195169000</v>
      </c>
      <c r="M154" s="1">
        <v>221996000</v>
      </c>
      <c r="N154" s="1">
        <v>0</v>
      </c>
      <c r="O154" s="1">
        <v>0</v>
      </c>
      <c r="P154" s="1">
        <v>12.909999999999997</v>
      </c>
      <c r="Q154" s="1">
        <v>11.57</v>
      </c>
      <c r="R154" s="1">
        <v>0.73</v>
      </c>
      <c r="S154" s="1">
        <v>1.51</v>
      </c>
      <c r="T154" s="1">
        <v>2.1800000000000002</v>
      </c>
      <c r="U154" s="1">
        <v>10.99</v>
      </c>
      <c r="V154" s="1">
        <v>11.72</v>
      </c>
      <c r="W154" s="1">
        <v>11.56</v>
      </c>
      <c r="X154" s="1" t="s">
        <v>197</v>
      </c>
      <c r="Y154" s="1">
        <v>1.1374552311073993</v>
      </c>
      <c r="Z154" s="1">
        <v>21.480629608185726</v>
      </c>
      <c r="AA154" s="1">
        <v>0</v>
      </c>
      <c r="AB154" s="1">
        <v>0</v>
      </c>
    </row>
    <row r="155" spans="1:28">
      <c r="A155" s="1" t="s">
        <v>196</v>
      </c>
      <c r="B155" s="1">
        <v>41949</v>
      </c>
      <c r="C155" s="1" t="s">
        <v>39</v>
      </c>
      <c r="D155" s="109">
        <f>IFERROR(VLOOKUP(C155, Рейтинг!$A$2:$C$22, 3, FALSE), VLOOKUP(C155, Рейтинг!$B$2:$C$22, 2, FALSE))</f>
        <v>0.02</v>
      </c>
      <c r="E155" s="1">
        <v>65991000</v>
      </c>
      <c r="F155" s="1">
        <v>4103406000</v>
      </c>
      <c r="G155" s="1">
        <v>4303855000</v>
      </c>
      <c r="H155" s="1">
        <v>0</v>
      </c>
      <c r="I155" s="1">
        <v>11357000</v>
      </c>
      <c r="J155" s="1">
        <v>4303855000</v>
      </c>
      <c r="K155" s="1">
        <v>4094488000</v>
      </c>
      <c r="L155" s="1">
        <v>196729000</v>
      </c>
      <c r="M155" s="1">
        <v>161822000</v>
      </c>
      <c r="N155" s="1">
        <v>0</v>
      </c>
      <c r="O155" s="1">
        <v>0</v>
      </c>
      <c r="P155" s="1">
        <v>11.349999999999994</v>
      </c>
      <c r="Q155" s="1">
        <v>10.220000000000001</v>
      </c>
      <c r="R155" s="1">
        <v>0.54</v>
      </c>
      <c r="S155" s="1">
        <v>1.67</v>
      </c>
      <c r="T155" s="1">
        <v>2.39</v>
      </c>
      <c r="U155" s="1">
        <v>9.8699999999999992</v>
      </c>
      <c r="V155" s="1">
        <v>10.29</v>
      </c>
      <c r="W155" s="1">
        <v>10.17</v>
      </c>
      <c r="X155" s="1" t="s">
        <v>198</v>
      </c>
      <c r="Y155" s="1">
        <v>0.82256301816204014</v>
      </c>
      <c r="Z155" s="1">
        <v>21.877074554336168</v>
      </c>
      <c r="AA155" s="1">
        <v>0</v>
      </c>
      <c r="AB155" s="1">
        <v>0</v>
      </c>
    </row>
    <row r="156" spans="1:28">
      <c r="A156" s="1" t="s">
        <v>196</v>
      </c>
      <c r="B156" s="1">
        <v>41487</v>
      </c>
      <c r="C156" s="1" t="s">
        <v>39</v>
      </c>
      <c r="D156" s="109">
        <f>IFERROR(VLOOKUP(C156, Рейтинг!$A$2:$C$22, 3, FALSE), VLOOKUP(C156, Рейтинг!$B$2:$C$22, 2, FALSE))</f>
        <v>0.02</v>
      </c>
      <c r="E156" s="1">
        <v>95816000</v>
      </c>
      <c r="F156" s="1">
        <v>2500732000</v>
      </c>
      <c r="G156" s="1">
        <v>2661493000</v>
      </c>
      <c r="H156" s="1">
        <v>0</v>
      </c>
      <c r="I156" s="1">
        <v>13746000</v>
      </c>
      <c r="J156" s="1">
        <v>2517699000</v>
      </c>
      <c r="K156" s="1">
        <v>2503953000</v>
      </c>
      <c r="L156" s="1">
        <v>143794000</v>
      </c>
      <c r="M156" s="1">
        <v>241340000</v>
      </c>
      <c r="N156" s="1">
        <v>0</v>
      </c>
      <c r="O156" s="1">
        <v>0</v>
      </c>
      <c r="P156" s="1">
        <v>6.4699999999999989</v>
      </c>
      <c r="Q156" s="1">
        <v>6.13</v>
      </c>
      <c r="R156" s="1">
        <v>0.35</v>
      </c>
      <c r="S156" s="1">
        <v>1.49</v>
      </c>
      <c r="T156" s="1">
        <v>2.74</v>
      </c>
      <c r="U156" s="1">
        <v>6.02</v>
      </c>
      <c r="V156" s="1">
        <v>6.32</v>
      </c>
      <c r="W156" s="1">
        <v>7.03</v>
      </c>
      <c r="X156" s="1" t="s">
        <v>199</v>
      </c>
      <c r="Y156" s="1">
        <v>1.6783732283683603</v>
      </c>
      <c r="Z156" s="1">
        <v>17.509068528589509</v>
      </c>
      <c r="AA156" s="1">
        <v>0</v>
      </c>
      <c r="AB156" s="1">
        <v>0</v>
      </c>
    </row>
    <row r="157" spans="1:28">
      <c r="A157" s="1" t="s">
        <v>200</v>
      </c>
      <c r="B157" s="1">
        <v>42458</v>
      </c>
      <c r="C157" s="1" t="s">
        <v>35</v>
      </c>
      <c r="D157" s="109">
        <f>IFERROR(VLOOKUP(C157, Рейтинг!$A$2:$C$22, 3, FALSE), VLOOKUP(C157, Рейтинг!$B$2:$C$22, 2, FALSE))</f>
        <v>0</v>
      </c>
      <c r="E157" s="1">
        <v>872119000</v>
      </c>
      <c r="F157" s="1">
        <v>79591333000</v>
      </c>
      <c r="G157" s="1">
        <v>80530424000</v>
      </c>
      <c r="H157" s="1">
        <v>0</v>
      </c>
      <c r="I157" s="1">
        <v>0</v>
      </c>
      <c r="J157" s="1">
        <v>78145960000</v>
      </c>
      <c r="K157" s="1">
        <v>77670725000</v>
      </c>
      <c r="L157" s="1">
        <v>2384464000</v>
      </c>
      <c r="M157" s="1">
        <v>1391213000</v>
      </c>
      <c r="N157" s="1">
        <v>29693707000</v>
      </c>
      <c r="O157" s="1">
        <v>14389546000</v>
      </c>
      <c r="P157" s="1">
        <v>5.3900000000000006</v>
      </c>
      <c r="Q157" s="1">
        <v>11.16</v>
      </c>
      <c r="R157" s="1">
        <v>0.78</v>
      </c>
      <c r="S157" s="1">
        <v>1.29</v>
      </c>
      <c r="T157" s="1">
        <v>1.81</v>
      </c>
      <c r="U157" s="1">
        <v>9.66</v>
      </c>
      <c r="V157" s="1">
        <v>9.35</v>
      </c>
      <c r="W157" s="1">
        <v>9.24</v>
      </c>
      <c r="X157" s="1" t="s">
        <v>201</v>
      </c>
      <c r="Y157" s="1">
        <v>0.58344894282320892</v>
      </c>
      <c r="Z157" s="1">
        <v>32.772967006421567</v>
      </c>
      <c r="AA157" s="1">
        <v>1</v>
      </c>
      <c r="AB157" s="1">
        <v>0</v>
      </c>
    </row>
    <row r="158" spans="1:28">
      <c r="A158" s="1" t="s">
        <v>202</v>
      </c>
      <c r="B158" s="1">
        <v>43091</v>
      </c>
      <c r="C158" s="1" t="s">
        <v>203</v>
      </c>
      <c r="D158" s="109">
        <f>IFERROR(VLOOKUP(C158, Рейтинг!$A$2:$C$22, 3, FALSE), VLOOKUP(C158, Рейтинг!$B$2:$C$22, 2, FALSE))</f>
        <v>1.1299999999999999E-2</v>
      </c>
      <c r="E158" s="1">
        <v>632569000</v>
      </c>
      <c r="F158" s="1">
        <v>156696553000</v>
      </c>
      <c r="G158" s="1">
        <v>204553042000</v>
      </c>
      <c r="H158" s="1">
        <v>239341000</v>
      </c>
      <c r="I158" s="1">
        <v>0</v>
      </c>
      <c r="J158" s="1">
        <v>196695613000</v>
      </c>
      <c r="K158" s="1">
        <v>196039809000</v>
      </c>
      <c r="L158" s="1">
        <v>7837429000</v>
      </c>
      <c r="M158" s="1">
        <v>1527956000</v>
      </c>
      <c r="N158" s="1">
        <v>8002590000</v>
      </c>
      <c r="O158" s="1">
        <v>5359693000</v>
      </c>
      <c r="P158" s="1">
        <v>2.5100000000000051</v>
      </c>
      <c r="Q158" s="1">
        <v>7.54</v>
      </c>
      <c r="R158" s="1">
        <v>1.91</v>
      </c>
      <c r="S158" s="1">
        <v>2.2599999999999998</v>
      </c>
      <c r="T158" s="1">
        <v>2.48</v>
      </c>
      <c r="U158" s="1">
        <v>6.83</v>
      </c>
      <c r="V158" s="1">
        <v>6.99</v>
      </c>
      <c r="W158" s="1">
        <v>7.34</v>
      </c>
      <c r="X158" s="1" t="s">
        <v>204</v>
      </c>
      <c r="Y158" s="1">
        <v>0.19495627966773288</v>
      </c>
      <c r="Z158" s="1">
        <v>25.096956285026632</v>
      </c>
      <c r="AA158" s="1">
        <v>1</v>
      </c>
      <c r="AB158" s="1">
        <v>1</v>
      </c>
    </row>
    <row r="159" spans="1:28">
      <c r="A159" s="1" t="s">
        <v>202</v>
      </c>
      <c r="B159" s="1">
        <v>42956</v>
      </c>
      <c r="C159" s="1" t="s">
        <v>203</v>
      </c>
      <c r="D159" s="109">
        <f>IFERROR(VLOOKUP(C159, Рейтинг!$A$2:$C$22, 3, FALSE), VLOOKUP(C159, Рейтинг!$B$2:$C$22, 2, FALSE))</f>
        <v>1.1299999999999999E-2</v>
      </c>
      <c r="E159" s="1">
        <v>4359885000</v>
      </c>
      <c r="F159" s="1">
        <v>184399262000</v>
      </c>
      <c r="G159" s="1">
        <v>206144905000</v>
      </c>
      <c r="H159" s="1">
        <v>235439000</v>
      </c>
      <c r="I159" s="1">
        <v>98000</v>
      </c>
      <c r="J159" s="1">
        <v>192972958000</v>
      </c>
      <c r="K159" s="1">
        <v>192912783000</v>
      </c>
      <c r="L159" s="1">
        <v>13171947000</v>
      </c>
      <c r="M159" s="1">
        <v>6862362000</v>
      </c>
      <c r="N159" s="1">
        <v>7166874000</v>
      </c>
      <c r="O159" s="1">
        <v>3719192000</v>
      </c>
      <c r="P159" s="1">
        <v>2.5100000000000051</v>
      </c>
      <c r="Q159" s="1">
        <v>8.6300000000000008</v>
      </c>
      <c r="R159" s="1">
        <v>1.33</v>
      </c>
      <c r="S159" s="1">
        <v>1.81</v>
      </c>
      <c r="T159" s="1">
        <v>2.2400000000000002</v>
      </c>
      <c r="U159" s="1">
        <v>7.95</v>
      </c>
      <c r="V159" s="1">
        <v>7.96</v>
      </c>
      <c r="W159" s="1">
        <v>7.82</v>
      </c>
      <c r="X159" s="1" t="s">
        <v>205</v>
      </c>
      <c r="Y159" s="1">
        <v>0.52098311661897823</v>
      </c>
      <c r="Z159" s="1">
        <v>14.65029869919762</v>
      </c>
      <c r="AA159" s="1">
        <v>1</v>
      </c>
      <c r="AB159" s="1">
        <v>1</v>
      </c>
    </row>
    <row r="160" spans="1:28">
      <c r="A160" s="1" t="s">
        <v>202</v>
      </c>
      <c r="B160" s="1">
        <v>42591</v>
      </c>
      <c r="C160" s="1" t="s">
        <v>35</v>
      </c>
      <c r="D160" s="109">
        <f>IFERROR(VLOOKUP(C160, Рейтинг!$A$2:$C$22, 3, FALSE), VLOOKUP(C160, Рейтинг!$B$2:$C$22, 2, FALSE))</f>
        <v>0</v>
      </c>
      <c r="E160" s="1">
        <v>22005908000</v>
      </c>
      <c r="F160" s="1">
        <v>171050134000</v>
      </c>
      <c r="G160" s="1">
        <v>195556512000</v>
      </c>
      <c r="H160" s="1">
        <v>0</v>
      </c>
      <c r="I160" s="1">
        <v>70196000</v>
      </c>
      <c r="J160" s="1">
        <v>191732417000</v>
      </c>
      <c r="K160" s="1">
        <v>191652619000</v>
      </c>
      <c r="L160" s="1">
        <v>3824095000</v>
      </c>
      <c r="M160" s="1">
        <v>5241270000</v>
      </c>
      <c r="N160" s="1">
        <v>0</v>
      </c>
      <c r="O160" s="1">
        <v>0</v>
      </c>
      <c r="P160" s="1">
        <v>5.3900000000000006</v>
      </c>
      <c r="Q160" s="1">
        <v>10.39</v>
      </c>
      <c r="R160" s="1">
        <v>0.71</v>
      </c>
      <c r="S160" s="1">
        <v>1.1100000000000001</v>
      </c>
      <c r="T160" s="1">
        <v>1.55</v>
      </c>
      <c r="U160" s="1">
        <v>9.31</v>
      </c>
      <c r="V160" s="1">
        <v>8.9</v>
      </c>
      <c r="W160" s="1">
        <v>8.34</v>
      </c>
      <c r="X160" s="1" t="s">
        <v>206</v>
      </c>
      <c r="Y160" s="1">
        <v>1.3705909502771243</v>
      </c>
      <c r="Z160" s="1">
        <v>50.1379848042478</v>
      </c>
      <c r="AA160" s="1">
        <v>1</v>
      </c>
      <c r="AB160" s="1">
        <v>0</v>
      </c>
    </row>
    <row r="161" spans="1:28">
      <c r="A161" s="1" t="s">
        <v>202</v>
      </c>
      <c r="B161" s="1">
        <v>42131</v>
      </c>
      <c r="C161" s="1" t="s">
        <v>35</v>
      </c>
      <c r="D161" s="109">
        <f>IFERROR(VLOOKUP(C161, Рейтинг!$A$2:$C$22, 3, FALSE), VLOOKUP(C161, Рейтинг!$B$2:$C$22, 2, FALSE))</f>
        <v>0</v>
      </c>
      <c r="E161" s="1">
        <v>90281000</v>
      </c>
      <c r="F161" s="1">
        <v>19337060000</v>
      </c>
      <c r="G161" s="1">
        <v>20063576000</v>
      </c>
      <c r="H161" s="1">
        <v>0</v>
      </c>
      <c r="I161" s="1">
        <v>22424000</v>
      </c>
      <c r="J161" s="1">
        <v>19693403000</v>
      </c>
      <c r="K161" s="1">
        <v>19666983000</v>
      </c>
      <c r="L161" s="1">
        <v>370173000</v>
      </c>
      <c r="M161" s="1">
        <v>3335732000</v>
      </c>
      <c r="N161" s="1">
        <v>0</v>
      </c>
      <c r="O161" s="1">
        <v>0</v>
      </c>
      <c r="P161" s="1">
        <v>12.909999999999997</v>
      </c>
      <c r="Q161" s="1">
        <v>12.21</v>
      </c>
      <c r="R161" s="1">
        <v>0.63</v>
      </c>
      <c r="S161" s="1">
        <v>1.55</v>
      </c>
      <c r="T161" s="1">
        <v>2.1800000000000002</v>
      </c>
      <c r="U161" s="1">
        <v>10.34</v>
      </c>
      <c r="V161" s="1">
        <v>10.62</v>
      </c>
      <c r="W161" s="1">
        <v>10.55</v>
      </c>
      <c r="X161" s="1" t="s">
        <v>207</v>
      </c>
      <c r="Y161" s="1">
        <v>9.0112785103181494</v>
      </c>
      <c r="Z161" s="1">
        <v>53.200538667055675</v>
      </c>
      <c r="AA161" s="1">
        <v>1</v>
      </c>
      <c r="AB161" s="1">
        <v>0</v>
      </c>
    </row>
    <row r="162" spans="1:28">
      <c r="A162" s="1" t="s">
        <v>202</v>
      </c>
      <c r="B162" s="1">
        <v>41585</v>
      </c>
      <c r="C162" s="1" t="s">
        <v>35</v>
      </c>
      <c r="D162" s="109">
        <f>IFERROR(VLOOKUP(C162, Рейтинг!$A$2:$C$22, 3, FALSE), VLOOKUP(C162, Рейтинг!$B$2:$C$22, 2, FALSE))</f>
        <v>0</v>
      </c>
      <c r="E162" s="1">
        <v>51670000</v>
      </c>
      <c r="F162" s="1">
        <v>18676457000</v>
      </c>
      <c r="G162" s="1">
        <v>19457803000</v>
      </c>
      <c r="H162" s="1">
        <v>0</v>
      </c>
      <c r="I162" s="1">
        <v>1105000</v>
      </c>
      <c r="J162" s="1">
        <v>19165148000</v>
      </c>
      <c r="K162" s="1">
        <v>19160305000</v>
      </c>
      <c r="L162" s="1">
        <v>292655000</v>
      </c>
      <c r="M162" s="1">
        <v>0</v>
      </c>
      <c r="N162" s="1">
        <v>0</v>
      </c>
      <c r="O162" s="1">
        <v>0</v>
      </c>
      <c r="P162" s="1">
        <v>6.4699999999999989</v>
      </c>
      <c r="Q162" s="1">
        <v>6.24</v>
      </c>
      <c r="R162" s="1">
        <v>0.28999999999999998</v>
      </c>
      <c r="S162" s="1">
        <v>1.31</v>
      </c>
      <c r="T162" s="1">
        <v>2.63</v>
      </c>
      <c r="U162" s="1">
        <v>6.08</v>
      </c>
      <c r="V162" s="1">
        <v>6.45</v>
      </c>
      <c r="W162" s="1">
        <v>7.17</v>
      </c>
      <c r="X162" s="1" t="s">
        <v>208</v>
      </c>
      <c r="Y162" s="1">
        <v>0</v>
      </c>
      <c r="Z162" s="1">
        <v>65.487170900890121</v>
      </c>
      <c r="AA162" s="1">
        <v>0</v>
      </c>
      <c r="AB162" s="1">
        <v>0</v>
      </c>
    </row>
    <row r="163" spans="1:28">
      <c r="A163" s="1" t="s">
        <v>209</v>
      </c>
      <c r="B163" s="1">
        <v>42340</v>
      </c>
      <c r="C163" s="1" t="s">
        <v>37</v>
      </c>
      <c r="D163" s="109">
        <f>IFERROR(VLOOKUP(C163, Рейтинг!$A$2:$C$22, 3, FALSE), VLOOKUP(C163, Рейтинг!$B$2:$C$22, 2, FALSE))</f>
        <v>7.0000000000000001E-3</v>
      </c>
      <c r="E163" s="1">
        <v>1830952000</v>
      </c>
      <c r="F163" s="1">
        <v>14279206000</v>
      </c>
      <c r="G163" s="1">
        <v>18260105000</v>
      </c>
      <c r="H163" s="1">
        <v>0</v>
      </c>
      <c r="I163" s="1">
        <v>158609000</v>
      </c>
      <c r="J163" s="1">
        <v>16636608000</v>
      </c>
      <c r="K163" s="1">
        <v>16439315000</v>
      </c>
      <c r="L163" s="1">
        <v>1623497000</v>
      </c>
      <c r="M163" s="1">
        <v>547829000</v>
      </c>
      <c r="N163" s="1">
        <v>3884978000</v>
      </c>
      <c r="O163" s="1">
        <v>3275517000</v>
      </c>
      <c r="P163" s="1">
        <v>12.909999999999997</v>
      </c>
      <c r="Q163" s="1">
        <v>11.11</v>
      </c>
      <c r="R163" s="1">
        <v>0.94</v>
      </c>
      <c r="S163" s="1">
        <v>1.63</v>
      </c>
      <c r="T163" s="1">
        <v>2.1800000000000002</v>
      </c>
      <c r="U163" s="1">
        <v>10.31</v>
      </c>
      <c r="V163" s="1">
        <v>10.18</v>
      </c>
      <c r="W163" s="1">
        <v>9.77</v>
      </c>
      <c r="X163" s="1" t="s">
        <v>210</v>
      </c>
      <c r="Y163" s="1">
        <v>0.33743764232394641</v>
      </c>
      <c r="Z163" s="1">
        <v>10.24739066348752</v>
      </c>
      <c r="AA163" s="1">
        <v>1</v>
      </c>
      <c r="AB163" s="1">
        <v>0</v>
      </c>
    </row>
    <row r="164" spans="1:28">
      <c r="A164" s="1" t="s">
        <v>211</v>
      </c>
      <c r="B164" s="1">
        <v>42304</v>
      </c>
      <c r="C164" s="1" t="s">
        <v>37</v>
      </c>
      <c r="D164" s="109">
        <f>IFERROR(VLOOKUP(C164, Рейтинг!$A$2:$C$22, 3, FALSE), VLOOKUP(C164, Рейтинг!$B$2:$C$22, 2, FALSE))</f>
        <v>7.0000000000000001E-3</v>
      </c>
      <c r="E164" s="1">
        <v>1034171000</v>
      </c>
      <c r="F164" s="1">
        <v>66022894000</v>
      </c>
      <c r="G164" s="1">
        <v>844085000</v>
      </c>
      <c r="H164" s="1">
        <v>68721774000</v>
      </c>
      <c r="I164" s="1">
        <v>573113000</v>
      </c>
      <c r="J164" s="1">
        <v>67647013000</v>
      </c>
      <c r="K164" s="1">
        <v>67062703000</v>
      </c>
      <c r="L164" s="1">
        <v>1074761000</v>
      </c>
      <c r="M164" s="1">
        <v>-3762790000</v>
      </c>
      <c r="N164" s="1">
        <v>33128167000</v>
      </c>
      <c r="O164" s="1">
        <v>11693636000</v>
      </c>
      <c r="P164" s="1">
        <v>12.909999999999997</v>
      </c>
      <c r="Q164" s="1">
        <v>11.35</v>
      </c>
      <c r="R164" s="1">
        <v>0.65</v>
      </c>
      <c r="S164" s="1">
        <v>1.38</v>
      </c>
      <c r="T164" s="1">
        <v>2.0499999999999998</v>
      </c>
      <c r="U164" s="1">
        <v>10.4</v>
      </c>
      <c r="V164" s="1">
        <v>10.18</v>
      </c>
      <c r="W164" s="1">
        <v>10.1</v>
      </c>
      <c r="X164" s="1" t="s">
        <v>212</v>
      </c>
      <c r="Y164" s="1">
        <v>-3.5010481400050804</v>
      </c>
      <c r="Z164" s="1">
        <v>62.941447447385976</v>
      </c>
      <c r="AA164" s="1">
        <v>1</v>
      </c>
      <c r="AB164" s="1">
        <v>1</v>
      </c>
    </row>
    <row r="165" spans="1:28">
      <c r="A165" s="1" t="s">
        <v>211</v>
      </c>
      <c r="B165" s="1">
        <v>42034</v>
      </c>
      <c r="C165" s="1" t="s">
        <v>37</v>
      </c>
      <c r="D165" s="109">
        <f>IFERROR(VLOOKUP(C165, Рейтинг!$A$2:$C$22, 3, FALSE), VLOOKUP(C165, Рейтинг!$B$2:$C$22, 2, FALSE))</f>
        <v>7.0000000000000001E-3</v>
      </c>
      <c r="E165" s="1">
        <v>497394000</v>
      </c>
      <c r="F165" s="1">
        <v>40723846000</v>
      </c>
      <c r="G165" s="1">
        <v>4308002000</v>
      </c>
      <c r="H165" s="1">
        <v>45884980000</v>
      </c>
      <c r="I165" s="1">
        <v>338063000</v>
      </c>
      <c r="J165" s="1">
        <v>41299934000</v>
      </c>
      <c r="K165" s="1">
        <v>40953659000</v>
      </c>
      <c r="L165" s="1">
        <v>4585046000</v>
      </c>
      <c r="M165" s="1">
        <v>-414846000</v>
      </c>
      <c r="N165" s="1">
        <v>195465000</v>
      </c>
      <c r="O165" s="1">
        <v>641015000</v>
      </c>
      <c r="P165" s="1">
        <v>12.909999999999997</v>
      </c>
      <c r="Q165" s="1">
        <v>16.63</v>
      </c>
      <c r="R165" s="1">
        <v>0.47</v>
      </c>
      <c r="S165" s="1">
        <v>1.18</v>
      </c>
      <c r="T165" s="1">
        <v>1.68</v>
      </c>
      <c r="U165" s="1">
        <v>14.56</v>
      </c>
      <c r="V165" s="1">
        <v>15.06</v>
      </c>
      <c r="W165" s="1">
        <v>14.14</v>
      </c>
      <c r="X165" s="1" t="s">
        <v>213</v>
      </c>
      <c r="Y165" s="1">
        <v>-9.0478045367483773E-2</v>
      </c>
      <c r="Z165" s="1">
        <v>9.0075288230477941</v>
      </c>
      <c r="AA165" s="1">
        <v>0</v>
      </c>
      <c r="AB165" s="1">
        <v>1</v>
      </c>
    </row>
    <row r="166" spans="1:28">
      <c r="A166" s="1" t="s">
        <v>214</v>
      </c>
      <c r="B166" s="1">
        <v>41592</v>
      </c>
      <c r="C166" s="1" t="s">
        <v>35</v>
      </c>
      <c r="D166" s="109">
        <f>IFERROR(VLOOKUP(C166, Рейтинг!$A$2:$C$22, 3, FALSE), VLOOKUP(C166, Рейтинг!$B$2:$C$22, 2, FALSE))</f>
        <v>0</v>
      </c>
      <c r="E166" s="1">
        <v>470083000</v>
      </c>
      <c r="F166" s="1">
        <v>28436935000</v>
      </c>
      <c r="G166" s="1">
        <v>0</v>
      </c>
      <c r="H166" s="1">
        <v>29375608000</v>
      </c>
      <c r="I166" s="1">
        <v>31967000</v>
      </c>
      <c r="J166" s="1">
        <v>20971201000</v>
      </c>
      <c r="K166" s="1">
        <v>20971201000</v>
      </c>
      <c r="L166" s="1">
        <v>8355772000</v>
      </c>
      <c r="M166" s="1">
        <v>1082238000</v>
      </c>
      <c r="N166" s="1">
        <v>0</v>
      </c>
      <c r="O166" s="1">
        <v>0</v>
      </c>
      <c r="P166" s="1">
        <v>6.4699999999999989</v>
      </c>
      <c r="Q166" s="1">
        <v>6</v>
      </c>
      <c r="R166" s="1">
        <v>0.28999999999999998</v>
      </c>
      <c r="S166" s="1">
        <v>1.34</v>
      </c>
      <c r="T166" s="1">
        <v>2.69</v>
      </c>
      <c r="U166" s="1">
        <v>6.17</v>
      </c>
      <c r="V166" s="1">
        <v>6.67</v>
      </c>
      <c r="W166" s="1">
        <v>7.38</v>
      </c>
      <c r="X166" s="1" t="s">
        <v>215</v>
      </c>
      <c r="Y166" s="1">
        <v>0.12951980977939562</v>
      </c>
      <c r="Z166" s="1">
        <v>2.5097861693689105</v>
      </c>
      <c r="AA166" s="1">
        <v>0</v>
      </c>
      <c r="AB166" s="1">
        <v>1</v>
      </c>
    </row>
    <row r="167" spans="1:28">
      <c r="A167" s="1" t="s">
        <v>214</v>
      </c>
      <c r="B167" s="1">
        <v>41159</v>
      </c>
      <c r="C167" s="1" t="s">
        <v>35</v>
      </c>
      <c r="D167" s="109">
        <f>IFERROR(VLOOKUP(C167, Рейтинг!$A$2:$C$22, 3, FALSE), VLOOKUP(C167, Рейтинг!$B$2:$C$22, 2, FALSE))</f>
        <v>0</v>
      </c>
      <c r="E167" s="1">
        <v>192794000</v>
      </c>
      <c r="F167" s="1">
        <v>19359001000</v>
      </c>
      <c r="G167" s="1">
        <v>0</v>
      </c>
      <c r="H167" s="1">
        <v>20189137000</v>
      </c>
      <c r="I167" s="1">
        <v>25103000</v>
      </c>
      <c r="J167" s="1">
        <v>19789408000</v>
      </c>
      <c r="K167" s="1">
        <v>19746113000</v>
      </c>
      <c r="L167" s="1">
        <v>260374000</v>
      </c>
      <c r="M167" s="1">
        <v>2057615000</v>
      </c>
      <c r="N167" s="1">
        <v>0</v>
      </c>
      <c r="O167" s="1">
        <v>0</v>
      </c>
      <c r="P167" s="1">
        <v>6.5699999999999932</v>
      </c>
      <c r="Q167" s="1">
        <v>4.71</v>
      </c>
      <c r="R167" s="1">
        <v>0.25</v>
      </c>
      <c r="S167" s="1">
        <v>0.64</v>
      </c>
      <c r="T167" s="1">
        <v>1.67</v>
      </c>
      <c r="U167" s="1">
        <v>6.31</v>
      </c>
      <c r="V167" s="1">
        <v>7.11</v>
      </c>
      <c r="W167" s="1">
        <v>7.74</v>
      </c>
      <c r="X167" s="1" t="s">
        <v>216</v>
      </c>
      <c r="Y167" s="1">
        <v>7.9025363515558391</v>
      </c>
      <c r="Z167" s="1">
        <v>76.003779179180711</v>
      </c>
      <c r="AA167" s="1">
        <v>0</v>
      </c>
      <c r="AB167" s="1">
        <v>1</v>
      </c>
    </row>
    <row r="168" spans="1:28">
      <c r="A168" s="1" t="s">
        <v>214</v>
      </c>
      <c r="B168" s="1">
        <v>40843</v>
      </c>
      <c r="C168" s="1" t="s">
        <v>35</v>
      </c>
      <c r="D168" s="109">
        <f>IFERROR(VLOOKUP(C168, Рейтинг!$A$2:$C$22, 3, FALSE), VLOOKUP(C168, Рейтинг!$B$2:$C$22, 2, FALSE))</f>
        <v>0</v>
      </c>
      <c r="E168" s="1">
        <v>3907000</v>
      </c>
      <c r="F168" s="1">
        <v>16994957000</v>
      </c>
      <c r="G168" s="1">
        <v>0</v>
      </c>
      <c r="H168" s="1">
        <v>17457475000</v>
      </c>
      <c r="I168" s="1">
        <v>14699000</v>
      </c>
      <c r="J168" s="1">
        <v>17290017000</v>
      </c>
      <c r="K168" s="1">
        <v>17169365000</v>
      </c>
      <c r="L168" s="1">
        <v>270167000</v>
      </c>
      <c r="M168" s="1">
        <v>-728324000</v>
      </c>
      <c r="N168" s="1">
        <v>0</v>
      </c>
      <c r="O168" s="1">
        <v>0</v>
      </c>
      <c r="P168" s="1">
        <v>6.0999999999999943</v>
      </c>
      <c r="Q168" s="1">
        <v>4.92</v>
      </c>
      <c r="R168" s="1">
        <v>0.31</v>
      </c>
      <c r="S168" s="1">
        <v>1.2</v>
      </c>
      <c r="T168" s="1">
        <v>2.42</v>
      </c>
      <c r="U168" s="1">
        <v>6.2</v>
      </c>
      <c r="V168" s="1">
        <v>7.76</v>
      </c>
      <c r="W168" s="1">
        <v>8.1999999999999993</v>
      </c>
      <c r="X168" s="1" t="s">
        <v>42</v>
      </c>
      <c r="Y168" s="1">
        <v>-2.6958288762136013</v>
      </c>
      <c r="Z168" s="1">
        <v>63.997516350997714</v>
      </c>
      <c r="AA168" s="1">
        <v>0</v>
      </c>
      <c r="AB168" s="1">
        <v>1</v>
      </c>
    </row>
    <row r="169" spans="1:28">
      <c r="A169" s="1" t="s">
        <v>214</v>
      </c>
      <c r="B169" s="1">
        <v>40834</v>
      </c>
      <c r="C169" s="1" t="s">
        <v>35</v>
      </c>
      <c r="D169" s="109">
        <f>IFERROR(VLOOKUP(C169, Рейтинг!$A$2:$C$22, 3, FALSE), VLOOKUP(C169, Рейтинг!$B$2:$C$22, 2, FALSE))</f>
        <v>0</v>
      </c>
      <c r="E169" s="1">
        <v>3907000</v>
      </c>
      <c r="F169" s="1">
        <v>16994957000</v>
      </c>
      <c r="G169" s="1">
        <v>0</v>
      </c>
      <c r="H169" s="1">
        <v>17457475000</v>
      </c>
      <c r="I169" s="1">
        <v>14699000</v>
      </c>
      <c r="J169" s="1">
        <v>17290017000</v>
      </c>
      <c r="K169" s="1">
        <v>17169365000</v>
      </c>
      <c r="L169" s="1">
        <v>270167000</v>
      </c>
      <c r="M169" s="1">
        <v>-728324000</v>
      </c>
      <c r="N169" s="1">
        <v>0</v>
      </c>
      <c r="O169" s="1">
        <v>0</v>
      </c>
      <c r="P169" s="1">
        <v>6.0999999999999943</v>
      </c>
      <c r="Q169" s="1">
        <v>5.04</v>
      </c>
      <c r="R169" s="1">
        <v>0.28000000000000003</v>
      </c>
      <c r="S169" s="1">
        <v>1.07</v>
      </c>
      <c r="T169" s="1">
        <v>2.19</v>
      </c>
      <c r="U169" s="1">
        <v>6.55</v>
      </c>
      <c r="V169" s="1">
        <v>8.19</v>
      </c>
      <c r="W169" s="1">
        <v>8.65</v>
      </c>
      <c r="X169" s="1" t="s">
        <v>43</v>
      </c>
      <c r="Y169" s="1">
        <v>-2.6958288762136013</v>
      </c>
      <c r="Z169" s="1">
        <v>63.997516350997714</v>
      </c>
      <c r="AA169" s="1">
        <v>0</v>
      </c>
      <c r="AB169" s="1">
        <v>1</v>
      </c>
    </row>
    <row r="170" spans="1:28">
      <c r="A170" s="1" t="s">
        <v>214</v>
      </c>
      <c r="B170" s="1">
        <v>40192</v>
      </c>
      <c r="C170" s="1" t="s">
        <v>37</v>
      </c>
      <c r="D170" s="109">
        <f>IFERROR(VLOOKUP(C170, Рейтинг!$A$2:$C$22, 3, FALSE), VLOOKUP(C170, Рейтинг!$B$2:$C$22, 2, FALSE))</f>
        <v>7.0000000000000001E-3</v>
      </c>
      <c r="E170" s="1">
        <v>324624000</v>
      </c>
      <c r="F170" s="1">
        <v>11762890000</v>
      </c>
      <c r="G170" s="1">
        <v>0</v>
      </c>
      <c r="H170" s="1">
        <v>12836835000</v>
      </c>
      <c r="I170" s="1">
        <v>155116000</v>
      </c>
      <c r="J170" s="1">
        <v>16654853000</v>
      </c>
      <c r="K170" s="1">
        <v>16499737000</v>
      </c>
      <c r="L170" s="1">
        <v>374270000</v>
      </c>
      <c r="M170" s="1">
        <v>1608282000</v>
      </c>
      <c r="N170" s="1">
        <v>0</v>
      </c>
      <c r="O170" s="1">
        <v>0</v>
      </c>
      <c r="P170" s="1">
        <v>8.7800000000000011</v>
      </c>
      <c r="Q170" s="1" t="e">
        <v>#N/A</v>
      </c>
      <c r="R170" s="1">
        <v>0.94</v>
      </c>
      <c r="S170" s="1">
        <v>2.5099999999999998</v>
      </c>
      <c r="T170" s="1">
        <v>3.76</v>
      </c>
      <c r="U170" s="1" t="e">
        <v>#N/A</v>
      </c>
      <c r="V170" s="1" t="e">
        <v>#N/A</v>
      </c>
      <c r="W170" s="1" t="e">
        <v>#N/A</v>
      </c>
      <c r="X170" s="1" t="s">
        <v>217</v>
      </c>
      <c r="Y170" s="1">
        <v>4.2971170545328237</v>
      </c>
      <c r="Z170" s="1">
        <v>44.499567157399738</v>
      </c>
      <c r="AA170" s="1">
        <v>0</v>
      </c>
      <c r="AB170" s="1">
        <v>1</v>
      </c>
    </row>
    <row r="171" spans="1:28">
      <c r="A171" s="1" t="s">
        <v>214</v>
      </c>
      <c r="B171" s="1">
        <v>39768</v>
      </c>
      <c r="C171" s="1" t="s">
        <v>37</v>
      </c>
      <c r="D171" s="109">
        <f>IFERROR(VLOOKUP(C171, Рейтинг!$A$2:$C$22, 3, FALSE), VLOOKUP(C171, Рейтинг!$B$2:$C$22, 2, FALSE))</f>
        <v>7.0000000000000001E-3</v>
      </c>
      <c r="E171" s="1">
        <v>185718000</v>
      </c>
      <c r="F171" s="1">
        <v>8652092000</v>
      </c>
      <c r="G171" s="1">
        <v>0</v>
      </c>
      <c r="H171" s="1">
        <v>8920188000</v>
      </c>
      <c r="I171" s="1">
        <v>55815000</v>
      </c>
      <c r="J171" s="1">
        <v>8860868000</v>
      </c>
      <c r="K171" s="1">
        <v>8677765000</v>
      </c>
      <c r="L171" s="1">
        <v>160731000</v>
      </c>
      <c r="M171" s="1">
        <v>-1079576000</v>
      </c>
      <c r="N171" s="1">
        <v>0</v>
      </c>
      <c r="O171" s="1">
        <v>0</v>
      </c>
      <c r="P171" s="1">
        <v>13.280000000000001</v>
      </c>
      <c r="Q171" s="1" t="e">
        <v>#N/A</v>
      </c>
      <c r="R171" s="1" t="e">
        <v>#N/A</v>
      </c>
      <c r="S171" s="1" t="e">
        <v>#N/A</v>
      </c>
      <c r="T171" s="1" t="e">
        <v>#N/A</v>
      </c>
      <c r="U171" s="1" t="e">
        <v>#N/A</v>
      </c>
      <c r="V171" s="1" t="e">
        <v>#N/A</v>
      </c>
      <c r="W171" s="1" t="e">
        <v>#N/A</v>
      </c>
      <c r="X171" s="1" t="e">
        <v>#N/A</v>
      </c>
      <c r="Y171" s="1">
        <v>-6.7166632448003183</v>
      </c>
      <c r="Z171" s="1">
        <v>55.128556407911354</v>
      </c>
      <c r="AA171" s="1">
        <v>0</v>
      </c>
      <c r="AB171" s="1">
        <v>1</v>
      </c>
    </row>
    <row r="172" spans="1:28">
      <c r="A172" s="1" t="s">
        <v>218</v>
      </c>
      <c r="B172" s="1">
        <v>42381</v>
      </c>
      <c r="C172" s="1" t="s">
        <v>35</v>
      </c>
      <c r="D172" s="109">
        <f>IFERROR(VLOOKUP(C172, Рейтинг!$A$2:$C$22, 3, FALSE), VLOOKUP(C172, Рейтинг!$B$2:$C$22, 2, FALSE))</f>
        <v>0</v>
      </c>
      <c r="E172" s="1">
        <v>5193175000</v>
      </c>
      <c r="F172" s="1">
        <v>68830789000</v>
      </c>
      <c r="G172" s="1">
        <v>0</v>
      </c>
      <c r="H172" s="1">
        <v>76252390000</v>
      </c>
      <c r="I172" s="1">
        <v>246137000</v>
      </c>
      <c r="J172" s="1">
        <v>75259998000</v>
      </c>
      <c r="K172" s="1">
        <v>74997080000</v>
      </c>
      <c r="L172" s="1">
        <v>992392000</v>
      </c>
      <c r="M172" s="1">
        <v>7604474000</v>
      </c>
      <c r="N172" s="1">
        <v>0</v>
      </c>
      <c r="O172" s="1">
        <v>0</v>
      </c>
      <c r="P172" s="1">
        <v>5.3900000000000006</v>
      </c>
      <c r="Q172" s="1">
        <v>10.95</v>
      </c>
      <c r="R172" s="1">
        <v>0.93</v>
      </c>
      <c r="S172" s="1">
        <v>1.55</v>
      </c>
      <c r="T172" s="1">
        <v>2.12</v>
      </c>
      <c r="U172" s="1">
        <v>10.74</v>
      </c>
      <c r="V172" s="1">
        <v>10.54</v>
      </c>
      <c r="W172" s="1">
        <v>10.39</v>
      </c>
      <c r="X172" s="1" t="s">
        <v>219</v>
      </c>
      <c r="Y172" s="1">
        <v>7.6627723722077565</v>
      </c>
      <c r="Z172" s="1">
        <v>75.836965634547639</v>
      </c>
      <c r="AA172" s="1">
        <v>0</v>
      </c>
      <c r="AB172" s="1">
        <v>1</v>
      </c>
    </row>
    <row r="173" spans="1:28">
      <c r="A173" s="1" t="s">
        <v>218</v>
      </c>
      <c r="B173" s="1">
        <v>42122</v>
      </c>
      <c r="C173" s="1" t="s">
        <v>35</v>
      </c>
      <c r="D173" s="109">
        <f>IFERROR(VLOOKUP(C173, Рейтинг!$A$2:$C$22, 3, FALSE), VLOOKUP(C173, Рейтинг!$B$2:$C$22, 2, FALSE))</f>
        <v>0</v>
      </c>
      <c r="E173" s="1">
        <v>419489000</v>
      </c>
      <c r="F173" s="1">
        <v>67801791000</v>
      </c>
      <c r="G173" s="1">
        <v>0</v>
      </c>
      <c r="H173" s="1">
        <v>70757943000</v>
      </c>
      <c r="I173" s="1">
        <v>195006000</v>
      </c>
      <c r="J173" s="1">
        <v>69967783000</v>
      </c>
      <c r="K173" s="1">
        <v>69765388000</v>
      </c>
      <c r="L173" s="1">
        <v>790160000</v>
      </c>
      <c r="M173" s="1">
        <v>3458497000</v>
      </c>
      <c r="N173" s="1">
        <v>0</v>
      </c>
      <c r="O173" s="1">
        <v>0</v>
      </c>
      <c r="P173" s="1">
        <v>12.909999999999997</v>
      </c>
      <c r="Q173" s="1">
        <v>14.57</v>
      </c>
      <c r="R173" s="1">
        <v>0.56000000000000005</v>
      </c>
      <c r="S173" s="1">
        <v>1.39</v>
      </c>
      <c r="T173" s="1">
        <v>2</v>
      </c>
      <c r="U173" s="1">
        <v>11.16</v>
      </c>
      <c r="V173" s="1">
        <v>11.41</v>
      </c>
      <c r="W173" s="1">
        <v>11.29</v>
      </c>
      <c r="X173" s="1" t="s">
        <v>220</v>
      </c>
      <c r="Y173" s="1">
        <v>4.376957831325301</v>
      </c>
      <c r="Z173" s="1">
        <v>88.548879973676222</v>
      </c>
      <c r="AA173" s="1">
        <v>0</v>
      </c>
      <c r="AB173" s="1">
        <v>1</v>
      </c>
    </row>
    <row r="174" spans="1:28">
      <c r="A174" s="1" t="s">
        <v>218</v>
      </c>
      <c r="B174" s="1">
        <v>41759</v>
      </c>
      <c r="C174" s="1" t="s">
        <v>35</v>
      </c>
      <c r="D174" s="109">
        <f>IFERROR(VLOOKUP(C174, Рейтинг!$A$2:$C$22, 3, FALSE), VLOOKUP(C174, Рейтинг!$B$2:$C$22, 2, FALSE))</f>
        <v>0</v>
      </c>
      <c r="E174" s="1">
        <v>1603805000</v>
      </c>
      <c r="F174" s="1">
        <v>55149831000</v>
      </c>
      <c r="G174" s="1">
        <v>0</v>
      </c>
      <c r="H174" s="1">
        <v>57339633000</v>
      </c>
      <c r="I174" s="1">
        <v>138185000</v>
      </c>
      <c r="J174" s="1">
        <v>56629797000</v>
      </c>
      <c r="K174" s="1">
        <v>56480820000</v>
      </c>
      <c r="L174" s="1">
        <v>709836000</v>
      </c>
      <c r="M174" s="1">
        <v>3678394000</v>
      </c>
      <c r="N174" s="1">
        <v>0</v>
      </c>
      <c r="O174" s="1">
        <v>0</v>
      </c>
      <c r="P174" s="1">
        <v>11.349999999999994</v>
      </c>
      <c r="Q174" s="1">
        <v>8.69</v>
      </c>
      <c r="R174" s="1">
        <v>0.42</v>
      </c>
      <c r="S174" s="1">
        <v>1.69</v>
      </c>
      <c r="T174" s="1">
        <v>2.67</v>
      </c>
      <c r="U174" s="1">
        <v>7.63</v>
      </c>
      <c r="V174" s="1">
        <v>8.9499999999999993</v>
      </c>
      <c r="W174" s="1">
        <v>9.42</v>
      </c>
      <c r="X174" s="1" t="s">
        <v>221</v>
      </c>
      <c r="Y174" s="1">
        <v>5.1820335964927109</v>
      </c>
      <c r="Z174" s="1">
        <v>79.778705222051286</v>
      </c>
      <c r="AA174" s="1">
        <v>0</v>
      </c>
      <c r="AB174" s="1">
        <v>1</v>
      </c>
    </row>
    <row r="175" spans="1:28">
      <c r="A175" s="1" t="s">
        <v>218</v>
      </c>
      <c r="B175" s="1">
        <v>41492</v>
      </c>
      <c r="C175" s="1" t="s">
        <v>35</v>
      </c>
      <c r="D175" s="109">
        <f>IFERROR(VLOOKUP(C175, Рейтинг!$A$2:$C$22, 3, FALSE), VLOOKUP(C175, Рейтинг!$B$2:$C$22, 2, FALSE))</f>
        <v>0</v>
      </c>
      <c r="E175" s="1">
        <v>1603805000</v>
      </c>
      <c r="F175" s="1">
        <v>55149831000</v>
      </c>
      <c r="G175" s="1">
        <v>0</v>
      </c>
      <c r="H175" s="1">
        <v>57200548000</v>
      </c>
      <c r="I175" s="1">
        <v>138185000</v>
      </c>
      <c r="J175" s="1">
        <v>56629797000</v>
      </c>
      <c r="K175" s="1">
        <v>56480820000</v>
      </c>
      <c r="L175" s="1">
        <v>709836000</v>
      </c>
      <c r="M175" s="1">
        <v>3678394000</v>
      </c>
      <c r="N175" s="1">
        <v>0</v>
      </c>
      <c r="O175" s="1">
        <v>0</v>
      </c>
      <c r="P175" s="1">
        <v>6.4699999999999989</v>
      </c>
      <c r="Q175" s="1">
        <v>5.98</v>
      </c>
      <c r="R175" s="1">
        <v>0.32</v>
      </c>
      <c r="S175" s="1">
        <v>1.39</v>
      </c>
      <c r="T175" s="1">
        <v>2.67</v>
      </c>
      <c r="U175" s="1">
        <v>5.96</v>
      </c>
      <c r="V175" s="1">
        <v>6.22</v>
      </c>
      <c r="W175" s="1">
        <v>6.97</v>
      </c>
      <c r="X175" s="1" t="s">
        <v>222</v>
      </c>
      <c r="Y175" s="1">
        <v>5.1820335964927109</v>
      </c>
      <c r="Z175" s="1">
        <v>79.778705222051286</v>
      </c>
      <c r="AA175" s="1">
        <v>0</v>
      </c>
      <c r="AB175" s="1">
        <v>1</v>
      </c>
    </row>
    <row r="176" spans="1:28">
      <c r="A176" s="1" t="s">
        <v>218</v>
      </c>
      <c r="B176" s="1">
        <v>40905</v>
      </c>
      <c r="C176" s="1" t="s">
        <v>35</v>
      </c>
      <c r="D176" s="109">
        <f>IFERROR(VLOOKUP(C176, Рейтинг!$A$2:$C$22, 3, FALSE), VLOOKUP(C176, Рейтинг!$B$2:$C$22, 2, FALSE))</f>
        <v>0</v>
      </c>
      <c r="E176" s="1">
        <v>209790000</v>
      </c>
      <c r="F176" s="1">
        <v>35198106000</v>
      </c>
      <c r="G176" s="1">
        <v>0</v>
      </c>
      <c r="H176" s="1">
        <v>37811599000</v>
      </c>
      <c r="I176" s="1">
        <v>89401000</v>
      </c>
      <c r="J176" s="1">
        <v>37438513000</v>
      </c>
      <c r="K176" s="1">
        <v>37438513000</v>
      </c>
      <c r="L176" s="1">
        <v>265995000</v>
      </c>
      <c r="M176" s="1">
        <v>1190522000</v>
      </c>
      <c r="N176" s="1">
        <v>0</v>
      </c>
      <c r="O176" s="1">
        <v>0</v>
      </c>
      <c r="P176" s="1">
        <v>6.0999999999999943</v>
      </c>
      <c r="Q176" s="1">
        <v>5.47</v>
      </c>
      <c r="R176" s="1">
        <v>0.28000000000000003</v>
      </c>
      <c r="S176" s="1">
        <v>0.91</v>
      </c>
      <c r="T176" s="1">
        <v>1.93</v>
      </c>
      <c r="U176" s="1">
        <v>6.56</v>
      </c>
      <c r="V176" s="1">
        <v>7.69</v>
      </c>
      <c r="W176" s="1">
        <v>8.4600000000000009</v>
      </c>
      <c r="X176" s="1" t="s">
        <v>223</v>
      </c>
      <c r="Y176" s="1">
        <v>4.4757307468185497</v>
      </c>
      <c r="Z176" s="1">
        <v>140.7489351303596</v>
      </c>
      <c r="AA176" s="1">
        <v>0</v>
      </c>
      <c r="AB176" s="1">
        <v>1</v>
      </c>
    </row>
    <row r="177" spans="1:28">
      <c r="A177" s="1" t="s">
        <v>224</v>
      </c>
      <c r="B177" s="1">
        <v>43014</v>
      </c>
      <c r="C177" s="1" t="s">
        <v>165</v>
      </c>
      <c r="D177" s="109">
        <f>IFERROR(VLOOKUP(C177, Рейтинг!$A$2:$C$22, 3, FALSE), VLOOKUP(C177, Рейтинг!$B$2:$C$22, 2, FALSE))</f>
        <v>7.0000000000000001E-3</v>
      </c>
      <c r="E177" s="1">
        <v>1232928000</v>
      </c>
      <c r="F177" s="1">
        <v>9619057000</v>
      </c>
      <c r="G177" s="1">
        <v>0</v>
      </c>
      <c r="H177" s="1">
        <v>11029128000</v>
      </c>
      <c r="I177" s="1">
        <v>55608000</v>
      </c>
      <c r="J177" s="1">
        <v>9856908000</v>
      </c>
      <c r="K177" s="1">
        <v>9772223000</v>
      </c>
      <c r="L177" s="1">
        <v>1172220000</v>
      </c>
      <c r="M177" s="1">
        <v>994816000</v>
      </c>
      <c r="N177" s="1">
        <v>979959000</v>
      </c>
      <c r="O177" s="1">
        <v>695244000</v>
      </c>
      <c r="P177" s="1">
        <v>2.5100000000000051</v>
      </c>
      <c r="Q177" s="1">
        <v>8.3000000000000007</v>
      </c>
      <c r="R177" s="1">
        <v>1.54</v>
      </c>
      <c r="S177" s="1">
        <v>1.97</v>
      </c>
      <c r="T177" s="1">
        <v>2.37</v>
      </c>
      <c r="U177" s="1">
        <v>7.56</v>
      </c>
      <c r="V177" s="1">
        <v>7.48</v>
      </c>
      <c r="W177" s="1">
        <v>7.55</v>
      </c>
      <c r="X177" s="1" t="s">
        <v>225</v>
      </c>
      <c r="Y177" s="1">
        <v>0.84865980788589168</v>
      </c>
      <c r="Z177" s="1">
        <v>8.4087526232277217</v>
      </c>
      <c r="AA177" s="1">
        <v>1</v>
      </c>
      <c r="AB177" s="1">
        <v>1</v>
      </c>
    </row>
    <row r="178" spans="1:28">
      <c r="A178" s="1" t="s">
        <v>224</v>
      </c>
      <c r="B178" s="1">
        <v>42943</v>
      </c>
      <c r="C178" s="1" t="s">
        <v>165</v>
      </c>
      <c r="D178" s="109">
        <f>IFERROR(VLOOKUP(C178, Рейтинг!$A$2:$C$22, 3, FALSE), VLOOKUP(C178, Рейтинг!$B$2:$C$22, 2, FALSE))</f>
        <v>7.0000000000000001E-3</v>
      </c>
      <c r="E178" s="1">
        <v>553058000</v>
      </c>
      <c r="F178" s="1">
        <v>9759357000</v>
      </c>
      <c r="G178" s="1">
        <v>0</v>
      </c>
      <c r="H178" s="1">
        <v>10538387000</v>
      </c>
      <c r="I178" s="1">
        <v>40000</v>
      </c>
      <c r="J178" s="1">
        <v>9031213000</v>
      </c>
      <c r="K178" s="1">
        <v>9026308000</v>
      </c>
      <c r="L178" s="1">
        <v>1507174000</v>
      </c>
      <c r="M178" s="1">
        <v>555004000</v>
      </c>
      <c r="N178" s="1">
        <v>900879000</v>
      </c>
      <c r="O178" s="1">
        <v>585144000</v>
      </c>
      <c r="P178" s="1">
        <v>2.5100000000000051</v>
      </c>
      <c r="Q178" s="1">
        <v>9.1300000000000008</v>
      </c>
      <c r="R178" s="1">
        <v>1.36</v>
      </c>
      <c r="S178" s="1">
        <v>1.84</v>
      </c>
      <c r="T178" s="1">
        <v>2.3199999999999998</v>
      </c>
      <c r="U178" s="1">
        <v>8.0399999999999991</v>
      </c>
      <c r="V178" s="1">
        <v>8</v>
      </c>
      <c r="W178" s="1">
        <v>7.82</v>
      </c>
      <c r="X178" s="1" t="s">
        <v>88</v>
      </c>
      <c r="Y178" s="1">
        <v>0.36824149036541237</v>
      </c>
      <c r="Z178" s="1">
        <v>5.9921502095975647</v>
      </c>
      <c r="AA178" s="1">
        <v>1</v>
      </c>
      <c r="AB178" s="1">
        <v>1</v>
      </c>
    </row>
    <row r="179" spans="1:28">
      <c r="A179" s="1" t="s">
        <v>224</v>
      </c>
      <c r="B179" s="1">
        <v>42636</v>
      </c>
      <c r="C179" s="1" t="s">
        <v>37</v>
      </c>
      <c r="D179" s="109">
        <f>IFERROR(VLOOKUP(C179, Рейтинг!$A$2:$C$22, 3, FALSE), VLOOKUP(C179, Рейтинг!$B$2:$C$22, 2, FALSE))</f>
        <v>7.0000000000000001E-3</v>
      </c>
      <c r="E179" s="1">
        <v>449520000</v>
      </c>
      <c r="F179" s="1">
        <v>9204048000</v>
      </c>
      <c r="G179" s="1">
        <v>0</v>
      </c>
      <c r="H179" s="1">
        <v>9781635000</v>
      </c>
      <c r="I179" s="1">
        <v>45520000</v>
      </c>
      <c r="J179" s="1">
        <v>8827665000</v>
      </c>
      <c r="K179" s="1">
        <v>8759087000</v>
      </c>
      <c r="L179" s="1">
        <v>953970000</v>
      </c>
      <c r="M179" s="1">
        <v>1002755000</v>
      </c>
      <c r="N179" s="1">
        <v>1851677000</v>
      </c>
      <c r="O179" s="1">
        <v>664434000</v>
      </c>
      <c r="P179" s="1">
        <v>5.3900000000000006</v>
      </c>
      <c r="Q179" s="1">
        <v>9.66</v>
      </c>
      <c r="R179" s="1">
        <v>0.77</v>
      </c>
      <c r="S179" s="1">
        <v>1.1599999999999999</v>
      </c>
      <c r="T179" s="1">
        <v>1.62</v>
      </c>
      <c r="U179" s="1">
        <v>9.09</v>
      </c>
      <c r="V179" s="1">
        <v>8.4700000000000006</v>
      </c>
      <c r="W179" s="1">
        <v>8.2799999999999994</v>
      </c>
      <c r="X179" s="1" t="s">
        <v>226</v>
      </c>
      <c r="Y179" s="1">
        <v>1.0511389247041312</v>
      </c>
      <c r="Z179" s="1">
        <v>9.2536086040441532</v>
      </c>
      <c r="AA179" s="1">
        <v>1</v>
      </c>
      <c r="AB179" s="1">
        <v>1</v>
      </c>
    </row>
    <row r="180" spans="1:28">
      <c r="A180" s="1" t="s">
        <v>227</v>
      </c>
      <c r="B180" s="1">
        <v>43675</v>
      </c>
      <c r="C180" s="1" t="s">
        <v>153</v>
      </c>
      <c r="D180" s="109">
        <f>IFERROR(VLOOKUP(C180, Рейтинг!$A$2:$C$22, 3, FALSE), VLOOKUP(C180, Рейтинг!$B$2:$C$22, 2, FALSE))</f>
        <v>0.02</v>
      </c>
      <c r="E180" s="1">
        <v>1541229000</v>
      </c>
      <c r="F180" s="1">
        <v>26247595000</v>
      </c>
      <c r="G180" s="1">
        <v>0</v>
      </c>
      <c r="H180" s="1">
        <v>32577877000</v>
      </c>
      <c r="I180" s="1">
        <v>561553000</v>
      </c>
      <c r="J180" s="1">
        <v>31903490000</v>
      </c>
      <c r="K180" s="1">
        <v>31087952000</v>
      </c>
      <c r="L180" s="1">
        <v>674375000</v>
      </c>
      <c r="M180" s="1">
        <v>904986000</v>
      </c>
      <c r="N180" s="1">
        <v>3438934000</v>
      </c>
      <c r="O180" s="1">
        <v>99454000</v>
      </c>
      <c r="P180" s="1">
        <v>3.0400000000000063</v>
      </c>
      <c r="Q180" s="1" t="e">
        <v>#N/A</v>
      </c>
      <c r="R180" s="1">
        <v>1.85</v>
      </c>
      <c r="S180" s="1">
        <v>1.84</v>
      </c>
      <c r="T180" s="1">
        <v>2.06</v>
      </c>
      <c r="U180" s="1">
        <v>6.76</v>
      </c>
      <c r="V180" s="1">
        <v>7.01</v>
      </c>
      <c r="W180" s="1">
        <v>7.22</v>
      </c>
      <c r="X180" s="1" t="s">
        <v>228</v>
      </c>
      <c r="Y180" s="1">
        <v>1.3419625579240038</v>
      </c>
      <c r="Z180" s="1">
        <v>47.308233549582944</v>
      </c>
      <c r="AA180" s="1">
        <v>1</v>
      </c>
      <c r="AB180" s="1">
        <v>1</v>
      </c>
    </row>
    <row r="181" spans="1:28">
      <c r="A181" s="1" t="s">
        <v>227</v>
      </c>
      <c r="B181" s="1">
        <v>43312</v>
      </c>
      <c r="C181" s="1" t="s">
        <v>153</v>
      </c>
      <c r="D181" s="109">
        <f>IFERROR(VLOOKUP(C181, Рейтинг!$A$2:$C$22, 3, FALSE), VLOOKUP(C181, Рейтинг!$B$2:$C$22, 2, FALSE))</f>
        <v>0.02</v>
      </c>
      <c r="E181" s="1">
        <v>5072919000</v>
      </c>
      <c r="F181" s="1">
        <v>22273685000</v>
      </c>
      <c r="G181" s="1">
        <v>0</v>
      </c>
      <c r="H181" s="1">
        <v>34539468000</v>
      </c>
      <c r="I181" s="1">
        <v>1353278000</v>
      </c>
      <c r="J181" s="1">
        <v>33964535000</v>
      </c>
      <c r="K181" s="1">
        <v>32421353000</v>
      </c>
      <c r="L181" s="1">
        <v>574918000</v>
      </c>
      <c r="M181" s="1">
        <v>698844000</v>
      </c>
      <c r="N181" s="1">
        <v>6259474000</v>
      </c>
      <c r="O181" s="1">
        <v>3870463000</v>
      </c>
      <c r="P181" s="1">
        <v>4.2600000000000051</v>
      </c>
      <c r="Q181" s="1">
        <v>7.74</v>
      </c>
      <c r="R181" s="1">
        <v>2.67</v>
      </c>
      <c r="S181" s="1">
        <v>2.85</v>
      </c>
      <c r="T181" s="1">
        <v>2.96</v>
      </c>
      <c r="U181" s="1">
        <v>7.08</v>
      </c>
      <c r="V181" s="1">
        <v>7.37</v>
      </c>
      <c r="W181" s="1">
        <v>7.64</v>
      </c>
      <c r="X181" s="1" t="s">
        <v>229</v>
      </c>
      <c r="Y181" s="1">
        <v>1.2155542181667647</v>
      </c>
      <c r="Z181" s="1">
        <v>59.077181441527316</v>
      </c>
      <c r="AA181" s="1">
        <v>1</v>
      </c>
      <c r="AB181" s="1">
        <v>1</v>
      </c>
    </row>
    <row r="182" spans="1:28">
      <c r="A182" s="1" t="s">
        <v>227</v>
      </c>
      <c r="B182" s="1">
        <v>42955</v>
      </c>
      <c r="C182" s="1" t="s">
        <v>203</v>
      </c>
      <c r="D182" s="109">
        <f>IFERROR(VLOOKUP(C182, Рейтинг!$A$2:$C$22, 3, FALSE), VLOOKUP(C182, Рейтинг!$B$2:$C$22, 2, FALSE))</f>
        <v>1.1299999999999999E-2</v>
      </c>
      <c r="E182" s="1">
        <v>5842619000</v>
      </c>
      <c r="F182" s="1">
        <v>16975048000</v>
      </c>
      <c r="G182" s="1">
        <v>0</v>
      </c>
      <c r="H182" s="1">
        <v>33021994000</v>
      </c>
      <c r="I182" s="1">
        <v>1665424000</v>
      </c>
      <c r="J182" s="1">
        <v>31595276000</v>
      </c>
      <c r="K182" s="1">
        <v>28461276000</v>
      </c>
      <c r="L182" s="1">
        <v>1426703000</v>
      </c>
      <c r="M182" s="1">
        <v>324099000</v>
      </c>
      <c r="N182" s="1">
        <v>2562151000</v>
      </c>
      <c r="O182" s="1">
        <v>4278003000</v>
      </c>
      <c r="P182" s="1">
        <v>2.5100000000000051</v>
      </c>
      <c r="Q182" s="1">
        <v>8.2200000000000006</v>
      </c>
      <c r="R182" s="1">
        <v>1.36</v>
      </c>
      <c r="S182" s="1">
        <v>1.84</v>
      </c>
      <c r="T182" s="1">
        <v>2.29</v>
      </c>
      <c r="U182" s="1">
        <v>7.97</v>
      </c>
      <c r="V182" s="1">
        <v>7.96</v>
      </c>
      <c r="W182" s="1">
        <v>7.79</v>
      </c>
      <c r="X182" s="1" t="s">
        <v>230</v>
      </c>
      <c r="Y182" s="1">
        <v>0.22716641094888004</v>
      </c>
      <c r="Z182" s="1">
        <v>22.145657505451378</v>
      </c>
      <c r="AA182" s="1">
        <v>1</v>
      </c>
      <c r="AB182" s="1">
        <v>1</v>
      </c>
    </row>
    <row r="183" spans="1:28">
      <c r="A183" s="1" t="s">
        <v>227</v>
      </c>
      <c r="B183" s="1">
        <v>42664</v>
      </c>
      <c r="C183" s="1" t="s">
        <v>37</v>
      </c>
      <c r="D183" s="109">
        <f>IFERROR(VLOOKUP(C183, Рейтинг!$A$2:$C$22, 3, FALSE), VLOOKUP(C183, Рейтинг!$B$2:$C$22, 2, FALSE))</f>
        <v>7.0000000000000001E-3</v>
      </c>
      <c r="E183" s="1">
        <v>5880727000</v>
      </c>
      <c r="F183" s="1">
        <v>16317065000</v>
      </c>
      <c r="G183" s="1">
        <v>0</v>
      </c>
      <c r="H183" s="1">
        <v>35095430000</v>
      </c>
      <c r="I183" s="1">
        <v>3295210000</v>
      </c>
      <c r="J183" s="1">
        <v>34066715000</v>
      </c>
      <c r="K183" s="1">
        <v>29416505000</v>
      </c>
      <c r="L183" s="1">
        <v>1028715000</v>
      </c>
      <c r="M183" s="1">
        <v>70285000</v>
      </c>
      <c r="N183" s="1">
        <v>6638868000</v>
      </c>
      <c r="O183" s="1">
        <v>4297745000</v>
      </c>
      <c r="P183" s="1">
        <v>5.3900000000000006</v>
      </c>
      <c r="Q183" s="1">
        <v>10.33</v>
      </c>
      <c r="R183" s="1">
        <v>0.84</v>
      </c>
      <c r="S183" s="1">
        <v>1.25</v>
      </c>
      <c r="T183" s="1">
        <v>1.74</v>
      </c>
      <c r="U183" s="1">
        <v>9.0299999999999994</v>
      </c>
      <c r="V183" s="1">
        <v>8.6199999999999992</v>
      </c>
      <c r="W183" s="1">
        <v>8.4600000000000009</v>
      </c>
      <c r="X183" s="1" t="s">
        <v>231</v>
      </c>
      <c r="Y183" s="1">
        <v>6.8323102122550952E-2</v>
      </c>
      <c r="Z183" s="1">
        <v>33.115794948066274</v>
      </c>
      <c r="AA183" s="1">
        <v>1</v>
      </c>
      <c r="AB183" s="1">
        <v>1</v>
      </c>
    </row>
    <row r="184" spans="1:28">
      <c r="A184" s="1" t="s">
        <v>227</v>
      </c>
      <c r="B184" s="1">
        <v>42359</v>
      </c>
      <c r="C184" s="1" t="s">
        <v>37</v>
      </c>
      <c r="D184" s="109">
        <f>IFERROR(VLOOKUP(C184, Рейтинг!$A$2:$C$22, 3, FALSE), VLOOKUP(C184, Рейтинг!$B$2:$C$22, 2, FALSE))</f>
        <v>7.0000000000000001E-3</v>
      </c>
      <c r="E184" s="1">
        <v>4235669000</v>
      </c>
      <c r="F184" s="1">
        <v>13149215000</v>
      </c>
      <c r="G184" s="1">
        <v>0</v>
      </c>
      <c r="H184" s="1">
        <v>33260575000</v>
      </c>
      <c r="I184" s="1">
        <v>4776762000</v>
      </c>
      <c r="J184" s="1">
        <v>32302145000</v>
      </c>
      <c r="K184" s="1">
        <v>25763870000</v>
      </c>
      <c r="L184" s="1">
        <v>958423000</v>
      </c>
      <c r="M184" s="1">
        <v>677432000</v>
      </c>
      <c r="N184" s="1">
        <v>3018316000</v>
      </c>
      <c r="O184" s="1">
        <v>4135591000</v>
      </c>
      <c r="P184" s="1">
        <v>12.909999999999997</v>
      </c>
      <c r="Q184" s="1">
        <v>11.2</v>
      </c>
      <c r="R184" s="1">
        <v>0.96</v>
      </c>
      <c r="S184" s="1">
        <v>1.67</v>
      </c>
      <c r="T184" s="1">
        <v>2.2000000000000002</v>
      </c>
      <c r="U184" s="1">
        <v>10.71</v>
      </c>
      <c r="V184" s="1">
        <v>10.27</v>
      </c>
      <c r="W184" s="1">
        <v>9.86</v>
      </c>
      <c r="X184" s="1" t="s">
        <v>90</v>
      </c>
      <c r="Y184" s="1">
        <v>0.70681943150362625</v>
      </c>
      <c r="Z184" s="1">
        <v>33.703432617956793</v>
      </c>
      <c r="AA184" s="1">
        <v>0</v>
      </c>
      <c r="AB184" s="1">
        <v>1</v>
      </c>
    </row>
    <row r="185" spans="1:28">
      <c r="A185" s="1" t="s">
        <v>227</v>
      </c>
      <c r="B185" s="1">
        <v>42307</v>
      </c>
      <c r="C185" s="1" t="s">
        <v>37</v>
      </c>
      <c r="D185" s="109">
        <f>IFERROR(VLOOKUP(C185, Рейтинг!$A$2:$C$22, 3, FALSE), VLOOKUP(C185, Рейтинг!$B$2:$C$22, 2, FALSE))</f>
        <v>7.0000000000000001E-3</v>
      </c>
      <c r="E185" s="1">
        <v>4235669000</v>
      </c>
      <c r="F185" s="1">
        <v>13149215000</v>
      </c>
      <c r="G185" s="1">
        <v>0</v>
      </c>
      <c r="H185" s="1">
        <v>33260575000</v>
      </c>
      <c r="I185" s="1">
        <v>4776762000</v>
      </c>
      <c r="J185" s="1">
        <v>32302145000</v>
      </c>
      <c r="K185" s="1">
        <v>25763870000</v>
      </c>
      <c r="L185" s="1">
        <v>958423000</v>
      </c>
      <c r="M185" s="1">
        <v>677432000</v>
      </c>
      <c r="N185" s="1">
        <v>3018316000</v>
      </c>
      <c r="O185" s="1">
        <v>4135591000</v>
      </c>
      <c r="P185" s="1">
        <v>12.909999999999997</v>
      </c>
      <c r="Q185" s="1">
        <v>11.46</v>
      </c>
      <c r="R185" s="1">
        <v>0.75</v>
      </c>
      <c r="S185" s="1">
        <v>1.52</v>
      </c>
      <c r="T185" s="1">
        <v>2.16</v>
      </c>
      <c r="U185" s="1">
        <v>10.35</v>
      </c>
      <c r="V185" s="1">
        <v>10.18</v>
      </c>
      <c r="W185" s="1">
        <v>10.119999999999999</v>
      </c>
      <c r="X185" s="1" t="s">
        <v>232</v>
      </c>
      <c r="Y185" s="1">
        <v>0.70681943150362625</v>
      </c>
      <c r="Z185" s="1">
        <v>33.703432617956793</v>
      </c>
      <c r="AA185" s="1">
        <v>0</v>
      </c>
      <c r="AB185" s="1">
        <v>1</v>
      </c>
    </row>
    <row r="186" spans="1:28">
      <c r="A186" s="1" t="s">
        <v>227</v>
      </c>
      <c r="B186" s="1">
        <v>41905</v>
      </c>
      <c r="C186" s="1" t="s">
        <v>37</v>
      </c>
      <c r="D186" s="109">
        <f>IFERROR(VLOOKUP(C186, Рейтинг!$A$2:$C$22, 3, FALSE), VLOOKUP(C186, Рейтинг!$B$2:$C$22, 2, FALSE))</f>
        <v>7.0000000000000001E-3</v>
      </c>
      <c r="E186" s="1">
        <v>1751999000</v>
      </c>
      <c r="F186" s="1">
        <v>23291497000</v>
      </c>
      <c r="G186" s="1">
        <v>0</v>
      </c>
      <c r="H186" s="1">
        <v>27785866000</v>
      </c>
      <c r="I186" s="1">
        <v>120900000</v>
      </c>
      <c r="J186" s="1">
        <v>27151149000</v>
      </c>
      <c r="K186" s="1">
        <v>27136069000</v>
      </c>
      <c r="L186" s="1">
        <v>382586000</v>
      </c>
      <c r="M186" s="1">
        <v>361831000</v>
      </c>
      <c r="N186" s="1">
        <v>0</v>
      </c>
      <c r="O186" s="1">
        <v>0</v>
      </c>
      <c r="P186" s="1">
        <v>11.349999999999994</v>
      </c>
      <c r="Q186" s="1">
        <v>7.96</v>
      </c>
      <c r="R186" s="1">
        <v>0.56999999999999995</v>
      </c>
      <c r="S186" s="1">
        <v>1.78</v>
      </c>
      <c r="T186" s="1">
        <v>2.54</v>
      </c>
      <c r="U186" s="1">
        <v>8.6</v>
      </c>
      <c r="V186" s="1">
        <v>9.42</v>
      </c>
      <c r="W186" s="1">
        <v>9.5500000000000007</v>
      </c>
      <c r="X186" s="1" t="s">
        <v>233</v>
      </c>
      <c r="Y186" s="1">
        <v>0.94575075930640429</v>
      </c>
      <c r="Z186" s="1">
        <v>70.967440000418208</v>
      </c>
      <c r="AA186" s="1">
        <v>0</v>
      </c>
      <c r="AB186" s="1">
        <v>1</v>
      </c>
    </row>
    <row r="187" spans="1:28">
      <c r="A187" s="1" t="s">
        <v>227</v>
      </c>
      <c r="B187" s="1">
        <v>41467</v>
      </c>
      <c r="C187" s="1" t="s">
        <v>39</v>
      </c>
      <c r="D187" s="109">
        <f>IFERROR(VLOOKUP(C187, Рейтинг!$A$2:$C$22, 3, FALSE), VLOOKUP(C187, Рейтинг!$B$2:$C$22, 2, FALSE))</f>
        <v>0.02</v>
      </c>
      <c r="E187" s="1">
        <v>662515000</v>
      </c>
      <c r="F187" s="1">
        <v>23291497000</v>
      </c>
      <c r="G187" s="1">
        <v>0</v>
      </c>
      <c r="H187" s="1">
        <v>27785866000</v>
      </c>
      <c r="I187" s="1">
        <v>120900000</v>
      </c>
      <c r="J187" s="1">
        <v>27289830000</v>
      </c>
      <c r="K187" s="1">
        <v>27161051000</v>
      </c>
      <c r="L187" s="1">
        <v>496036000</v>
      </c>
      <c r="M187" s="1">
        <v>3057246000</v>
      </c>
      <c r="N187" s="1">
        <v>0</v>
      </c>
      <c r="O187" s="1">
        <v>0</v>
      </c>
      <c r="P187" s="1">
        <v>6.4699999999999989</v>
      </c>
      <c r="Q187" s="1">
        <v>5.94</v>
      </c>
      <c r="R187" s="1">
        <v>0.37</v>
      </c>
      <c r="S187" s="1">
        <v>1.43</v>
      </c>
      <c r="T187" s="1">
        <v>2.61</v>
      </c>
      <c r="U187" s="1">
        <v>5.94</v>
      </c>
      <c r="V187" s="1">
        <v>6.21</v>
      </c>
      <c r="W187" s="1">
        <v>7.03</v>
      </c>
      <c r="X187" s="1" t="s">
        <v>234</v>
      </c>
      <c r="Y187" s="1">
        <v>6.1633550790668421</v>
      </c>
      <c r="Z187" s="1">
        <v>55.015825464280816</v>
      </c>
      <c r="AA187" s="1">
        <v>0</v>
      </c>
      <c r="AB187" s="1">
        <v>1</v>
      </c>
    </row>
    <row r="188" spans="1:28">
      <c r="A188" s="1" t="s">
        <v>227</v>
      </c>
      <c r="B188" s="1">
        <v>41208</v>
      </c>
      <c r="C188" s="1" t="s">
        <v>39</v>
      </c>
      <c r="D188" s="109">
        <f>IFERROR(VLOOKUP(C188, Рейтинг!$A$2:$C$22, 3, FALSE), VLOOKUP(C188, Рейтинг!$B$2:$C$22, 2, FALSE))</f>
        <v>0.02</v>
      </c>
      <c r="E188" s="1">
        <v>515097000</v>
      </c>
      <c r="F188" s="1">
        <v>22819126000</v>
      </c>
      <c r="G188" s="1">
        <v>0</v>
      </c>
      <c r="H188" s="1">
        <v>25365815000</v>
      </c>
      <c r="I188" s="1">
        <v>130398000</v>
      </c>
      <c r="J188" s="1">
        <v>25267493000</v>
      </c>
      <c r="K188" s="1">
        <v>25063165000</v>
      </c>
      <c r="L188" s="1">
        <v>638332000</v>
      </c>
      <c r="M188" s="1">
        <v>1797197000</v>
      </c>
      <c r="N188" s="1">
        <v>0</v>
      </c>
      <c r="O188" s="1">
        <v>0</v>
      </c>
      <c r="P188" s="1">
        <v>6.5699999999999932</v>
      </c>
      <c r="Q188" s="1">
        <v>6.23</v>
      </c>
      <c r="R188" s="1">
        <v>0.3</v>
      </c>
      <c r="S188" s="1">
        <v>0.76</v>
      </c>
      <c r="T188" s="1">
        <v>1.78</v>
      </c>
      <c r="U188" s="1">
        <v>6.53</v>
      </c>
      <c r="V188" s="1">
        <v>6.83</v>
      </c>
      <c r="W188" s="1">
        <v>7.31</v>
      </c>
      <c r="X188" s="1" t="s">
        <v>235</v>
      </c>
      <c r="Y188" s="1">
        <v>2.8154581001735774</v>
      </c>
      <c r="Z188" s="1">
        <v>39.583622628976769</v>
      </c>
      <c r="AA188" s="1">
        <v>0</v>
      </c>
      <c r="AB188" s="1">
        <v>1</v>
      </c>
    </row>
    <row r="189" spans="1:28">
      <c r="A189" s="1" t="s">
        <v>227</v>
      </c>
      <c r="B189" s="1">
        <v>40843</v>
      </c>
      <c r="C189" s="1" t="s">
        <v>39</v>
      </c>
      <c r="D189" s="109">
        <f>IFERROR(VLOOKUP(C189, Рейтинг!$A$2:$C$22, 3, FALSE), VLOOKUP(C189, Рейтинг!$B$2:$C$22, 2, FALSE))</f>
        <v>0.02</v>
      </c>
      <c r="E189" s="1">
        <v>344151000</v>
      </c>
      <c r="F189" s="1">
        <v>20026889000</v>
      </c>
      <c r="G189" s="1">
        <v>0</v>
      </c>
      <c r="H189" s="1">
        <v>23129108000</v>
      </c>
      <c r="I189" s="1">
        <v>19473000</v>
      </c>
      <c r="J189" s="1">
        <v>22898141000</v>
      </c>
      <c r="K189" s="1">
        <v>22870877000</v>
      </c>
      <c r="L189" s="1">
        <v>230967000</v>
      </c>
      <c r="M189" s="1">
        <v>-4088390000</v>
      </c>
      <c r="N189" s="1">
        <v>0</v>
      </c>
      <c r="O189" s="1">
        <v>0</v>
      </c>
      <c r="P189" s="1">
        <v>6.0999999999999943</v>
      </c>
      <c r="Q189" s="1">
        <v>4.92</v>
      </c>
      <c r="R189" s="1">
        <v>0.31</v>
      </c>
      <c r="S189" s="1">
        <v>1.2</v>
      </c>
      <c r="T189" s="1">
        <v>2.42</v>
      </c>
      <c r="U189" s="1">
        <v>6.2</v>
      </c>
      <c r="V189" s="1">
        <v>7.76</v>
      </c>
      <c r="W189" s="1">
        <v>8.1999999999999993</v>
      </c>
      <c r="X189" s="1" t="s">
        <v>42</v>
      </c>
      <c r="Y189" s="1">
        <v>-17.701186749622241</v>
      </c>
      <c r="Z189" s="1">
        <v>99.140314417211115</v>
      </c>
      <c r="AA189" s="1">
        <v>0</v>
      </c>
      <c r="AB189" s="1">
        <v>1</v>
      </c>
    </row>
    <row r="190" spans="1:28">
      <c r="A190" s="1" t="s">
        <v>227</v>
      </c>
      <c r="B190" s="1">
        <v>40834</v>
      </c>
      <c r="C190" s="1" t="s">
        <v>39</v>
      </c>
      <c r="D190" s="109">
        <f>IFERROR(VLOOKUP(C190, Рейтинг!$A$2:$C$22, 3, FALSE), VLOOKUP(C190, Рейтинг!$B$2:$C$22, 2, FALSE))</f>
        <v>0.02</v>
      </c>
      <c r="E190" s="1">
        <v>344151000</v>
      </c>
      <c r="F190" s="1">
        <v>20026889000</v>
      </c>
      <c r="G190" s="1">
        <v>0</v>
      </c>
      <c r="H190" s="1">
        <v>23129108000</v>
      </c>
      <c r="I190" s="1">
        <v>19473000</v>
      </c>
      <c r="J190" s="1">
        <v>22898141000</v>
      </c>
      <c r="K190" s="1">
        <v>22870877000</v>
      </c>
      <c r="L190" s="1">
        <v>230967000</v>
      </c>
      <c r="M190" s="1">
        <v>-4088390000</v>
      </c>
      <c r="N190" s="1">
        <v>0</v>
      </c>
      <c r="O190" s="1">
        <v>0</v>
      </c>
      <c r="P190" s="1">
        <v>6.0999999999999943</v>
      </c>
      <c r="Q190" s="1">
        <v>5.04</v>
      </c>
      <c r="R190" s="1">
        <v>0.28000000000000003</v>
      </c>
      <c r="S190" s="1">
        <v>1.07</v>
      </c>
      <c r="T190" s="1">
        <v>2.19</v>
      </c>
      <c r="U190" s="1">
        <v>6.55</v>
      </c>
      <c r="V190" s="1">
        <v>8.19</v>
      </c>
      <c r="W190" s="1">
        <v>8.65</v>
      </c>
      <c r="X190" s="1" t="s">
        <v>43</v>
      </c>
      <c r="Y190" s="1">
        <v>-17.701186749622241</v>
      </c>
      <c r="Z190" s="1">
        <v>99.140314417211115</v>
      </c>
      <c r="AA190" s="1">
        <v>0</v>
      </c>
      <c r="AB190" s="1">
        <v>1</v>
      </c>
    </row>
    <row r="191" spans="1:28">
      <c r="A191" s="1" t="s">
        <v>227</v>
      </c>
      <c r="B191" s="1">
        <v>40730</v>
      </c>
      <c r="C191" s="1" t="s">
        <v>39</v>
      </c>
      <c r="D191" s="109">
        <f>IFERROR(VLOOKUP(C191, Рейтинг!$A$2:$C$22, 3, FALSE), VLOOKUP(C191, Рейтинг!$B$2:$C$22, 2, FALSE))</f>
        <v>0.02</v>
      </c>
      <c r="E191" s="1">
        <v>344151000</v>
      </c>
      <c r="F191" s="1">
        <v>20026889000</v>
      </c>
      <c r="G191" s="1">
        <v>0</v>
      </c>
      <c r="H191" s="1">
        <v>23129108000</v>
      </c>
      <c r="I191" s="1">
        <v>19473000</v>
      </c>
      <c r="J191" s="1">
        <v>22898141000</v>
      </c>
      <c r="K191" s="1">
        <v>22870877000</v>
      </c>
      <c r="L191" s="1">
        <v>230967000</v>
      </c>
      <c r="M191" s="1">
        <v>-4088390000</v>
      </c>
      <c r="N191" s="1">
        <v>0</v>
      </c>
      <c r="O191" s="1">
        <v>0</v>
      </c>
      <c r="P191" s="1">
        <v>6.0999999999999943</v>
      </c>
      <c r="Q191" s="1">
        <v>3.54</v>
      </c>
      <c r="R191" s="1">
        <v>0.43</v>
      </c>
      <c r="S191" s="1">
        <v>1.66</v>
      </c>
      <c r="T191" s="1">
        <v>3.12</v>
      </c>
      <c r="U191" s="1">
        <v>4.68</v>
      </c>
      <c r="V191" s="1">
        <v>6.46</v>
      </c>
      <c r="W191" s="1">
        <v>8</v>
      </c>
      <c r="X191" s="1" t="s">
        <v>236</v>
      </c>
      <c r="Y191" s="1">
        <v>-17.701186749622241</v>
      </c>
      <c r="Z191" s="1">
        <v>99.140314417211115</v>
      </c>
      <c r="AA191" s="1">
        <v>0</v>
      </c>
      <c r="AB191" s="1">
        <v>1</v>
      </c>
    </row>
    <row r="192" spans="1:28">
      <c r="A192" s="1" t="s">
        <v>227</v>
      </c>
      <c r="B192" s="1">
        <v>40730</v>
      </c>
      <c r="C192" s="1" t="s">
        <v>39</v>
      </c>
      <c r="D192" s="109">
        <f>IFERROR(VLOOKUP(C192, Рейтинг!$A$2:$C$22, 3, FALSE), VLOOKUP(C192, Рейтинг!$B$2:$C$22, 2, FALSE))</f>
        <v>0.02</v>
      </c>
      <c r="E192" s="1">
        <v>344151000</v>
      </c>
      <c r="F192" s="1">
        <v>20026889000</v>
      </c>
      <c r="G192" s="1">
        <v>0</v>
      </c>
      <c r="H192" s="1">
        <v>23129108000</v>
      </c>
      <c r="I192" s="1">
        <v>19473000</v>
      </c>
      <c r="J192" s="1">
        <v>22898141000</v>
      </c>
      <c r="K192" s="1">
        <v>22870877000</v>
      </c>
      <c r="L192" s="1">
        <v>230967000</v>
      </c>
      <c r="M192" s="1">
        <v>-4088390000</v>
      </c>
      <c r="N192" s="1">
        <v>0</v>
      </c>
      <c r="O192" s="1">
        <v>0</v>
      </c>
      <c r="P192" s="1">
        <v>6.0999999999999943</v>
      </c>
      <c r="Q192" s="1">
        <v>3.54</v>
      </c>
      <c r="R192" s="1">
        <v>0.43</v>
      </c>
      <c r="S192" s="1">
        <v>1.66</v>
      </c>
      <c r="T192" s="1">
        <v>3.12</v>
      </c>
      <c r="U192" s="1">
        <v>4.68</v>
      </c>
      <c r="V192" s="1">
        <v>6.46</v>
      </c>
      <c r="W192" s="1">
        <v>8</v>
      </c>
      <c r="X192" s="1" t="s">
        <v>236</v>
      </c>
      <c r="Y192" s="1">
        <v>-17.701186749622241</v>
      </c>
      <c r="Z192" s="1">
        <v>99.140314417211115</v>
      </c>
      <c r="AA192" s="1">
        <v>0</v>
      </c>
      <c r="AB192" s="1">
        <v>1</v>
      </c>
    </row>
    <row r="193" spans="1:28">
      <c r="A193" s="1" t="s">
        <v>227</v>
      </c>
      <c r="B193" s="1">
        <v>40126</v>
      </c>
      <c r="C193" s="1" t="s">
        <v>35</v>
      </c>
      <c r="D193" s="109">
        <f>IFERROR(VLOOKUP(C193, Рейтинг!$A$2:$C$22, 3, FALSE), VLOOKUP(C193, Рейтинг!$B$2:$C$22, 2, FALSE))</f>
        <v>0</v>
      </c>
      <c r="E193" s="1">
        <v>903146000</v>
      </c>
      <c r="F193" s="1">
        <v>19501580000</v>
      </c>
      <c r="G193" s="1">
        <v>0</v>
      </c>
      <c r="H193" s="1">
        <v>26157528000</v>
      </c>
      <c r="I193" s="1">
        <v>131701000</v>
      </c>
      <c r="J193" s="1">
        <v>25300372000</v>
      </c>
      <c r="K193" s="1">
        <v>25168671000</v>
      </c>
      <c r="L193" s="1">
        <v>857156000</v>
      </c>
      <c r="M193" s="1">
        <v>2112129000</v>
      </c>
      <c r="N193" s="1">
        <v>0</v>
      </c>
      <c r="O193" s="1">
        <v>0</v>
      </c>
      <c r="P193" s="1">
        <v>8.7999999999999972</v>
      </c>
      <c r="Q193" s="1" t="e">
        <v>#N/A</v>
      </c>
      <c r="R193" s="1">
        <v>0.87</v>
      </c>
      <c r="S193" s="1">
        <v>2.31</v>
      </c>
      <c r="T193" s="1">
        <v>3.52</v>
      </c>
      <c r="U193" s="1" t="e">
        <v>#N/A</v>
      </c>
      <c r="V193" s="1" t="e">
        <v>#N/A</v>
      </c>
      <c r="W193" s="1" t="e">
        <v>#N/A</v>
      </c>
      <c r="X193" s="1" t="s">
        <v>237</v>
      </c>
      <c r="Y193" s="1">
        <v>2.4641127169383403</v>
      </c>
      <c r="Z193" s="1">
        <v>29.516648078062804</v>
      </c>
      <c r="AA193" s="1">
        <v>0</v>
      </c>
      <c r="AB193" s="1">
        <v>1</v>
      </c>
    </row>
    <row r="194" spans="1:28">
      <c r="D194" s="6"/>
    </row>
    <row r="195" spans="1:28">
      <c r="D195" s="6"/>
    </row>
    <row r="196" spans="1:28">
      <c r="D196" s="6"/>
    </row>
    <row r="197" spans="1:28">
      <c r="D197" s="6"/>
    </row>
    <row r="198" spans="1:28">
      <c r="D198" s="6"/>
    </row>
    <row r="199" spans="1:28">
      <c r="D199" s="6"/>
    </row>
    <row r="200" spans="1:28">
      <c r="D200" s="6"/>
    </row>
    <row r="201" spans="1:28">
      <c r="D201" s="6"/>
    </row>
    <row r="202" spans="1:28">
      <c r="D202" s="7"/>
    </row>
    <row r="203" spans="1:28">
      <c r="D203" s="7"/>
    </row>
    <row r="204" spans="1:28">
      <c r="D204" s="7"/>
    </row>
    <row r="205" spans="1:28">
      <c r="D205" s="7"/>
    </row>
    <row r="206" spans="1:28">
      <c r="D206" s="7"/>
    </row>
    <row r="207" spans="1:28">
      <c r="D207" s="7"/>
    </row>
    <row r="208" spans="1:28">
      <c r="D208" s="7"/>
    </row>
    <row r="209" spans="4:4">
      <c r="D209" s="7"/>
    </row>
    <row r="210" spans="4:4">
      <c r="D210" s="7"/>
    </row>
    <row r="211" spans="4:4">
      <c r="D211" s="7"/>
    </row>
    <row r="212" spans="4:4">
      <c r="D212" s="8"/>
    </row>
    <row r="213" spans="4:4">
      <c r="D213" s="8"/>
    </row>
    <row r="214" spans="4:4">
      <c r="D214" s="8"/>
    </row>
    <row r="215" spans="4:4">
      <c r="D215" s="8"/>
    </row>
    <row r="216" spans="4:4">
      <c r="D216" s="8"/>
    </row>
    <row r="217" spans="4:4">
      <c r="D217" s="8"/>
    </row>
    <row r="218" spans="4:4">
      <c r="D218" s="8"/>
    </row>
    <row r="219" spans="4:4">
      <c r="D219" s="8"/>
    </row>
    <row r="220" spans="4:4">
      <c r="D220" s="8"/>
    </row>
    <row r="777" spans="4:4">
      <c r="D777" s="9"/>
    </row>
    <row r="778" spans="4:4">
      <c r="D778" s="9"/>
    </row>
    <row r="779" spans="4:4">
      <c r="D779" s="9"/>
    </row>
    <row r="780" spans="4:4">
      <c r="D780" s="9"/>
    </row>
    <row r="781" spans="4:4">
      <c r="D781" s="9"/>
    </row>
    <row r="782" spans="4:4">
      <c r="D782" s="9"/>
    </row>
    <row r="783" spans="4:4">
      <c r="D783" s="9"/>
    </row>
    <row r="784" spans="4:4">
      <c r="D784" s="9"/>
    </row>
    <row r="785" spans="4:4">
      <c r="D785" s="9"/>
    </row>
    <row r="786" spans="4:4">
      <c r="D786" s="9"/>
    </row>
    <row r="787" spans="4:4">
      <c r="D787" s="9"/>
    </row>
    <row r="788" spans="4:4">
      <c r="D788" s="9"/>
    </row>
    <row r="789" spans="4:4">
      <c r="D789" s="9"/>
    </row>
    <row r="790" spans="4:4">
      <c r="D790" s="9"/>
    </row>
    <row r="791" spans="4:4">
      <c r="D791" s="9"/>
    </row>
    <row r="792" spans="4:4">
      <c r="D792" s="9"/>
    </row>
    <row r="793" spans="4:4">
      <c r="D793" s="9"/>
    </row>
    <row r="794" spans="4:4">
      <c r="D794" s="9"/>
    </row>
    <row r="795" spans="4:4">
      <c r="D795" s="9"/>
    </row>
    <row r="796" spans="4:4">
      <c r="D796" s="9"/>
    </row>
    <row r="797" spans="4:4">
      <c r="D797" s="9"/>
    </row>
    <row r="798" spans="4:4">
      <c r="D798" s="9"/>
    </row>
    <row r="799" spans="4:4">
      <c r="D799" s="9"/>
    </row>
    <row r="800" spans="4:4">
      <c r="D800" s="9"/>
    </row>
    <row r="801" spans="4:4">
      <c r="D801" s="9"/>
    </row>
    <row r="802" spans="4:4">
      <c r="D802" s="9"/>
    </row>
    <row r="803" spans="4:4">
      <c r="D803" s="9"/>
    </row>
    <row r="804" spans="4:4">
      <c r="D804" s="9"/>
    </row>
    <row r="805" spans="4:4">
      <c r="D805" s="9"/>
    </row>
    <row r="806" spans="4:4">
      <c r="D806" s="9"/>
    </row>
    <row r="807" spans="4:4">
      <c r="D807" s="9"/>
    </row>
    <row r="808" spans="4:4">
      <c r="D808" s="9"/>
    </row>
    <row r="809" spans="4:4">
      <c r="D809" s="9"/>
    </row>
    <row r="810" spans="4:4">
      <c r="D810" s="9"/>
    </row>
    <row r="811" spans="4:4">
      <c r="D811" s="9"/>
    </row>
    <row r="812" spans="4:4">
      <c r="D812" s="9"/>
    </row>
    <row r="813" spans="4:4">
      <c r="D813" s="9"/>
    </row>
    <row r="814" spans="4:4">
      <c r="D814" s="9"/>
    </row>
    <row r="815" spans="4:4">
      <c r="D815" s="9"/>
    </row>
    <row r="816" spans="4:4">
      <c r="D816" s="9"/>
    </row>
    <row r="817" spans="4:4">
      <c r="D817" s="9"/>
    </row>
    <row r="818" spans="4:4">
      <c r="D818" s="9"/>
    </row>
    <row r="819" spans="4:4">
      <c r="D819" s="9"/>
    </row>
    <row r="820" spans="4:4">
      <c r="D820" s="9"/>
    </row>
    <row r="821" spans="4:4">
      <c r="D821" s="9"/>
    </row>
    <row r="822" spans="4:4">
      <c r="D822" s="9"/>
    </row>
    <row r="823" spans="4:4">
      <c r="D823" s="9"/>
    </row>
    <row r="824" spans="4:4">
      <c r="D824" s="9"/>
    </row>
    <row r="825" spans="4:4">
      <c r="D825" s="9"/>
    </row>
    <row r="826" spans="4:4">
      <c r="D826" s="9"/>
    </row>
    <row r="827" spans="4:4">
      <c r="D827" s="9"/>
    </row>
    <row r="828" spans="4:4">
      <c r="D828" s="9"/>
    </row>
    <row r="829" spans="4:4">
      <c r="D829" s="9"/>
    </row>
    <row r="830" spans="4:4">
      <c r="D830" s="9"/>
    </row>
    <row r="831" spans="4:4">
      <c r="D831" s="9"/>
    </row>
    <row r="832" spans="4:4">
      <c r="D832" s="9"/>
    </row>
    <row r="833" spans="4:4">
      <c r="D833" s="9"/>
    </row>
    <row r="834" spans="4:4">
      <c r="D834" s="9"/>
    </row>
    <row r="835" spans="4:4">
      <c r="D835" s="9"/>
    </row>
    <row r="836" spans="4:4">
      <c r="D836" s="9"/>
    </row>
    <row r="837" spans="4:4">
      <c r="D837" s="9"/>
    </row>
    <row r="838" spans="4:4">
      <c r="D838" s="9"/>
    </row>
    <row r="839" spans="4:4">
      <c r="D839" s="9"/>
    </row>
    <row r="840" spans="4:4">
      <c r="D840" s="9"/>
    </row>
    <row r="841" spans="4:4">
      <c r="D841" s="9"/>
    </row>
    <row r="842" spans="4:4">
      <c r="D842" s="9"/>
    </row>
    <row r="843" spans="4:4">
      <c r="D843" s="9"/>
    </row>
    <row r="844" spans="4:4">
      <c r="D844" s="9"/>
    </row>
    <row r="845" spans="4:4">
      <c r="D845" s="9"/>
    </row>
    <row r="846" spans="4:4">
      <c r="D846" s="9"/>
    </row>
    <row r="847" spans="4:4">
      <c r="D847" s="9"/>
    </row>
    <row r="848" spans="4:4">
      <c r="D848" s="9"/>
    </row>
    <row r="849" spans="4:4">
      <c r="D849" s="9"/>
    </row>
    <row r="850" spans="4:4">
      <c r="D850" s="9"/>
    </row>
    <row r="851" spans="4:4">
      <c r="D851" s="9"/>
    </row>
    <row r="852" spans="4:4">
      <c r="D852" s="9"/>
    </row>
    <row r="853" spans="4:4">
      <c r="D853" s="9"/>
    </row>
    <row r="854" spans="4:4">
      <c r="D854" s="9"/>
    </row>
    <row r="855" spans="4:4">
      <c r="D855" s="9"/>
    </row>
    <row r="856" spans="4:4">
      <c r="D856" s="9"/>
    </row>
    <row r="857" spans="4:4">
      <c r="D857" s="9"/>
    </row>
    <row r="858" spans="4:4">
      <c r="D858" s="9"/>
    </row>
    <row r="859" spans="4:4">
      <c r="D859" s="9"/>
    </row>
    <row r="860" spans="4:4">
      <c r="D860" s="9"/>
    </row>
    <row r="861" spans="4:4">
      <c r="D861" s="9"/>
    </row>
    <row r="862" spans="4:4">
      <c r="D862" s="9"/>
    </row>
    <row r="863" spans="4:4">
      <c r="D863" s="9"/>
    </row>
    <row r="864" spans="4:4">
      <c r="D864" s="9"/>
    </row>
    <row r="865" spans="4:4">
      <c r="D865" s="9"/>
    </row>
    <row r="866" spans="4:4">
      <c r="D866" s="9"/>
    </row>
    <row r="867" spans="4:4">
      <c r="D867" s="9"/>
    </row>
    <row r="868" spans="4:4">
      <c r="D868" s="9"/>
    </row>
    <row r="869" spans="4:4">
      <c r="D869" s="9"/>
    </row>
    <row r="870" spans="4:4">
      <c r="D870" s="9"/>
    </row>
    <row r="871" spans="4:4">
      <c r="D871" s="9"/>
    </row>
    <row r="872" spans="4:4">
      <c r="D872" s="9"/>
    </row>
    <row r="873" spans="4:4">
      <c r="D873" s="9"/>
    </row>
    <row r="874" spans="4:4">
      <c r="D874" s="9"/>
    </row>
    <row r="875" spans="4:4">
      <c r="D875" s="9"/>
    </row>
    <row r="876" spans="4:4">
      <c r="D876" s="9"/>
    </row>
    <row r="877" spans="4:4">
      <c r="D877" s="9"/>
    </row>
    <row r="878" spans="4:4">
      <c r="D878" s="9"/>
    </row>
    <row r="879" spans="4:4">
      <c r="D879" s="9"/>
    </row>
    <row r="880" spans="4:4">
      <c r="D880" s="9"/>
    </row>
    <row r="881" spans="4:4">
      <c r="D881" s="9"/>
    </row>
    <row r="882" spans="4:4">
      <c r="D882" s="9"/>
    </row>
    <row r="883" spans="4:4">
      <c r="D883" s="9"/>
    </row>
    <row r="884" spans="4:4">
      <c r="D884" s="9"/>
    </row>
    <row r="885" spans="4:4">
      <c r="D885" s="9"/>
    </row>
    <row r="886" spans="4:4">
      <c r="D886" s="9"/>
    </row>
    <row r="887" spans="4:4">
      <c r="D887" s="9"/>
    </row>
    <row r="888" spans="4:4">
      <c r="D888" s="9"/>
    </row>
    <row r="889" spans="4:4">
      <c r="D889" s="9"/>
    </row>
    <row r="890" spans="4:4">
      <c r="D890" s="9"/>
    </row>
    <row r="891" spans="4:4">
      <c r="D891" s="9"/>
    </row>
    <row r="892" spans="4:4">
      <c r="D892" s="9"/>
    </row>
    <row r="893" spans="4:4">
      <c r="D893" s="9"/>
    </row>
    <row r="894" spans="4:4">
      <c r="D894" s="9"/>
    </row>
    <row r="895" spans="4:4">
      <c r="D895" s="9"/>
    </row>
    <row r="896" spans="4:4">
      <c r="D896" s="9"/>
    </row>
    <row r="897" spans="4:4">
      <c r="D897" s="9"/>
    </row>
    <row r="898" spans="4:4">
      <c r="D898" s="9"/>
    </row>
    <row r="899" spans="4:4">
      <c r="D899" s="9"/>
    </row>
    <row r="900" spans="4:4">
      <c r="D900" s="9"/>
    </row>
    <row r="901" spans="4:4">
      <c r="D901" s="9"/>
    </row>
    <row r="902" spans="4:4">
      <c r="D902" s="9"/>
    </row>
    <row r="903" spans="4:4">
      <c r="D903" s="9"/>
    </row>
    <row r="904" spans="4:4">
      <c r="D904" s="9"/>
    </row>
    <row r="905" spans="4:4">
      <c r="D905" s="9"/>
    </row>
    <row r="906" spans="4:4">
      <c r="D906" s="9"/>
    </row>
    <row r="907" spans="4:4">
      <c r="D907" s="9"/>
    </row>
    <row r="908" spans="4:4">
      <c r="D908" s="9"/>
    </row>
    <row r="909" spans="4:4">
      <c r="D909" s="9"/>
    </row>
    <row r="910" spans="4:4">
      <c r="D910" s="9"/>
    </row>
    <row r="911" spans="4:4">
      <c r="D911" s="9"/>
    </row>
    <row r="912" spans="4:4">
      <c r="D912" s="9"/>
    </row>
    <row r="913" spans="4:4">
      <c r="D913" s="9"/>
    </row>
    <row r="914" spans="4:4">
      <c r="D914" s="9"/>
    </row>
    <row r="915" spans="4:4">
      <c r="D915" s="9"/>
    </row>
    <row r="916" spans="4:4">
      <c r="D916" s="9"/>
    </row>
    <row r="917" spans="4:4">
      <c r="D917" s="9"/>
    </row>
    <row r="918" spans="4:4">
      <c r="D918" s="9"/>
    </row>
    <row r="919" spans="4:4">
      <c r="D919" s="9"/>
    </row>
    <row r="920" spans="4:4">
      <c r="D920" s="9"/>
    </row>
    <row r="921" spans="4:4">
      <c r="D921" s="9"/>
    </row>
    <row r="922" spans="4:4">
      <c r="D922" s="9"/>
    </row>
    <row r="923" spans="4:4">
      <c r="D923" s="9"/>
    </row>
    <row r="924" spans="4:4">
      <c r="D924" s="9"/>
    </row>
    <row r="925" spans="4:4">
      <c r="D925" s="9"/>
    </row>
    <row r="926" spans="4:4">
      <c r="D926" s="9"/>
    </row>
    <row r="927" spans="4:4">
      <c r="D927" s="9"/>
    </row>
    <row r="928" spans="4:4">
      <c r="D928" s="9"/>
    </row>
    <row r="929" spans="4:4">
      <c r="D929" s="9"/>
    </row>
    <row r="930" spans="4:4">
      <c r="D930" s="9"/>
    </row>
    <row r="931" spans="4:4">
      <c r="D931" s="9"/>
    </row>
    <row r="932" spans="4:4">
      <c r="D932" s="9"/>
    </row>
    <row r="933" spans="4:4">
      <c r="D933" s="9"/>
    </row>
    <row r="934" spans="4:4">
      <c r="D934" s="9"/>
    </row>
    <row r="935" spans="4:4">
      <c r="D935" s="9"/>
    </row>
    <row r="936" spans="4:4">
      <c r="D936" s="9"/>
    </row>
    <row r="937" spans="4:4">
      <c r="D937" s="9"/>
    </row>
    <row r="938" spans="4:4">
      <c r="D938" s="9"/>
    </row>
    <row r="939" spans="4:4">
      <c r="D939" s="9"/>
    </row>
    <row r="940" spans="4:4">
      <c r="D940" s="9"/>
    </row>
    <row r="941" spans="4:4">
      <c r="D941" s="9"/>
    </row>
    <row r="942" spans="4:4">
      <c r="D942" s="9"/>
    </row>
    <row r="943" spans="4:4">
      <c r="D943" s="9"/>
    </row>
    <row r="944" spans="4:4">
      <c r="D944" s="9"/>
    </row>
    <row r="945" spans="4:4">
      <c r="D945" s="9"/>
    </row>
    <row r="946" spans="4:4">
      <c r="D946" s="9"/>
    </row>
    <row r="947" spans="4:4">
      <c r="D947" s="9"/>
    </row>
    <row r="948" spans="4:4">
      <c r="D948" s="9"/>
    </row>
    <row r="949" spans="4:4">
      <c r="D949" s="9"/>
    </row>
    <row r="950" spans="4:4">
      <c r="D950" s="9"/>
    </row>
    <row r="951" spans="4:4">
      <c r="D951" s="9"/>
    </row>
    <row r="952" spans="4:4">
      <c r="D952" s="9"/>
    </row>
    <row r="953" spans="4:4">
      <c r="D953" s="9"/>
    </row>
    <row r="954" spans="4:4">
      <c r="D954" s="9"/>
    </row>
    <row r="955" spans="4:4">
      <c r="D955" s="9"/>
    </row>
    <row r="956" spans="4:4">
      <c r="D956" s="9"/>
    </row>
    <row r="957" spans="4:4">
      <c r="D957" s="9"/>
    </row>
    <row r="958" spans="4:4">
      <c r="D958" s="9"/>
    </row>
    <row r="959" spans="4:4">
      <c r="D959" s="9"/>
    </row>
    <row r="960" spans="4:4">
      <c r="D960" s="9"/>
    </row>
    <row r="961" spans="4:4">
      <c r="D961" s="9"/>
    </row>
    <row r="962" spans="4:4">
      <c r="D962" s="9"/>
    </row>
    <row r="963" spans="4:4">
      <c r="D963" s="9"/>
    </row>
    <row r="964" spans="4:4">
      <c r="D964" s="9"/>
    </row>
    <row r="965" spans="4:4">
      <c r="D965" s="9"/>
    </row>
    <row r="966" spans="4:4">
      <c r="D966" s="9"/>
    </row>
    <row r="967" spans="4:4">
      <c r="D967" s="9"/>
    </row>
    <row r="968" spans="4:4">
      <c r="D968" s="9"/>
    </row>
    <row r="969" spans="4:4">
      <c r="D969" s="9"/>
    </row>
    <row r="970" spans="4:4">
      <c r="D970" s="9"/>
    </row>
    <row r="971" spans="4:4">
      <c r="D971" s="9"/>
    </row>
    <row r="972" spans="4:4">
      <c r="D972" s="9"/>
    </row>
    <row r="973" spans="4:4">
      <c r="D973" s="9"/>
    </row>
    <row r="974" spans="4:4">
      <c r="D974" s="9"/>
    </row>
    <row r="975" spans="4:4">
      <c r="D975" s="9"/>
    </row>
    <row r="976" spans="4:4">
      <c r="D976" s="9"/>
    </row>
    <row r="977" spans="4:4">
      <c r="D977" s="9"/>
    </row>
    <row r="978" spans="4:4">
      <c r="D978" s="9"/>
    </row>
    <row r="979" spans="4:4">
      <c r="D979" s="9"/>
    </row>
    <row r="980" spans="4:4">
      <c r="D980" s="9"/>
    </row>
    <row r="981" spans="4:4">
      <c r="D981" s="9"/>
    </row>
    <row r="982" spans="4:4">
      <c r="D982" s="9"/>
    </row>
    <row r="983" spans="4:4">
      <c r="D983" s="9"/>
    </row>
    <row r="984" spans="4:4">
      <c r="D984" s="9"/>
    </row>
    <row r="985" spans="4:4">
      <c r="D985" s="9"/>
    </row>
    <row r="986" spans="4:4">
      <c r="D986" s="9"/>
    </row>
    <row r="987" spans="4:4">
      <c r="D987" s="9"/>
    </row>
    <row r="988" spans="4:4">
      <c r="D988" s="9"/>
    </row>
    <row r="989" spans="4:4">
      <c r="D989" s="9"/>
    </row>
    <row r="990" spans="4:4">
      <c r="D990" s="9"/>
    </row>
    <row r="991" spans="4:4">
      <c r="D991" s="9"/>
    </row>
    <row r="992" spans="4:4">
      <c r="D992" s="9"/>
    </row>
    <row r="993" spans="4:4">
      <c r="D993" s="9"/>
    </row>
    <row r="994" spans="4:4">
      <c r="D994" s="9"/>
    </row>
    <row r="995" spans="4:4">
      <c r="D995" s="9"/>
    </row>
    <row r="996" spans="4:4">
      <c r="D996" s="9"/>
    </row>
    <row r="997" spans="4:4">
      <c r="D997" s="9"/>
    </row>
    <row r="998" spans="4:4">
      <c r="D998" s="9"/>
    </row>
    <row r="999" spans="4:4">
      <c r="D999" s="9"/>
    </row>
    <row r="1000" spans="4:4">
      <c r="D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AB974"/>
  <sheetViews>
    <sheetView workbookViewId="0"/>
  </sheetViews>
  <sheetFormatPr defaultColWidth="14.42578125" defaultRowHeight="15" customHeight="1"/>
  <cols>
    <col min="1" max="1" width="32.5703125" customWidth="1"/>
    <col min="2" max="2" width="14.42578125" customWidth="1"/>
    <col min="3" max="5" width="18.85546875" customWidth="1"/>
    <col min="6" max="8" width="51.5703125" customWidth="1"/>
    <col min="9" max="9" width="41.7109375" customWidth="1"/>
    <col min="10" max="11" width="46.140625" customWidth="1"/>
    <col min="22" max="24" width="17.28515625" customWidth="1"/>
    <col min="26" max="26" width="29.28515625" customWidth="1"/>
  </cols>
  <sheetData>
    <row r="1" spans="1:28" ht="15.75" customHeight="1">
      <c r="A1" s="10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5" t="s">
        <v>9</v>
      </c>
      <c r="K1" s="15" t="s">
        <v>10</v>
      </c>
      <c r="L1" s="16" t="s">
        <v>11</v>
      </c>
      <c r="M1" s="17" t="s">
        <v>12</v>
      </c>
      <c r="N1" s="16" t="s">
        <v>13</v>
      </c>
      <c r="O1" s="16" t="s">
        <v>14</v>
      </c>
      <c r="P1" s="18" t="s">
        <v>15</v>
      </c>
      <c r="Q1" s="18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20" t="s">
        <v>21</v>
      </c>
      <c r="W1" s="20" t="s">
        <v>22</v>
      </c>
      <c r="X1" s="21" t="s">
        <v>23</v>
      </c>
      <c r="Y1" s="22" t="s">
        <v>24</v>
      </c>
      <c r="Z1" s="23" t="s">
        <v>25</v>
      </c>
      <c r="AA1" s="24" t="s">
        <v>26</v>
      </c>
      <c r="AB1" s="24" t="s">
        <v>27</v>
      </c>
    </row>
    <row r="2" spans="1:28" ht="15.75" customHeight="1">
      <c r="A2" s="8" t="s">
        <v>28</v>
      </c>
      <c r="B2" s="25">
        <v>44104</v>
      </c>
      <c r="C2" s="3" t="s">
        <v>29</v>
      </c>
      <c r="D2" s="3" t="e">
        <f ca="1">_xludf.IFNA(VLOOKUP(C2, Рейтинг!$A$2:$C$22, 3, FALSE), VLOOKUP(C2, Рейтинг!$B$2:$C$22, 2, FALSE))</f>
        <v>#NAME?</v>
      </c>
      <c r="E2" s="26">
        <f>IF(ISNUMBER('Неочищенные данные'!D3), 'Неочищенные данные'!D3 * 1000, SUBSTITUTE((SUBSTITUTE('Неочищенные данные'!D3, " ", "")), ",", ".") * 1000)</f>
        <v>197831000</v>
      </c>
      <c r="F2" s="27" t="e">
        <f>IF(ISNUMBER('Неочищенные данные'!E3), 'Неочищенные данные'!E3 * 1000, SUBSTITUTE((SUBSTITUTE('Неочищенные данные'!E3, " ", "")), ",", ".") * 1000)</f>
        <v>#VALUE!</v>
      </c>
      <c r="G2" s="27">
        <f>IF(ISNUMBER('Неочищенные данные'!F3), 'Неочищенные данные'!F3 * 1000, SUBSTITUTE((SUBSTITUTE('Неочищенные данные'!F3, " ", "")), ",", ".") * 1000)</f>
        <v>36830089000</v>
      </c>
      <c r="H2" s="27">
        <f>IF(ISNUMBER('Неочищенные данные'!G3), 'Неочищенные данные'!G3 * 1000, SUBSTITUTE((SUBSTITUTE('Неочищенные данные'!G3, " ", "")), ",", ".") * 1000)</f>
        <v>0</v>
      </c>
      <c r="I2" s="27">
        <f>IF(ISNUMBER('Неочищенные данные'!H3), 'Неочищенные данные'!H3 * 1000, SUBSTITUTE((SUBSTITUTE('Неочищенные данные'!H3, " ", "")), ",", ".") * 1000)</f>
        <v>338000</v>
      </c>
      <c r="J2" s="27">
        <f>IF(ISNUMBER('Неочищенные данные'!I3), 'Неочищенные данные'!I3 * 1000, SUBSTITUTE((SUBSTITUTE('Неочищенные данные'!I3, " ", "")), ",", ".") * 1000)</f>
        <v>32709571000</v>
      </c>
      <c r="K2" s="27">
        <f>IF(ISNUMBER('Неочищенные данные'!J3), 'Неочищенные данные'!J3 * 1000, SUBSTITUTE((SUBSTITUTE('Неочищенные данные'!J3, " ", "")), ",", ".") * 1000)</f>
        <v>32668895000</v>
      </c>
      <c r="L2" s="27">
        <f>IF(ISNUMBER('Неочищенные данные'!K3), 'Неочищенные данные'!K3 * 1000, SUBSTITUTE((SUBSTITUTE('Неочищенные данные'!K3, " ", "")), ",", ".") * 1000)</f>
        <v>4120518000</v>
      </c>
      <c r="M2" s="27">
        <f>IF(ISNUMBER('Неочищенные данные'!L3), 'Неочищенные данные'!L3 * 1000, SUBSTITUTE((SUBSTITUTE('Неочищенные данные'!L3, " ", "")), ",", ".") * 1000)</f>
        <v>425159000</v>
      </c>
      <c r="N2" s="27">
        <f>IF(ISNUMBER('Неочищенные данные'!M3), 'Неочищенные данные'!M3 * 1000, SUBSTITUTE((SUBSTITUTE('Неочищенные данные'!M3, " ", "")), ",", ".") * 1000)</f>
        <v>901020000</v>
      </c>
      <c r="O2" s="27">
        <f>IF(ISNUMBER('Неочищенные данные'!N3), 'Неочищенные данные'!N3 * 1000, SUBSTITUTE((SUBSTITUTE('Неочищенные данные'!N3, " ", "")), ",", ".") * 1000)</f>
        <v>847748000</v>
      </c>
      <c r="P2" s="1">
        <f>VLOOKUP(YEAR(B2), 'ИПЦ ГКС'!$B$5:$D$34, 3, TRUE)</f>
        <v>2.4000000000000057</v>
      </c>
      <c r="Q2" s="28">
        <f>VLOOKUP(B2, RUONIA!A1:B2466, 2, FALSE)</f>
        <v>4.1900000000000004</v>
      </c>
      <c r="R2" s="1">
        <f>VLOOKUP(B2, Treasury!$D$1:$G$3498, 2, FALSE)</f>
        <v>0.13</v>
      </c>
      <c r="S2" s="1">
        <f>VLOOKUP(B2, Treasury!$D$1:$G$3498, 3, FALSE)</f>
        <v>0.28000000000000003</v>
      </c>
      <c r="T2" s="1">
        <f>VLOOKUP(B2, Treasury!$D$1:$G$3498, 4, FALSE)</f>
        <v>0.69</v>
      </c>
      <c r="U2" s="1">
        <f>VLOOKUP(B2, 'OFZ Yield'!$A:$M, 5, FALSE)</f>
        <v>4.28</v>
      </c>
      <c r="V2" s="1">
        <f>VLOOKUP(B2, 'OFZ Yield'!$A:$M, 7, FALSE)</f>
        <v>4.99</v>
      </c>
      <c r="W2" s="1">
        <f>VLOOKUP(B2, 'OFZ Yield'!$A:$M, 9, FALSE)</f>
        <v>6.03</v>
      </c>
      <c r="X2" s="1" t="str">
        <f>VLOOKUP(B2, IMOEX!$A$1:$B$3284, 2, FALSE)</f>
        <v>2.905,81</v>
      </c>
      <c r="Y2" s="1">
        <f t="shared" ref="Y2:Y25" si="0">M2 / L2</f>
        <v>0.10318095928715759</v>
      </c>
      <c r="Z2" s="1">
        <f t="shared" ref="Z2:Z25" si="1">J2 / L2</f>
        <v>7.9382182046043726</v>
      </c>
      <c r="AA2" s="1" t="e">
        <f ca="1">_xludf.IFNA(VLOOKUP(A2, 'Неочищенные данные'!A3:AI437, 35, FALSE), 0)</f>
        <v>#NAME?</v>
      </c>
      <c r="AB2" s="1">
        <f t="shared" ref="AB2:AB25" si="2">IF(NOT(H2 = 0), 1, 0)</f>
        <v>0</v>
      </c>
    </row>
    <row r="3" spans="1:28" ht="15.75" customHeight="1">
      <c r="A3" s="8" t="s">
        <v>28</v>
      </c>
      <c r="B3" s="25">
        <v>43942</v>
      </c>
      <c r="C3" s="3" t="s">
        <v>29</v>
      </c>
      <c r="D3" s="3" t="e">
        <f ca="1">_xludf.IFNA(VLOOKUP(C3, Рейтинг!$A$2:$C$22, 3, FALSE), VLOOKUP(C3, Рейтинг!$B$2:$C$22, 2, FALSE))</f>
        <v>#NAME?</v>
      </c>
      <c r="E3" s="27">
        <f>IF(ISNUMBER('Неочищенные данные'!D4), 'Неочищенные данные'!D4 * 1000, SUBSTITUTE((SUBSTITUTE('Неочищенные данные'!D4, " ", "")), ",", ".") * 1000)</f>
        <v>748706000</v>
      </c>
      <c r="F3" s="27" t="e">
        <f>IF(ISNUMBER('Неочищенные данные'!E4), 'Неочищенные данные'!E4 * 1000, SUBSTITUTE((SUBSTITUTE('Неочищенные данные'!E4, " ", "")), ",", ".") * 1000)</f>
        <v>#VALUE!</v>
      </c>
      <c r="G3" s="27">
        <f>IF(ISNUMBER('Неочищенные данные'!F4), 'Неочищенные данные'!F4 * 1000, SUBSTITUTE((SUBSTITUTE('Неочищенные данные'!F4, " ", "")), ",", ".") * 1000)</f>
        <v>34914233000</v>
      </c>
      <c r="H3" s="27">
        <f>IF(ISNUMBER('Неочищенные данные'!G4), 'Неочищенные данные'!G4 * 1000, SUBSTITUTE((SUBSTITUTE('Неочищенные данные'!G4, " ", "")), ",", ".") * 1000)</f>
        <v>0</v>
      </c>
      <c r="I3" s="27">
        <f>IF(ISNUMBER('Неочищенные данные'!H4), 'Неочищенные данные'!H4 * 1000, SUBSTITUTE((SUBSTITUTE('Неочищенные данные'!H4, " ", "")), ",", ".") * 1000)</f>
        <v>2008000</v>
      </c>
      <c r="J3" s="27">
        <f>IF(ISNUMBER('Неочищенные данные'!I4), 'Неочищенные данные'!I4 * 1000, SUBSTITUTE((SUBSTITUTE('Неочищенные данные'!I4, " ", "")), ",", ".") * 1000)</f>
        <v>32348271000</v>
      </c>
      <c r="K3" s="27">
        <f>IF(ISNUMBER('Неочищенные данные'!J4), 'Неочищенные данные'!J4 * 1000, SUBSTITUTE((SUBSTITUTE('Неочищенные данные'!J4, " ", "")), ",", ".") * 1000)</f>
        <v>32322076000</v>
      </c>
      <c r="L3" s="27">
        <f>IF(ISNUMBER('Неочищенные данные'!K4), 'Неочищенные данные'!K4 * 1000, SUBSTITUTE((SUBSTITUTE('Неочищенные данные'!K4, " ", "")), ",", ".") * 1000)</f>
        <v>2565962000</v>
      </c>
      <c r="M3" s="27">
        <f>IF(ISNUMBER('Неочищенные данные'!L4), 'Неочищенные данные'!L4 * 1000, SUBSTITUTE((SUBSTITUTE('Неочищенные данные'!L4, " ", "")), ",", ".") * 1000)</f>
        <v>141023000</v>
      </c>
      <c r="N3" s="27">
        <f>IF(ISNUMBER('Неочищенные данные'!M4), 'Неочищенные данные'!M4 * 1000, SUBSTITUTE((SUBSTITUTE('Неочищенные данные'!M4, " ", "")), ",", ".") * 1000)</f>
        <v>670227000</v>
      </c>
      <c r="O3" s="27">
        <f>IF(ISNUMBER('Неочищенные данные'!N4), 'Неочищенные данные'!N4 * 1000, SUBSTITUTE((SUBSTITUTE('Неочищенные данные'!N4, " ", "")), ",", ".") * 1000)</f>
        <v>718284000</v>
      </c>
      <c r="P3" s="1">
        <f>VLOOKUP(YEAR(B3), 'ИПЦ ГКС'!$B$5:$D$34, 3, TRUE)</f>
        <v>2.4000000000000057</v>
      </c>
      <c r="Q3" s="28">
        <f>VLOOKUP(B3, RUONIA!A2:B2467, 2, FALSE)</f>
        <v>6.15</v>
      </c>
      <c r="R3" s="1">
        <f>VLOOKUP(B3, Treasury!$D$1:$G$3498, 2, FALSE)</f>
        <v>0.2</v>
      </c>
      <c r="S3" s="1">
        <f>VLOOKUP(B3, Treasury!$D$1:$G$3498, 3, FALSE)</f>
        <v>0.34</v>
      </c>
      <c r="T3" s="1">
        <f>VLOOKUP(B3, Treasury!$D$1:$G$3498, 4, FALSE)</f>
        <v>0.57999999999999996</v>
      </c>
      <c r="U3" s="1">
        <f>VLOOKUP(B3, 'OFZ Yield'!$A:$M, 5, FALSE)</f>
        <v>5.53</v>
      </c>
      <c r="V3" s="1">
        <f>VLOOKUP(B3, 'OFZ Yield'!$A:$M, 7, FALSE)</f>
        <v>5.78</v>
      </c>
      <c r="W3" s="1">
        <f>VLOOKUP(B3, 'OFZ Yield'!$A:$M, 9, FALSE)</f>
        <v>6.19</v>
      </c>
      <c r="X3" s="1" t="str">
        <f>VLOOKUP(B3, IMOEX!$A$1:$B$3284, 2, FALSE)</f>
        <v>2.488,02</v>
      </c>
      <c r="Y3" s="1">
        <f t="shared" si="0"/>
        <v>5.4959114749166198E-2</v>
      </c>
      <c r="Z3" s="1">
        <f t="shared" si="1"/>
        <v>12.606683575204933</v>
      </c>
      <c r="AA3" s="1" t="e">
        <f ca="1">_xludf.IFNA(VLOOKUP(A3, 'Неочищенные данные'!A4:AI438, 35, FALSE), 0)</f>
        <v>#NAME?</v>
      </c>
      <c r="AB3" s="1">
        <f t="shared" si="2"/>
        <v>0</v>
      </c>
    </row>
    <row r="4" spans="1:28" ht="15.75" customHeight="1">
      <c r="A4" s="8" t="s">
        <v>28</v>
      </c>
      <c r="B4" s="25">
        <v>43614</v>
      </c>
      <c r="C4" s="3" t="s">
        <v>29</v>
      </c>
      <c r="D4" s="3" t="e">
        <f ca="1">_xludf.IFNA(VLOOKUP(C4, Рейтинг!$A$2:$C$22, 3, FALSE), VLOOKUP(C4, Рейтинг!$B$2:$C$22, 2, FALSE))</f>
        <v>#NAME?</v>
      </c>
      <c r="E4" s="27">
        <f>IF(ISNUMBER('Неочищенные данные'!D5), 'Неочищенные данные'!D5 * 1000, SUBSTITUTE((SUBSTITUTE('Неочищенные данные'!D5, " ", "")), ",", ".") * 1000)</f>
        <v>703377000</v>
      </c>
      <c r="F4" s="27" t="e">
        <f>IF(ISNUMBER('Неочищенные данные'!E5), 'Неочищенные данные'!E5 * 1000, SUBSTITUTE((SUBSTITUTE('Неочищенные данные'!E5, " ", "")), ",", ".") * 1000)</f>
        <v>#VALUE!</v>
      </c>
      <c r="G4" s="27">
        <f>IF(ISNUMBER('Неочищенные данные'!F5), 'Неочищенные данные'!F5 * 1000, SUBSTITUTE((SUBSTITUTE('Неочищенные данные'!F5, " ", "")), ",", ".") * 1000)</f>
        <v>31033100000</v>
      </c>
      <c r="H4" s="27">
        <f>IF(ISNUMBER('Неочищенные данные'!G5), 'Неочищенные данные'!G5 * 1000, SUBSTITUTE((SUBSTITUTE('Неочищенные данные'!G5, " ", "")), ",", ".") * 1000)</f>
        <v>0</v>
      </c>
      <c r="I4" s="27">
        <f>IF(ISNUMBER('Неочищенные данные'!H5), 'Неочищенные данные'!H5 * 1000, SUBSTITUTE((SUBSTITUTE('Неочищенные данные'!H5, " ", "")), ",", ".") * 1000)</f>
        <v>1428000</v>
      </c>
      <c r="J4" s="27">
        <f>IF(ISNUMBER('Неочищенные данные'!I5), 'Неочищенные данные'!I5 * 1000, SUBSTITUTE((SUBSTITUTE('Неочищенные данные'!I5, " ", "")), ",", ".") * 1000)</f>
        <v>27854418000</v>
      </c>
      <c r="K4" s="27">
        <f>IF(ISNUMBER('Неочищенные данные'!J5), 'Неочищенные данные'!J5 * 1000, SUBSTITUTE((SUBSTITUTE('Неочищенные данные'!J5, " ", "")), ",", ".") * 1000)</f>
        <v>27500294000</v>
      </c>
      <c r="L4" s="27">
        <f>IF(ISNUMBER('Неочищенные данные'!K5), 'Неочищенные данные'!K5 * 1000, SUBSTITUTE((SUBSTITUTE('Неочищенные данные'!K5, " ", "")), ",", ".") * 1000)</f>
        <v>2517197000</v>
      </c>
      <c r="M4" s="27">
        <f>IF(ISNUMBER('Неочищенные данные'!L5), 'Неочищенные данные'!L5 * 1000, SUBSTITUTE((SUBSTITUTE('Неочищенные данные'!L5, " ", "")), ",", ".") * 1000)</f>
        <v>582165000</v>
      </c>
      <c r="N4" s="27">
        <f>IF(ISNUMBER('Неочищенные данные'!M5), 'Неочищенные данные'!M5 * 1000, SUBSTITUTE((SUBSTITUTE('Неочищенные данные'!M5, " ", "")), ",", ".") * 1000)</f>
        <v>571871000</v>
      </c>
      <c r="O4" s="27">
        <f>IF(ISNUMBER('Неочищенные данные'!N5), 'Неочищенные данные'!N5 * 1000, SUBSTITUTE((SUBSTITUTE('Неочищенные данные'!N5, " ", "")), ",", ".") * 1000)</f>
        <v>654539000</v>
      </c>
      <c r="P4" s="1">
        <f>VLOOKUP(YEAR(B4), 'ИПЦ ГКС'!$B$5:$D$34, 3, TRUE)</f>
        <v>3.0400000000000063</v>
      </c>
      <c r="Q4" s="28">
        <f>VLOOKUP(B4, RUONIA!A3:B2468, 2, FALSE)</f>
        <v>7.81</v>
      </c>
      <c r="R4" s="1">
        <f>VLOOKUP(B4, Treasury!$D$1:$G$3498, 2, FALSE)</f>
        <v>2.09</v>
      </c>
      <c r="S4" s="1">
        <f>VLOOKUP(B4, Treasury!$D$1:$G$3498, 3, FALSE)</f>
        <v>2.0499999999999998</v>
      </c>
      <c r="T4" s="1">
        <f>VLOOKUP(B4, Treasury!$D$1:$G$3498, 4, FALSE)</f>
        <v>2.25</v>
      </c>
      <c r="U4" s="1">
        <f>VLOOKUP(B4, 'OFZ Yield'!$A:$M, 5, FALSE)</f>
        <v>7.37</v>
      </c>
      <c r="V4" s="1">
        <f>VLOOKUP(B4, 'OFZ Yield'!$A:$M, 7, FALSE)</f>
        <v>7.58</v>
      </c>
      <c r="W4" s="1">
        <f>VLOOKUP(B4, 'OFZ Yield'!$A:$M, 9, FALSE)</f>
        <v>7.91</v>
      </c>
      <c r="X4" s="1" t="str">
        <f>VLOOKUP(B4, IMOEX!$A$1:$B$3284, 2, FALSE)</f>
        <v>2.641,15</v>
      </c>
      <c r="Y4" s="1">
        <f t="shared" si="0"/>
        <v>0.23127510480903957</v>
      </c>
      <c r="Z4" s="1">
        <f t="shared" si="1"/>
        <v>11.065648814931846</v>
      </c>
      <c r="AA4" s="1" t="e">
        <f ca="1">_xludf.IFNA(VLOOKUP(A4, 'Неочищенные данные'!A5:AI439, 35, FALSE), 0)</f>
        <v>#NAME?</v>
      </c>
      <c r="AB4" s="1">
        <f t="shared" si="2"/>
        <v>0</v>
      </c>
    </row>
    <row r="5" spans="1:28" ht="15.75" customHeight="1">
      <c r="A5" s="8" t="s">
        <v>28</v>
      </c>
      <c r="B5" s="25">
        <v>43255</v>
      </c>
      <c r="C5" s="3" t="s">
        <v>29</v>
      </c>
      <c r="D5" s="3" t="e">
        <f ca="1">_xludf.IFNA(VLOOKUP(C5, Рейтинг!$A$2:$C$22, 3, FALSE), VLOOKUP(C5, Рейтинг!$B$2:$C$22, 2, FALSE))</f>
        <v>#NAME?</v>
      </c>
      <c r="E5" s="27">
        <f>IF(ISNUMBER('Неочищенные данные'!D6), 'Неочищенные данные'!D6 * 1000, SUBSTITUTE((SUBSTITUTE('Неочищенные данные'!D6, " ", "")), ",", ".") * 1000)</f>
        <v>431237000</v>
      </c>
      <c r="F5" s="27" t="e">
        <f>IF(ISNUMBER('Неочищенные данные'!E6), 'Неочищенные данные'!E6 * 1000, SUBSTITUTE((SUBSTITUTE('Неочищенные данные'!E6, " ", "")), ",", ".") * 1000)</f>
        <v>#VALUE!</v>
      </c>
      <c r="G5" s="27">
        <f>IF(ISNUMBER('Неочищенные данные'!F6), 'Неочищенные данные'!F6 * 1000, SUBSTITUTE((SUBSTITUTE('Неочищенные данные'!F6, " ", "")), ",", ".") * 1000)</f>
        <v>25113766000</v>
      </c>
      <c r="H5" s="27">
        <f>IF(ISNUMBER('Неочищенные данные'!G6), 'Неочищенные данные'!G6 * 1000, SUBSTITUTE((SUBSTITUTE('Неочищенные данные'!G6, " ", "")), ",", ".") * 1000)</f>
        <v>0</v>
      </c>
      <c r="I5" s="27">
        <f>IF(ISNUMBER('Неочищенные данные'!H6), 'Неочищенные данные'!H6 * 1000, SUBSTITUTE((SUBSTITUTE('Неочищенные данные'!H6, " ", "")), ",", ".") * 1000)</f>
        <v>1261000</v>
      </c>
      <c r="J5" s="27">
        <f>IF(ISNUMBER('Неочищенные данные'!I6), 'Неочищенные данные'!I6 * 1000, SUBSTITUTE((SUBSTITUTE('Неочищенные данные'!I6, " ", "")), ",", ".") * 1000)</f>
        <v>23152350000</v>
      </c>
      <c r="K5" s="27">
        <f>IF(ISNUMBER('Неочищенные данные'!J6), 'Неочищенные данные'!J6 * 1000, SUBSTITUTE((SUBSTITUTE('Неочищенные данные'!J6, " ", "")), ",", ".") * 1000)</f>
        <v>22981504000</v>
      </c>
      <c r="L5" s="27">
        <f>IF(ISNUMBER('Неочищенные данные'!K6), 'Неочищенные данные'!K6 * 1000, SUBSTITUTE((SUBSTITUTE('Неочищенные данные'!K6, " ", "")), ",", ".") * 1000)</f>
        <v>1981461000</v>
      </c>
      <c r="M5" s="27">
        <f>IF(ISNUMBER('Неочищенные данные'!L6), 'Неочищенные данные'!L6 * 1000, SUBSTITUTE((SUBSTITUTE('Неочищенные данные'!L6, " ", "")), ",", ".") * 1000)</f>
        <v>533607000</v>
      </c>
      <c r="N5" s="27">
        <f>IF(ISNUMBER('Неочищенные данные'!M6), 'Неочищенные данные'!M6 * 1000, SUBSTITUTE((SUBSTITUTE('Неочищенные данные'!M6, " ", "")), ",", ".") * 1000)</f>
        <v>2510054000</v>
      </c>
      <c r="O5" s="27">
        <f>IF(ISNUMBER('Неочищенные данные'!N6), 'Неочищенные данные'!N6 * 1000, SUBSTITUTE((SUBSTITUTE('Неочищенные данные'!N6, " ", "")), ",", ".") * 1000)</f>
        <v>666179000</v>
      </c>
      <c r="P5" s="1">
        <f>VLOOKUP(YEAR(B5), 'ИПЦ ГКС'!$B$5:$D$34, 3, TRUE)</f>
        <v>4.2600000000000051</v>
      </c>
      <c r="Q5" s="28">
        <f>VLOOKUP(B5, RUONIA!A4:B2469, 2, FALSE)</f>
        <v>6.71</v>
      </c>
      <c r="R5" s="1">
        <f>VLOOKUP(B5, Treasury!$D$1:$G$3498, 2, FALSE)</f>
        <v>2.52</v>
      </c>
      <c r="S5" s="1">
        <f>VLOOKUP(B5, Treasury!$D$1:$G$3498, 3, FALSE)</f>
        <v>2.78</v>
      </c>
      <c r="T5" s="1">
        <f>VLOOKUP(B5, Treasury!$D$1:$G$3498, 4, FALSE)</f>
        <v>2.94</v>
      </c>
      <c r="U5" s="1">
        <f>VLOOKUP(B5, 'OFZ Yield'!$A:$M, 5, FALSE)</f>
        <v>6.67</v>
      </c>
      <c r="V5" s="1">
        <f>VLOOKUP(B5, 'OFZ Yield'!$A:$M, 7, FALSE)</f>
        <v>6.86</v>
      </c>
      <c r="W5" s="1">
        <f>VLOOKUP(B5, 'OFZ Yield'!$A:$M, 9, FALSE)</f>
        <v>7.22</v>
      </c>
      <c r="X5" s="1" t="str">
        <f>VLOOKUP(B5, IMOEX!$A$1:$B$3284, 2, FALSE)</f>
        <v>2.323,64</v>
      </c>
      <c r="Y5" s="1">
        <f t="shared" si="0"/>
        <v>0.2692997742574797</v>
      </c>
      <c r="Z5" s="1">
        <f t="shared" si="1"/>
        <v>11.684484327473516</v>
      </c>
      <c r="AA5" s="1" t="e">
        <f ca="1">_xludf.IFNA(VLOOKUP(A5, 'Неочищенные данные'!A6:AI440, 35, FALSE), 0)</f>
        <v>#NAME?</v>
      </c>
      <c r="AB5" s="1">
        <f t="shared" si="2"/>
        <v>0</v>
      </c>
    </row>
    <row r="6" spans="1:28" ht="15.75" customHeight="1">
      <c r="A6" s="8" t="s">
        <v>28</v>
      </c>
      <c r="B6" s="29">
        <v>42899</v>
      </c>
      <c r="C6" s="3" t="s">
        <v>29</v>
      </c>
      <c r="D6" s="3" t="e">
        <f ca="1">_xludf.IFNA(VLOOKUP(C6, Рейтинг!$A$2:$C$22, 3, FALSE), VLOOKUP(C6, Рейтинг!$B$2:$C$22, 2, FALSE))</f>
        <v>#NAME?</v>
      </c>
      <c r="E6" s="27">
        <f>IF(ISNUMBER('Неочищенные данные'!D7), 'Неочищенные данные'!D7 * 1000, SUBSTITUTE((SUBSTITUTE('Неочищенные данные'!D7, " ", "")), ",", ".") * 1000)</f>
        <v>1043698000</v>
      </c>
      <c r="F6" s="27" t="e">
        <f>IF(ISNUMBER('Неочищенные данные'!E7), 'Неочищенные данные'!E7 * 1000, SUBSTITUTE((SUBSTITUTE('Неочищенные данные'!E7, " ", "")), ",", ".") * 1000)</f>
        <v>#VALUE!</v>
      </c>
      <c r="G6" s="27">
        <f>IF(ISNUMBER('Неочищенные данные'!F7), 'Неочищенные данные'!F7 * 1000, SUBSTITUTE((SUBSTITUTE('Неочищенные данные'!F7, " ", "")), ",", ".") * 1000)</f>
        <v>19315536000</v>
      </c>
      <c r="H6" s="27">
        <f>IF(ISNUMBER('Неочищенные данные'!G7), 'Неочищенные данные'!G7 * 1000, SUBSTITUTE((SUBSTITUTE('Неочищенные данные'!G7, " ", "")), ",", ".") * 1000)</f>
        <v>0</v>
      </c>
      <c r="I6" s="27">
        <f>IF(ISNUMBER('Неочищенные данные'!H7), 'Неочищенные данные'!H7 * 1000, SUBSTITUTE((SUBSTITUTE('Неочищенные данные'!H7, " ", "")), ",", ".") * 1000)</f>
        <v>282000</v>
      </c>
      <c r="J6" s="27">
        <f>IF(ISNUMBER('Неочищенные данные'!I7), 'Неочищенные данные'!I7 * 1000, SUBSTITUTE((SUBSTITUTE('Неочищенные данные'!I7, " ", "")), ",", ".") * 1000)</f>
        <v>17851181000</v>
      </c>
      <c r="K6" s="27">
        <f>IF(ISNUMBER('Неочищенные данные'!J7), 'Неочищенные данные'!J7 * 1000, SUBSTITUTE((SUBSTITUTE('Неочищенные данные'!J7, " ", "")), ",", ".") * 1000)</f>
        <v>17667085000</v>
      </c>
      <c r="L6" s="27">
        <f>IF(ISNUMBER('Неочищенные данные'!K7), 'Неочищенные данные'!K7 * 1000, SUBSTITUTE((SUBSTITUTE('Неочищенные данные'!K7, " ", "")), ",", ".") * 1000)</f>
        <v>1464335000</v>
      </c>
      <c r="M6" s="27">
        <f>IF(ISNUMBER('Неочищенные данные'!L7), 'Неочищенные данные'!L7 * 1000, SUBSTITUTE((SUBSTITUTE('Неочищенные данные'!L7, " ", "")), ",", ".") * 1000)</f>
        <v>321754000</v>
      </c>
      <c r="N6" s="27">
        <f>IF(ISNUMBER('Неочищенные данные'!M7), 'Неочищенные данные'!M7 * 1000, SUBSTITUTE((SUBSTITUTE('Неочищенные данные'!M7, " ", "")), ",", ".") * 1000)</f>
        <v>977936000</v>
      </c>
      <c r="O6" s="27">
        <f>IF(ISNUMBER('Неочищенные данные'!N7), 'Неочищенные данные'!N7 * 1000, SUBSTITUTE((SUBSTITUTE('Неочищенные данные'!N7, " ", "")), ",", ".") * 1000)</f>
        <v>646743000</v>
      </c>
      <c r="P6" s="1">
        <f>VLOOKUP(YEAR(B6), 'ИПЦ ГКС'!$B$5:$D$34, 3, TRUE)</f>
        <v>2.5100000000000051</v>
      </c>
      <c r="Q6" s="28">
        <f>VLOOKUP(B6, RUONIA!A5:B2470, 2, FALSE)</f>
        <v>9.07</v>
      </c>
      <c r="R6" s="1">
        <f>VLOOKUP(B6, Treasury!$D$1:$G$3498, 2, FALSE)</f>
        <v>1.38</v>
      </c>
      <c r="S6" s="1">
        <f>VLOOKUP(B6, Treasury!$D$1:$G$3498, 3, FALSE)</f>
        <v>1.79</v>
      </c>
      <c r="T6" s="1">
        <f>VLOOKUP(B6, Treasury!$D$1:$G$3498, 4, FALSE)</f>
        <v>2.21</v>
      </c>
      <c r="U6" s="1">
        <f>VLOOKUP(B6, 'OFZ Yield'!$A:$M, 5, FALSE)</f>
        <v>8</v>
      </c>
      <c r="V6" s="1">
        <f>VLOOKUP(B6, 'OFZ Yield'!$A:$M, 7, FALSE)</f>
        <v>7.82</v>
      </c>
      <c r="W6" s="1">
        <f>VLOOKUP(B6, 'OFZ Yield'!$A:$M, 9, FALSE)</f>
        <v>7.64</v>
      </c>
      <c r="X6" s="1" t="str">
        <f>VLOOKUP(B6, IMOEX!$A$1:$B$3284, 2, FALSE)</f>
        <v>1.861,27</v>
      </c>
      <c r="Y6" s="1">
        <f t="shared" si="0"/>
        <v>0.21972704333366341</v>
      </c>
      <c r="Z6" s="1">
        <f t="shared" si="1"/>
        <v>12.190640119917916</v>
      </c>
      <c r="AA6" s="1" t="e">
        <f ca="1">_xludf.IFNA(VLOOKUP(A6, 'Неочищенные данные'!A7:AI441, 35, FALSE), 0)</f>
        <v>#NAME?</v>
      </c>
      <c r="AB6" s="1">
        <f t="shared" si="2"/>
        <v>0</v>
      </c>
    </row>
    <row r="7" spans="1:28" ht="15.75" customHeight="1">
      <c r="A7" s="8" t="s">
        <v>28</v>
      </c>
      <c r="B7" s="25">
        <v>42535</v>
      </c>
      <c r="C7" s="30" t="s">
        <v>35</v>
      </c>
      <c r="D7" s="3" t="e">
        <f ca="1">_xludf.IFNA(VLOOKUP(C7, Рейтинг!$A$2:$C$22, 3, FALSE), VLOOKUP(C7, Рейтинг!$B$2:$C$22, 2, FALSE))</f>
        <v>#NAME?</v>
      </c>
      <c r="E7" s="27">
        <f>IF(ISNUMBER('Неочищенные данные'!D8), 'Неочищенные данные'!D8 * 1000, SUBSTITUTE((SUBSTITUTE('Неочищенные данные'!D8, " ", "")), ",", ".") * 1000)</f>
        <v>265289000</v>
      </c>
      <c r="F7" s="27" t="e">
        <f>IF(ISNUMBER('Неочищенные данные'!E8), 'Неочищенные данные'!E8 * 1000, SUBSTITUTE((SUBSTITUTE('Неочищенные данные'!E8, " ", "")), ",", ".") * 1000)</f>
        <v>#VALUE!</v>
      </c>
      <c r="G7" s="27">
        <f>IF(ISNUMBER('Неочищенные данные'!F8), 'Неочищенные данные'!F8 * 1000, SUBSTITUTE((SUBSTITUTE('Неочищенные данные'!F8, " ", "")), ",", ".") * 1000)</f>
        <v>13486367000</v>
      </c>
      <c r="H7" s="27">
        <f>IF(ISNUMBER('Неочищенные данные'!G8), 'Неочищенные данные'!G8 * 1000, SUBSTITUTE((SUBSTITUTE('Неочищенные данные'!G8, " ", "")), ",", ".") * 1000)</f>
        <v>0</v>
      </c>
      <c r="I7" s="27">
        <f>IF(ISNUMBER('Неочищенные данные'!H8), 'Неочищенные данные'!H8 * 1000, SUBSTITUTE((SUBSTITUTE('Неочищенные данные'!H8, " ", "")), ",", ".") * 1000)</f>
        <v>39270000</v>
      </c>
      <c r="J7" s="27">
        <f>IF(ISNUMBER('Неочищенные данные'!I8), 'Неочищенные данные'!I8 * 1000, SUBSTITUTE((SUBSTITUTE('Неочищенные данные'!I8, " ", "")), ",", ".") * 1000)</f>
        <v>11175388000</v>
      </c>
      <c r="K7" s="27">
        <f>IF(ISNUMBER('Неочищенные данные'!J8), 'Неочищенные данные'!J8 * 1000, SUBSTITUTE((SUBSTITUTE('Неочищенные данные'!J8, " ", "")), ",", ".") * 1000)</f>
        <v>11124657000</v>
      </c>
      <c r="L7" s="27">
        <f>IF(ISNUMBER('Неочищенные данные'!K8), 'Неочищенные данные'!K8 * 1000, SUBSTITUTE((SUBSTITUTE('Неочищенные данные'!K8, " ", "")), ",", ".") * 1000)</f>
        <v>262998000</v>
      </c>
      <c r="M7" s="27">
        <f>IF(ISNUMBER('Неочищенные данные'!L8), 'Неочищенные данные'!L8 * 1000, SUBSTITUTE((SUBSTITUTE('Неочищенные данные'!L8, " ", "")), ",", ".") * 1000)</f>
        <v>2164571000</v>
      </c>
      <c r="N7" s="27">
        <f>IF(ISNUMBER('Неочищенные данные'!M8), 'Неочищенные данные'!M8 * 1000, SUBSTITUTE((SUBSTITUTE('Неочищенные данные'!M8, " ", "")), ",", ".") * 1000)</f>
        <v>3739354230000</v>
      </c>
      <c r="O7" s="27">
        <f>IF(ISNUMBER('Неочищенные данные'!N8), 'Неочищенные данные'!N8 * 1000, SUBSTITUTE((SUBSTITUTE('Неочищенные данные'!N8, " ", "")), ",", ".") * 1000)</f>
        <v>1151688200000</v>
      </c>
      <c r="P7" s="1">
        <f>VLOOKUP(YEAR(B7), 'ИПЦ ГКС'!$B$5:$D$34, 3, TRUE)</f>
        <v>5.3900000000000006</v>
      </c>
      <c r="Q7" s="28">
        <f>VLOOKUP(B7, RUONIA!A6:B2471, 2, FALSE)</f>
        <v>10.32</v>
      </c>
      <c r="R7" s="1">
        <f>VLOOKUP(B7, Treasury!$D$1:$G$3498, 2, FALSE)</f>
        <v>0.74</v>
      </c>
      <c r="S7" s="1">
        <f>VLOOKUP(B7, Treasury!$D$1:$G$3498, 3, FALSE)</f>
        <v>1.1499999999999999</v>
      </c>
      <c r="T7" s="1">
        <f>VLOOKUP(B7, Treasury!$D$1:$G$3498, 4, FALSE)</f>
        <v>1.62</v>
      </c>
      <c r="U7" s="1">
        <f>VLOOKUP(B7, 'OFZ Yield'!$A:$M, 5, FALSE)</f>
        <v>9.69</v>
      </c>
      <c r="V7" s="1">
        <f>VLOOKUP(B7, 'OFZ Yield'!$A:$M, 7, FALSE)</f>
        <v>9.18</v>
      </c>
      <c r="W7" s="1">
        <f>VLOOKUP(B7, 'OFZ Yield'!$A:$M, 9, FALSE)</f>
        <v>8.83</v>
      </c>
      <c r="X7" s="1" t="str">
        <f>VLOOKUP(B7, IMOEX!$A$1:$B$3284, 2, FALSE)</f>
        <v>1.885,92</v>
      </c>
      <c r="Y7" s="1">
        <f t="shared" si="0"/>
        <v>8.2303705731602523</v>
      </c>
      <c r="Z7" s="1">
        <f t="shared" si="1"/>
        <v>42.49229271705488</v>
      </c>
      <c r="AA7" s="1" t="e">
        <f ca="1">_xludf.IFNA(VLOOKUP(A7, 'Неочищенные данные'!A8:AI442, 35, FALSE), 0)</f>
        <v>#NAME?</v>
      </c>
      <c r="AB7" s="1">
        <f t="shared" si="2"/>
        <v>0</v>
      </c>
    </row>
    <row r="8" spans="1:28" ht="15.75" customHeight="1">
      <c r="A8" s="8" t="s">
        <v>28</v>
      </c>
      <c r="B8" s="25">
        <v>42221</v>
      </c>
      <c r="C8" s="8" t="s">
        <v>37</v>
      </c>
      <c r="D8" s="3" t="e">
        <f ca="1">_xludf.IFNA(VLOOKUP(C8, Рейтинг!$A$2:$C$22, 3, FALSE), VLOOKUP(C8, Рейтинг!$B$2:$C$22, 2, FALSE))</f>
        <v>#NAME?</v>
      </c>
      <c r="E8" s="27">
        <f>IF(ISNUMBER('Неочищенные данные'!D9), 'Неочищенные данные'!D9 * 1000, SUBSTITUTE((SUBSTITUTE('Неочищенные данные'!D9, " ", "")), ",", ".") * 1000)</f>
        <v>188583000</v>
      </c>
      <c r="F8" s="27" t="e">
        <f>IF(ISNUMBER('Неочищенные данные'!E9), 'Неочищенные данные'!E9 * 1000, SUBSTITUTE((SUBSTITUTE('Неочищенные данные'!E9, " ", "")), ",", ".") * 1000)</f>
        <v>#VALUE!</v>
      </c>
      <c r="G8" s="27">
        <f>IF(ISNUMBER('Неочищенные данные'!F9), 'Неочищенные данные'!F9 * 1000, SUBSTITUTE((SUBSTITUTE('Неочищенные данные'!F9, " ", "")), ",", ".") * 1000)</f>
        <v>12642955000</v>
      </c>
      <c r="H8" s="27">
        <f>IF(ISNUMBER('Неочищенные данные'!G9), 'Неочищенные данные'!G9 * 1000, SUBSTITUTE((SUBSTITUTE('Неочищенные данные'!G9, " ", "")), ",", ".") * 1000)</f>
        <v>0</v>
      </c>
      <c r="I8" s="27">
        <f>IF(ISNUMBER('Неочищенные данные'!H9), 'Неочищенные данные'!H9 * 1000, SUBSTITUTE((SUBSTITUTE('Неочищенные данные'!H9, " ", "")), ",", ".") * 1000)</f>
        <v>50647000</v>
      </c>
      <c r="J8" s="27">
        <f>IF(ISNUMBER('Неочищенные данные'!I9), 'Неочищенные данные'!I9 * 1000, SUBSTITUTE((SUBSTITUTE('Неочищенные данные'!I9, " ", "")), ",", ".") * 1000)</f>
        <v>10340748000</v>
      </c>
      <c r="K8" s="27">
        <f>IF(ISNUMBER('Неочищенные данные'!J9), 'Неочищенные данные'!J9 * 1000, SUBSTITUTE((SUBSTITUTE('Неочищенные данные'!J9, " ", "")), ",", ".") * 1000)</f>
        <v>10278892000</v>
      </c>
      <c r="L8" s="27">
        <f>IF(ISNUMBER('Неочищенные данные'!K9), 'Неочищенные данные'!K9 * 1000, SUBSTITUTE((SUBSTITUTE('Неочищенные данные'!K9, " ", "")), ",", ".") * 1000)</f>
        <v>137945000</v>
      </c>
      <c r="M8" s="27">
        <f>IF(ISNUMBER('Неочищенные данные'!L9), 'Неочищенные данные'!L9 * 1000, SUBSTITUTE((SUBSTITUTE('Неочищенные данные'!L9, " ", "")), ",", ".") * 1000)</f>
        <v>108300000</v>
      </c>
      <c r="N8" s="27">
        <f>IF(ISNUMBER('Неочищенные данные'!M9), 'Неочищенные данные'!M9 * 1000, SUBSTITUTE((SUBSTITUTE('Неочищенные данные'!M9, " ", "")), ",", ".") * 1000)</f>
        <v>1173043040000</v>
      </c>
      <c r="O8" s="27">
        <f>IF(ISNUMBER('Неочищенные данные'!N9), 'Неочищенные данные'!N9 * 1000, SUBSTITUTE((SUBSTITUTE('Неочищенные данные'!N9, " ", "")), ",", ".") * 1000)</f>
        <v>1060641710000</v>
      </c>
      <c r="P8" s="1">
        <f>VLOOKUP(YEAR(B8), 'ИПЦ ГКС'!$B$5:$D$34, 3, TRUE)</f>
        <v>12.909999999999997</v>
      </c>
      <c r="Q8" s="28">
        <f>VLOOKUP(B8, RUONIA!A7:B2472, 2, FALSE)</f>
        <v>10.16</v>
      </c>
      <c r="R8" s="1">
        <f>VLOOKUP(B8, Treasury!$D$1:$G$3498, 2, FALSE)</f>
        <v>0.73</v>
      </c>
      <c r="S8" s="1">
        <f>VLOOKUP(B8, Treasury!$D$1:$G$3498, 3, FALSE)</f>
        <v>1.65</v>
      </c>
      <c r="T8" s="1">
        <f>VLOOKUP(B8, Treasury!$D$1:$G$3498, 4, FALSE)</f>
        <v>2.2799999999999998</v>
      </c>
      <c r="U8" s="1">
        <f>VLOOKUP(B8, 'OFZ Yield'!$A:$M, 5, FALSE)</f>
        <v>10.18</v>
      </c>
      <c r="V8" s="1">
        <f>VLOOKUP(B8, 'OFZ Yield'!$A:$M, 7, FALSE)</f>
        <v>10.96</v>
      </c>
      <c r="W8" s="1">
        <f>VLOOKUP(B8, 'OFZ Yield'!$A:$M, 9, FALSE)</f>
        <v>11.01</v>
      </c>
      <c r="X8" s="1" t="str">
        <f>VLOOKUP(B8, IMOEX!$A$1:$B$3284, 2, FALSE)</f>
        <v>1.693,07</v>
      </c>
      <c r="Y8" s="1">
        <f t="shared" si="0"/>
        <v>0.78509550907970571</v>
      </c>
      <c r="Z8" s="1">
        <f t="shared" si="1"/>
        <v>74.962833013157422</v>
      </c>
      <c r="AA8" s="1" t="e">
        <f ca="1">_xludf.IFNA(VLOOKUP(A8, 'Неочищенные данные'!A9:AI443, 35, FALSE), 0)</f>
        <v>#NAME?</v>
      </c>
      <c r="AB8" s="1">
        <f t="shared" si="2"/>
        <v>0</v>
      </c>
    </row>
    <row r="9" spans="1:28" ht="15.75" customHeight="1">
      <c r="A9" s="8" t="s">
        <v>28</v>
      </c>
      <c r="B9" s="25">
        <v>41841</v>
      </c>
      <c r="C9" s="8" t="s">
        <v>39</v>
      </c>
      <c r="D9" s="3" t="e">
        <f ca="1">_xludf.IFNA(VLOOKUP(C9, Рейтинг!$A$2:$C$22, 3, FALSE), VLOOKUP(C9, Рейтинг!$B$2:$C$22, 2, FALSE))</f>
        <v>#NAME?</v>
      </c>
      <c r="E9" s="27">
        <f>IF(ISNUMBER('Неочищенные данные'!D10), 'Неочищенные данные'!D10 * 1000, SUBSTITUTE((SUBSTITUTE('Неочищенные данные'!D10, " ", "")), ",", ".") * 1000)</f>
        <v>667982000</v>
      </c>
      <c r="F9" s="27" t="e">
        <f>IF(ISNUMBER('Неочищенные данные'!E10), 'Неочищенные данные'!E10 * 1000, SUBSTITUTE((SUBSTITUTE('Неочищенные данные'!E10, " ", "")), ",", ".") * 1000)</f>
        <v>#VALUE!</v>
      </c>
      <c r="G9" s="27">
        <f>IF(ISNUMBER('Неочищенные данные'!F10), 'Неочищенные данные'!F10 * 1000, SUBSTITUTE((SUBSTITUTE('Неочищенные данные'!F10, " ", "")), ",", ".") * 1000)</f>
        <v>11486126000</v>
      </c>
      <c r="H9" s="27">
        <f>IF(ISNUMBER('Неочищенные данные'!G10), 'Неочищенные данные'!G10 * 1000, SUBSTITUTE((SUBSTITUTE('Неочищенные данные'!G10, " ", "")), ",", ".") * 1000)</f>
        <v>0</v>
      </c>
      <c r="I9" s="27">
        <f>IF(ISNUMBER('Неочищенные данные'!H10), 'Неочищенные данные'!H10 * 1000, SUBSTITUTE((SUBSTITUTE('Неочищенные данные'!H10, " ", "")), ",", ".") * 1000)</f>
        <v>21538000</v>
      </c>
      <c r="J9" s="27">
        <f>IF(ISNUMBER('Неочищенные данные'!I10), 'Неочищенные данные'!I10 * 1000, SUBSTITUTE((SUBSTITUTE('Неочищенные данные'!I10, " ", "")), ",", ".") * 1000)</f>
        <v>9212679000</v>
      </c>
      <c r="K9" s="27">
        <f>IF(ISNUMBER('Неочищенные данные'!J10), 'Неочищенные данные'!J10 * 1000, SUBSTITUTE((SUBSTITUTE('Неочищенные данные'!J10, " ", "")), ",", ".") * 1000)</f>
        <v>9191141000</v>
      </c>
      <c r="L9" s="27">
        <f>IF(ISNUMBER('Неочищенные данные'!K10), 'Неочищенные данные'!K10 * 1000, SUBSTITUTE((SUBSTITUTE('Неочищенные данные'!K10, " ", "")), ",", ".") * 1000)</f>
        <v>175332000</v>
      </c>
      <c r="M9" s="27">
        <f>IF(ISNUMBER('Неочищенные данные'!L10), 'Неочищенные данные'!L10 * 1000, SUBSTITUTE((SUBSTITUTE('Неочищенные данные'!L10, " ", "")), ",", ".") * 1000)</f>
        <v>1139045000</v>
      </c>
      <c r="N9" s="27">
        <f>IF(ISNUMBER('Неочищенные данные'!M10), 'Неочищенные данные'!M10 * 1000, SUBSTITUTE((SUBSTITUTE('Неочищенные данные'!M10, " ", "")), ",", ".") * 1000)</f>
        <v>1061287230000</v>
      </c>
      <c r="O9" s="27">
        <f>IF(ISNUMBER('Неочищенные данные'!N10), 'Неочищенные данные'!N10 * 1000, SUBSTITUTE((SUBSTITUTE('Неочищенные данные'!N10, " ", "")), ",", ".") * 1000)</f>
        <v>975975090000</v>
      </c>
      <c r="P9" s="1">
        <f>VLOOKUP(YEAR(B9), 'ИПЦ ГКС'!$B$5:$D$34, 3, TRUE)</f>
        <v>11.349999999999994</v>
      </c>
      <c r="Q9" s="28">
        <f>VLOOKUP(B9, RUONIA!A8:B2473, 2, FALSE)</f>
        <v>8.6</v>
      </c>
      <c r="R9" s="1">
        <f>VLOOKUP(B9, Treasury!$D$1:$G$3498, 2, FALSE)</f>
        <v>0.51</v>
      </c>
      <c r="S9" s="1">
        <f>VLOOKUP(B9, Treasury!$D$1:$G$3498, 3, FALSE)</f>
        <v>1.7</v>
      </c>
      <c r="T9" s="1">
        <f>VLOOKUP(B9, Treasury!$D$1:$G$3498, 4, FALSE)</f>
        <v>2.4900000000000002</v>
      </c>
      <c r="U9" s="1">
        <f>VLOOKUP(B9, 'OFZ Yield'!$A:$M, 5, FALSE)</f>
        <v>8.58</v>
      </c>
      <c r="V9" s="1">
        <f>VLOOKUP(B9, 'OFZ Yield'!$A:$M, 7, FALSE)</f>
        <v>8.9700000000000006</v>
      </c>
      <c r="W9" s="1">
        <f>VLOOKUP(B9, 'OFZ Yield'!$A:$M, 9, FALSE)</f>
        <v>9.09</v>
      </c>
      <c r="X9" s="1" t="str">
        <f>VLOOKUP(B9, IMOEX!$A$1:$B$3284, 2, FALSE)</f>
        <v>1.384,50</v>
      </c>
      <c r="Y9" s="1">
        <f t="shared" si="0"/>
        <v>6.4965037756941113</v>
      </c>
      <c r="Z9" s="1">
        <f t="shared" si="1"/>
        <v>52.544196153582917</v>
      </c>
      <c r="AA9" s="1" t="e">
        <f ca="1">_xludf.IFNA(VLOOKUP(A9, 'Неочищенные данные'!A10:AI444, 35, FALSE), 0)</f>
        <v>#NAME?</v>
      </c>
      <c r="AB9" s="1">
        <f t="shared" si="2"/>
        <v>0</v>
      </c>
    </row>
    <row r="10" spans="1:28" ht="15.75" customHeight="1">
      <c r="A10" s="8" t="s">
        <v>28</v>
      </c>
      <c r="B10" s="25">
        <v>41417</v>
      </c>
      <c r="C10" s="8" t="s">
        <v>39</v>
      </c>
      <c r="D10" s="3" t="e">
        <f ca="1">_xludf.IFNA(VLOOKUP(C10, Рейтинг!$A$2:$C$22, 3, FALSE), VLOOKUP(C10, Рейтинг!$B$2:$C$22, 2, FALSE))</f>
        <v>#NAME?</v>
      </c>
      <c r="E10" s="27">
        <f>IF(ISNUMBER('Неочищенные данные'!D11), 'Неочищенные данные'!D11 * 1000, SUBSTITUTE((SUBSTITUTE('Неочищенные данные'!D11, " ", "")), ",", ".") * 1000)</f>
        <v>822118000</v>
      </c>
      <c r="F10" s="27" t="e">
        <f>IF(ISNUMBER('Неочищенные данные'!E11), 'Неочищенные данные'!E11 * 1000, SUBSTITUTE((SUBSTITUTE('Неочищенные данные'!E11, " ", "")), ",", ".") * 1000)</f>
        <v>#VALUE!</v>
      </c>
      <c r="G10" s="27">
        <f>IF(ISNUMBER('Неочищенные данные'!F11), 'Неочищенные данные'!F11 * 1000, SUBSTITUTE((SUBSTITUTE('Неочищенные данные'!F11, " ", "")), ",", ".") * 1000)</f>
        <v>10214780000</v>
      </c>
      <c r="H10" s="27">
        <f>IF(ISNUMBER('Неочищенные данные'!G11), 'Неочищенные данные'!G11 * 1000, SUBSTITUTE((SUBSTITUTE('Неочищенные данные'!G11, " ", "")), ",", ".") * 1000)</f>
        <v>0</v>
      </c>
      <c r="I10" s="27">
        <f>IF(ISNUMBER('Неочищенные данные'!H11), 'Неочищенные данные'!H11 * 1000, SUBSTITUTE((SUBSTITUTE('Неочищенные данные'!H11, " ", "")), ",", ".") * 1000)</f>
        <v>29395000</v>
      </c>
      <c r="J10" s="27">
        <f>IF(ISNUMBER('Неочищенные данные'!I11), 'Неочищенные данные'!I11 * 1000, SUBSTITUTE((SUBSTITUTE('Неочищенные данные'!I11, " ", "")), ",", ".") * 1000)</f>
        <v>8297607000</v>
      </c>
      <c r="K10" s="27">
        <f>IF(ISNUMBER('Неочищенные данные'!J11), 'Неочищенные данные'!J11 * 1000, SUBSTITUTE((SUBSTITUTE('Неочищенные данные'!J11, " ", "")), ",", ".") * 1000)</f>
        <v>8268212000</v>
      </c>
      <c r="L10" s="27">
        <f>IF(ISNUMBER('Неочищенные данные'!K11), 'Неочищенные данные'!K11 * 1000, SUBSTITUTE((SUBSTITUTE('Неочищенные данные'!K11, " ", "")), ",", ".") * 1000)</f>
        <v>171154000</v>
      </c>
      <c r="M10" s="27">
        <f>IF(ISNUMBER('Неочищенные данные'!L11), 'Неочищенные данные'!L11 * 1000, SUBSTITUTE((SUBSTITUTE('Неочищенные данные'!L11, " ", "")), ",", ".") * 1000)</f>
        <v>90329000</v>
      </c>
      <c r="N10" s="27">
        <f>IF(ISNUMBER('Неочищенные данные'!M11), 'Неочищенные данные'!M11 * 1000, SUBSTITUTE((SUBSTITUTE('Неочищенные данные'!M11, " ", "")), ",", ".") * 1000)</f>
        <v>1868173880000</v>
      </c>
      <c r="O10" s="27">
        <f>IF(ISNUMBER('Неочищенные данные'!N11), 'Неочищенные данные'!N11 * 1000, SUBSTITUTE((SUBSTITUTE('Неочищенные данные'!N11, " ", "")), ",", ".") * 1000)</f>
        <v>945844190000</v>
      </c>
      <c r="P10" s="1">
        <f>VLOOKUP(YEAR(B10), 'ИПЦ ГКС'!$B$5:$D$34, 3, TRUE)</f>
        <v>6.4699999999999989</v>
      </c>
      <c r="Q10" s="28">
        <f>VLOOKUP(B10, RUONIA!A9:B2474, 2, FALSE)</f>
        <v>6.3</v>
      </c>
      <c r="R10" s="1">
        <f>VLOOKUP(B10, Treasury!$D$1:$G$3498, 2, FALSE)</f>
        <v>0.26</v>
      </c>
      <c r="S10" s="1">
        <f>VLOOKUP(B10, Treasury!$D$1:$G$3498, 3, FALSE)</f>
        <v>0.91</v>
      </c>
      <c r="T10" s="1">
        <f>VLOOKUP(B10, Treasury!$D$1:$G$3498, 4, FALSE)</f>
        <v>2.02</v>
      </c>
      <c r="U10" s="1">
        <f>VLOOKUP(B10, 'OFZ Yield'!$A:$M, 5, FALSE)</f>
        <v>5.92</v>
      </c>
      <c r="V10" s="1">
        <f>VLOOKUP(B10, 'OFZ Yield'!$A:$M, 7, FALSE)</f>
        <v>6.14</v>
      </c>
      <c r="W10" s="1">
        <f>VLOOKUP(B10, 'OFZ Yield'!$A:$M, 9, FALSE)</f>
        <v>6.7</v>
      </c>
      <c r="X10" s="1" t="str">
        <f>VLOOKUP(B10, IMOEX!$A$1:$B$3284, 2, FALSE)</f>
        <v>1.396,91</v>
      </c>
      <c r="Y10" s="1">
        <f t="shared" si="0"/>
        <v>0.52776446942519606</v>
      </c>
      <c r="Z10" s="1">
        <f t="shared" si="1"/>
        <v>48.480356871589329</v>
      </c>
      <c r="AA10" s="1" t="e">
        <f ca="1">_xludf.IFNA(VLOOKUP(A10, 'Неочищенные данные'!A11:AI445, 35, FALSE), 0)</f>
        <v>#NAME?</v>
      </c>
      <c r="AB10" s="1">
        <f t="shared" si="2"/>
        <v>0</v>
      </c>
    </row>
    <row r="11" spans="1:28" ht="15.75" customHeight="1">
      <c r="A11" s="31" t="s">
        <v>28</v>
      </c>
      <c r="B11" s="32">
        <v>40843</v>
      </c>
      <c r="C11" s="31" t="s">
        <v>39</v>
      </c>
      <c r="D11" s="3" t="e">
        <f ca="1">_xludf.IFNA(VLOOKUP(C11, Рейтинг!$A$2:$C$22, 3, FALSE), VLOOKUP(C11, Рейтинг!$B$2:$C$22, 2, FALSE))</f>
        <v>#NAME?</v>
      </c>
      <c r="E11" s="27">
        <f>IF(ISNUMBER('Неочищенные данные'!D12), 'Неочищенные данные'!D12 * 1000, SUBSTITUTE((SUBSTITUTE('Неочищенные данные'!D12, " ", "")), ",", ".") * 1000)</f>
        <v>459719000</v>
      </c>
      <c r="F11" s="27" t="e">
        <f>IF(ISNUMBER('Неочищенные данные'!E12), 'Неочищенные данные'!E12 * 1000, SUBSTITUTE((SUBSTITUTE('Неочищенные данные'!E12, " ", "")), ",", ".") * 1000)</f>
        <v>#VALUE!</v>
      </c>
      <c r="G11" s="27">
        <f>IF(ISNUMBER('Неочищенные данные'!F12), 'Неочищенные данные'!F12 * 1000, SUBSTITUTE((SUBSTITUTE('Неочищенные данные'!F12, " ", "")), ",", ".") * 1000)</f>
        <v>7637695000</v>
      </c>
      <c r="H11" s="27">
        <f>IF(ISNUMBER('Неочищенные данные'!G12), 'Неочищенные данные'!G12 * 1000, SUBSTITUTE((SUBSTITUTE('Неочищенные данные'!G12, " ", "")), ",", ".") * 1000)</f>
        <v>0</v>
      </c>
      <c r="I11" s="27">
        <f>IF(ISNUMBER('Неочищенные данные'!H12), 'Неочищенные данные'!H12 * 1000, SUBSTITUTE((SUBSTITUTE('Неочищенные данные'!H12, " ", "")), ",", ".") * 1000)</f>
        <v>25371000</v>
      </c>
      <c r="J11" s="27">
        <f>IF(ISNUMBER('Неочищенные данные'!I12), 'Неочищенные данные'!I12 * 1000, SUBSTITUTE((SUBSTITUTE('Неочищенные данные'!I12, " ", "")), ",", ".") * 1000)</f>
        <v>6601860000</v>
      </c>
      <c r="K11" s="27">
        <f>IF(ISNUMBER('Неочищенные данные'!J12), 'Неочищенные данные'!J12 * 1000, SUBSTITUTE((SUBSTITUTE('Неочищенные данные'!J12, " ", "")), ",", ".") * 1000)</f>
        <v>6576489000</v>
      </c>
      <c r="L11" s="27">
        <f>IF(ISNUMBER('Неочищенные данные'!K12), 'Неочищенные данные'!K12 * 1000, SUBSTITUTE((SUBSTITUTE('Неочищенные данные'!K12, " ", "")), ",", ".") * 1000)</f>
        <v>209641000</v>
      </c>
      <c r="M11" s="27">
        <f>IF(ISNUMBER('Неочищенные данные'!L12), 'Неочищенные данные'!L12 * 1000, SUBSTITUTE((SUBSTITUTE('Неочищенные данные'!L12, " ", "")), ",", ".") * 1000)</f>
        <v>470235000</v>
      </c>
      <c r="N11" s="27">
        <f>IF(ISNUMBER('Неочищенные данные'!M12), 'Неочищенные данные'!M12 * 1000, SUBSTITUTE((SUBSTITUTE('Неочищенные данные'!M12, " ", "")), ",", ".") * 1000)</f>
        <v>1524171690000</v>
      </c>
      <c r="O11" s="27">
        <f>IF(ISNUMBER('Неочищенные данные'!N12), 'Неочищенные данные'!N12 * 1000, SUBSTITUTE((SUBSTITUTE('Неочищенные данные'!N12, " ", "")), ",", ".") * 1000)</f>
        <v>808194990000</v>
      </c>
      <c r="P11" s="1">
        <f>VLOOKUP(YEAR(B11), 'ИПЦ ГКС'!$B$5:$D$34, 3, TRUE)</f>
        <v>6.0999999999999943</v>
      </c>
      <c r="Q11" s="28">
        <f>VLOOKUP(B11, RUONIA!A10:B2475, 2, FALSE)</f>
        <v>4.92</v>
      </c>
      <c r="R11" s="1">
        <f>VLOOKUP(B11, Treasury!$D$1:$G$3498, 2, FALSE)</f>
        <v>0.31</v>
      </c>
      <c r="S11" s="1">
        <f>VLOOKUP(B11, Treasury!$D$1:$G$3498, 3, FALSE)</f>
        <v>1.2</v>
      </c>
      <c r="T11" s="1">
        <f>VLOOKUP(B11, Treasury!$D$1:$G$3498, 4, FALSE)</f>
        <v>2.42</v>
      </c>
      <c r="U11" s="1">
        <f>VLOOKUP(B11, 'OFZ Yield'!$A:$M, 5, FALSE)</f>
        <v>6.2</v>
      </c>
      <c r="V11" s="1">
        <f>VLOOKUP(B11, 'OFZ Yield'!$A:$M, 7, FALSE)</f>
        <v>7.76</v>
      </c>
      <c r="W11" s="1">
        <f>VLOOKUP(B11, 'OFZ Yield'!$A:$M, 9, FALSE)</f>
        <v>8.1999999999999993</v>
      </c>
      <c r="X11" s="1" t="str">
        <f>VLOOKUP(B11, IMOEX!$A$1:$B$3284, 2, FALSE)</f>
        <v>1.525,52</v>
      </c>
      <c r="Y11" s="1">
        <f t="shared" si="0"/>
        <v>2.2430488310969707</v>
      </c>
      <c r="Z11" s="1">
        <f t="shared" si="1"/>
        <v>31.491263636407002</v>
      </c>
      <c r="AA11" s="1" t="e">
        <f ca="1">_xludf.IFNA(VLOOKUP(A11, 'Неочищенные данные'!A12:AI446, 35, FALSE), 0)</f>
        <v>#NAME?</v>
      </c>
      <c r="AB11" s="1">
        <f t="shared" si="2"/>
        <v>0</v>
      </c>
    </row>
    <row r="12" spans="1:28" ht="15.75" customHeight="1">
      <c r="A12" s="31" t="s">
        <v>28</v>
      </c>
      <c r="B12" s="32">
        <v>40834</v>
      </c>
      <c r="C12" s="31" t="s">
        <v>39</v>
      </c>
      <c r="D12" s="3" t="e">
        <f ca="1">_xludf.IFNA(VLOOKUP(C12, Рейтинг!$A$2:$C$22, 3, FALSE), VLOOKUP(C12, Рейтинг!$B$2:$C$22, 2, FALSE))</f>
        <v>#NAME?</v>
      </c>
      <c r="E12" s="27">
        <f>IF(ISNUMBER('Неочищенные данные'!D13), 'Неочищенные данные'!D13 * 1000, SUBSTITUTE((SUBSTITUTE('Неочищенные данные'!D13, " ", "")), ",", ".") * 1000)</f>
        <v>459719000</v>
      </c>
      <c r="F12" s="27" t="e">
        <f>IF(ISNUMBER('Неочищенные данные'!E13), 'Неочищенные данные'!E13 * 1000, SUBSTITUTE((SUBSTITUTE('Неочищенные данные'!E13, " ", "")), ",", ".") * 1000)</f>
        <v>#VALUE!</v>
      </c>
      <c r="G12" s="27">
        <f>IF(ISNUMBER('Неочищенные данные'!F13), 'Неочищенные данные'!F13 * 1000, SUBSTITUTE((SUBSTITUTE('Неочищенные данные'!F13, " ", "")), ",", ".") * 1000)</f>
        <v>7637695000</v>
      </c>
      <c r="H12" s="27">
        <f>IF(ISNUMBER('Неочищенные данные'!G13), 'Неочищенные данные'!G13 * 1000, SUBSTITUTE((SUBSTITUTE('Неочищенные данные'!G13, " ", "")), ",", ".") * 1000)</f>
        <v>0</v>
      </c>
      <c r="I12" s="27">
        <f>IF(ISNUMBER('Неочищенные данные'!H13), 'Неочищенные данные'!H13 * 1000, SUBSTITUTE((SUBSTITUTE('Неочищенные данные'!H13, " ", "")), ",", ".") * 1000)</f>
        <v>25372000</v>
      </c>
      <c r="J12" s="27">
        <f>IF(ISNUMBER('Неочищенные данные'!I13), 'Неочищенные данные'!I13 * 1000, SUBSTITUTE((SUBSTITUTE('Неочищенные данные'!I13, " ", "")), ",", ".") * 1000)</f>
        <v>6601860000</v>
      </c>
      <c r="K12" s="27">
        <f>IF(ISNUMBER('Неочищенные данные'!J13), 'Неочищенные данные'!J13 * 1000, SUBSTITUTE((SUBSTITUTE('Неочищенные данные'!J13, " ", "")), ",", ".") * 1000)</f>
        <v>6576489000</v>
      </c>
      <c r="L12" s="27">
        <f>IF(ISNUMBER('Неочищенные данные'!K13), 'Неочищенные данные'!K13 * 1000, SUBSTITUTE((SUBSTITUTE('Неочищенные данные'!K13, " ", "")), ",", ".") * 1000)</f>
        <v>209641000</v>
      </c>
      <c r="M12" s="27">
        <f>IF(ISNUMBER('Неочищенные данные'!L13), 'Неочищенные данные'!L13 * 1000, SUBSTITUTE((SUBSTITUTE('Неочищенные данные'!L13, " ", "")), ",", ".") * 1000)</f>
        <v>470235000</v>
      </c>
      <c r="N12" s="27">
        <f>IF(ISNUMBER('Неочищенные данные'!M13), 'Неочищенные данные'!M13 * 1000, SUBSTITUTE((SUBSTITUTE('Неочищенные данные'!M13, " ", "")), ",", ".") * 1000)</f>
        <v>1524171690000</v>
      </c>
      <c r="O12" s="27">
        <f>IF(ISNUMBER('Неочищенные данные'!N13), 'Неочищенные данные'!N13 * 1000, SUBSTITUTE((SUBSTITUTE('Неочищенные данные'!N13, " ", "")), ",", ".") * 1000)</f>
        <v>808194990000</v>
      </c>
      <c r="P12" s="1">
        <f>VLOOKUP(YEAR(B12), 'ИПЦ ГКС'!$B$5:$D$34, 3, TRUE)</f>
        <v>6.0999999999999943</v>
      </c>
      <c r="Q12" s="28">
        <f>VLOOKUP(B12, RUONIA!A11:B2476, 2, FALSE)</f>
        <v>5.04</v>
      </c>
      <c r="R12" s="1">
        <f>VLOOKUP(B12, Treasury!$D$1:$G$3498, 2, FALSE)</f>
        <v>0.28000000000000003</v>
      </c>
      <c r="S12" s="1">
        <f>VLOOKUP(B12, Treasury!$D$1:$G$3498, 3, FALSE)</f>
        <v>1.07</v>
      </c>
      <c r="T12" s="1">
        <f>VLOOKUP(B12, Treasury!$D$1:$G$3498, 4, FALSE)</f>
        <v>2.19</v>
      </c>
      <c r="U12" s="1">
        <f>VLOOKUP(B12, 'OFZ Yield'!$A:$M, 5, FALSE)</f>
        <v>6.55</v>
      </c>
      <c r="V12" s="1">
        <f>VLOOKUP(B12, 'OFZ Yield'!$A:$M, 7, FALSE)</f>
        <v>8.19</v>
      </c>
      <c r="W12" s="1">
        <f>VLOOKUP(B12, 'OFZ Yield'!$A:$M, 9, FALSE)</f>
        <v>8.65</v>
      </c>
      <c r="X12" s="1" t="str">
        <f>VLOOKUP(B12, IMOEX!$A$1:$B$3284, 2, FALSE)</f>
        <v>1.425,24</v>
      </c>
      <c r="Y12" s="1">
        <f t="shared" si="0"/>
        <v>2.2430488310969707</v>
      </c>
      <c r="Z12" s="1">
        <f t="shared" si="1"/>
        <v>31.491263636407002</v>
      </c>
      <c r="AA12" s="1" t="e">
        <f ca="1">_xludf.IFNA(VLOOKUP(A12, 'Неочищенные данные'!A13:AI447, 35, FALSE), 0)</f>
        <v>#NAME?</v>
      </c>
      <c r="AB12" s="1">
        <f t="shared" si="2"/>
        <v>0</v>
      </c>
    </row>
    <row r="13" spans="1:28" ht="15.75" customHeight="1">
      <c r="A13" s="33" t="s">
        <v>28</v>
      </c>
      <c r="B13" s="34">
        <v>40681</v>
      </c>
      <c r="C13" s="33" t="s">
        <v>39</v>
      </c>
      <c r="D13" s="3" t="e">
        <f ca="1">_xludf.IFNA(VLOOKUP(C13, Рейтинг!$A$2:$C$22, 3, FALSE), VLOOKUP(C13, Рейтинг!$B$2:$C$22, 2, FALSE))</f>
        <v>#NAME?</v>
      </c>
      <c r="E13" s="27">
        <f>IF(ISNUMBER('Неочищенные данные'!D14), 'Неочищенные данные'!D14 * 1000, SUBSTITUTE((SUBSTITUTE('Неочищенные данные'!D14, " ", "")), ",", ".") * 1000)</f>
        <v>459719000</v>
      </c>
      <c r="F13" s="27" t="e">
        <f>IF(ISNUMBER('Неочищенные данные'!E14), 'Неочищенные данные'!E14 * 1000, SUBSTITUTE((SUBSTITUTE('Неочищенные данные'!E14, " ", "")), ",", ".") * 1000)</f>
        <v>#VALUE!</v>
      </c>
      <c r="G13" s="27">
        <f>IF(ISNUMBER('Неочищенные данные'!F14), 'Неочищенные данные'!F14 * 1000, SUBSTITUTE((SUBSTITUTE('Неочищенные данные'!F14, " ", "")), ",", ".") * 1000)</f>
        <v>7637695000</v>
      </c>
      <c r="H13" s="27">
        <f>IF(ISNUMBER('Неочищенные данные'!G14), 'Неочищенные данные'!G14 * 1000, SUBSTITUTE((SUBSTITUTE('Неочищенные данные'!G14, " ", "")), ",", ".") * 1000)</f>
        <v>0</v>
      </c>
      <c r="I13" s="27">
        <f>IF(ISNUMBER('Неочищенные данные'!H14), 'Неочищенные данные'!H14 * 1000, SUBSTITUTE((SUBSTITUTE('Неочищенные данные'!H14, " ", "")), ",", ".") * 1000)</f>
        <v>25373000</v>
      </c>
      <c r="J13" s="27">
        <f>IF(ISNUMBER('Неочищенные данные'!I14), 'Неочищенные данные'!I14 * 1000, SUBSTITUTE((SUBSTITUTE('Неочищенные данные'!I14, " ", "")), ",", ".") * 1000)</f>
        <v>6601860000</v>
      </c>
      <c r="K13" s="27">
        <f>IF(ISNUMBER('Неочищенные данные'!J14), 'Неочищенные данные'!J14 * 1000, SUBSTITUTE((SUBSTITUTE('Неочищенные данные'!J14, " ", "")), ",", ".") * 1000)</f>
        <v>6576489000</v>
      </c>
      <c r="L13" s="27">
        <f>IF(ISNUMBER('Неочищенные данные'!K14), 'Неочищенные данные'!K14 * 1000, SUBSTITUTE((SUBSTITUTE('Неочищенные данные'!K14, " ", "")), ",", ".") * 1000)</f>
        <v>209641000</v>
      </c>
      <c r="M13" s="27">
        <f>IF(ISNUMBER('Неочищенные данные'!L14), 'Неочищенные данные'!L14 * 1000, SUBSTITUTE((SUBSTITUTE('Неочищенные данные'!L14, " ", "")), ",", ".") * 1000)</f>
        <v>470235000</v>
      </c>
      <c r="N13" s="27">
        <f>IF(ISNUMBER('Неочищенные данные'!M14), 'Неочищенные данные'!M14 * 1000, SUBSTITUTE((SUBSTITUTE('Неочищенные данные'!M14, " ", "")), ",", ".") * 1000)</f>
        <v>1524171690000</v>
      </c>
      <c r="O13" s="27">
        <f>IF(ISNUMBER('Неочищенные данные'!N14), 'Неочищенные данные'!N14 * 1000, SUBSTITUTE((SUBSTITUTE('Неочищенные данные'!N14, " ", "")), ",", ".") * 1000)</f>
        <v>808194990000</v>
      </c>
      <c r="P13" s="1">
        <f>VLOOKUP(YEAR(B13), 'ИПЦ ГКС'!$B$5:$D$34, 3, TRUE)</f>
        <v>6.0999999999999943</v>
      </c>
      <c r="Q13" s="28">
        <f>VLOOKUP(B13, RUONIA!A12:B2477, 2, FALSE)</f>
        <v>3.38</v>
      </c>
      <c r="R13" s="1">
        <f>VLOOKUP(B13, Treasury!$D$1:$G$3498, 2, FALSE)</f>
        <v>0.57999999999999996</v>
      </c>
      <c r="S13" s="1">
        <f>VLOOKUP(B13, Treasury!$D$1:$G$3498, 3, FALSE)</f>
        <v>1.87</v>
      </c>
      <c r="T13" s="1">
        <f>VLOOKUP(B13, Treasury!$D$1:$G$3498, 4, FALSE)</f>
        <v>3.18</v>
      </c>
      <c r="U13" s="1">
        <f>VLOOKUP(B13, 'OFZ Yield'!$A:$M, 5, FALSE)</f>
        <v>4.88</v>
      </c>
      <c r="V13" s="1">
        <f>VLOOKUP(B13, 'OFZ Yield'!$A:$M, 7, FALSE)</f>
        <v>6.82</v>
      </c>
      <c r="W13" s="1">
        <f>VLOOKUP(B13, 'OFZ Yield'!$A:$M, 9, FALSE)</f>
        <v>8.02</v>
      </c>
      <c r="X13" s="1" t="str">
        <f>VLOOKUP(B13, IMOEX!$A$1:$B$3284, 2, FALSE)</f>
        <v>1.627,03</v>
      </c>
      <c r="Y13" s="1">
        <f t="shared" si="0"/>
        <v>2.2430488310969707</v>
      </c>
      <c r="Z13" s="1">
        <f t="shared" si="1"/>
        <v>31.491263636407002</v>
      </c>
      <c r="AA13" s="1" t="e">
        <f ca="1">_xludf.IFNA(VLOOKUP(A13, 'Неочищенные данные'!A14:AI448, 35, FALSE), 0)</f>
        <v>#NAME?</v>
      </c>
      <c r="AB13" s="1">
        <f t="shared" si="2"/>
        <v>0</v>
      </c>
    </row>
    <row r="14" spans="1:28" ht="15.75" customHeight="1">
      <c r="A14" s="8" t="s">
        <v>28</v>
      </c>
      <c r="B14" s="25">
        <v>39768</v>
      </c>
      <c r="C14" s="8" t="s">
        <v>39</v>
      </c>
      <c r="D14" s="3" t="e">
        <f ca="1">_xludf.IFNA(VLOOKUP(C14, Рейтинг!$A$2:$C$22, 3, FALSE), VLOOKUP(C14, Рейтинг!$B$2:$C$22, 2, FALSE))</f>
        <v>#NAME?</v>
      </c>
      <c r="E14" s="27">
        <f>IF(ISNUMBER('Неочищенные данные'!D16), 'Неочищенные данные'!D16 * 1000, SUBSTITUTE((SUBSTITUTE('Неочищенные данные'!D16, " ", "")), ",", ".") * 1000)</f>
        <v>89562000</v>
      </c>
      <c r="F14" s="27" t="e">
        <f>IF(ISNUMBER('Неочищенные данные'!E16), 'Неочищенные данные'!E16 * 1000, SUBSTITUTE((SUBSTITUTE('Неочищенные данные'!E16, " ", "")), ",", ".") * 1000)</f>
        <v>#VALUE!</v>
      </c>
      <c r="G14" s="27">
        <f>IF(ISNUMBER('Неочищенные данные'!F16), 'Неочищенные данные'!F16 * 1000, SUBSTITUTE((SUBSTITUTE('Неочищенные данные'!F16, " ", "")), ",", ".") * 1000)</f>
        <v>6676576000</v>
      </c>
      <c r="H14" s="27">
        <f>IF(ISNUMBER('Неочищенные данные'!G16), 'Неочищенные данные'!G16 * 1000, SUBSTITUTE((SUBSTITUTE('Неочищенные данные'!G16, " ", "")), ",", ".") * 1000)</f>
        <v>0</v>
      </c>
      <c r="I14" s="27">
        <f>IF(ISNUMBER('Неочищенные данные'!H16), 'Неочищенные данные'!H16 * 1000, SUBSTITUTE((SUBSTITUTE('Неочищенные данные'!H16, " ", "")), ",", ".") * 1000)</f>
        <v>18403000</v>
      </c>
      <c r="J14" s="27" t="e">
        <f>IF(ISNUMBER('Неочищенные данные'!I16), 'Неочищенные данные'!I16 * 1000, SUBSTITUTE((SUBSTITUTE('Неочищенные данные'!I16, " ", "")), ",", ".") * 1000)</f>
        <v>#VALUE!</v>
      </c>
      <c r="K14" s="27">
        <f>IF(ISNUMBER('Неочищенные данные'!J16), 'Неочищенные данные'!J16 * 1000, SUBSTITUTE((SUBSTITUTE('Неочищенные данные'!J16, " ", "")), ",", ".") * 1000)</f>
        <v>5361052000</v>
      </c>
      <c r="L14" s="27">
        <f>IF(ISNUMBER('Неочищенные данные'!K16), 'Неочищенные данные'!K16 * 1000, SUBSTITUTE((SUBSTITUTE('Неочищенные данные'!K16, " ", "")), ",", ".") * 1000)</f>
        <v>186845000</v>
      </c>
      <c r="M14" s="27" t="e">
        <f>IF(ISNUMBER('Неочищенные данные'!L16), 'Неочищенные данные'!L16 * 1000, SUBSTITUTE((SUBSTITUTE('Неочищенные данные'!L16, " ", "")), ",", ".") * 1000)</f>
        <v>#VALUE!</v>
      </c>
      <c r="N14" s="27" t="e">
        <f>IF(ISNUMBER('Неочищенные данные'!M16), 'Неочищенные данные'!M16 * 1000, SUBSTITUTE((SUBSTITUTE('Неочищенные данные'!M16, " ", "")), ",", ".") * 1000)</f>
        <v>#VALUE!</v>
      </c>
      <c r="O14" s="27">
        <f>IF(ISNUMBER('Неочищенные данные'!N16), 'Неочищенные данные'!N16 * 1000, SUBSTITUTE((SUBSTITUTE('Неочищенные данные'!N16, " ", "")), ",", ".") * 1000)</f>
        <v>486840000</v>
      </c>
      <c r="P14" s="1">
        <f>VLOOKUP(YEAR(B14), 'ИПЦ ГКС'!$B$5:$D$34, 3, TRUE)</f>
        <v>13.280000000000001</v>
      </c>
      <c r="Q14" s="1" t="e">
        <f>VLOOKUP(B14, RUONIA!A14:B2479, 2, FALSE)</f>
        <v>#N/A</v>
      </c>
      <c r="R14" s="1" t="e">
        <f>VLOOKUP(B14, Treasury!$D$1:$G$3498, 2, FALSE)</f>
        <v>#N/A</v>
      </c>
      <c r="S14" s="1" t="e">
        <f>VLOOKUP(B14, Treasury!$D$1:$G$3498, 3, FALSE)</f>
        <v>#N/A</v>
      </c>
      <c r="T14" s="1" t="e">
        <f>VLOOKUP(B14, Treasury!$D$1:$G$3498, 4, FALSE)</f>
        <v>#N/A</v>
      </c>
      <c r="U14" s="1" t="e">
        <f>VLOOKUP(B14, 'OFZ Yield'!$A:$M, 5, FALSE)</f>
        <v>#N/A</v>
      </c>
      <c r="V14" s="1" t="e">
        <f>VLOOKUP(B14, 'OFZ Yield'!$A:$M, 7, FALSE)</f>
        <v>#N/A</v>
      </c>
      <c r="W14" s="1" t="e">
        <f>VLOOKUP(B14, 'OFZ Yield'!$A:$M, 9, FALSE)</f>
        <v>#N/A</v>
      </c>
      <c r="X14" s="1" t="e">
        <f>VLOOKUP(B14, IMOEX!$A$1:$B$3284, 2, FALSE)</f>
        <v>#N/A</v>
      </c>
      <c r="Y14" s="1" t="e">
        <f t="shared" si="0"/>
        <v>#VALUE!</v>
      </c>
      <c r="Z14" s="1" t="e">
        <f t="shared" si="1"/>
        <v>#VALUE!</v>
      </c>
      <c r="AA14" s="1" t="e">
        <f ca="1">_xludf.IFNA(VLOOKUP(A14, 'Неочищенные данные'!A16:AI450, 35, FALSE), 0)</f>
        <v>#NAME?</v>
      </c>
      <c r="AB14" s="1">
        <f t="shared" si="2"/>
        <v>0</v>
      </c>
    </row>
    <row r="15" spans="1:28" ht="15.75" customHeight="1">
      <c r="A15" s="8" t="s">
        <v>45</v>
      </c>
      <c r="B15" s="25">
        <v>44000</v>
      </c>
      <c r="C15" s="8" t="s">
        <v>29</v>
      </c>
      <c r="D15" s="3" t="e">
        <f ca="1">_xludf.IFNA(VLOOKUP(C15, Рейтинг!$A$2:$C$22, 3, FALSE), VLOOKUP(C15, Рейтинг!$B$2:$C$22, 2, FALSE))</f>
        <v>#NAME?</v>
      </c>
      <c r="E15" s="27">
        <f>IF(ISNUMBER('Неочищенные данные'!D17), 'Неочищенные данные'!D17 * 1000, SUBSTITUTE((SUBSTITUTE('Неочищенные данные'!D17, " ", "")), ",", ".") * 1000)</f>
        <v>773796000</v>
      </c>
      <c r="F15" s="27" t="e">
        <f>IF(ISNUMBER('Неочищенные данные'!E17), 'Неочищенные данные'!E17 * 1000, SUBSTITUTE((SUBSTITUTE('Неочищенные данные'!E17, " ", "")), ",", ".") * 1000)</f>
        <v>#VALUE!</v>
      </c>
      <c r="G15" s="27">
        <f>IF(ISNUMBER('Неочищенные данные'!F17), 'Неочищенные данные'!F17 * 1000, SUBSTITUTE((SUBSTITUTE('Неочищенные данные'!F17, " ", "")), ",", ".") * 1000)</f>
        <v>9819691000</v>
      </c>
      <c r="H15" s="27">
        <f>IF(ISNUMBER('Неочищенные данные'!G17), 'Неочищенные данные'!G17 * 1000, SUBSTITUTE((SUBSTITUTE('Неочищенные данные'!G17, " ", "")), ",", ".") * 1000)</f>
        <v>0</v>
      </c>
      <c r="I15" s="27">
        <f>IF(ISNUMBER('Неочищенные данные'!H17), 'Неочищенные данные'!H17 * 1000, SUBSTITUTE((SUBSTITUTE('Неочищенные данные'!H17, " ", "")), ",", ".") * 1000)</f>
        <v>180000</v>
      </c>
      <c r="J15" s="27" t="e">
        <f>IF(ISNUMBER('Неочищенные данные'!I17), 'Неочищенные данные'!I17 * 1000, SUBSTITUTE((SUBSTITUTE('Неочищенные данные'!I17, " ", "")), ",", ".") * 1000)</f>
        <v>#VALUE!</v>
      </c>
      <c r="K15" s="27">
        <f>IF(ISNUMBER('Неочищенные данные'!J17), 'Неочищенные данные'!J17 * 1000, SUBSTITUTE((SUBSTITUTE('Неочищенные данные'!J17, " ", "")), ",", ".") * 1000)</f>
        <v>8654739000</v>
      </c>
      <c r="L15" s="27">
        <f>IF(ISNUMBER('Неочищенные данные'!K17), 'Неочищенные данные'!K17 * 1000, SUBSTITUTE((SUBSTITUTE('Неочищенные данные'!K17, " ", "")), ",", ".") * 1000)</f>
        <v>1105966000</v>
      </c>
      <c r="M15" s="27">
        <f>IF(ISNUMBER('Неочищенные данные'!L17), 'Неочищенные данные'!L17 * 1000, SUBSTITUTE((SUBSTITUTE('Неочищенные данные'!L17, " ", "")), ",", ".") * 1000)</f>
        <v>380370000</v>
      </c>
      <c r="N15" s="27">
        <f>IF(ISNUMBER('Неочищенные данные'!M17), 'Неочищенные данные'!M17 * 1000, SUBSTITUTE((SUBSTITUTE('Неочищенные данные'!M17, " ", "")), ",", ".") * 1000)</f>
        <v>1400729000</v>
      </c>
      <c r="O15" s="27">
        <f>IF(ISNUMBER('Неочищенные данные'!N17), 'Неочищенные данные'!N17 * 1000, SUBSTITUTE((SUBSTITUTE('Неочищенные данные'!N17, " ", "")), ",", ".") * 1000)</f>
        <v>332133000</v>
      </c>
      <c r="P15" s="1">
        <f>VLOOKUP(YEAR(B15), 'ИПЦ ГКС'!$B$5:$D$34, 3, TRUE)</f>
        <v>2.4000000000000057</v>
      </c>
      <c r="Q15" s="28">
        <f>VLOOKUP(B15, RUONIA!A15:B2480, 2, FALSE)</f>
        <v>4.75</v>
      </c>
      <c r="R15" s="1">
        <f>VLOOKUP(B15, Treasury!$D$1:$G$3498, 2, FALSE)</f>
        <v>0.19</v>
      </c>
      <c r="S15" s="1">
        <f>VLOOKUP(B15, Treasury!$D$1:$G$3498, 3, FALSE)</f>
        <v>0.34</v>
      </c>
      <c r="T15" s="1">
        <f>VLOOKUP(B15, Treasury!$D$1:$G$3498, 4, FALSE)</f>
        <v>0.71</v>
      </c>
      <c r="U15" s="1">
        <f>VLOOKUP(B15, 'OFZ Yield'!$A:$M, 5, FALSE)</f>
        <v>4.1900000000000004</v>
      </c>
      <c r="V15" s="1">
        <f>VLOOKUP(B15, 'OFZ Yield'!$A:$M, 7, FALSE)</f>
        <v>4.6900000000000004</v>
      </c>
      <c r="W15" s="1">
        <f>VLOOKUP(B15, 'OFZ Yield'!$A:$M, 9, FALSE)</f>
        <v>5.31</v>
      </c>
      <c r="X15" s="1" t="str">
        <f>VLOOKUP(B15, IMOEX!$A$1:$B$3284, 2, FALSE)</f>
        <v>2.724,33</v>
      </c>
      <c r="Y15" s="1">
        <f t="shared" si="0"/>
        <v>0.34392558179907884</v>
      </c>
      <c r="Z15" s="1" t="e">
        <f t="shared" si="1"/>
        <v>#VALUE!</v>
      </c>
      <c r="AA15" s="1" t="e">
        <f ca="1">_xludf.IFNA(VLOOKUP(A15, 'Неочищенные данные'!A17:AI451, 35, FALSE), 0)</f>
        <v>#NAME?</v>
      </c>
      <c r="AB15" s="1">
        <f t="shared" si="2"/>
        <v>0</v>
      </c>
    </row>
    <row r="16" spans="1:28" ht="15.75" customHeight="1">
      <c r="A16" s="8" t="s">
        <v>45</v>
      </c>
      <c r="B16" s="25">
        <v>43641</v>
      </c>
      <c r="C16" s="8" t="s">
        <v>29</v>
      </c>
      <c r="D16" s="3" t="e">
        <f ca="1">_xludf.IFNA(VLOOKUP(C16, Рейтинг!$A$2:$C$22, 3, FALSE), VLOOKUP(C16, Рейтинг!$B$2:$C$22, 2, FALSE))</f>
        <v>#NAME?</v>
      </c>
      <c r="E16" s="27">
        <f>IF(ISNUMBER('Неочищенные данные'!D18), 'Неочищенные данные'!D18 * 1000, SUBSTITUTE((SUBSTITUTE('Неочищенные данные'!D18, " ", "")), ",", ".") * 1000)</f>
        <v>72322000</v>
      </c>
      <c r="F16" s="27" t="e">
        <f>IF(ISNUMBER('Неочищенные данные'!E18), 'Неочищенные данные'!E18 * 1000, SUBSTITUTE((SUBSTITUTE('Неочищенные данные'!E18, " ", "")), ",", ".") * 1000)</f>
        <v>#VALUE!</v>
      </c>
      <c r="G16" s="27">
        <f>IF(ISNUMBER('Неочищенные данные'!F18), 'Неочищенные данные'!F18 * 1000, SUBSTITUTE((SUBSTITUTE('Неочищенные данные'!F18, " ", "")), ",", ".") * 1000)</f>
        <v>7003956000</v>
      </c>
      <c r="H16" s="27">
        <f>IF(ISNUMBER('Неочищенные данные'!G18), 'Неочищенные данные'!G18 * 1000, SUBSTITUTE((SUBSTITUTE('Неочищенные данные'!G18, " ", "")), ",", ".") * 1000)</f>
        <v>0</v>
      </c>
      <c r="I16" s="27">
        <f>IF(ISNUMBER('Неочищенные данные'!H18), 'Неочищенные данные'!H18 * 1000, SUBSTITUTE((SUBSTITUTE('Неочищенные данные'!H18, " ", "")), ",", ".") * 1000)</f>
        <v>0</v>
      </c>
      <c r="J16" s="27" t="e">
        <f>IF(ISNUMBER('Неочищенные данные'!I18), 'Неочищенные данные'!I18 * 1000, SUBSTITUTE((SUBSTITUTE('Неочищенные данные'!I18, " ", "")), ",", ".") * 1000)</f>
        <v>#VALUE!</v>
      </c>
      <c r="K16" s="27">
        <f>IF(ISNUMBER('Неочищенные данные'!J18), 'Неочищенные данные'!J18 * 1000, SUBSTITUTE((SUBSTITUTE('Неочищенные данные'!J18, " ", "")), ",", ".") * 1000)</f>
        <v>6139689000</v>
      </c>
      <c r="L16" s="27">
        <f>IF(ISNUMBER('Неочищенные данные'!K18), 'Неочищенные данные'!K18 * 1000, SUBSTITUTE((SUBSTITUTE('Неочищенные данные'!K18, " ", "")), ",", ".") * 1000)</f>
        <v>849467000</v>
      </c>
      <c r="M16" s="27">
        <f>IF(ISNUMBER('Неочищенные данные'!L18), 'Неочищенные данные'!L18 * 1000, SUBSTITUTE((SUBSTITUTE('Неочищенные данные'!L18, " ", "")), ",", ".") * 1000)</f>
        <v>331892000</v>
      </c>
      <c r="N16" s="27">
        <f>IF(ISNUMBER('Неочищенные данные'!M18), 'Неочищенные данные'!M18 * 1000, SUBSTITUTE((SUBSTITUTE('Неочищенные данные'!M18, " ", "")), ",", ".") * 1000)</f>
        <v>519200000</v>
      </c>
      <c r="O16" s="27">
        <f>IF(ISNUMBER('Неочищенные данные'!N18), 'Неочищенные данные'!N18 * 1000, SUBSTITUTE((SUBSTITUTE('Неочищенные данные'!N18, " ", "")), ",", ".") * 1000)</f>
        <v>208673000</v>
      </c>
      <c r="P16" s="1">
        <f>VLOOKUP(YEAR(B16), 'ИПЦ ГКС'!$B$5:$D$34, 3, TRUE)</f>
        <v>3.0400000000000063</v>
      </c>
      <c r="Q16" s="28">
        <f>VLOOKUP(B16, RUONIA!A16:B2481, 2, FALSE)</f>
        <v>7.51</v>
      </c>
      <c r="R16" s="1">
        <f>VLOOKUP(B16, Treasury!$D$1:$G$3498, 2, FALSE)</f>
        <v>1.71</v>
      </c>
      <c r="S16" s="1">
        <f>VLOOKUP(B16, Treasury!$D$1:$G$3498, 3, FALSE)</f>
        <v>1.73</v>
      </c>
      <c r="T16" s="1">
        <f>VLOOKUP(B16, Treasury!$D$1:$G$3498, 4, FALSE)</f>
        <v>2</v>
      </c>
      <c r="U16" s="1">
        <f>VLOOKUP(B16, 'OFZ Yield'!$A:$M, 5, FALSE)</f>
        <v>7.06</v>
      </c>
      <c r="V16" s="1">
        <f>VLOOKUP(B16, 'OFZ Yield'!$A:$M, 7, FALSE)</f>
        <v>7.22</v>
      </c>
      <c r="W16" s="1">
        <f>VLOOKUP(B16, 'OFZ Yield'!$A:$M, 9, FALSE)</f>
        <v>7.41</v>
      </c>
      <c r="X16" s="1" t="str">
        <f>VLOOKUP(B16, IMOEX!$A$1:$B$3284, 2, FALSE)</f>
        <v>2.753,96</v>
      </c>
      <c r="Y16" s="1">
        <f t="shared" si="0"/>
        <v>0.39070617222328824</v>
      </c>
      <c r="Z16" s="1" t="e">
        <f t="shared" si="1"/>
        <v>#VALUE!</v>
      </c>
      <c r="AA16" s="1" t="e">
        <f ca="1">_xludf.IFNA(VLOOKUP(A16, 'Неочищенные данные'!A18:AI452, 35, FALSE), 0)</f>
        <v>#NAME?</v>
      </c>
      <c r="AB16" s="1">
        <f t="shared" si="2"/>
        <v>0</v>
      </c>
    </row>
    <row r="17" spans="1:28" ht="15.75" customHeight="1">
      <c r="A17" s="8" t="s">
        <v>45</v>
      </c>
      <c r="B17" s="25">
        <v>43543</v>
      </c>
      <c r="C17" s="8" t="s">
        <v>29</v>
      </c>
      <c r="D17" s="3" t="e">
        <f ca="1">_xludf.IFNA(VLOOKUP(C17, Рейтинг!$A$2:$C$22, 3, FALSE), VLOOKUP(C17, Рейтинг!$B$2:$C$22, 2, FALSE))</f>
        <v>#NAME?</v>
      </c>
      <c r="E17" s="27">
        <f>IF(ISNUMBER('Неочищенные данные'!D19), 'Неочищенные данные'!D19 * 1000, SUBSTITUTE((SUBSTITUTE('Неочищенные данные'!D19, " ", "")), ",", ".") * 1000)</f>
        <v>199165000</v>
      </c>
      <c r="F17" s="27" t="e">
        <f>IF(ISNUMBER('Неочищенные данные'!E19), 'Неочищенные данные'!E19 * 1000, SUBSTITUTE((SUBSTITUTE('Неочищенные данные'!E19, " ", "")), ",", ".") * 1000)</f>
        <v>#VALUE!</v>
      </c>
      <c r="G17" s="27">
        <f>IF(ISNUMBER('Неочищенные данные'!F19), 'Неочищенные данные'!F19 * 1000, SUBSTITUTE((SUBSTITUTE('Неочищенные данные'!F19, " ", "")), ",", ".") * 1000)</f>
        <v>6714997000</v>
      </c>
      <c r="H17" s="27">
        <f>IF(ISNUMBER('Неочищенные данные'!G19), 'Неочищенные данные'!G19 * 1000, SUBSTITUTE((SUBSTITUTE('Неочищенные данные'!G19, " ", "")), ",", ".") * 1000)</f>
        <v>0</v>
      </c>
      <c r="I17" s="27">
        <f>IF(ISNUMBER('Неочищенные данные'!H19), 'Неочищенные данные'!H19 * 1000, SUBSTITUTE((SUBSTITUTE('Неочищенные данные'!H19, " ", "")), ",", ".") * 1000)</f>
        <v>180000</v>
      </c>
      <c r="J17" s="27" t="e">
        <f>IF(ISNUMBER('Неочищенные данные'!I19), 'Неочищенные данные'!I19 * 1000, SUBSTITUTE((SUBSTITUTE('Неочищенные данные'!I19, " ", "")), ",", ".") * 1000)</f>
        <v>#VALUE!</v>
      </c>
      <c r="K17" s="27">
        <f>IF(ISNUMBER('Неочищенные данные'!J19), 'Неочищенные данные'!J19 * 1000, SUBSTITUTE((SUBSTITUTE('Неочищенные данные'!J19, " ", "")), ",", ".") * 1000)</f>
        <v>6054574000</v>
      </c>
      <c r="L17" s="27">
        <f>IF(ISNUMBER('Неочищенные данные'!K19), 'Неочищенные данные'!K19 * 1000, SUBSTITUTE((SUBSTITUTE('Неочищенные данные'!K19, " ", "")), ",", ".") * 1000)</f>
        <v>646465000</v>
      </c>
      <c r="M17" s="27">
        <f>IF(ISNUMBER('Неочищенные данные'!L19), 'Неочищенные данные'!L19 * 1000, SUBSTITUTE((SUBSTITUTE('Неочищенные данные'!L19, " ", "")), ",", ".") * 1000)</f>
        <v>128891000</v>
      </c>
      <c r="N17" s="27">
        <f>IF(ISNUMBER('Неочищенные данные'!M19), 'Неочищенные данные'!M19 * 1000, SUBSTITUTE((SUBSTITUTE('Неочищенные данные'!M19, " ", "")), ",", ".") * 1000)</f>
        <v>315059000</v>
      </c>
      <c r="O17" s="27">
        <f>IF(ISNUMBER('Неочищенные данные'!N19), 'Неочищенные данные'!N19 * 1000, SUBSTITUTE((SUBSTITUTE('Неочищенные данные'!N19, " ", "")), ",", ".") * 1000)</f>
        <v>92519000</v>
      </c>
      <c r="P17" s="1">
        <f>VLOOKUP(YEAR(B17), 'ИПЦ ГКС'!$B$5:$D$34, 3, TRUE)</f>
        <v>3.0400000000000063</v>
      </c>
      <c r="Q17" s="28">
        <f>VLOOKUP(B17, RUONIA!A17:B2482, 2, FALSE)</f>
        <v>7.46</v>
      </c>
      <c r="R17" s="1">
        <f>VLOOKUP(B17, Treasury!$D$1:$G$3498, 2, FALSE)</f>
        <v>2.46</v>
      </c>
      <c r="S17" s="1">
        <f>VLOOKUP(B17, Treasury!$D$1:$G$3498, 3, FALSE)</f>
        <v>2.42</v>
      </c>
      <c r="T17" s="1">
        <f>VLOOKUP(B17, Treasury!$D$1:$G$3498, 4, FALSE)</f>
        <v>2.61</v>
      </c>
      <c r="U17" s="1">
        <f>VLOOKUP(B17, 'OFZ Yield'!$A:$M, 5, FALSE)</f>
        <v>7.37</v>
      </c>
      <c r="V17" s="1">
        <f>VLOOKUP(B17, 'OFZ Yield'!$A:$M, 7, FALSE)</f>
        <v>7.82</v>
      </c>
      <c r="W17" s="1">
        <f>VLOOKUP(B17, 'OFZ Yield'!$A:$M, 9, FALSE)</f>
        <v>8.17</v>
      </c>
      <c r="X17" s="1" t="str">
        <f>VLOOKUP(B17, IMOEX!$A$1:$B$3284, 2, FALSE)</f>
        <v>2.493,28</v>
      </c>
      <c r="Y17" s="1">
        <f t="shared" si="0"/>
        <v>0.1993781565900706</v>
      </c>
      <c r="Z17" s="1" t="e">
        <f t="shared" si="1"/>
        <v>#VALUE!</v>
      </c>
      <c r="AA17" s="1" t="e">
        <f ca="1">_xludf.IFNA(VLOOKUP(A17, 'Неочищенные данные'!A19:AI453, 35, FALSE), 0)</f>
        <v>#NAME?</v>
      </c>
      <c r="AB17" s="1">
        <f t="shared" si="2"/>
        <v>0</v>
      </c>
    </row>
    <row r="18" spans="1:28" ht="15.75" customHeight="1">
      <c r="A18" s="8" t="s">
        <v>45</v>
      </c>
      <c r="B18" s="25">
        <v>43188</v>
      </c>
      <c r="C18" s="8" t="s">
        <v>29</v>
      </c>
      <c r="D18" s="3" t="e">
        <f ca="1">_xludf.IFNA(VLOOKUP(C18, Рейтинг!$A$2:$C$22, 3, FALSE), VLOOKUP(C18, Рейтинг!$B$2:$C$22, 2, FALSE))</f>
        <v>#NAME?</v>
      </c>
      <c r="E18" s="27">
        <f>IF(ISNUMBER('Неочищенные данные'!D20), 'Неочищенные данные'!D20 * 1000, SUBSTITUTE((SUBSTITUTE('Неочищенные данные'!D20, " ", "")), ",", ".") * 1000)</f>
        <v>133616000</v>
      </c>
      <c r="F18" s="27" t="e">
        <f>IF(ISNUMBER('Неочищенные данные'!E20), 'Неочищенные данные'!E20 * 1000, SUBSTITUTE((SUBSTITUTE('Неочищенные данные'!E20, " ", "")), ",", ".") * 1000)</f>
        <v>#VALUE!</v>
      </c>
      <c r="G18" s="27">
        <f>IF(ISNUMBER('Неочищенные данные'!F20), 'Неочищенные данные'!F20 * 1000, SUBSTITUTE((SUBSTITUTE('Неочищенные данные'!F20, " ", "")), ",", ".") * 1000)</f>
        <v>5198997000</v>
      </c>
      <c r="H18" s="27">
        <f>IF(ISNUMBER('Неочищенные данные'!G20), 'Неочищенные данные'!G20 * 1000, SUBSTITUTE((SUBSTITUTE('Неочищенные данные'!G20, " ", "")), ",", ".") * 1000)</f>
        <v>0</v>
      </c>
      <c r="I18" s="27">
        <f>IF(ISNUMBER('Неочищенные данные'!H20), 'Неочищенные данные'!H20 * 1000, SUBSTITUTE((SUBSTITUTE('Неочищенные данные'!H20, " ", "")), ",", ".") * 1000)</f>
        <v>0</v>
      </c>
      <c r="J18" s="27" t="e">
        <f>IF(ISNUMBER('Неочищенные данные'!I20), 'Неочищенные данные'!I20 * 1000, SUBSTITUTE((SUBSTITUTE('Неочищенные данные'!I20, " ", "")), ",", ".") * 1000)</f>
        <v>#VALUE!</v>
      </c>
      <c r="K18" s="27">
        <f>IF(ISNUMBER('Неочищенные данные'!J20), 'Неочищенные данные'!J20 * 1000, SUBSTITUTE((SUBSTITUTE('Неочищенные данные'!J20, " ", "")), ",", ".") * 1000)</f>
        <v>4691952000</v>
      </c>
      <c r="L18" s="27">
        <f>IF(ISNUMBER('Неочищенные данные'!K20), 'Неочищенные данные'!K20 * 1000, SUBSTITUTE((SUBSTITUTE('Неочищенные данные'!K20, " ", "")), ",", ".") * 1000)</f>
        <v>493986000</v>
      </c>
      <c r="M18" s="27">
        <f>IF(ISNUMBER('Неочищенные данные'!L20), 'Неочищенные данные'!L20 * 1000, SUBSTITUTE((SUBSTITUTE('Неочищенные данные'!L20, " ", "")), ",", ".") * 1000)</f>
        <v>120508000</v>
      </c>
      <c r="N18" s="27">
        <f>IF(ISNUMBER('Неочищенные данные'!M20), 'Неочищенные данные'!M20 * 1000, SUBSTITUTE((SUBSTITUTE('Неочищенные данные'!M20, " ", "")), ",", ".") * 1000)</f>
        <v>346480000</v>
      </c>
      <c r="O18" s="27">
        <f>IF(ISNUMBER('Неочищенные данные'!N20), 'Неочищенные данные'!N20 * 1000, SUBSTITUTE((SUBSTITUTE('Неочищенные данные'!N20, " ", "")), ",", ".") * 1000)</f>
        <v>148233000</v>
      </c>
      <c r="P18" s="1">
        <f>VLOOKUP(YEAR(B18), 'ИПЦ ГКС'!$B$5:$D$34, 3, TRUE)</f>
        <v>4.2600000000000051</v>
      </c>
      <c r="Q18" s="28">
        <f>VLOOKUP(B18, RUONIA!A18:B2483, 2, FALSE)</f>
        <v>7</v>
      </c>
      <c r="R18" s="1">
        <f>VLOOKUP(B18, Treasury!$D$1:$G$3498, 2, FALSE)</f>
        <v>2.27</v>
      </c>
      <c r="S18" s="1">
        <f>VLOOKUP(B18, Treasury!$D$1:$G$3498, 3, FALSE)</f>
        <v>2.56</v>
      </c>
      <c r="T18" s="1">
        <f>VLOOKUP(B18, Treasury!$D$1:$G$3498, 4, FALSE)</f>
        <v>2.74</v>
      </c>
      <c r="U18" s="1">
        <f>VLOOKUP(B18, 'OFZ Yield'!$A:$M, 5, FALSE)</f>
        <v>6.15</v>
      </c>
      <c r="V18" s="1">
        <f>VLOOKUP(B18, 'OFZ Yield'!$A:$M, 7, FALSE)</f>
        <v>6.44</v>
      </c>
      <c r="W18" s="1">
        <f>VLOOKUP(B18, 'OFZ Yield'!$A:$M, 9, FALSE)</f>
        <v>6.86</v>
      </c>
      <c r="X18" s="1" t="str">
        <f>VLOOKUP(B18, IMOEX!$A$1:$B$3284, 2, FALSE)</f>
        <v>2.274,62</v>
      </c>
      <c r="Y18" s="1">
        <f t="shared" si="0"/>
        <v>0.2439502334074245</v>
      </c>
      <c r="Z18" s="1" t="e">
        <f t="shared" si="1"/>
        <v>#VALUE!</v>
      </c>
      <c r="AA18" s="1" t="e">
        <f ca="1">_xludf.IFNA(VLOOKUP(A18, 'Неочищенные данные'!A20:AI454, 35, FALSE), 0)</f>
        <v>#NAME?</v>
      </c>
      <c r="AB18" s="1">
        <f t="shared" si="2"/>
        <v>0</v>
      </c>
    </row>
    <row r="19" spans="1:28" ht="15.75" customHeight="1">
      <c r="A19" s="8" t="s">
        <v>45</v>
      </c>
      <c r="B19" s="25">
        <v>42926</v>
      </c>
      <c r="C19" s="8" t="s">
        <v>29</v>
      </c>
      <c r="D19" s="3" t="e">
        <f ca="1">_xludf.IFNA(VLOOKUP(C19, Рейтинг!$A$2:$C$22, 3, FALSE), VLOOKUP(C19, Рейтинг!$B$2:$C$22, 2, FALSE))</f>
        <v>#NAME?</v>
      </c>
      <c r="E19" s="27">
        <f>IF(ISNUMBER('Неочищенные данные'!D21), 'Неочищенные данные'!D21 * 1000, SUBSTITUTE((SUBSTITUTE('Неочищенные данные'!D21, " ", "")), ",", ".") * 1000)</f>
        <v>36006000</v>
      </c>
      <c r="F19" s="27" t="e">
        <f>IF(ISNUMBER('Неочищенные данные'!E21), 'Неочищенные данные'!E21 * 1000, SUBSTITUTE((SUBSTITUTE('Неочищенные данные'!E21, " ", "")), ",", ".") * 1000)</f>
        <v>#VALUE!</v>
      </c>
      <c r="G19" s="27">
        <f>IF(ISNUMBER('Неочищенные данные'!F21), 'Неочищенные данные'!F21 * 1000, SUBSTITUTE((SUBSTITUTE('Неочищенные данные'!F21, " ", "")), ",", ".") * 1000)</f>
        <v>4451622000</v>
      </c>
      <c r="H19" s="27">
        <f>IF(ISNUMBER('Неочищенные данные'!G21), 'Неочищенные данные'!G21 * 1000, SUBSTITUTE((SUBSTITUTE('Неочищенные данные'!G21, " ", "")), ",", ".") * 1000)</f>
        <v>0</v>
      </c>
      <c r="I19" s="27">
        <f>IF(ISNUMBER('Неочищенные данные'!H21), 'Неочищенные данные'!H21 * 1000, SUBSTITUTE((SUBSTITUTE('Неочищенные данные'!H21, " ", "")), ",", ".") * 1000)</f>
        <v>0</v>
      </c>
      <c r="J19" s="27" t="e">
        <f>IF(ISNUMBER('Неочищенные данные'!I21), 'Неочищенные данные'!I21 * 1000, SUBSTITUTE((SUBSTITUTE('Неочищенные данные'!I21, " ", "")), ",", ".") * 1000)</f>
        <v>#VALUE!</v>
      </c>
      <c r="K19" s="27">
        <f>IF(ISNUMBER('Неочищенные данные'!J21), 'Неочищенные данные'!J21 * 1000, SUBSTITUTE((SUBSTITUTE('Неочищенные данные'!J21, " ", "")), ",", ".") * 1000)</f>
        <v>3557385000</v>
      </c>
      <c r="L19" s="27">
        <f>IF(ISNUMBER('Неочищенные данные'!K21), 'Неочищенные данные'!K21 * 1000, SUBSTITUTE((SUBSTITUTE('Неочищенные данные'!K21, " ", "")), ",", ".") * 1000)</f>
        <v>445584000</v>
      </c>
      <c r="M19" s="27">
        <f>IF(ISNUMBER('Неочищенные данные'!L21), 'Неочищенные данные'!L21 * 1000, SUBSTITUTE((SUBSTITUTE('Неочищенные данные'!L21, " ", "")), ",", ".") * 1000)</f>
        <v>169053000</v>
      </c>
      <c r="N19" s="27">
        <f>IF(ISNUMBER('Неочищенные данные'!M21), 'Неочищенные данные'!M21 * 1000, SUBSTITUTE((SUBSTITUTE('Неочищенные данные'!M21, " ", "")), ",", ".") * 1000)</f>
        <v>428341000</v>
      </c>
      <c r="O19" s="27">
        <f>IF(ISNUMBER('Неочищенные данные'!N21), 'Неочищенные данные'!N21 * 1000, SUBSTITUTE((SUBSTITUTE('Неочищенные данные'!N21, " ", "")), ",", ".") * 1000)</f>
        <v>48027000</v>
      </c>
      <c r="P19" s="1">
        <f>VLOOKUP(YEAR(B19), 'ИПЦ ГКС'!$B$5:$D$34, 3, TRUE)</f>
        <v>2.5100000000000051</v>
      </c>
      <c r="Q19" s="28">
        <f>VLOOKUP(B19, RUONIA!A19:B2484, 2, FALSE)</f>
        <v>8.64</v>
      </c>
      <c r="R19" s="1">
        <f>VLOOKUP(B19, Treasury!$D$1:$G$3498, 2, FALSE)</f>
        <v>1.4</v>
      </c>
      <c r="S19" s="1">
        <f>VLOOKUP(B19, Treasury!$D$1:$G$3498, 3, FALSE)</f>
        <v>1.93</v>
      </c>
      <c r="T19" s="1">
        <f>VLOOKUP(B19, Treasury!$D$1:$G$3498, 4, FALSE)</f>
        <v>2.38</v>
      </c>
      <c r="U19" s="1">
        <f>VLOOKUP(B19, 'OFZ Yield'!$A:$M, 5, FALSE)</f>
        <v>8.1</v>
      </c>
      <c r="V19" s="1">
        <f>VLOOKUP(B19, 'OFZ Yield'!$A:$M, 7, FALSE)</f>
        <v>8.07</v>
      </c>
      <c r="W19" s="1">
        <f>VLOOKUP(B19, 'OFZ Yield'!$A:$M, 9, FALSE)</f>
        <v>7.93</v>
      </c>
      <c r="X19" s="1" t="str">
        <f>VLOOKUP(B19, IMOEX!$A$1:$B$3284, 2, FALSE)</f>
        <v>1.925,74</v>
      </c>
      <c r="Y19" s="1">
        <f t="shared" si="0"/>
        <v>0.37939647743186472</v>
      </c>
      <c r="Z19" s="1" t="e">
        <f t="shared" si="1"/>
        <v>#VALUE!</v>
      </c>
      <c r="AA19" s="1" t="e">
        <f ca="1">_xludf.IFNA(VLOOKUP(A19, 'Неочищенные данные'!A21:AI455, 35, FALSE), 0)</f>
        <v>#NAME?</v>
      </c>
      <c r="AB19" s="1">
        <f t="shared" si="2"/>
        <v>0</v>
      </c>
    </row>
    <row r="20" spans="1:28" ht="15.75" customHeight="1">
      <c r="A20" s="8" t="s">
        <v>45</v>
      </c>
      <c r="B20" s="25">
        <v>42565</v>
      </c>
      <c r="C20" s="8" t="s">
        <v>37</v>
      </c>
      <c r="D20" s="3" t="e">
        <f ca="1">_xludf.IFNA(VLOOKUP(C20, Рейтинг!$A$2:$C$22, 3, FALSE), VLOOKUP(C20, Рейтинг!$B$2:$C$22, 2, FALSE))</f>
        <v>#NAME?</v>
      </c>
      <c r="E20" s="27">
        <f>IF(ISNUMBER('Неочищенные данные'!D22), 'Неочищенные данные'!D22 * 1000, SUBSTITUTE((SUBSTITUTE('Неочищенные данные'!D22, " ", "")), ",", ".") * 1000)</f>
        <v>44593000</v>
      </c>
      <c r="F20" s="27" t="e">
        <f>IF(ISNUMBER('Неочищенные данные'!E22), 'Неочищенные данные'!E22 * 1000, SUBSTITUTE((SUBSTITUTE('Неочищенные данные'!E22, " ", "")), ",", ".") * 1000)</f>
        <v>#VALUE!</v>
      </c>
      <c r="G20" s="27">
        <f>IF(ISNUMBER('Неочищенные данные'!F22), 'Неочищенные данные'!F22 * 1000, SUBSTITUTE((SUBSTITUTE('Неочищенные данные'!F22, " ", "")), ",", ".") * 1000)</f>
        <v>1874917000</v>
      </c>
      <c r="H20" s="27">
        <f>IF(ISNUMBER('Неочищенные данные'!G22), 'Неочищенные данные'!G22 * 1000, SUBSTITUTE((SUBSTITUTE('Неочищенные данные'!G22, " ", "")), ",", ".") * 1000)</f>
        <v>0</v>
      </c>
      <c r="I20" s="27">
        <f>IF(ISNUMBER('Неочищенные данные'!H22), 'Неочищенные данные'!H22 * 1000, SUBSTITUTE((SUBSTITUTE('Неочищенные данные'!H22, " ", "")), ",", ".") * 1000)</f>
        <v>2532000</v>
      </c>
      <c r="J20" s="27" t="e">
        <f>IF(ISNUMBER('Неочищенные данные'!I22), 'Неочищенные данные'!I22 * 1000, SUBSTITUTE((SUBSTITUTE('Неочищенные данные'!I22, " ", "")), ",", ".") * 1000)</f>
        <v>#VALUE!</v>
      </c>
      <c r="K20" s="27" t="e">
        <f>IF(ISNUMBER('Неочищенные данные'!J22), 'Неочищенные данные'!J22 * 1000, SUBSTITUTE((SUBSTITUTE('Неочищенные данные'!J22, " ", "")), ",", ".") * 1000)</f>
        <v>#VALUE!</v>
      </c>
      <c r="L20" s="27">
        <f>IF(ISNUMBER('Неочищенные данные'!K22), 'Неочищенные данные'!K22 * 1000, SUBSTITUTE((SUBSTITUTE('Неочищенные данные'!K22, " ", "")), ",", ".") * 1000)</f>
        <v>184881000</v>
      </c>
      <c r="M20" s="27">
        <f>IF(ISNUMBER('Неочищенные данные'!L22), 'Неочищенные данные'!L22 * 1000, SUBSTITUTE((SUBSTITUTE('Неочищенные данные'!L22, " ", "")), ",", ".") * 1000)</f>
        <v>87736000</v>
      </c>
      <c r="N20" s="27" t="e">
        <f>IF(ISNUMBER('Неочищенные данные'!M22), 'Неочищенные данные'!M22 * 1000, SUBSTITUTE((SUBSTITUTE('Неочищенные данные'!M22, " ", "")), ",", ".") * 1000)</f>
        <v>#VALUE!</v>
      </c>
      <c r="O20" s="27" t="e">
        <f>IF(ISNUMBER('Неочищенные данные'!N22), 'Неочищенные данные'!N22 * 1000, SUBSTITUTE((SUBSTITUTE('Неочищенные данные'!N22, " ", "")), ",", ".") * 1000)</f>
        <v>#VALUE!</v>
      </c>
      <c r="P20" s="1">
        <f>VLOOKUP(YEAR(B20), 'ИПЦ ГКС'!$B$5:$D$34, 3, TRUE)</f>
        <v>5.3900000000000006</v>
      </c>
      <c r="Q20" s="28">
        <f>VLOOKUP(B20, RUONIA!A20:B2485, 2, FALSE)</f>
        <v>10.31</v>
      </c>
      <c r="R20" s="1">
        <f>VLOOKUP(B20, Treasury!$D$1:$G$3498, 2, FALSE)</f>
        <v>0.68</v>
      </c>
      <c r="S20" s="1">
        <f>VLOOKUP(B20, Treasury!$D$1:$G$3498, 3, FALSE)</f>
        <v>1.1000000000000001</v>
      </c>
      <c r="T20" s="1">
        <f>VLOOKUP(B20, Treasury!$D$1:$G$3498, 4, FALSE)</f>
        <v>1.53</v>
      </c>
      <c r="U20" s="1">
        <f>VLOOKUP(B20, 'OFZ Yield'!$A:$M, 5, FALSE)</f>
        <v>9.61</v>
      </c>
      <c r="V20" s="1">
        <f>VLOOKUP(B20, 'OFZ Yield'!$A:$M, 7, FALSE)</f>
        <v>8.9</v>
      </c>
      <c r="W20" s="1">
        <f>VLOOKUP(B20, 'OFZ Yield'!$A:$M, 9, FALSE)</f>
        <v>8.44</v>
      </c>
      <c r="X20" s="1" t="str">
        <f>VLOOKUP(B20, IMOEX!$A$1:$B$3284, 2, FALSE)</f>
        <v>1.942,46</v>
      </c>
      <c r="Y20" s="1">
        <f t="shared" si="0"/>
        <v>0.47455390223981914</v>
      </c>
      <c r="Z20" s="1" t="e">
        <f t="shared" si="1"/>
        <v>#VALUE!</v>
      </c>
      <c r="AA20" s="1" t="e">
        <f ca="1">_xludf.IFNA(VLOOKUP(A20, 'Неочищенные данные'!A22:AI456, 35, FALSE), 0)</f>
        <v>#NAME?</v>
      </c>
      <c r="AB20" s="1">
        <f t="shared" si="2"/>
        <v>0</v>
      </c>
    </row>
    <row r="21" spans="1:28" ht="15.75" customHeight="1">
      <c r="A21" s="8" t="s">
        <v>45</v>
      </c>
      <c r="B21" s="25">
        <v>42291</v>
      </c>
      <c r="C21" s="8" t="s">
        <v>37</v>
      </c>
      <c r="D21" s="3" t="e">
        <f ca="1">_xludf.IFNA(VLOOKUP(C21, Рейтинг!$A$2:$C$22, 3, FALSE), VLOOKUP(C21, Рейтинг!$B$2:$C$22, 2, FALSE))</f>
        <v>#NAME?</v>
      </c>
      <c r="E21" s="27" t="e">
        <f>IF(ISNUMBER('Неочищенные данные'!D23), 'Неочищенные данные'!D23 * 1000, SUBSTITUTE((SUBSTITUTE('Неочищенные данные'!D23, " ", "")), ",", ".") * 1000)</f>
        <v>#VALUE!</v>
      </c>
      <c r="F21" s="27" t="e">
        <f>IF(ISNUMBER('Неочищенные данные'!E23), 'Неочищенные данные'!E23 * 1000, SUBSTITUTE((SUBSTITUTE('Неочищенные данные'!E23, " ", "")), ",", ".") * 1000)</f>
        <v>#VALUE!</v>
      </c>
      <c r="G21" s="27">
        <f>IF(ISNUMBER('Неочищенные данные'!F23), 'Неочищенные данные'!F23 * 1000, SUBSTITUTE((SUBSTITUTE('Неочищенные данные'!F23, " ", "")), ",", ".") * 1000)</f>
        <v>1194541000</v>
      </c>
      <c r="H21" s="27">
        <f>IF(ISNUMBER('Неочищенные данные'!G23), 'Неочищенные данные'!G23 * 1000, SUBSTITUTE((SUBSTITUTE('Неочищенные данные'!G23, " ", "")), ",", ".") * 1000)</f>
        <v>0</v>
      </c>
      <c r="I21" s="27">
        <f>IF(ISNUMBER('Неочищенные данные'!H23), 'Неочищенные данные'!H23 * 1000, SUBSTITUTE((SUBSTITUTE('Неочищенные данные'!H23, " ", "")), ",", ".") * 1000)</f>
        <v>6966000</v>
      </c>
      <c r="J21" s="27" t="e">
        <f>IF(ISNUMBER('Неочищенные данные'!I23), 'Неочищенные данные'!I23 * 1000, SUBSTITUTE((SUBSTITUTE('Неочищенные данные'!I23, " ", "")), ",", ".") * 1000)</f>
        <v>#VALUE!</v>
      </c>
      <c r="K21" s="27" t="e">
        <f>IF(ISNUMBER('Неочищенные данные'!J23), 'Неочищенные данные'!J23 * 1000, SUBSTITUTE((SUBSTITUTE('Неочищенные данные'!J23, " ", "")), ",", ".") * 1000)</f>
        <v>#VALUE!</v>
      </c>
      <c r="L21" s="27" t="e">
        <f>IF(ISNUMBER('Неочищенные данные'!K23), 'Неочищенные данные'!K23 * 1000, SUBSTITUTE((SUBSTITUTE('Неочищенные данные'!K23, " ", "")), ",", ".") * 1000)</f>
        <v>#VALUE!</v>
      </c>
      <c r="M21" s="27">
        <f>IF(ISNUMBER('Неочищенные данные'!L23), 'Неочищенные данные'!L23 * 1000, SUBSTITUTE((SUBSTITUTE('Неочищенные данные'!L23, " ", "")), ",", ".") * 1000)</f>
        <v>161557000</v>
      </c>
      <c r="N21" s="27" t="e">
        <f>IF(ISNUMBER('Неочищенные данные'!M23), 'Неочищенные данные'!M23 * 1000, SUBSTITUTE((SUBSTITUTE('Неочищенные данные'!M23, " ", "")), ",", ".") * 1000)</f>
        <v>#VALUE!</v>
      </c>
      <c r="O21" s="27" t="e">
        <f>IF(ISNUMBER('Неочищенные данные'!N23), 'Неочищенные данные'!N23 * 1000, SUBSTITUTE((SUBSTITUTE('Неочищенные данные'!N23, " ", "")), ",", ".") * 1000)</f>
        <v>#VALUE!</v>
      </c>
      <c r="P21" s="1">
        <f>VLOOKUP(YEAR(B21), 'ИПЦ ГКС'!$B$5:$D$34, 3, TRUE)</f>
        <v>12.909999999999997</v>
      </c>
      <c r="Q21" s="28">
        <f>VLOOKUP(B21, RUONIA!A21:B2486, 2, FALSE)</f>
        <v>11.39</v>
      </c>
      <c r="R21" s="1">
        <f>VLOOKUP(B21, Treasury!$D$1:$G$3498, 2, FALSE)</f>
        <v>0.56999999999999995</v>
      </c>
      <c r="S21" s="1">
        <f>VLOOKUP(B21, Treasury!$D$1:$G$3498, 3, FALSE)</f>
        <v>1.29</v>
      </c>
      <c r="T21" s="1">
        <f>VLOOKUP(B21, Treasury!$D$1:$G$3498, 4, FALSE)</f>
        <v>1.99</v>
      </c>
      <c r="U21" s="1">
        <f>VLOOKUP(B21, 'OFZ Yield'!$A:$M, 5, FALSE)</f>
        <v>10.5</v>
      </c>
      <c r="V21" s="1">
        <f>VLOOKUP(B21, 'OFZ Yield'!$A:$M, 7, FALSE)</f>
        <v>10.54</v>
      </c>
      <c r="W21" s="1">
        <f>VLOOKUP(B21, 'OFZ Yield'!$A:$M, 9, FALSE)</f>
        <v>10.48</v>
      </c>
      <c r="X21" s="1" t="str">
        <f>VLOOKUP(B21, IMOEX!$A$1:$B$3284, 2, FALSE)</f>
        <v>1.723,01</v>
      </c>
      <c r="Y21" s="1" t="e">
        <f t="shared" si="0"/>
        <v>#VALUE!</v>
      </c>
      <c r="Z21" s="1" t="e">
        <f t="shared" si="1"/>
        <v>#VALUE!</v>
      </c>
      <c r="AA21" s="1" t="e">
        <f ca="1">_xludf.IFNA(VLOOKUP(A21, 'Неочищенные данные'!A23:AI457, 35, FALSE), 0)</f>
        <v>#NAME?</v>
      </c>
      <c r="AB21" s="1">
        <f t="shared" si="2"/>
        <v>0</v>
      </c>
    </row>
    <row r="22" spans="1:28" ht="15.75" customHeight="1">
      <c r="A22" s="8" t="s">
        <v>45</v>
      </c>
      <c r="B22" s="25">
        <v>42081</v>
      </c>
      <c r="C22" s="8" t="s">
        <v>37</v>
      </c>
      <c r="D22" s="3" t="e">
        <f ca="1">_xludf.IFNA(VLOOKUP(C22, Рейтинг!$A$2:$C$22, 3, FALSE), VLOOKUP(C22, Рейтинг!$B$2:$C$22, 2, FALSE))</f>
        <v>#NAME?</v>
      </c>
      <c r="E22" s="27">
        <f>IF(ISNUMBER('Неочищенные данные'!D24), 'Неочищенные данные'!D24 * 1000, SUBSTITUTE((SUBSTITUTE('Неочищенные данные'!D24, " ", "")), ",", ".") * 1000)</f>
        <v>13753000</v>
      </c>
      <c r="F22" s="27" t="e">
        <f>IF(ISNUMBER('Неочищенные данные'!E24), 'Неочищенные данные'!E24 * 1000, SUBSTITUTE((SUBSTITUTE('Неочищенные данные'!E24, " ", "")), ",", ".") * 1000)</f>
        <v>#VALUE!</v>
      </c>
      <c r="G22" s="27">
        <f>IF(ISNUMBER('Неочищенные данные'!F24), 'Неочищенные данные'!F24 * 1000, SUBSTITUTE((SUBSTITUTE('Неочищенные данные'!F24, " ", "")), ",", ".") * 1000)</f>
        <v>966892000</v>
      </c>
      <c r="H22" s="27">
        <f>IF(ISNUMBER('Неочищенные данные'!G24), 'Неочищенные данные'!G24 * 1000, SUBSTITUTE((SUBSTITUTE('Неочищенные данные'!G24, " ", "")), ",", ".") * 1000)</f>
        <v>0</v>
      </c>
      <c r="I22" s="27">
        <f>IF(ISNUMBER('Неочищенные данные'!H24), 'Неочищенные данные'!H24 * 1000, SUBSTITUTE((SUBSTITUTE('Неочищенные данные'!H24, " ", "")), ",", ".") * 1000)</f>
        <v>3927000</v>
      </c>
      <c r="J22" s="27" t="e">
        <f>IF(ISNUMBER('Неочищенные данные'!I24), 'Неочищенные данные'!I24 * 1000, SUBSTITUTE((SUBSTITUTE('Неочищенные данные'!I24, " ", "")), ",", ".") * 1000)</f>
        <v>#VALUE!</v>
      </c>
      <c r="K22" s="27" t="e">
        <f>IF(ISNUMBER('Неочищенные данные'!J24), 'Неочищенные данные'!J24 * 1000, SUBSTITUTE((SUBSTITUTE('Неочищенные данные'!J24, " ", "")), ",", ".") * 1000)</f>
        <v>#VALUE!</v>
      </c>
      <c r="L22" s="27">
        <f>IF(ISNUMBER('Неочищенные данные'!K24), 'Неочищенные данные'!K24 * 1000, SUBSTITUTE((SUBSTITUTE('Неочищенные данные'!K24, " ", "")), ",", ".") * 1000)</f>
        <v>179747000</v>
      </c>
      <c r="M22" s="27">
        <f>IF(ISNUMBER('Неочищенные данные'!L24), 'Неочищенные данные'!L24 * 1000, SUBSTITUTE((SUBSTITUTE('Неочищенные данные'!L24, " ", "")), ",", ".") * 1000)</f>
        <v>31290000</v>
      </c>
      <c r="N22" s="27" t="e">
        <f>IF(ISNUMBER('Неочищенные данные'!M24), 'Неочищенные данные'!M24 * 1000, SUBSTITUTE((SUBSTITUTE('Неочищенные данные'!M24, " ", "")), ",", ".") * 1000)</f>
        <v>#VALUE!</v>
      </c>
      <c r="O22" s="27" t="e">
        <f>IF(ISNUMBER('Неочищенные данные'!N24), 'Неочищенные данные'!N24 * 1000, SUBSTITUTE((SUBSTITUTE('Неочищенные данные'!N24, " ", "")), ",", ".") * 1000)</f>
        <v>#VALUE!</v>
      </c>
      <c r="P22" s="1">
        <f>VLOOKUP(YEAR(B22), 'ИПЦ ГКС'!$B$5:$D$34, 3, TRUE)</f>
        <v>12.909999999999997</v>
      </c>
      <c r="Q22" s="28">
        <f>VLOOKUP(B22, RUONIA!A22:B2487, 2, FALSE)</f>
        <v>14.76</v>
      </c>
      <c r="R22" s="1">
        <f>VLOOKUP(B22, Treasury!$D$1:$G$3498, 2, FALSE)</f>
        <v>0.56999999999999995</v>
      </c>
      <c r="S22" s="1">
        <f>VLOOKUP(B22, Treasury!$D$1:$G$3498, 3, FALSE)</f>
        <v>1.41</v>
      </c>
      <c r="T22" s="1">
        <f>VLOOKUP(B22, Treasury!$D$1:$G$3498, 4, FALSE)</f>
        <v>1.93</v>
      </c>
      <c r="U22" s="1">
        <f>VLOOKUP(B22, 'OFZ Yield'!$A:$M, 5, FALSE)</f>
        <v>13.12</v>
      </c>
      <c r="V22" s="1">
        <f>VLOOKUP(B22, 'OFZ Yield'!$A:$M, 7, FALSE)</f>
        <v>13.39</v>
      </c>
      <c r="W22" s="1">
        <f>VLOOKUP(B22, 'OFZ Yield'!$A:$M, 9, FALSE)</f>
        <v>13.37</v>
      </c>
      <c r="X22" s="1" t="str">
        <f>VLOOKUP(B22, IMOEX!$A$1:$B$3284, 2, FALSE)</f>
        <v>1.632,12</v>
      </c>
      <c r="Y22" s="1">
        <f t="shared" si="0"/>
        <v>0.17407800964689257</v>
      </c>
      <c r="Z22" s="1" t="e">
        <f t="shared" si="1"/>
        <v>#VALUE!</v>
      </c>
      <c r="AA22" s="1" t="e">
        <f ca="1">_xludf.IFNA(VLOOKUP(A22, 'Неочищенные данные'!A24:AI458, 35, FALSE), 0)</f>
        <v>#NAME?</v>
      </c>
      <c r="AB22" s="1">
        <f t="shared" si="2"/>
        <v>0</v>
      </c>
    </row>
    <row r="23" spans="1:28" ht="15.75" customHeight="1">
      <c r="A23" s="8" t="s">
        <v>45</v>
      </c>
      <c r="B23" s="25">
        <v>41866</v>
      </c>
      <c r="C23" s="8" t="s">
        <v>35</v>
      </c>
      <c r="D23" s="3" t="e">
        <f ca="1">_xludf.IFNA(VLOOKUP(C23, Рейтинг!$A$2:$C$22, 3, FALSE), VLOOKUP(C23, Рейтинг!$B$2:$C$22, 2, FALSE))</f>
        <v>#NAME?</v>
      </c>
      <c r="E23" s="27">
        <f>IF(ISNUMBER('Неочищенные данные'!D25), 'Неочищенные данные'!D25 * 1000, SUBSTITUTE((SUBSTITUTE('Неочищенные данные'!D25, " ", "")), ",", ".") * 1000)</f>
        <v>5314000</v>
      </c>
      <c r="F23" s="27" t="e">
        <f>IF(ISNUMBER('Неочищенные данные'!E25), 'Неочищенные данные'!E25 * 1000, SUBSTITUTE((SUBSTITUTE('Неочищенные данные'!E25, " ", "")), ",", ".") * 1000)</f>
        <v>#VALUE!</v>
      </c>
      <c r="G23" s="27">
        <f>IF(ISNUMBER('Неочищенные данные'!F25), 'Неочищенные данные'!F25 * 1000, SUBSTITUTE((SUBSTITUTE('Неочищенные данные'!F25, " ", "")), ",", ".") * 1000)</f>
        <v>742365000</v>
      </c>
      <c r="H23" s="27">
        <f>IF(ISNUMBER('Неочищенные данные'!G25), 'Неочищенные данные'!G25 * 1000, SUBSTITUTE((SUBSTITUTE('Неочищенные данные'!G25, " ", "")), ",", ".") * 1000)</f>
        <v>0</v>
      </c>
      <c r="I23" s="27">
        <f>IF(ISNUMBER('Неочищенные данные'!H25), 'Неочищенные данные'!H25 * 1000, SUBSTITUTE((SUBSTITUTE('Неочищенные данные'!H25, " ", "")), ",", ".") * 1000)</f>
        <v>1729000</v>
      </c>
      <c r="J23" s="27" t="e">
        <f>IF(ISNUMBER('Неочищенные данные'!I25), 'Неочищенные данные'!I25 * 1000, SUBSTITUTE((SUBSTITUTE('Неочищенные данные'!I25, " ", "")), ",", ".") * 1000)</f>
        <v>#VALUE!</v>
      </c>
      <c r="K23" s="27" t="e">
        <f>IF(ISNUMBER('Неочищенные данные'!J25), 'Неочищенные данные'!J25 * 1000, SUBSTITUTE((SUBSTITUTE('Неочищенные данные'!J25, " ", "")), ",", ".") * 1000)</f>
        <v>#VALUE!</v>
      </c>
      <c r="L23" s="27">
        <f>IF(ISNUMBER('Неочищенные данные'!K25), 'Неочищенные данные'!K25 * 1000, SUBSTITUTE((SUBSTITUTE('Неочищенные данные'!K25, " ", "")), ",", ".") * 1000)</f>
        <v>102347000</v>
      </c>
      <c r="M23" s="27">
        <f>IF(ISNUMBER('Неочищенные данные'!L25), 'Неочищенные данные'!L25 * 1000, SUBSTITUTE((SUBSTITUTE('Неочищенные данные'!L25, " ", "")), ",", ".") * 1000)</f>
        <v>15123000</v>
      </c>
      <c r="N23" s="27" t="e">
        <f>IF(ISNUMBER('Неочищенные данные'!M25), 'Неочищенные данные'!M25 * 1000, SUBSTITUTE((SUBSTITUTE('Неочищенные данные'!M25, " ", "")), ",", ".") * 1000)</f>
        <v>#VALUE!</v>
      </c>
      <c r="O23" s="27" t="e">
        <f>IF(ISNUMBER('Неочищенные данные'!N25), 'Неочищенные данные'!N25 * 1000, SUBSTITUTE((SUBSTITUTE('Неочищенные данные'!N25, " ", "")), ",", ".") * 1000)</f>
        <v>#VALUE!</v>
      </c>
      <c r="P23" s="1">
        <f>VLOOKUP(YEAR(B23), 'ИПЦ ГКС'!$B$5:$D$34, 3, TRUE)</f>
        <v>11.349999999999994</v>
      </c>
      <c r="Q23" s="28">
        <f>VLOOKUP(B23, RUONIA!A23:B2488, 2, FALSE)</f>
        <v>7.43</v>
      </c>
      <c r="R23" s="1">
        <f>VLOOKUP(B23, Treasury!$D$1:$G$3498, 2, FALSE)</f>
        <v>0.42</v>
      </c>
      <c r="S23" s="1">
        <f>VLOOKUP(B23, Treasury!$D$1:$G$3498, 3, FALSE)</f>
        <v>1.55</v>
      </c>
      <c r="T23" s="1">
        <f>VLOOKUP(B23, Treasury!$D$1:$G$3498, 4, FALSE)</f>
        <v>2.34</v>
      </c>
      <c r="U23" s="1">
        <f>VLOOKUP(B23, 'OFZ Yield'!$A:$M, 5, FALSE)</f>
        <v>8.5</v>
      </c>
      <c r="V23" s="1">
        <f>VLOOKUP(B23, 'OFZ Yield'!$A:$M, 7, FALSE)</f>
        <v>9.19</v>
      </c>
      <c r="W23" s="1">
        <f>VLOOKUP(B23, 'OFZ Yield'!$A:$M, 9, FALSE)</f>
        <v>9.24</v>
      </c>
      <c r="X23" s="1" t="str">
        <f>VLOOKUP(B23, IMOEX!$A$1:$B$3284, 2, FALSE)</f>
        <v>1.417,82</v>
      </c>
      <c r="Y23" s="1">
        <f t="shared" si="0"/>
        <v>0.1477620252669839</v>
      </c>
      <c r="Z23" s="1" t="e">
        <f t="shared" si="1"/>
        <v>#VALUE!</v>
      </c>
      <c r="AA23" s="1" t="e">
        <f ca="1">_xludf.IFNA(VLOOKUP(A23, 'Неочищенные данные'!A25:AI459, 35, FALSE), 0)</f>
        <v>#NAME?</v>
      </c>
      <c r="AB23" s="1">
        <f t="shared" si="2"/>
        <v>0</v>
      </c>
    </row>
    <row r="24" spans="1:28" ht="15.75" customHeight="1">
      <c r="A24" s="8" t="s">
        <v>45</v>
      </c>
      <c r="B24" s="25">
        <v>41445</v>
      </c>
      <c r="C24" s="8" t="s">
        <v>35</v>
      </c>
      <c r="D24" s="3" t="e">
        <f ca="1">_xludf.IFNA(VLOOKUP(C24, Рейтинг!$A$2:$C$22, 3, FALSE), VLOOKUP(C24, Рейтинг!$B$2:$C$22, 2, FALSE))</f>
        <v>#NAME?</v>
      </c>
      <c r="E24" s="27">
        <f>IF(ISNUMBER('Неочищенные данные'!D26), 'Неочищенные данные'!D26 * 1000, SUBSTITUTE((SUBSTITUTE('Неочищенные данные'!D26, " ", "")), ",", ".") * 1000)</f>
        <v>16260000</v>
      </c>
      <c r="F24" s="27" t="e">
        <f>IF(ISNUMBER('Неочищенные данные'!E26), 'Неочищенные данные'!E26 * 1000, SUBSTITUTE((SUBSTITUTE('Неочищенные данные'!E26, " ", "")), ",", ".") * 1000)</f>
        <v>#VALUE!</v>
      </c>
      <c r="G24" s="27">
        <f>IF(ISNUMBER('Неочищенные данные'!F26), 'Неочищенные данные'!F26 * 1000, SUBSTITUTE((SUBSTITUTE('Неочищенные данные'!F26, " ", "")), ",", ".") * 1000)</f>
        <v>366429000</v>
      </c>
      <c r="H24" s="27">
        <f>IF(ISNUMBER('Неочищенные данные'!G26), 'Неочищенные данные'!G26 * 1000, SUBSTITUTE((SUBSTITUTE('Неочищенные данные'!G26, " ", "")), ",", ".") * 1000)</f>
        <v>0</v>
      </c>
      <c r="I24" s="27">
        <f>IF(ISNUMBER('Неочищенные данные'!H26), 'Неочищенные данные'!H26 * 1000, SUBSTITUTE((SUBSTITUTE('Неочищенные данные'!H26, " ", "")), ",", ".") * 1000)</f>
        <v>1493000</v>
      </c>
      <c r="J24" s="27" t="e">
        <f>IF(ISNUMBER('Неочищенные данные'!I26), 'Неочищенные данные'!I26 * 1000, SUBSTITUTE((SUBSTITUTE('Неочищенные данные'!I26, " ", "")), ",", ".") * 1000)</f>
        <v>#VALUE!</v>
      </c>
      <c r="K24" s="27" t="e">
        <f>IF(ISNUMBER('Неочищенные данные'!J26), 'Неочищенные данные'!J26 * 1000, SUBSTITUTE((SUBSTITUTE('Неочищенные данные'!J26, " ", "")), ",", ".") * 1000)</f>
        <v>#VALUE!</v>
      </c>
      <c r="L24" s="27">
        <f>IF(ISNUMBER('Неочищенные данные'!K26), 'Неочищенные данные'!K26 * 1000, SUBSTITUTE((SUBSTITUTE('Неочищенные данные'!K26, " ", "")), ",", ".") * 1000)</f>
        <v>142413000</v>
      </c>
      <c r="M24" s="27">
        <f>IF(ISNUMBER('Неочищенные данные'!L26), 'Неочищенные данные'!L26 * 1000, SUBSTITUTE((SUBSTITUTE('Неочищенные данные'!L26, " ", "")), ",", ".") * 1000)</f>
        <v>-24377000</v>
      </c>
      <c r="N24" s="27" t="e">
        <f>IF(ISNUMBER('Неочищенные данные'!M26), 'Неочищенные данные'!M26 * 1000, SUBSTITUTE((SUBSTITUTE('Неочищенные данные'!M26, " ", "")), ",", ".") * 1000)</f>
        <v>#VALUE!</v>
      </c>
      <c r="O24" s="27" t="e">
        <f>IF(ISNUMBER('Неочищенные данные'!N26), 'Неочищенные данные'!N26 * 1000, SUBSTITUTE((SUBSTITUTE('Неочищенные данные'!N26, " ", "")), ",", ".") * 1000)</f>
        <v>#VALUE!</v>
      </c>
      <c r="P24" s="1">
        <f>VLOOKUP(YEAR(B24), 'ИПЦ ГКС'!$B$5:$D$34, 3, TRUE)</f>
        <v>6.4699999999999989</v>
      </c>
      <c r="Q24" s="28">
        <f>VLOOKUP(B24, RUONIA!A24:B2489, 2, FALSE)</f>
        <v>6.31</v>
      </c>
      <c r="R24" s="1">
        <f>VLOOKUP(B24, Treasury!$D$1:$G$3498, 2, FALSE)</f>
        <v>0.33</v>
      </c>
      <c r="S24" s="1">
        <f>VLOOKUP(B24, Treasury!$D$1:$G$3498, 3, FALSE)</f>
        <v>1.31</v>
      </c>
      <c r="T24" s="1">
        <f>VLOOKUP(B24, Treasury!$D$1:$G$3498, 4, FALSE)</f>
        <v>2.41</v>
      </c>
      <c r="U24" s="1">
        <f>VLOOKUP(B24, 'OFZ Yield'!$A:$M, 5, FALSE)</f>
        <v>6.11</v>
      </c>
      <c r="V24" s="1">
        <f>VLOOKUP(B24, 'OFZ Yield'!$A:$M, 7, FALSE)</f>
        <v>6.34</v>
      </c>
      <c r="W24" s="1">
        <f>VLOOKUP(B24, 'OFZ Yield'!$A:$M, 9, FALSE)</f>
        <v>7.37</v>
      </c>
      <c r="X24" s="1" t="str">
        <f>VLOOKUP(B24, IMOEX!$A$1:$B$3284, 2, FALSE)</f>
        <v>1.297,01</v>
      </c>
      <c r="Y24" s="1">
        <f t="shared" si="0"/>
        <v>-0.17117117117117117</v>
      </c>
      <c r="Z24" s="1" t="e">
        <f t="shared" si="1"/>
        <v>#VALUE!</v>
      </c>
      <c r="AA24" s="1" t="e">
        <f ca="1">_xludf.IFNA(VLOOKUP(A24, 'Неочищенные данные'!A26:AI460, 35, FALSE), 0)</f>
        <v>#NAME?</v>
      </c>
      <c r="AB24" s="1">
        <f t="shared" si="2"/>
        <v>0</v>
      </c>
    </row>
    <row r="25" spans="1:28" ht="15.75" customHeight="1">
      <c r="A25" s="8" t="s">
        <v>45</v>
      </c>
      <c r="B25" s="25">
        <v>41053</v>
      </c>
      <c r="C25" s="8" t="s">
        <v>35</v>
      </c>
      <c r="D25" s="3" t="e">
        <f ca="1">_xludf.IFNA(VLOOKUP(C25, Рейтинг!$A$2:$C$22, 3, FALSE), VLOOKUP(C25, Рейтинг!$B$2:$C$22, 2, FALSE))</f>
        <v>#NAME?</v>
      </c>
      <c r="E25" s="27">
        <f>IF(ISNUMBER('Неочищенные данные'!D27), 'Неочищенные данные'!D27 * 1000, SUBSTITUTE((SUBSTITUTE('Неочищенные данные'!D27, " ", "")), ",", ".") * 1000)</f>
        <v>1350000</v>
      </c>
      <c r="F25" s="27" t="e">
        <f>IF(ISNUMBER('Неочищенные данные'!E27), 'Неочищенные данные'!E27 * 1000, SUBSTITUTE((SUBSTITUTE('Неочищенные данные'!E27, " ", "")), ",", ".") * 1000)</f>
        <v>#VALUE!</v>
      </c>
      <c r="G25" s="27">
        <f>IF(ISNUMBER('Неочищенные данные'!F27), 'Неочищенные данные'!F27 * 1000, SUBSTITUTE((SUBSTITUTE('Неочищенные данные'!F27, " ", "")), ",", ".") * 1000)</f>
        <v>156444000</v>
      </c>
      <c r="H25" s="27">
        <f>IF(ISNUMBER('Неочищенные данные'!G27), 'Неочищенные данные'!G27 * 1000, SUBSTITUTE((SUBSTITUTE('Неочищенные данные'!G27, " ", "")), ",", ".") * 1000)</f>
        <v>0</v>
      </c>
      <c r="I25" s="27">
        <f>IF(ISNUMBER('Неочищенные данные'!H27), 'Неочищенные данные'!H27 * 1000, SUBSTITUTE((SUBSTITUTE('Неочищенные данные'!H27, " ", "")), ",", ".") * 1000)</f>
        <v>1008000</v>
      </c>
      <c r="J25" s="27" t="e">
        <f>IF(ISNUMBER('Неочищенные данные'!I27), 'Неочищенные данные'!I27 * 1000, SUBSTITUTE((SUBSTITUTE('Неочищенные данные'!I27, " ", "")), ",", ".") * 1000)</f>
        <v>#VALUE!</v>
      </c>
      <c r="K25" s="27" t="e">
        <f>IF(ISNUMBER('Неочищенные данные'!J27), 'Неочищенные данные'!J27 * 1000, SUBSTITUTE((SUBSTITUTE('Неочищенные данные'!J27, " ", "")), ",", ".") * 1000)</f>
        <v>#VALUE!</v>
      </c>
      <c r="L25" s="27">
        <f>IF(ISNUMBER('Неочищенные данные'!K27), 'Неочищенные данные'!K27 * 1000, SUBSTITUTE((SUBSTITUTE('Неочищенные данные'!K27, " ", "")), ",", ".") * 1000)</f>
        <v>123432000</v>
      </c>
      <c r="M25" s="27">
        <f>IF(ISNUMBER('Неочищенные данные'!L27), 'Неочищенные данные'!L27 * 1000, SUBSTITUTE((SUBSTITUTE('Неочищенные данные'!L27, " ", "")), ",", ".") * 1000)</f>
        <v>3315000</v>
      </c>
      <c r="N25" s="27" t="e">
        <f>IF(ISNUMBER('Неочищенные данные'!M27), 'Неочищенные данные'!M27 * 1000, SUBSTITUTE((SUBSTITUTE('Неочищенные данные'!M27, " ", "")), ",", ".") * 1000)</f>
        <v>#VALUE!</v>
      </c>
      <c r="O25" s="27" t="e">
        <f>IF(ISNUMBER('Неочищенные данные'!N27), 'Неочищенные данные'!N27 * 1000, SUBSTITUTE((SUBSTITUTE('Неочищенные данные'!N27, " ", "")), ",", ".") * 1000)</f>
        <v>#VALUE!</v>
      </c>
      <c r="P25" s="1">
        <f>VLOOKUP(YEAR(B25), 'ИПЦ ГКС'!$B$5:$D$34, 3, TRUE)</f>
        <v>6.5699999999999932</v>
      </c>
      <c r="Q25" s="28">
        <f>VLOOKUP(B25, RUONIA!A25:B2490, 2, FALSE)</f>
        <v>5.79</v>
      </c>
      <c r="R25" s="1">
        <f>VLOOKUP(B25, Treasury!$D$1:$G$3498, 2, FALSE)</f>
        <v>0.28999999999999998</v>
      </c>
      <c r="S25" s="1">
        <f>VLOOKUP(B25, Treasury!$D$1:$G$3498, 3, FALSE)</f>
        <v>0.77</v>
      </c>
      <c r="T25" s="1">
        <f>VLOOKUP(B25, Treasury!$D$1:$G$3498, 4, FALSE)</f>
        <v>1.77</v>
      </c>
      <c r="U25" s="1">
        <f>VLOOKUP(B25, 'OFZ Yield'!$A:$M, 5, FALSE)</f>
        <v>6.8</v>
      </c>
      <c r="V25" s="1">
        <f>VLOOKUP(B25, 'OFZ Yield'!$A:$M, 7, FALSE)</f>
        <v>7.68</v>
      </c>
      <c r="W25" s="1">
        <f>VLOOKUP(B25, 'OFZ Yield'!$A:$M, 9, FALSE)</f>
        <v>8.43</v>
      </c>
      <c r="X25" s="1" t="str">
        <f>VLOOKUP(B25, IMOEX!$A$1:$B$3284, 2, FALSE)</f>
        <v>1.284,48</v>
      </c>
      <c r="Y25" s="1">
        <f t="shared" si="0"/>
        <v>2.6856892864087108E-2</v>
      </c>
      <c r="Z25" s="1" t="e">
        <f t="shared" si="1"/>
        <v>#VALUE!</v>
      </c>
      <c r="AA25" s="1" t="e">
        <f ca="1">_xludf.IFNA(VLOOKUP(A25, 'Неочищенные данные'!A27:AI461, 35, FALSE), 0)</f>
        <v>#NAME?</v>
      </c>
      <c r="AB25" s="1">
        <f t="shared" si="2"/>
        <v>0</v>
      </c>
    </row>
    <row r="26" spans="1:28" ht="15.75" hidden="1" customHeight="1">
      <c r="A26" s="8" t="s">
        <v>57</v>
      </c>
      <c r="B26" s="35">
        <v>43908</v>
      </c>
      <c r="C26" s="8" t="s">
        <v>58</v>
      </c>
      <c r="D26" s="8"/>
      <c r="E26" s="27">
        <f>IF(ISNUMBER('Неочищенные данные'!D28), 'Неочищенные данные'!D28 * 1000, SUBSTITUTE((SUBSTITUTE('Неочищенные данные'!D28, " ", "")), ",", ".") * 1000)</f>
        <v>0</v>
      </c>
      <c r="F26" s="27" t="e">
        <f>IF(ISNUMBER('Неочищенные данные'!E28), 'Неочищенные данные'!E28 * 1000, SUBSTITUTE((SUBSTITUTE('Неочищенные данные'!E28, " ", "")), ",", ".") * 1000)</f>
        <v>#VALUE!</v>
      </c>
      <c r="G26" s="27">
        <f>IF(ISNUMBER('Неочищенные данные'!F28), 'Неочищенные данные'!F28 * 1000, SUBSTITUTE((SUBSTITUTE('Неочищенные данные'!F28, " ", "")), ",", ".") * 1000)</f>
        <v>0</v>
      </c>
      <c r="H26" s="27">
        <f>IF(ISNUMBER('Неочищенные данные'!G28), 'Неочищенные данные'!G28 * 1000, SUBSTITUTE((SUBSTITUTE('Неочищенные данные'!G28, " ", "")), ",", ".") * 1000)</f>
        <v>0</v>
      </c>
      <c r="I26" s="27">
        <f>IF(ISNUMBER('Неочищенные данные'!H28), 'Неочищенные данные'!H28 * 1000, SUBSTITUTE((SUBSTITUTE('Неочищенные данные'!H28, " ", "")), ",", ".") * 1000)</f>
        <v>0</v>
      </c>
      <c r="J26" s="27" t="e">
        <f>IF(ISNUMBER('Неочищенные данные'!I28), 'Неочищенные данные'!I28 * 1000, SUBSTITUTE((SUBSTITUTE('Неочищенные данные'!I28, " ", "")), ",", ".") * 1000)</f>
        <v>#VALUE!</v>
      </c>
      <c r="K26" s="27" t="e">
        <f>IF(ISNUMBER('Неочищенные данные'!J28), 'Неочищенные данные'!J28 * 1000, SUBSTITUTE((SUBSTITUTE('Неочищенные данные'!J28, " ", "")), ",", ".") * 1000)</f>
        <v>#VALUE!</v>
      </c>
      <c r="L26" s="27">
        <f>IF(ISNUMBER('Неочищенные данные'!K28), 'Неочищенные данные'!K28 * 1000, SUBSTITUTE((SUBSTITUTE('Неочищенные данные'!K28, " ", "")), ",", ".") * 1000)</f>
        <v>0</v>
      </c>
      <c r="M26" s="27">
        <f>IF(ISNUMBER('Неочищенные данные'!L28), 'Неочищенные данные'!L28 * 1000, SUBSTITUTE((SUBSTITUTE('Неочищенные данные'!L28, " ", "")), ",", ".") * 1000)</f>
        <v>0</v>
      </c>
      <c r="N26" s="27">
        <f>IF(ISNUMBER('Неочищенные данные'!M28), 'Неочищенные данные'!M28 * 1000, SUBSTITUTE((SUBSTITUTE('Неочищенные данные'!M28, " ", "")), ",", ".") * 1000)</f>
        <v>0</v>
      </c>
      <c r="O26" s="27">
        <f>IF(ISNUMBER('Неочищенные данные'!N28), 'Неочищенные данные'!N28 * 1000, SUBSTITUTE((SUBSTITUTE('Неочищенные данные'!N28, " ", "")), ",", ".") * 1000)</f>
        <v>0</v>
      </c>
    </row>
    <row r="27" spans="1:28" ht="15.75" customHeight="1">
      <c r="A27" s="8" t="s">
        <v>57</v>
      </c>
      <c r="B27" s="25">
        <v>43544</v>
      </c>
      <c r="C27" s="8" t="s">
        <v>58</v>
      </c>
      <c r="D27" s="3" t="e">
        <f ca="1">_xludf.IFNA(VLOOKUP(C27, Рейтинг!$A$2:$C$22, 3, FALSE), VLOOKUP(C27, Рейтинг!$B$2:$C$22, 2, FALSE))</f>
        <v>#NAME?</v>
      </c>
      <c r="E27" s="27">
        <f>IF(ISNUMBER('Неочищенные данные'!D29), 'Неочищенные данные'!D29 * 1000, SUBSTITUTE((SUBSTITUTE('Неочищенные данные'!D29, " ", "")), ",", ".") * 1000)</f>
        <v>1245921000</v>
      </c>
      <c r="F27" s="27" t="e">
        <f>IF(ISNUMBER('Неочищенные данные'!E29), 'Неочищенные данные'!E29 * 1000, SUBSTITUTE((SUBSTITUTE('Неочищенные данные'!E29, " ", "")), ",", ".") * 1000)</f>
        <v>#VALUE!</v>
      </c>
      <c r="G27" s="27">
        <f>IF(ISNUMBER('Неочищенные данные'!F29), 'Неочищенные данные'!F29 * 1000, SUBSTITUTE((SUBSTITUTE('Неочищенные данные'!F29, " ", "")), ",", ".") * 1000)</f>
        <v>277875438000</v>
      </c>
      <c r="H27" s="27">
        <f>IF(ISNUMBER('Неочищенные данные'!G29), 'Неочищенные данные'!G29 * 1000, SUBSTITUTE((SUBSTITUTE('Неочищенные данные'!G29, " ", "")), ",", ".") * 1000)</f>
        <v>0</v>
      </c>
      <c r="I27" s="27">
        <f>IF(ISNUMBER('Неочищенные данные'!H29), 'Неочищенные данные'!H29 * 1000, SUBSTITUTE((SUBSTITUTE('Неочищенные данные'!H29, " ", "")), ",", ".") * 1000)</f>
        <v>2970799000</v>
      </c>
      <c r="J27" s="27">
        <f>IF(ISNUMBER('Неочищенные данные'!I29), 'Неочищенные данные'!I29 * 1000, SUBSTITUTE((SUBSTITUTE('Неочищенные данные'!I29, " ", "")), ",", ".") * 1000)</f>
        <v>263899832000</v>
      </c>
      <c r="K27" s="27" t="e">
        <f>IF(ISNUMBER('Неочищенные данные'!J29), 'Неочищенные данные'!J29 * 1000, SUBSTITUTE((SUBSTITUTE('Неочищенные данные'!J29, " ", "")), ",", ".") * 1000)</f>
        <v>#VALUE!</v>
      </c>
      <c r="L27" s="27">
        <f>IF(ISNUMBER('Неочищенные данные'!K29), 'Неочищенные данные'!K29 * 1000, SUBSTITUTE((SUBSTITUTE('Неочищенные данные'!K29, " ", "")), ",", ".") * 1000)</f>
        <v>13975606000</v>
      </c>
      <c r="M27" s="27">
        <f>IF(ISNUMBER('Неочищенные данные'!L29), 'Неочищенные данные'!L29 * 1000, SUBSTITUTE((SUBSTITUTE('Неочищенные данные'!L29, " ", "")), ",", ".") * 1000)</f>
        <v>3625414000</v>
      </c>
      <c r="N27" s="27">
        <f>IF(ISNUMBER('Неочищенные данные'!M29), 'Неочищенные данные'!M29 * 1000, SUBSTITUTE((SUBSTITUTE('Неочищенные данные'!M29, " ", "")), ",", ".") * 1000)</f>
        <v>40466761000</v>
      </c>
      <c r="O27" s="27">
        <f>IF(ISNUMBER('Неочищенные данные'!N29), 'Неочищенные данные'!N29 * 1000, SUBSTITUTE((SUBSTITUTE('Неочищенные данные'!N29, " ", "")), ",", ".") * 1000)</f>
        <v>3021364000</v>
      </c>
      <c r="P27" s="1">
        <f>VLOOKUP(YEAR(B27), 'ИПЦ ГКС'!$B$5:$D$34, 3, TRUE)</f>
        <v>3.0400000000000063</v>
      </c>
      <c r="Q27" s="28">
        <f>VLOOKUP(B27, RUONIA!A27:B2492, 2, FALSE)</f>
        <v>7.42</v>
      </c>
      <c r="R27" s="1">
        <f>VLOOKUP(B27, Treasury!$D$1:$G$3498, 2, FALSE)</f>
        <v>2.4</v>
      </c>
      <c r="S27" s="1">
        <f>VLOOKUP(B27, Treasury!$D$1:$G$3498, 3, FALSE)</f>
        <v>2.34</v>
      </c>
      <c r="T27" s="1">
        <f>VLOOKUP(B27, Treasury!$D$1:$G$3498, 4, FALSE)</f>
        <v>2.54</v>
      </c>
      <c r="U27" s="1">
        <f>VLOOKUP(B27, 'OFZ Yield'!$A:$M, 5, FALSE)</f>
        <v>7.38</v>
      </c>
      <c r="V27" s="1">
        <f>VLOOKUP(B27, 'OFZ Yield'!$A:$M, 7, FALSE)</f>
        <v>7.82</v>
      </c>
      <c r="W27" s="1">
        <f>VLOOKUP(B27, 'OFZ Yield'!$A:$M, 9, FALSE)</f>
        <v>8.15</v>
      </c>
      <c r="X27" s="1" t="str">
        <f>VLOOKUP(B27, IMOEX!$A$1:$B$3284, 2, FALSE)</f>
        <v>2.504,23</v>
      </c>
      <c r="Y27" s="1">
        <f t="shared" ref="Y27:Y105" si="3">M27 / L27</f>
        <v>0.2594101465081371</v>
      </c>
      <c r="Z27" s="1">
        <f t="shared" ref="Z27:Z105" si="4">J27 / L27</f>
        <v>18.88289008719908</v>
      </c>
      <c r="AA27" s="1" t="e">
        <f ca="1">_xludf.IFNA(VLOOKUP(A27, 'Неочищенные данные'!A29:AI463, 35, FALSE), 0)</f>
        <v>#NAME?</v>
      </c>
      <c r="AB27" s="1">
        <f t="shared" ref="AB27:AB105" si="5">IF(NOT(H27 = 0), 1, 0)</f>
        <v>0</v>
      </c>
    </row>
    <row r="28" spans="1:28" ht="15.75" customHeight="1">
      <c r="A28" s="8" t="s">
        <v>57</v>
      </c>
      <c r="B28" s="25">
        <v>43180</v>
      </c>
      <c r="C28" s="8" t="s">
        <v>58</v>
      </c>
      <c r="D28" s="3" t="e">
        <f ca="1">_xludf.IFNA(VLOOKUP(C28, Рейтинг!$A$2:$C$22, 3, FALSE), VLOOKUP(C28, Рейтинг!$B$2:$C$22, 2, FALSE))</f>
        <v>#NAME?</v>
      </c>
      <c r="E28" s="27">
        <f>IF(ISNUMBER('Неочищенные данные'!D30), 'Неочищенные данные'!D30 * 1000, SUBSTITUTE((SUBSTITUTE('Неочищенные данные'!D30, " ", "")), ",", ".") * 1000)</f>
        <v>266495000</v>
      </c>
      <c r="F28" s="27" t="e">
        <f>IF(ISNUMBER('Неочищенные данные'!E30), 'Неочищенные данные'!E30 * 1000, SUBSTITUTE((SUBSTITUTE('Неочищенные данные'!E30, " ", "")), ",", ".") * 1000)</f>
        <v>#VALUE!</v>
      </c>
      <c r="G28" s="27">
        <f>IF(ISNUMBER('Неочищенные данные'!F30), 'Неочищенные данные'!F30 * 1000, SUBSTITUTE((SUBSTITUTE('Неочищенные данные'!F30, " ", "")), ",", ".") * 1000)</f>
        <v>203423198000</v>
      </c>
      <c r="H28" s="27">
        <f>IF(ISNUMBER('Неочищенные данные'!G30), 'Неочищенные данные'!G30 * 1000, SUBSTITUTE((SUBSTITUTE('Неочищенные данные'!G30, " ", "")), ",", ".") * 1000)</f>
        <v>0</v>
      </c>
      <c r="I28" s="27">
        <f>IF(ISNUMBER('Неочищенные данные'!H30), 'Неочищенные данные'!H30 * 1000, SUBSTITUTE((SUBSTITUTE('Неочищенные данные'!H30, " ", "")), ",", ".") * 1000)</f>
        <v>547599000</v>
      </c>
      <c r="J28" s="27">
        <f>IF(ISNUMBER('Неочищенные данные'!I30), 'Неочищенные данные'!I30 * 1000, SUBSTITUTE((SUBSTITUTE('Неочищенные данные'!I30, " ", "")), ",", ".") * 1000)</f>
        <v>192662603000</v>
      </c>
      <c r="K28" s="27" t="e">
        <f>IF(ISNUMBER('Неочищенные данные'!J30), 'Неочищенные данные'!J30 * 1000, SUBSTITUTE((SUBSTITUTE('Неочищенные данные'!J30, " ", "")), ",", ".") * 1000)</f>
        <v>#VALUE!</v>
      </c>
      <c r="L28" s="27">
        <f>IF(ISNUMBER('Неочищенные данные'!K30), 'Неочищенные данные'!K30 * 1000, SUBSTITUTE((SUBSTITUTE('Неочищенные данные'!K30, " ", "")), ",", ".") * 1000)</f>
        <v>10760595000</v>
      </c>
      <c r="M28" s="27">
        <f>IF(ISNUMBER('Неочищенные данные'!L30), 'Неочищенные данные'!L30 * 1000, SUBSTITUTE((SUBSTITUTE('Неочищенные данные'!L30, " ", "")), ",", ".") * 1000)</f>
        <v>3153708000</v>
      </c>
      <c r="N28" s="27">
        <f>IF(ISNUMBER('Неочищенные данные'!M30), 'Неочищенные данные'!M30 * 1000, SUBSTITUTE((SUBSTITUTE('Неочищенные данные'!M30, " ", "")), ",", ".") * 1000)</f>
        <v>45940114000</v>
      </c>
      <c r="O28" s="27">
        <f>IF(ISNUMBER('Неочищенные данные'!N30), 'Неочищенные данные'!N30 * 1000, SUBSTITUTE((SUBSTITUTE('Неочищенные данные'!N30, " ", "")), ",", ".") * 1000)</f>
        <v>6602450000</v>
      </c>
      <c r="P28" s="1">
        <f>VLOOKUP(YEAR(B28), 'ИПЦ ГКС'!$B$5:$D$34, 3, TRUE)</f>
        <v>4.2600000000000051</v>
      </c>
      <c r="Q28" s="28">
        <f>VLOOKUP(B28, RUONIA!A28:B2493, 2, FALSE)</f>
        <v>7.04</v>
      </c>
      <c r="R28" s="1">
        <f>VLOOKUP(B28, Treasury!$D$1:$G$3498, 2, FALSE)</f>
        <v>2.31</v>
      </c>
      <c r="S28" s="1">
        <f>VLOOKUP(B28, Treasury!$D$1:$G$3498, 3, FALSE)</f>
        <v>2.69</v>
      </c>
      <c r="T28" s="1">
        <f>VLOOKUP(B28, Treasury!$D$1:$G$3498, 4, FALSE)</f>
        <v>2.89</v>
      </c>
      <c r="U28" s="1">
        <f>VLOOKUP(B28, 'OFZ Yield'!$A:$M, 5, FALSE)</f>
        <v>6.11</v>
      </c>
      <c r="V28" s="1">
        <f>VLOOKUP(B28, 'OFZ Yield'!$A:$M, 7, FALSE)</f>
        <v>6.42</v>
      </c>
      <c r="W28" s="1">
        <f>VLOOKUP(B28, 'OFZ Yield'!$A:$M, 9, FALSE)</f>
        <v>6.86</v>
      </c>
      <c r="X28" s="1" t="str">
        <f>VLOOKUP(B28, IMOEX!$A$1:$B$3284, 2, FALSE)</f>
        <v>2.309,36</v>
      </c>
      <c r="Y28" s="1">
        <f t="shared" si="3"/>
        <v>0.29307933250902946</v>
      </c>
      <c r="Z28" s="1">
        <f t="shared" si="4"/>
        <v>17.904456305622507</v>
      </c>
      <c r="AA28" s="1" t="e">
        <f ca="1">_xludf.IFNA(VLOOKUP(A28, 'Неочищенные данные'!A30:AI464, 35, FALSE), 0)</f>
        <v>#NAME?</v>
      </c>
      <c r="AB28" s="1">
        <f t="shared" si="5"/>
        <v>0</v>
      </c>
    </row>
    <row r="29" spans="1:28" ht="15.75" customHeight="1">
      <c r="A29" s="8" t="s">
        <v>57</v>
      </c>
      <c r="B29" s="25">
        <v>42944</v>
      </c>
      <c r="C29" s="8" t="s">
        <v>58</v>
      </c>
      <c r="D29" s="3" t="e">
        <f ca="1">_xludf.IFNA(VLOOKUP(C29, Рейтинг!$A$2:$C$22, 3, FALSE), VLOOKUP(C29, Рейтинг!$B$2:$C$22, 2, FALSE))</f>
        <v>#NAME?</v>
      </c>
      <c r="E29" s="27">
        <f>IF(ISNUMBER('Неочищенные данные'!D31), 'Неочищенные данные'!D31 * 1000, SUBSTITUTE((SUBSTITUTE('Неочищенные данные'!D31, " ", "")), ",", ".") * 1000)</f>
        <v>227478000</v>
      </c>
      <c r="F29" s="27" t="e">
        <f>IF(ISNUMBER('Неочищенные данные'!E31), 'Неочищенные данные'!E31 * 1000, SUBSTITUTE((SUBSTITUTE('Неочищенные данные'!E31, " ", "")), ",", ".") * 1000)</f>
        <v>#VALUE!</v>
      </c>
      <c r="G29" s="27">
        <f>IF(ISNUMBER('Неочищенные данные'!F31), 'Неочищенные данные'!F31 * 1000, SUBSTITUTE((SUBSTITUTE('Неочищенные данные'!F31, " ", "")), ",", ".") * 1000)</f>
        <v>152716195000</v>
      </c>
      <c r="H29" s="27">
        <f>IF(ISNUMBER('Неочищенные данные'!G31), 'Неочищенные данные'!G31 * 1000, SUBSTITUTE((SUBSTITUTE('Неочищенные данные'!G31, " ", "")), ",", ".") * 1000)</f>
        <v>0</v>
      </c>
      <c r="I29" s="27">
        <f>IF(ISNUMBER('Неочищенные данные'!H31), 'Неочищенные данные'!H31 * 1000, SUBSTITUTE((SUBSTITUTE('Неочищенные данные'!H31, " ", "")), ",", ".") * 1000)</f>
        <v>972171000</v>
      </c>
      <c r="J29" s="27">
        <f>IF(ISNUMBER('Неочищенные данные'!I31), 'Неочищенные данные'!I31 * 1000, SUBSTITUTE((SUBSTITUTE('Неочищенные данные'!I31, " ", "")), ",", ".") * 1000)</f>
        <v>145109308000</v>
      </c>
      <c r="K29" s="27" t="e">
        <f>IF(ISNUMBER('Неочищенные данные'!J31), 'Неочищенные данные'!J31 * 1000, SUBSTITUTE((SUBSTITUTE('Неочищенные данные'!J31, " ", "")), ",", ".") * 1000)</f>
        <v>#VALUE!</v>
      </c>
      <c r="L29" s="27">
        <f>IF(ISNUMBER('Неочищенные данные'!K31), 'Неочищенные данные'!K31 * 1000, SUBSTITUTE((SUBSTITUTE('Неочищенные данные'!K31, " ", "")), ",", ".") * 1000)</f>
        <v>7606887000</v>
      </c>
      <c r="M29" s="27">
        <f>IF(ISNUMBER('Неочищенные данные'!L31), 'Неочищенные данные'!L31 * 1000, SUBSTITUTE((SUBSTITUTE('Неочищенные данные'!L31, " ", "")), ",", ".") * 1000)</f>
        <v>2908287000</v>
      </c>
      <c r="N29" s="27">
        <f>IF(ISNUMBER('Неочищенные данные'!M31), 'Неочищенные данные'!M31 * 1000, SUBSTITUTE((SUBSTITUTE('Неочищенные данные'!M31, " ", "")), ",", ".") * 1000)</f>
        <v>19261893000</v>
      </c>
      <c r="O29" s="27">
        <f>IF(ISNUMBER('Неочищенные данные'!N31), 'Неочищенные данные'!N31 * 1000, SUBSTITUTE((SUBSTITUTE('Неочищенные данные'!N31, " ", "")), ",", ".") * 1000)</f>
        <v>10624942000</v>
      </c>
      <c r="P29" s="1">
        <f>VLOOKUP(YEAR(B29), 'ИПЦ ГКС'!$B$5:$D$34, 3, TRUE)</f>
        <v>2.5100000000000051</v>
      </c>
      <c r="Q29" s="28">
        <f>VLOOKUP(B29, RUONIA!A29:B2494, 2, FALSE)</f>
        <v>9.17</v>
      </c>
      <c r="R29" s="1">
        <f>VLOOKUP(B29, Treasury!$D$1:$G$3498, 2, FALSE)</f>
        <v>1.34</v>
      </c>
      <c r="S29" s="1">
        <f>VLOOKUP(B29, Treasury!$D$1:$G$3498, 3, FALSE)</f>
        <v>1.83</v>
      </c>
      <c r="T29" s="1">
        <f>VLOOKUP(B29, Treasury!$D$1:$G$3498, 4, FALSE)</f>
        <v>2.2999999999999998</v>
      </c>
      <c r="U29" s="1">
        <f>VLOOKUP(B29, 'OFZ Yield'!$A:$M, 5, FALSE)</f>
        <v>8.0399999999999991</v>
      </c>
      <c r="V29" s="1">
        <f>VLOOKUP(B29, 'OFZ Yield'!$A:$M, 7, FALSE)</f>
        <v>8.02</v>
      </c>
      <c r="W29" s="1">
        <f>VLOOKUP(B29, 'OFZ Yield'!$A:$M, 9, FALSE)</f>
        <v>7.85</v>
      </c>
      <c r="X29" s="1" t="str">
        <f>VLOOKUP(B29, IMOEX!$A$1:$B$3284, 2, FALSE)</f>
        <v>1.916,75</v>
      </c>
      <c r="Y29" s="1">
        <f t="shared" si="3"/>
        <v>0.38232288714161261</v>
      </c>
      <c r="Z29" s="1">
        <f t="shared" si="4"/>
        <v>19.07604359049898</v>
      </c>
      <c r="AA29" s="1" t="e">
        <f ca="1">_xludf.IFNA(VLOOKUP(A29, 'Неочищенные данные'!A31:AI465, 35, FALSE), 0)</f>
        <v>#NAME?</v>
      </c>
      <c r="AB29" s="1">
        <f t="shared" si="5"/>
        <v>0</v>
      </c>
    </row>
    <row r="30" spans="1:28" ht="15.75" customHeight="1">
      <c r="A30" s="8" t="s">
        <v>57</v>
      </c>
      <c r="B30" s="25">
        <v>42760</v>
      </c>
      <c r="C30" s="8" t="s">
        <v>35</v>
      </c>
      <c r="D30" s="3" t="e">
        <f ca="1">_xludf.IFNA(VLOOKUP(C30, Рейтинг!$A$2:$C$22, 3, FALSE), VLOOKUP(C30, Рейтинг!$B$2:$C$22, 2, FALSE))</f>
        <v>#NAME?</v>
      </c>
      <c r="E30" s="27">
        <f>IF(ISNUMBER('Неочищенные данные'!D32), 'Неочищенные данные'!D32 * 1000, SUBSTITUTE((SUBSTITUTE('Неочищенные данные'!D32, " ", "")), ",", ".") * 1000)</f>
        <v>262567000</v>
      </c>
      <c r="F30" s="27" t="e">
        <f>IF(ISNUMBER('Неочищенные данные'!E32), 'Неочищенные данные'!E32 * 1000, SUBSTITUTE((SUBSTITUTE('Неочищенные данные'!E32, " ", "")), ",", ".") * 1000)</f>
        <v>#VALUE!</v>
      </c>
      <c r="G30" s="27">
        <f>IF(ISNUMBER('Неочищенные данные'!F32), 'Неочищенные данные'!F32 * 1000, SUBSTITUTE((SUBSTITUTE('Неочищенные данные'!F32, " ", "")), ",", ".") * 1000)</f>
        <v>130969253000</v>
      </c>
      <c r="H30" s="27">
        <f>IF(ISNUMBER('Неочищенные данные'!G32), 'Неочищенные данные'!G32 * 1000, SUBSTITUTE((SUBSTITUTE('Неочищенные данные'!G32, " ", "")), ",", ".") * 1000)</f>
        <v>0</v>
      </c>
      <c r="I30" s="27">
        <f>IF(ISNUMBER('Неочищенные данные'!H32), 'Неочищенные данные'!H32 * 1000, SUBSTITUTE((SUBSTITUTE('Неочищенные данные'!H32, " ", "")), ",", ".") * 1000)</f>
        <v>586974000</v>
      </c>
      <c r="J30" s="27">
        <f>IF(ISNUMBER('Неочищенные данные'!I32), 'Неочищенные данные'!I32 * 1000, SUBSTITUTE((SUBSTITUTE('Неочищенные данные'!I32, " ", "")), ",", ".") * 1000)</f>
        <v>126270653000</v>
      </c>
      <c r="K30" s="27">
        <f>IF(ISNUMBER('Неочищенные данные'!J32), 'Неочищенные данные'!J32 * 1000, SUBSTITUTE((SUBSTITUTE('Неочищенные данные'!J32, " ", "")), ",", ".") * 1000)</f>
        <v>125443304000</v>
      </c>
      <c r="L30" s="27">
        <f>IF(ISNUMBER('Неочищенные данные'!K32), 'Неочищенные данные'!K32 * 1000, SUBSTITUTE((SUBSTITUTE('Неочищенные данные'!K32, " ", "")), ",", ".") * 1000)</f>
        <v>4698600000</v>
      </c>
      <c r="M30" s="27">
        <f>IF(ISNUMBER('Неочищенные данные'!L32), 'Неочищенные данные'!L32 * 1000, SUBSTITUTE((SUBSTITUTE('Неочищенные данные'!L32, " ", "")), ",", ".") * 1000)</f>
        <v>2255320000</v>
      </c>
      <c r="N30" s="27">
        <f>IF(ISNUMBER('Неочищенные данные'!M32), 'Неочищенные данные'!M32 * 1000, SUBSTITUTE((SUBSTITUTE('Неочищенные данные'!M32, " ", "")), ",", ".") * 1000)</f>
        <v>14094863000</v>
      </c>
      <c r="O30" s="27">
        <f>IF(ISNUMBER('Неочищенные данные'!N32), 'Неочищенные данные'!N32 * 1000, SUBSTITUTE((SUBSTITUTE('Неочищенные данные'!N32, " ", "")), ",", ".") * 1000)</f>
        <v>9019159000</v>
      </c>
      <c r="P30" s="1">
        <f>VLOOKUP(YEAR(B30), 'ИПЦ ГКС'!$B$5:$D$34, 3, TRUE)</f>
        <v>2.5100000000000051</v>
      </c>
      <c r="Q30" s="28">
        <f>VLOOKUP(B30, RUONIA!A30:B2495, 2, FALSE)</f>
        <v>10.23</v>
      </c>
      <c r="R30" s="1">
        <f>VLOOKUP(B30, Treasury!$D$1:$G$3498, 2, FALSE)</f>
        <v>1.23</v>
      </c>
      <c r="S30" s="1">
        <f>VLOOKUP(B30, Treasury!$D$1:$G$3498, 3, FALSE)</f>
        <v>1.99</v>
      </c>
      <c r="T30" s="1">
        <f>VLOOKUP(B30, Treasury!$D$1:$G$3498, 4, FALSE)</f>
        <v>2.5299999999999998</v>
      </c>
      <c r="U30" s="1">
        <f>VLOOKUP(B30, 'OFZ Yield'!$A:$M, 5, FALSE)</f>
        <v>8.39</v>
      </c>
      <c r="V30" s="1">
        <f>VLOOKUP(B30, 'OFZ Yield'!$A:$M, 7, FALSE)</f>
        <v>8.02</v>
      </c>
      <c r="W30" s="1">
        <f>VLOOKUP(B30, 'OFZ Yield'!$A:$M, 9, FALSE)</f>
        <v>8.16</v>
      </c>
      <c r="X30" s="1" t="str">
        <f>VLOOKUP(B30, IMOEX!$A$1:$B$3284, 2, FALSE)</f>
        <v>2.176,00</v>
      </c>
      <c r="Y30" s="1">
        <f t="shared" si="3"/>
        <v>0.47999829736517258</v>
      </c>
      <c r="Z30" s="1">
        <f t="shared" si="4"/>
        <v>26.874101434469843</v>
      </c>
      <c r="AA30" s="1" t="e">
        <f ca="1">_xludf.IFNA(VLOOKUP(A30, 'Неочищенные данные'!A32:AI466, 35, FALSE), 0)</f>
        <v>#NAME?</v>
      </c>
      <c r="AB30" s="1">
        <f t="shared" si="5"/>
        <v>0</v>
      </c>
    </row>
    <row r="31" spans="1:28" ht="15.75" customHeight="1">
      <c r="A31" s="8" t="s">
        <v>57</v>
      </c>
      <c r="B31" s="25">
        <v>42396</v>
      </c>
      <c r="C31" s="8" t="s">
        <v>35</v>
      </c>
      <c r="D31" s="3" t="e">
        <f ca="1">_xludf.IFNA(VLOOKUP(C31, Рейтинг!$A$2:$C$22, 3, FALSE), VLOOKUP(C31, Рейтинг!$B$2:$C$22, 2, FALSE))</f>
        <v>#NAME?</v>
      </c>
      <c r="E31" s="27">
        <f>IF(ISNUMBER('Неочищенные данные'!D33), 'Неочищенные данные'!D33 * 1000, SUBSTITUTE((SUBSTITUTE('Неочищенные данные'!D33, " ", "")), ",", ".") * 1000)</f>
        <v>449367000</v>
      </c>
      <c r="F31" s="27" t="e">
        <f>IF(ISNUMBER('Неочищенные данные'!E33), 'Неочищенные данные'!E33 * 1000, SUBSTITUTE((SUBSTITUTE('Неочищенные данные'!E33, " ", "")), ",", ".") * 1000)</f>
        <v>#VALUE!</v>
      </c>
      <c r="G31" s="27">
        <f>IF(ISNUMBER('Неочищенные данные'!F33), 'Неочищенные данные'!F33 * 1000, SUBSTITUTE((SUBSTITUTE('Неочищенные данные'!F33, " ", "")), ",", ".") * 1000)</f>
        <v>113296111000</v>
      </c>
      <c r="H31" s="27">
        <f>IF(ISNUMBER('Неочищенные данные'!G33), 'Неочищенные данные'!G33 * 1000, SUBSTITUTE((SUBSTITUTE('Неочищенные данные'!G33, " ", "")), ",", ".") * 1000)</f>
        <v>0</v>
      </c>
      <c r="I31" s="27">
        <f>IF(ISNUMBER('Неочищенные данные'!H33), 'Неочищенные данные'!H33 * 1000, SUBSTITUTE((SUBSTITUTE('Неочищенные данные'!H33, " ", "")), ",", ".") * 1000)</f>
        <v>920150000</v>
      </c>
      <c r="J31" s="27">
        <f>IF(ISNUMBER('Неочищенные данные'!I33), 'Неочищенные данные'!I33 * 1000, SUBSTITUTE((SUBSTITUTE('Неочищенные данные'!I33, " ", "")), ",", ".") * 1000)</f>
        <v>110852831000</v>
      </c>
      <c r="K31" s="27">
        <f>IF(ISNUMBER('Неочищенные данные'!J33), 'Неочищенные данные'!J33 * 1000, SUBSTITUTE((SUBSTITUTE('Неочищенные данные'!J33, " ", "")), ",", ".") * 1000)</f>
        <v>109801684000</v>
      </c>
      <c r="L31" s="27">
        <f>IF(ISNUMBER('Неочищенные данные'!K33), 'Неочищенные данные'!K33 * 1000, SUBSTITUTE((SUBSTITUTE('Неочищенные данные'!K33, " ", "")), ",", ".") * 1000)</f>
        <v>2443280000</v>
      </c>
      <c r="M31" s="27">
        <f>IF(ISNUMBER('Неочищенные данные'!L33), 'Неочищенные данные'!L33 * 1000, SUBSTITUTE((SUBSTITUTE('Неочищенные данные'!L33, " ", "")), ",", ".") * 1000)</f>
        <v>3577321000</v>
      </c>
      <c r="N31" s="27">
        <f>IF(ISNUMBER('Неочищенные данные'!M33), 'Неочищенные данные'!M33 * 1000, SUBSTITUTE((SUBSTITUTE('Неочищенные данные'!M33, " ", "")), ",", ".") * 1000)</f>
        <v>38317961000</v>
      </c>
      <c r="O31" s="27">
        <f>IF(ISNUMBER('Неочищенные данные'!N33), 'Неочищенные данные'!N33 * 1000, SUBSTITUTE((SUBSTITUTE('Неочищенные данные'!N33, " ", "")), ",", ".") * 1000)</f>
        <v>7995113000</v>
      </c>
      <c r="P31" s="1">
        <f>VLOOKUP(YEAR(B31), 'ИПЦ ГКС'!$B$5:$D$34, 3, TRUE)</f>
        <v>5.3900000000000006</v>
      </c>
      <c r="Q31" s="28">
        <f>VLOOKUP(B31, RUONIA!A31:B2496, 2, FALSE)</f>
        <v>11.2</v>
      </c>
      <c r="R31" s="1">
        <f>VLOOKUP(B31, Treasury!$D$1:$G$3498, 2, FALSE)</f>
        <v>0.84</v>
      </c>
      <c r="S31" s="1">
        <f>VLOOKUP(B31, Treasury!$D$1:$G$3498, 3, FALSE)</f>
        <v>1.43</v>
      </c>
      <c r="T31" s="1">
        <f>VLOOKUP(B31, Treasury!$D$1:$G$3498, 4, FALSE)</f>
        <v>2.02</v>
      </c>
      <c r="U31" s="1">
        <f>VLOOKUP(B31, 'OFZ Yield'!$A:$M, 5, FALSE)</f>
        <v>10.11</v>
      </c>
      <c r="V31" s="1">
        <f>VLOOKUP(B31, 'OFZ Yield'!$A:$M, 7, FALSE)</f>
        <v>10.4</v>
      </c>
      <c r="W31" s="1">
        <f>VLOOKUP(B31, 'OFZ Yield'!$A:$M, 9, FALSE)</f>
        <v>10.28</v>
      </c>
      <c r="X31" s="1" t="str">
        <f>VLOOKUP(B31, IMOEX!$A$1:$B$3284, 2, FALSE)</f>
        <v>1.747,57</v>
      </c>
      <c r="Y31" s="1">
        <f t="shared" si="3"/>
        <v>1.4641469663730722</v>
      </c>
      <c r="Z31" s="1">
        <f t="shared" si="4"/>
        <v>45.370498264627876</v>
      </c>
      <c r="AA31" s="1" t="e">
        <f ca="1">_xludf.IFNA(VLOOKUP(A31, 'Неочищенные данные'!A33:AI467, 35, FALSE), 0)</f>
        <v>#NAME?</v>
      </c>
      <c r="AB31" s="1">
        <f t="shared" si="5"/>
        <v>0</v>
      </c>
    </row>
    <row r="32" spans="1:28" ht="15.75" customHeight="1">
      <c r="A32" s="8" t="s">
        <v>57</v>
      </c>
      <c r="B32" s="25">
        <v>42003</v>
      </c>
      <c r="C32" s="8" t="s">
        <v>35</v>
      </c>
      <c r="D32" s="3" t="e">
        <f ca="1">_xludf.IFNA(VLOOKUP(C32, Рейтинг!$A$2:$C$22, 3, FALSE), VLOOKUP(C32, Рейтинг!$B$2:$C$22, 2, FALSE))</f>
        <v>#NAME?</v>
      </c>
      <c r="E32" s="27">
        <f>IF(ISNUMBER('Неочищенные данные'!D34), 'Неочищенные данные'!D34 * 1000, SUBSTITUTE((SUBSTITUTE('Неочищенные данные'!D34, " ", "")), ",", ".") * 1000)</f>
        <v>59388000</v>
      </c>
      <c r="F32" s="27" t="e">
        <f>IF(ISNUMBER('Неочищенные данные'!E34), 'Неочищенные данные'!E34 * 1000, SUBSTITUTE((SUBSTITUTE('Неочищенные данные'!E34, " ", "")), ",", ".") * 1000)</f>
        <v>#VALUE!</v>
      </c>
      <c r="G32" s="27">
        <f>IF(ISNUMBER('Неочищенные данные'!F34), 'Неочищенные данные'!F34 * 1000, SUBSTITUTE((SUBSTITUTE('Неочищенные данные'!F34, " ", "")), ",", ".") * 1000)</f>
        <v>69207283000</v>
      </c>
      <c r="H32" s="27">
        <f>IF(ISNUMBER('Неочищенные данные'!G34), 'Неочищенные данные'!G34 * 1000, SUBSTITUTE((SUBSTITUTE('Неочищенные данные'!G34, " ", "")), ",", ".") * 1000)</f>
        <v>0</v>
      </c>
      <c r="I32" s="27">
        <f>IF(ISNUMBER('Неочищенные данные'!H34), 'Неочищенные данные'!H34 * 1000, SUBSTITUTE((SUBSTITUTE('Неочищенные данные'!H34, " ", "")), ",", ".") * 1000)</f>
        <v>222713000</v>
      </c>
      <c r="J32" s="27" t="e">
        <f>IF(ISNUMBER('Неочищенные данные'!I34), 'Неочищенные данные'!I34 * 1000, SUBSTITUTE((SUBSTITUTE('Неочищенные данные'!I34, " ", "")), ",", ".") * 1000)</f>
        <v>#VALUE!</v>
      </c>
      <c r="K32" s="27">
        <f>IF(ISNUMBER('Неочищенные данные'!J34), 'Неочищенные данные'!J34 * 1000, SUBSTITUTE((SUBSTITUTE('Неочищенные данные'!J34, " ", "")), ",", ".") * 1000)</f>
        <v>70041074000</v>
      </c>
      <c r="L32" s="27">
        <f>IF(ISNUMBER('Неочищенные данные'!K34), 'Неочищенные данные'!K34 * 1000, SUBSTITUTE((SUBSTITUTE('Неочищенные данные'!K34, " ", "")), ",", ".") * 1000)</f>
        <v>-1134811000</v>
      </c>
      <c r="M32" s="27">
        <f>IF(ISNUMBER('Неочищенные данные'!L34), 'Неочищенные данные'!L34 * 1000, SUBSTITUTE((SUBSTITUTE('Неочищенные данные'!L34, " ", "")), ",", ".") * 1000)</f>
        <v>-2027839000</v>
      </c>
      <c r="N32" s="27">
        <f>IF(ISNUMBER('Неочищенные данные'!M34), 'Неочищенные данные'!M34 * 1000, SUBSTITUTE((SUBSTITUTE('Неочищенные данные'!M34, " ", "")), ",", ".") * 1000)</f>
        <v>317586000</v>
      </c>
      <c r="O32" s="27">
        <f>IF(ISNUMBER('Неочищенные данные'!N34), 'Неочищенные данные'!N34 * 1000, SUBSTITUTE((SUBSTITUTE('Неочищенные данные'!N34, " ", "")), ",", ".") * 1000)</f>
        <v>217344000</v>
      </c>
      <c r="P32" s="1">
        <f>VLOOKUP(YEAR(B32), 'ИПЦ ГКС'!$B$5:$D$34, 3, TRUE)</f>
        <v>11.349999999999994</v>
      </c>
      <c r="Q32" s="28">
        <f>VLOOKUP(B32, RUONIA!A32:B2497, 2, FALSE)</f>
        <v>17.39</v>
      </c>
      <c r="R32" s="1">
        <f>VLOOKUP(B32, Treasury!$D$1:$G$3498, 2, FALSE)</f>
        <v>0.69</v>
      </c>
      <c r="S32" s="1">
        <f>VLOOKUP(B32, Treasury!$D$1:$G$3498, 3, FALSE)</f>
        <v>1.68</v>
      </c>
      <c r="T32" s="1">
        <f>VLOOKUP(B32, Treasury!$D$1:$G$3498, 4, FALSE)</f>
        <v>2.2000000000000002</v>
      </c>
      <c r="U32" s="1">
        <f>VLOOKUP(B32, 'OFZ Yield'!$A:$M, 5, FALSE)</f>
        <v>13.9</v>
      </c>
      <c r="V32" s="1">
        <f>VLOOKUP(B32, 'OFZ Yield'!$A:$M, 7, FALSE)</f>
        <v>15.51</v>
      </c>
      <c r="W32" s="1">
        <f>VLOOKUP(B32, 'OFZ Yield'!$A:$M, 9, FALSE)</f>
        <v>14.31</v>
      </c>
      <c r="X32" s="1" t="str">
        <f>VLOOKUP(B32, IMOEX!$A$1:$B$3284, 2, FALSE)</f>
        <v>1.396,61</v>
      </c>
      <c r="Y32" s="1">
        <f t="shared" si="3"/>
        <v>1.7869398516581174</v>
      </c>
      <c r="Z32" s="1" t="e">
        <f t="shared" si="4"/>
        <v>#VALUE!</v>
      </c>
      <c r="AA32" s="1" t="e">
        <f ca="1">_xludf.IFNA(VLOOKUP(A32, 'Неочищенные данные'!A34:AI468, 35, FALSE), 0)</f>
        <v>#NAME?</v>
      </c>
      <c r="AB32" s="1">
        <f t="shared" si="5"/>
        <v>0</v>
      </c>
    </row>
    <row r="33" spans="1:28" ht="15.75" customHeight="1">
      <c r="A33" s="8" t="s">
        <v>57</v>
      </c>
      <c r="B33" s="25">
        <v>41632</v>
      </c>
      <c r="C33" s="8" t="s">
        <v>35</v>
      </c>
      <c r="D33" s="3" t="e">
        <f ca="1">_xludf.IFNA(VLOOKUP(C33, Рейтинг!$A$2:$C$22, 3, FALSE), VLOOKUP(C33, Рейтинг!$B$2:$C$22, 2, FALSE))</f>
        <v>#NAME?</v>
      </c>
      <c r="E33" s="27">
        <f>IF(ISNUMBER('Неочищенные данные'!D35), 'Неочищенные данные'!D35 * 1000, SUBSTITUTE((SUBSTITUTE('Неочищенные данные'!D35, " ", "")), ",", ".") * 1000)</f>
        <v>506571000</v>
      </c>
      <c r="F33" s="27" t="e">
        <f>IF(ISNUMBER('Неочищенные данные'!E35), 'Неочищенные данные'!E35 * 1000, SUBSTITUTE((SUBSTITUTE('Неочищенные данные'!E35, " ", "")), ",", ".") * 1000)</f>
        <v>#VALUE!</v>
      </c>
      <c r="G33" s="27">
        <f>IF(ISNUMBER('Неочищенные данные'!F35), 'Неочищенные данные'!F35 * 1000, SUBSTITUTE((SUBSTITUTE('Неочищенные данные'!F35, " ", "")), ",", ".") * 1000)</f>
        <v>37640493000</v>
      </c>
      <c r="H33" s="27">
        <f>IF(ISNUMBER('Неочищенные данные'!G35), 'Неочищенные данные'!G35 * 1000, SUBSTITUTE((SUBSTITUTE('Неочищенные данные'!G35, " ", "")), ",", ".") * 1000)</f>
        <v>0</v>
      </c>
      <c r="I33" s="27">
        <f>IF(ISNUMBER('Неочищенные данные'!H35), 'Неочищенные данные'!H35 * 1000, SUBSTITUTE((SUBSTITUTE('Неочищенные данные'!H35, " ", "")), ",", ".") * 1000)</f>
        <v>546763000</v>
      </c>
      <c r="J33" s="27" t="e">
        <f>IF(ISNUMBER('Неочищенные данные'!I35), 'Неочищенные данные'!I35 * 1000, SUBSTITUTE((SUBSTITUTE('Неочищенные данные'!I35, " ", "")), ",", ".") * 1000)</f>
        <v>#VALUE!</v>
      </c>
      <c r="K33" s="27">
        <f>IF(ISNUMBER('Неочищенные данные'!J35), 'Неочищенные данные'!J35 * 1000, SUBSTITUTE((SUBSTITUTE('Неочищенные данные'!J35, " ", "")), ",", ".") * 1000)</f>
        <v>67037959000</v>
      </c>
      <c r="L33" s="27">
        <f>IF(ISNUMBER('Неочищенные данные'!K35), 'Неочищенные данные'!K35 * 1000, SUBSTITUTE((SUBSTITUTE('Неочищенные данные'!K35, " ", "")), ",", ".") * 1000)</f>
        <v>407271000</v>
      </c>
      <c r="M33" s="27">
        <f>IF(ISNUMBER('Неочищенные данные'!L35), 'Неочищенные данные'!L35 * 1000, SUBSTITUTE((SUBSTITUTE('Неочищенные данные'!L35, " ", "")), ",", ".") * 1000)</f>
        <v>3407895000</v>
      </c>
      <c r="N33" s="27" t="e">
        <f>IF(ISNUMBER('Неочищенные данные'!M35), 'Неочищенные данные'!M35 * 1000, SUBSTITUTE((SUBSTITUTE('Неочищенные данные'!M35, " ", "")), ",", ".") * 1000)</f>
        <v>#VALUE!</v>
      </c>
      <c r="O33" s="27" t="e">
        <f>IF(ISNUMBER('Неочищенные данные'!N35), 'Неочищенные данные'!N35 * 1000, SUBSTITUTE((SUBSTITUTE('Неочищенные данные'!N35, " ", "")), ",", ".") * 1000)</f>
        <v>#VALUE!</v>
      </c>
      <c r="P33" s="1">
        <f>VLOOKUP(YEAR(B33), 'ИПЦ ГКС'!$B$5:$D$34, 3, TRUE)</f>
        <v>6.4699999999999989</v>
      </c>
      <c r="Q33" s="28">
        <f>VLOOKUP(B33, RUONIA!A33:B2498, 2, FALSE)</f>
        <v>6.39</v>
      </c>
      <c r="R33" s="1">
        <f>VLOOKUP(B33, Treasury!$D$1:$G$3498, 2, FALSE)</f>
        <v>0.38</v>
      </c>
      <c r="S33" s="1">
        <f>VLOOKUP(B33, Treasury!$D$1:$G$3498, 3, FALSE)</f>
        <v>1.73</v>
      </c>
      <c r="T33" s="1">
        <f>VLOOKUP(B33, Treasury!$D$1:$G$3498, 4, FALSE)</f>
        <v>2.99</v>
      </c>
      <c r="U33" s="1">
        <f>VLOOKUP(B33, 'OFZ Yield'!$A:$M, 5, FALSE)</f>
        <v>6.24</v>
      </c>
      <c r="V33" s="1">
        <f>VLOOKUP(B33, 'OFZ Yield'!$A:$M, 7, FALSE)</f>
        <v>6.84</v>
      </c>
      <c r="W33" s="1">
        <f>VLOOKUP(B33, 'OFZ Yield'!$A:$M, 9, FALSE)</f>
        <v>7.63</v>
      </c>
      <c r="X33" s="1" t="str">
        <f>VLOOKUP(B33, IMOEX!$A$1:$B$3284, 2, FALSE)</f>
        <v>1.506,41</v>
      </c>
      <c r="Y33" s="1">
        <f t="shared" si="3"/>
        <v>8.3676348180940945</v>
      </c>
      <c r="Z33" s="1" t="e">
        <f t="shared" si="4"/>
        <v>#VALUE!</v>
      </c>
      <c r="AA33" s="1" t="e">
        <f ca="1">_xludf.IFNA(VLOOKUP(A33, 'Неочищенные данные'!A35:AI469, 35, FALSE), 0)</f>
        <v>#NAME?</v>
      </c>
      <c r="AB33" s="1">
        <f t="shared" si="5"/>
        <v>0</v>
      </c>
    </row>
    <row r="34" spans="1:28" ht="15.75" customHeight="1">
      <c r="A34" s="8" t="s">
        <v>57</v>
      </c>
      <c r="B34" s="25">
        <v>41233</v>
      </c>
      <c r="C34" s="8" t="s">
        <v>35</v>
      </c>
      <c r="D34" s="3" t="e">
        <f ca="1">_xludf.IFNA(VLOOKUP(C34, Рейтинг!$A$2:$C$22, 3, FALSE), VLOOKUP(C34, Рейтинг!$B$2:$C$22, 2, FALSE))</f>
        <v>#NAME?</v>
      </c>
      <c r="E34" s="27">
        <f>IF(ISNUMBER('Неочищенные данные'!D36), 'Неочищенные данные'!D36 * 1000, SUBSTITUTE((SUBSTITUTE('Неочищенные данные'!D36, " ", "")), ",", ".") * 1000)</f>
        <v>2962845000</v>
      </c>
      <c r="F34" s="27" t="e">
        <f>IF(ISNUMBER('Неочищенные данные'!E36), 'Неочищенные данные'!E36 * 1000, SUBSTITUTE((SUBSTITUTE('Неочищенные данные'!E36, " ", "")), ",", ".") * 1000)</f>
        <v>#VALUE!</v>
      </c>
      <c r="G34" s="27">
        <f>IF(ISNUMBER('Неочищенные данные'!F36), 'Неочищенные данные'!F36 * 1000, SUBSTITUTE((SUBSTITUTE('Неочищенные данные'!F36, " ", "")), ",", ".") * 1000)</f>
        <v>37640493000</v>
      </c>
      <c r="H34" s="27">
        <f>IF(ISNUMBER('Неочищенные данные'!G36), 'Неочищенные данные'!G36 * 1000, SUBSTITUTE((SUBSTITUTE('Неочищенные данные'!G36, " ", "")), ",", ".") * 1000)</f>
        <v>0</v>
      </c>
      <c r="I34" s="27">
        <f>IF(ISNUMBER('Неочищенные данные'!H36), 'Неочищенные данные'!H36 * 1000, SUBSTITUTE((SUBSTITUTE('Неочищенные данные'!H36, " ", "")), ",", ".") * 1000)</f>
        <v>316303000</v>
      </c>
      <c r="J34" s="27" t="e">
        <f>IF(ISNUMBER('Неочищенные данные'!I36), 'Неочищенные данные'!I36 * 1000, SUBSTITUTE((SUBSTITUTE('Неочищенные данные'!I36, " ", "")), ",", ".") * 1000)</f>
        <v>#VALUE!</v>
      </c>
      <c r="K34" s="27" t="e">
        <f>IF(ISNUMBER('Неочищенные данные'!J36), 'Неочищенные данные'!J36 * 1000, SUBSTITUTE((SUBSTITUTE('Неочищенные данные'!J36, " ", "")), ",", ".") * 1000)</f>
        <v>#VALUE!</v>
      </c>
      <c r="L34" s="27">
        <f>IF(ISNUMBER('Неочищенные данные'!K36), 'Неочищенные данные'!K36 * 1000, SUBSTITUTE((SUBSTITUTE('Неочищенные данные'!K36, " ", "")), ",", ".") * 1000)</f>
        <v>523088000</v>
      </c>
      <c r="M34" s="27">
        <f>IF(ISNUMBER('Неочищенные данные'!L36), 'Неочищенные данные'!L36 * 1000, SUBSTITUTE((SUBSTITUTE('Неочищенные данные'!L36, " ", "")), ",", ".") * 1000)</f>
        <v>2530686000</v>
      </c>
      <c r="N34" s="27" t="e">
        <f>IF(ISNUMBER('Неочищенные данные'!M36), 'Неочищенные данные'!M36 * 1000, SUBSTITUTE((SUBSTITUTE('Неочищенные данные'!M36, " ", "")), ",", ".") * 1000)</f>
        <v>#VALUE!</v>
      </c>
      <c r="O34" s="27" t="e">
        <f>IF(ISNUMBER('Неочищенные данные'!N36), 'Неочищенные данные'!N36 * 1000, SUBSTITUTE((SUBSTITUTE('Неочищенные данные'!N36, " ", "")), ",", ".") * 1000)</f>
        <v>#VALUE!</v>
      </c>
      <c r="P34" s="1">
        <f>VLOOKUP(YEAR(B34), 'ИПЦ ГКС'!$B$5:$D$34, 3, TRUE)</f>
        <v>6.5699999999999932</v>
      </c>
      <c r="Q34" s="28">
        <f>VLOOKUP(B34, RUONIA!A34:B2499, 2, FALSE)</f>
        <v>6.01</v>
      </c>
      <c r="R34" s="1">
        <f>VLOOKUP(B34, Treasury!$D$1:$G$3498, 2, FALSE)</f>
        <v>0.27</v>
      </c>
      <c r="S34" s="1">
        <f>VLOOKUP(B34, Treasury!$D$1:$G$3498, 3, FALSE)</f>
        <v>0.67</v>
      </c>
      <c r="T34" s="1">
        <f>VLOOKUP(B34, Treasury!$D$1:$G$3498, 4, FALSE)</f>
        <v>1.66</v>
      </c>
      <c r="U34" s="1">
        <f>VLOOKUP(B34, 'OFZ Yield'!$A:$M, 5, FALSE)</f>
        <v>6.46</v>
      </c>
      <c r="V34" s="1">
        <f>VLOOKUP(B34, 'OFZ Yield'!$A:$M, 7, FALSE)</f>
        <v>6.69</v>
      </c>
      <c r="W34" s="1">
        <f>VLOOKUP(B34, 'OFZ Yield'!$A:$M, 9, FALSE)</f>
        <v>7.24</v>
      </c>
      <c r="X34" s="1" t="str">
        <f>VLOOKUP(B34, IMOEX!$A$1:$B$3284, 2, FALSE)</f>
        <v>1.396,39</v>
      </c>
      <c r="Y34" s="1">
        <f t="shared" si="3"/>
        <v>4.8379737252622883</v>
      </c>
      <c r="Z34" s="1" t="e">
        <f t="shared" si="4"/>
        <v>#VALUE!</v>
      </c>
      <c r="AA34" s="1" t="e">
        <f ca="1">_xludf.IFNA(VLOOKUP(A34, 'Неочищенные данные'!A36:AI470, 35, FALSE), 0)</f>
        <v>#NAME?</v>
      </c>
      <c r="AB34" s="1">
        <f t="shared" si="5"/>
        <v>0</v>
      </c>
    </row>
    <row r="35" spans="1:28" ht="15.75" customHeight="1">
      <c r="A35" s="8" t="s">
        <v>57</v>
      </c>
      <c r="B35" s="25">
        <v>40843</v>
      </c>
      <c r="C35" s="8" t="s">
        <v>37</v>
      </c>
      <c r="D35" s="3" t="e">
        <f ca="1">_xludf.IFNA(VLOOKUP(C35, Рейтинг!$A$2:$C$22, 3, FALSE), VLOOKUP(C35, Рейтинг!$B$2:$C$22, 2, FALSE))</f>
        <v>#NAME?</v>
      </c>
      <c r="E35" s="27">
        <f>IF(ISNUMBER('Неочищенные данные'!D37), 'Неочищенные данные'!D37 * 1000, SUBSTITUTE((SUBSTITUTE('Неочищенные данные'!D37, " ", "")), ",", ".") * 1000)</f>
        <v>6458985000</v>
      </c>
      <c r="F35" s="27" t="e">
        <f>IF(ISNUMBER('Неочищенные данные'!E37), 'Неочищенные данные'!E37 * 1000, SUBSTITUTE((SUBSTITUTE('Неочищенные данные'!E37, " ", "")), ",", ".") * 1000)</f>
        <v>#VALUE!</v>
      </c>
      <c r="G35" s="27">
        <f>IF(ISNUMBER('Неочищенные данные'!F37), 'Неочищенные данные'!F37 * 1000, SUBSTITUTE((SUBSTITUTE('Неочищенные данные'!F37, " ", "")), ",", ".") * 1000)</f>
        <v>16777233000</v>
      </c>
      <c r="H35" s="27">
        <f>IF(ISNUMBER('Неочищенные данные'!G37), 'Неочищенные данные'!G37 * 1000, SUBSTITUTE((SUBSTITUTE('Неочищенные данные'!G37, " ", "")), ",", ".") * 1000)</f>
        <v>0</v>
      </c>
      <c r="I35" s="27">
        <f>IF(ISNUMBER('Неочищенные данные'!H37), 'Неочищенные данные'!H37 * 1000, SUBSTITUTE((SUBSTITUTE('Неочищенные данные'!H37, " ", "")), ",", ".") * 1000)</f>
        <v>24177000</v>
      </c>
      <c r="J35" s="27" t="e">
        <f>IF(ISNUMBER('Неочищенные данные'!I37), 'Неочищенные данные'!I37 * 1000, SUBSTITUTE((SUBSTITUTE('Неочищенные данные'!I37, " ", "")), ",", ".") * 1000)</f>
        <v>#VALUE!</v>
      </c>
      <c r="K35" s="27" t="e">
        <f>IF(ISNUMBER('Неочищенные данные'!J37), 'Неочищенные данные'!J37 * 1000, SUBSTITUTE((SUBSTITUTE('Неочищенные данные'!J37, " ", "")), ",", ".") * 1000)</f>
        <v>#VALUE!</v>
      </c>
      <c r="L35" s="27">
        <f>IF(ISNUMBER('Неочищенные данные'!K37), 'Неочищенные данные'!K37 * 1000, SUBSTITUTE((SUBSTITUTE('Неочищенные данные'!K37, " ", "")), ",", ".") * 1000)</f>
        <v>140226000</v>
      </c>
      <c r="M35" s="27">
        <f>IF(ISNUMBER('Неочищенные данные'!L37), 'Неочищенные данные'!L37 * 1000, SUBSTITUTE((SUBSTITUTE('Неочищенные данные'!L37, " ", "")), ",", ".") * 1000)</f>
        <v>54311000</v>
      </c>
      <c r="N35" s="27" t="e">
        <f>IF(ISNUMBER('Неочищенные данные'!M37), 'Неочищенные данные'!M37 * 1000, SUBSTITUTE((SUBSTITUTE('Неочищенные данные'!M37, " ", "")), ",", ".") * 1000)</f>
        <v>#VALUE!</v>
      </c>
      <c r="O35" s="27" t="e">
        <f>IF(ISNUMBER('Неочищенные данные'!N37), 'Неочищенные данные'!N37 * 1000, SUBSTITUTE((SUBSTITUTE('Неочищенные данные'!N37, " ", "")), ",", ".") * 1000)</f>
        <v>#VALUE!</v>
      </c>
      <c r="P35" s="1">
        <f>VLOOKUP(YEAR(B35), 'ИПЦ ГКС'!$B$5:$D$34, 3, TRUE)</f>
        <v>6.0999999999999943</v>
      </c>
      <c r="Q35" s="28">
        <f>VLOOKUP(B35, RUONIA!A35:B2500, 2, FALSE)</f>
        <v>4.92</v>
      </c>
      <c r="R35" s="1">
        <f>VLOOKUP(B35, Treasury!$D$1:$G$3498, 2, FALSE)</f>
        <v>0.31</v>
      </c>
      <c r="S35" s="1">
        <f>VLOOKUP(B35, Treasury!$D$1:$G$3498, 3, FALSE)</f>
        <v>1.2</v>
      </c>
      <c r="T35" s="1">
        <f>VLOOKUP(B35, Treasury!$D$1:$G$3498, 4, FALSE)</f>
        <v>2.42</v>
      </c>
      <c r="U35" s="1">
        <f>VLOOKUP(B35, 'OFZ Yield'!$A:$M, 5, FALSE)</f>
        <v>6.2</v>
      </c>
      <c r="V35" s="1">
        <f>VLOOKUP(B35, 'OFZ Yield'!$A:$M, 7, FALSE)</f>
        <v>7.76</v>
      </c>
      <c r="W35" s="1">
        <f>VLOOKUP(B35, 'OFZ Yield'!$A:$M, 9, FALSE)</f>
        <v>8.1999999999999993</v>
      </c>
      <c r="X35" s="1" t="str">
        <f>VLOOKUP(B35, IMOEX!$A$1:$B$3284, 2, FALSE)</f>
        <v>1.525,52</v>
      </c>
      <c r="Y35" s="1">
        <f t="shared" si="3"/>
        <v>0.38731048450358707</v>
      </c>
      <c r="Z35" s="1" t="e">
        <f t="shared" si="4"/>
        <v>#VALUE!</v>
      </c>
      <c r="AA35" s="1" t="e">
        <f ca="1">_xludf.IFNA(VLOOKUP(A35, 'Неочищенные данные'!A37:AI471, 35, FALSE), 0)</f>
        <v>#NAME?</v>
      </c>
      <c r="AB35" s="1">
        <f t="shared" si="5"/>
        <v>0</v>
      </c>
    </row>
    <row r="36" spans="1:28" ht="15.75" customHeight="1">
      <c r="A36" s="8" t="s">
        <v>57</v>
      </c>
      <c r="B36" s="25">
        <v>40834</v>
      </c>
      <c r="C36" s="8" t="s">
        <v>39</v>
      </c>
      <c r="D36" s="3" t="e">
        <f ca="1">_xludf.IFNA(VLOOKUP(C36, Рейтинг!$A$2:$C$22, 3, FALSE), VLOOKUP(C36, Рейтинг!$B$2:$C$22, 2, FALSE))</f>
        <v>#NAME?</v>
      </c>
      <c r="E36" s="27">
        <f>IF(ISNUMBER('Неочищенные данные'!D38), 'Неочищенные данные'!D38 * 1000, SUBSTITUTE((SUBSTITUTE('Неочищенные данные'!D38, " ", "")), ",", ".") * 1000)</f>
        <v>6458985000</v>
      </c>
      <c r="F36" s="27" t="e">
        <f>IF(ISNUMBER('Неочищенные данные'!E38), 'Неочищенные данные'!E38 * 1000, SUBSTITUTE((SUBSTITUTE('Неочищенные данные'!E38, " ", "")), ",", ".") * 1000)</f>
        <v>#VALUE!</v>
      </c>
      <c r="G36" s="27">
        <f>IF(ISNUMBER('Неочищенные данные'!F38), 'Неочищенные данные'!F38 * 1000, SUBSTITUTE((SUBSTITUTE('Неочищенные данные'!F38, " ", "")), ",", ".") * 1000)</f>
        <v>16777233000</v>
      </c>
      <c r="H36" s="27">
        <f>IF(ISNUMBER('Неочищенные данные'!G38), 'Неочищенные данные'!G38 * 1000, SUBSTITUTE((SUBSTITUTE('Неочищенные данные'!G38, " ", "")), ",", ".") * 1000)</f>
        <v>0</v>
      </c>
      <c r="I36" s="27">
        <f>IF(ISNUMBER('Неочищенные данные'!H38), 'Неочищенные данные'!H38 * 1000, SUBSTITUTE((SUBSTITUTE('Неочищенные данные'!H38, " ", "")), ",", ".") * 1000)</f>
        <v>24177000</v>
      </c>
      <c r="J36" s="27" t="e">
        <f>IF(ISNUMBER('Неочищенные данные'!I38), 'Неочищенные данные'!I38 * 1000, SUBSTITUTE((SUBSTITUTE('Неочищенные данные'!I38, " ", "")), ",", ".") * 1000)</f>
        <v>#VALUE!</v>
      </c>
      <c r="K36" s="27" t="e">
        <f>IF(ISNUMBER('Неочищенные данные'!J38), 'Неочищенные данные'!J38 * 1000, SUBSTITUTE((SUBSTITUTE('Неочищенные данные'!J38, " ", "")), ",", ".") * 1000)</f>
        <v>#VALUE!</v>
      </c>
      <c r="L36" s="27">
        <f>IF(ISNUMBER('Неочищенные данные'!K38), 'Неочищенные данные'!K38 * 1000, SUBSTITUTE((SUBSTITUTE('Неочищенные данные'!K38, " ", "")), ",", ".") * 1000)</f>
        <v>140226000</v>
      </c>
      <c r="M36" s="27">
        <f>IF(ISNUMBER('Неочищенные данные'!L38), 'Неочищенные данные'!L38 * 1000, SUBSTITUTE((SUBSTITUTE('Неочищенные данные'!L38, " ", "")), ",", ".") * 1000)</f>
        <v>54311000</v>
      </c>
      <c r="N36" s="27" t="e">
        <f>IF(ISNUMBER('Неочищенные данные'!M38), 'Неочищенные данные'!M38 * 1000, SUBSTITUTE((SUBSTITUTE('Неочищенные данные'!M38, " ", "")), ",", ".") * 1000)</f>
        <v>#VALUE!</v>
      </c>
      <c r="O36" s="27" t="e">
        <f>IF(ISNUMBER('Неочищенные данные'!N38), 'Неочищенные данные'!N38 * 1000, SUBSTITUTE((SUBSTITUTE('Неочищенные данные'!N38, " ", "")), ",", ".") * 1000)</f>
        <v>#VALUE!</v>
      </c>
      <c r="P36" s="1">
        <f>VLOOKUP(YEAR(B36), 'ИПЦ ГКС'!$B$5:$D$34, 3, TRUE)</f>
        <v>6.0999999999999943</v>
      </c>
      <c r="Q36" s="28">
        <f>VLOOKUP(B36, RUONIA!A36:B2501, 2, FALSE)</f>
        <v>5.04</v>
      </c>
      <c r="R36" s="1">
        <f>VLOOKUP(B36, Treasury!$D$1:$G$3498, 2, FALSE)</f>
        <v>0.28000000000000003</v>
      </c>
      <c r="S36" s="1">
        <f>VLOOKUP(B36, Treasury!$D$1:$G$3498, 3, FALSE)</f>
        <v>1.07</v>
      </c>
      <c r="T36" s="1">
        <f>VLOOKUP(B36, Treasury!$D$1:$G$3498, 4, FALSE)</f>
        <v>2.19</v>
      </c>
      <c r="U36" s="1">
        <f>VLOOKUP(B36, 'OFZ Yield'!$A:$M, 5, FALSE)</f>
        <v>6.55</v>
      </c>
      <c r="V36" s="1">
        <f>VLOOKUP(B36, 'OFZ Yield'!$A:$M, 7, FALSE)</f>
        <v>8.19</v>
      </c>
      <c r="W36" s="1">
        <f>VLOOKUP(B36, 'OFZ Yield'!$A:$M, 9, FALSE)</f>
        <v>8.65</v>
      </c>
      <c r="X36" s="1" t="str">
        <f>VLOOKUP(B36, IMOEX!$A$1:$B$3284, 2, FALSE)</f>
        <v>1.425,24</v>
      </c>
      <c r="Y36" s="1">
        <f t="shared" si="3"/>
        <v>0.38731048450358707</v>
      </c>
      <c r="Z36" s="1" t="e">
        <f t="shared" si="4"/>
        <v>#VALUE!</v>
      </c>
      <c r="AA36" s="1" t="e">
        <f ca="1">_xludf.IFNA(VLOOKUP(A36, 'Неочищенные данные'!A38:AI472, 35, FALSE), 0)</f>
        <v>#NAME?</v>
      </c>
      <c r="AB36" s="1">
        <f t="shared" si="5"/>
        <v>0</v>
      </c>
    </row>
    <row r="37" spans="1:28" ht="15.75" customHeight="1">
      <c r="A37" s="8" t="s">
        <v>57</v>
      </c>
      <c r="B37" s="25">
        <v>40304</v>
      </c>
      <c r="C37" s="8" t="s">
        <v>39</v>
      </c>
      <c r="D37" s="3" t="e">
        <f ca="1">_xludf.IFNA(VLOOKUP(C37, Рейтинг!$A$2:$C$22, 3, FALSE), VLOOKUP(C37, Рейтинг!$B$2:$C$22, 2, FALSE))</f>
        <v>#NAME?</v>
      </c>
      <c r="E37" s="27">
        <f>IF(ISNUMBER('Неочищенные данные'!D39), 'Неочищенные данные'!D39 * 1000, SUBSTITUTE((SUBSTITUTE('Неочищенные данные'!D39, " ", "")), ",", ".") * 1000)</f>
        <v>163912000</v>
      </c>
      <c r="F37" s="27" t="e">
        <f>IF(ISNUMBER('Неочищенные данные'!E39), 'Неочищенные данные'!E39 * 1000, SUBSTITUTE((SUBSTITUTE('Неочищенные данные'!E39, " ", "")), ",", ".") * 1000)</f>
        <v>#VALUE!</v>
      </c>
      <c r="G37" s="27">
        <f>IF(ISNUMBER('Неочищенные данные'!F39), 'Неочищенные данные'!F39 * 1000, SUBSTITUTE((SUBSTITUTE('Неочищенные данные'!F39, " ", "")), ",", ".") * 1000)</f>
        <v>2428968000</v>
      </c>
      <c r="H37" s="27">
        <f>IF(ISNUMBER('Неочищенные данные'!G39), 'Неочищенные данные'!G39 * 1000, SUBSTITUTE((SUBSTITUTE('Неочищенные данные'!G39, " ", "")), ",", ".") * 1000)</f>
        <v>0</v>
      </c>
      <c r="I37" s="27">
        <f>IF(ISNUMBER('Неочищенные данные'!H39), 'Неочищенные данные'!H39 * 1000, SUBSTITUTE((SUBSTITUTE('Неочищенные данные'!H39, " ", "")), ",", ".") * 1000)</f>
        <v>18987000</v>
      </c>
      <c r="J37" s="27" t="e">
        <f>IF(ISNUMBER('Неочищенные данные'!I39), 'Неочищенные данные'!I39 * 1000, SUBSTITUTE((SUBSTITUTE('Неочищенные данные'!I39, " ", "")), ",", ".") * 1000)</f>
        <v>#VALUE!</v>
      </c>
      <c r="K37" s="27" t="e">
        <f>IF(ISNUMBER('Неочищенные данные'!J39), 'Неочищенные данные'!J39 * 1000, SUBSTITUTE((SUBSTITUTE('Неочищенные данные'!J39, " ", "")), ",", ".") * 1000)</f>
        <v>#VALUE!</v>
      </c>
      <c r="L37" s="27">
        <f>IF(ISNUMBER('Неочищенные данные'!K39), 'Неочищенные данные'!K39 * 1000, SUBSTITUTE((SUBSTITUTE('Неочищенные данные'!K39, " ", "")), ",", ".") * 1000)</f>
        <v>134357000</v>
      </c>
      <c r="M37" s="27">
        <f>IF(ISNUMBER('Неочищенные данные'!L39), 'Неочищенные данные'!L39 * 1000, SUBSTITUTE((SUBSTITUTE('Неочищенные данные'!L39, " ", "")), ",", ".") * 1000)</f>
        <v>140742000</v>
      </c>
      <c r="N37" s="27" t="e">
        <f>IF(ISNUMBER('Неочищенные данные'!M39), 'Неочищенные данные'!M39 * 1000, SUBSTITUTE((SUBSTITUTE('Неочищенные данные'!M39, " ", "")), ",", ".") * 1000)</f>
        <v>#VALUE!</v>
      </c>
      <c r="O37" s="27" t="e">
        <f>IF(ISNUMBER('Неочищенные данные'!N39), 'Неочищенные данные'!N39 * 1000, SUBSTITUTE((SUBSTITUTE('Неочищенные данные'!N39, " ", "")), ",", ".") * 1000)</f>
        <v>#VALUE!</v>
      </c>
      <c r="P37" s="1">
        <f>VLOOKUP(YEAR(B37), 'ИПЦ ГКС'!$B$5:$D$34, 3, TRUE)</f>
        <v>8.7800000000000011</v>
      </c>
      <c r="Q37" s="1" t="e">
        <f>VLOOKUP(B37, RUONIA!A37:B2502, 2, FALSE)</f>
        <v>#N/A</v>
      </c>
      <c r="R37" s="1">
        <f>VLOOKUP(B37, Treasury!$D$1:$G$3498, 2, FALSE)</f>
        <v>0.75</v>
      </c>
      <c r="S37" s="1">
        <f>VLOOKUP(B37, Treasury!$D$1:$G$3498, 3, FALSE)</f>
        <v>2.13</v>
      </c>
      <c r="T37" s="1">
        <f>VLOOKUP(B37, Treasury!$D$1:$G$3498, 4, FALSE)</f>
        <v>3.41</v>
      </c>
      <c r="U37" s="1" t="e">
        <f>VLOOKUP(B37, 'OFZ Yield'!$A:$M, 5, FALSE)</f>
        <v>#N/A</v>
      </c>
      <c r="V37" s="1" t="e">
        <f>VLOOKUP(B37, 'OFZ Yield'!$A:$M, 7, FALSE)</f>
        <v>#N/A</v>
      </c>
      <c r="W37" s="1" t="e">
        <f>VLOOKUP(B37, 'OFZ Yield'!$A:$M, 9, FALSE)</f>
        <v>#N/A</v>
      </c>
      <c r="X37" s="1" t="str">
        <f>VLOOKUP(B37, IMOEX!$A$1:$B$3284, 2, FALSE)</f>
        <v>1.365,13</v>
      </c>
      <c r="Y37" s="1">
        <f t="shared" si="3"/>
        <v>1.0475226448938277</v>
      </c>
      <c r="Z37" s="1" t="e">
        <f t="shared" si="4"/>
        <v>#VALUE!</v>
      </c>
      <c r="AA37" s="1" t="e">
        <f ca="1">_xludf.IFNA(VLOOKUP(A37, 'Неочищенные данные'!A39:AI473, 35, FALSE), 0)</f>
        <v>#NAME?</v>
      </c>
      <c r="AB37" s="1">
        <f t="shared" si="5"/>
        <v>0</v>
      </c>
    </row>
    <row r="38" spans="1:28" ht="15.75" customHeight="1">
      <c r="A38" s="8" t="s">
        <v>57</v>
      </c>
      <c r="B38" s="25">
        <v>39768</v>
      </c>
      <c r="C38" s="8" t="s">
        <v>68</v>
      </c>
      <c r="D38" s="3" t="e">
        <f ca="1">_xludf.IFNA(VLOOKUP(C38, Рейтинг!$A$2:$C$22, 3, FALSE), VLOOKUP(C38, Рейтинг!$B$2:$C$22, 2, FALSE))</f>
        <v>#NAME?</v>
      </c>
      <c r="E38" s="27">
        <f>IF(ISNUMBER('Неочищенные данные'!D40), 'Неочищенные данные'!D40 * 1000, SUBSTITUTE((SUBSTITUTE('Неочищенные данные'!D40, " ", "")), ",", ".") * 1000)</f>
        <v>204152000</v>
      </c>
      <c r="F38" s="27" t="e">
        <f>IF(ISNUMBER('Неочищенные данные'!E40), 'Неочищенные данные'!E40 * 1000, SUBSTITUTE((SUBSTITUTE('Неочищенные данные'!E40, " ", "")), ",", ".") * 1000)</f>
        <v>#VALUE!</v>
      </c>
      <c r="G38" s="27">
        <f>IF(ISNUMBER('Неочищенные данные'!F40), 'Неочищенные данные'!F40 * 1000, SUBSTITUTE((SUBSTITUTE('Неочищенные данные'!F40, " ", "")), ",", ".") * 1000)</f>
        <v>206108000</v>
      </c>
      <c r="H38" s="27">
        <f>IF(ISNUMBER('Неочищенные данные'!G40), 'Неочищенные данные'!G40 * 1000, SUBSTITUTE((SUBSTITUTE('Неочищенные данные'!G40, " ", "")), ",", ".") * 1000)</f>
        <v>0</v>
      </c>
      <c r="I38" s="27">
        <f>IF(ISNUMBER('Неочищенные данные'!H40), 'Неочищенные данные'!H40 * 1000, SUBSTITUTE((SUBSTITUTE('Неочищенные данные'!H40, " ", "")), ",", ".") * 1000)</f>
        <v>1070000</v>
      </c>
      <c r="J38" s="27" t="e">
        <f>IF(ISNUMBER('Неочищенные данные'!I40), 'Неочищенные данные'!I40 * 1000, SUBSTITUTE((SUBSTITUTE('Неочищенные данные'!I40, " ", "")), ",", ".") * 1000)</f>
        <v>#VALUE!</v>
      </c>
      <c r="K38" s="27" t="e">
        <f>IF(ISNUMBER('Неочищенные данные'!J40), 'Неочищенные данные'!J40 * 1000, SUBSTITUTE((SUBSTITUTE('Неочищенные данные'!J40, " ", "")), ",", ".") * 1000)</f>
        <v>#VALUE!</v>
      </c>
      <c r="L38" s="27">
        <f>IF(ISNUMBER('Неочищенные данные'!K40), 'Неочищенные данные'!K40 * 1000, SUBSTITUTE((SUBSTITUTE('Неочищенные данные'!K40, " ", "")), ",", ".") * 1000)</f>
        <v>36142000</v>
      </c>
      <c r="M38" s="27">
        <f>IF(ISNUMBER('Неочищенные данные'!L40), 'Неочищенные данные'!L40 * 1000, SUBSTITUTE((SUBSTITUTE('Неочищенные данные'!L40, " ", "")), ",", ".") * 1000)</f>
        <v>-22269000</v>
      </c>
      <c r="N38" s="27" t="e">
        <f>IF(ISNUMBER('Неочищенные данные'!M40), 'Неочищенные данные'!M40 * 1000, SUBSTITUTE((SUBSTITUTE('Неочищенные данные'!M40, " ", "")), ",", ".") * 1000)</f>
        <v>#VALUE!</v>
      </c>
      <c r="O38" s="27" t="e">
        <f>IF(ISNUMBER('Неочищенные данные'!N40), 'Неочищенные данные'!N40 * 1000, SUBSTITUTE((SUBSTITUTE('Неочищенные данные'!N40, " ", "")), ",", ".") * 1000)</f>
        <v>#VALUE!</v>
      </c>
      <c r="P38" s="1">
        <f>VLOOKUP(YEAR(B38), 'ИПЦ ГКС'!$B$5:$D$34, 3, TRUE)</f>
        <v>13.280000000000001</v>
      </c>
      <c r="Q38" s="1" t="e">
        <f>VLOOKUP(B38, RUONIA!A38:B2503, 2, FALSE)</f>
        <v>#N/A</v>
      </c>
      <c r="R38" s="1" t="e">
        <f>VLOOKUP(B38, Treasury!$D$1:$G$3498, 2, FALSE)</f>
        <v>#N/A</v>
      </c>
      <c r="S38" s="1" t="e">
        <f>VLOOKUP(B38, Treasury!$D$1:$G$3498, 3, FALSE)</f>
        <v>#N/A</v>
      </c>
      <c r="T38" s="1" t="e">
        <f>VLOOKUP(B38, Treasury!$D$1:$G$3498, 4, FALSE)</f>
        <v>#N/A</v>
      </c>
      <c r="U38" s="1" t="e">
        <f>VLOOKUP(B38, 'OFZ Yield'!$A:$M, 5, FALSE)</f>
        <v>#N/A</v>
      </c>
      <c r="V38" s="1" t="e">
        <f>VLOOKUP(B38, 'OFZ Yield'!$A:$M, 7, FALSE)</f>
        <v>#N/A</v>
      </c>
      <c r="W38" s="1" t="e">
        <f>VLOOKUP(B38, 'OFZ Yield'!$A:$M, 9, FALSE)</f>
        <v>#N/A</v>
      </c>
      <c r="X38" s="1" t="e">
        <f>VLOOKUP(B38, IMOEX!$A$1:$B$3284, 2, FALSE)</f>
        <v>#N/A</v>
      </c>
      <c r="Y38" s="1">
        <f t="shared" si="3"/>
        <v>-0.61615295224392674</v>
      </c>
      <c r="Z38" s="1" t="e">
        <f t="shared" si="4"/>
        <v>#VALUE!</v>
      </c>
      <c r="AA38" s="1" t="e">
        <f ca="1">_xludf.IFNA(VLOOKUP(A38, 'Неочищенные данные'!A40:AI474, 35, FALSE), 0)</f>
        <v>#NAME?</v>
      </c>
      <c r="AB38" s="1">
        <f t="shared" si="5"/>
        <v>0</v>
      </c>
    </row>
    <row r="39" spans="1:28" ht="15.75" customHeight="1">
      <c r="A39" s="8" t="s">
        <v>69</v>
      </c>
      <c r="B39" s="25">
        <v>43874</v>
      </c>
      <c r="C39" s="8" t="s">
        <v>58</v>
      </c>
      <c r="D39" s="3" t="e">
        <f ca="1">_xludf.IFNA(VLOOKUP(C39, Рейтинг!$A$2:$C$22, 3, FALSE), VLOOKUP(C39, Рейтинг!$B$2:$C$22, 2, FALSE))</f>
        <v>#NAME?</v>
      </c>
      <c r="E39" s="27">
        <f>IF(ISNUMBER('Неочищенные данные'!D41), 'Неочищенные данные'!D41 * 1000, SUBSTITUTE((SUBSTITUTE('Неочищенные данные'!D41, " ", "")), ",", ".") * 1000)</f>
        <v>1566632000</v>
      </c>
      <c r="F39" s="27" t="e">
        <f>IF(ISNUMBER('Неочищенные данные'!E41), 'Неочищенные данные'!E41 * 1000, SUBSTITUTE((SUBSTITUTE('Неочищенные данные'!E41, " ", "")), ",", ".") * 1000)</f>
        <v>#VALUE!</v>
      </c>
      <c r="G39" s="27">
        <f>IF(ISNUMBER('Неочищенные данные'!F41), 'Неочищенные данные'!F41 * 1000, SUBSTITUTE((SUBSTITUTE('Неочищенные данные'!F41, " ", "")), ",", ".") * 1000)</f>
        <v>512654048000</v>
      </c>
      <c r="H39" s="27">
        <f>IF(ISNUMBER('Неочищенные данные'!G41), 'Неочищенные данные'!G41 * 1000, SUBSTITUTE((SUBSTITUTE('Неочищенные данные'!G41, " ", "")), ",", ".") * 1000)</f>
        <v>201848718000</v>
      </c>
      <c r="I39" s="27">
        <f>IF(ISNUMBER('Неочищенные данные'!H41), 'Неочищенные данные'!H41 * 1000, SUBSTITUTE((SUBSTITUTE('Неочищенные данные'!H41, " ", "")), ",", ".") * 1000)</f>
        <v>4699000</v>
      </c>
      <c r="J39" s="27">
        <f>IF(ISNUMBER('Неочищенные данные'!I41), 'Неочищенные данные'!I41 * 1000, SUBSTITUTE((SUBSTITUTE('Неочищенные данные'!I41, " ", "")), ",", ".") * 1000)</f>
        <v>369824882000</v>
      </c>
      <c r="K39" s="27" t="e">
        <f>IF(ISNUMBER('Неочищенные данные'!J41), 'Неочищенные данные'!J41 * 1000, SUBSTITUTE((SUBSTITUTE('Неочищенные данные'!J41, " ", "")), ",", ".") * 1000)</f>
        <v>#VALUE!</v>
      </c>
      <c r="L39" s="27">
        <f>IF(ISNUMBER('Неочищенные данные'!K41), 'Неочищенные данные'!K41 * 1000, SUBSTITUTE((SUBSTITUTE('Неочищенные данные'!K41, " ", "")), ",", ".") * 1000)</f>
        <v>142829166000</v>
      </c>
      <c r="M39" s="27">
        <f>IF(ISNUMBER('Неочищенные данные'!L41), 'Неочищенные данные'!L41 * 1000, SUBSTITUTE((SUBSTITUTE('Неочищенные данные'!L41, " ", "")), ",", ".") * 1000)</f>
        <v>819063000</v>
      </c>
      <c r="N39" s="27">
        <f>IF(ISNUMBER('Неочищенные данные'!M41), 'Неочищенные данные'!M41 * 1000, SUBSTITUTE((SUBSTITUTE('Неочищенные данные'!M41, " ", "")), ",", ".") * 1000)</f>
        <v>4709299000</v>
      </c>
      <c r="O39" s="27">
        <f>IF(ISNUMBER('Неочищенные данные'!N41), 'Неочищенные данные'!N41 * 1000, SUBSTITUTE((SUBSTITUTE('Неочищенные данные'!N41, " ", "")), ",", ".") * 1000)</f>
        <v>7197026000</v>
      </c>
      <c r="P39" s="1">
        <f>VLOOKUP(YEAR(B39), 'ИПЦ ГКС'!$B$5:$D$34, 3, TRUE)</f>
        <v>2.4000000000000057</v>
      </c>
      <c r="Q39" s="28">
        <f>VLOOKUP(B39, RUONIA!A39:B2504, 2, FALSE)</f>
        <v>5.83</v>
      </c>
      <c r="R39" s="1">
        <f>VLOOKUP(B39, Treasury!$D$1:$G$3498, 2, FALSE)</f>
        <v>1.44</v>
      </c>
      <c r="S39" s="1">
        <f>VLOOKUP(B39, Treasury!$D$1:$G$3498, 3, FALSE)</f>
        <v>1.43</v>
      </c>
      <c r="T39" s="1">
        <f>VLOOKUP(B39, Treasury!$D$1:$G$3498, 4, FALSE)</f>
        <v>1.61</v>
      </c>
      <c r="U39" s="1">
        <f>VLOOKUP(B39, 'OFZ Yield'!$A:$M, 5, FALSE)</f>
        <v>5.3</v>
      </c>
      <c r="V39" s="1">
        <f>VLOOKUP(B39, 'OFZ Yield'!$A:$M, 7, FALSE)</f>
        <v>5.55</v>
      </c>
      <c r="W39" s="1">
        <f>VLOOKUP(B39, 'OFZ Yield'!$A:$M, 9, FALSE)</f>
        <v>5.94</v>
      </c>
      <c r="X39" s="1" t="str">
        <f>VLOOKUP(B39, IMOEX!$A$1:$B$3284, 2, FALSE)</f>
        <v>3.110,05</v>
      </c>
      <c r="Y39" s="1">
        <f t="shared" si="3"/>
        <v>5.7345640455535533E-3</v>
      </c>
      <c r="Z39" s="1">
        <f t="shared" si="4"/>
        <v>2.5892812536621546</v>
      </c>
      <c r="AA39" s="1" t="e">
        <f ca="1">_xludf.IFNA(VLOOKUP(A39, 'Неочищенные данные'!A41:AI475, 35, FALSE), 0)</f>
        <v>#NAME?</v>
      </c>
      <c r="AB39" s="1">
        <f t="shared" si="5"/>
        <v>1</v>
      </c>
    </row>
    <row r="40" spans="1:28" ht="15.75" customHeight="1">
      <c r="A40" s="8" t="s">
        <v>69</v>
      </c>
      <c r="B40" s="25">
        <v>43551</v>
      </c>
      <c r="C40" s="8" t="s">
        <v>58</v>
      </c>
      <c r="D40" s="3" t="e">
        <f ca="1">_xludf.IFNA(VLOOKUP(C40, Рейтинг!$A$2:$C$22, 3, FALSE), VLOOKUP(C40, Рейтинг!$B$2:$C$22, 2, FALSE))</f>
        <v>#NAME?</v>
      </c>
      <c r="E40" s="27">
        <f>IF(ISNUMBER('Неочищенные данные'!D42), 'Неочищенные данные'!D42 * 1000, SUBSTITUTE((SUBSTITUTE('Неочищенные данные'!D42, " ", "")), ",", ".") * 1000)</f>
        <v>8711064000</v>
      </c>
      <c r="F40" s="27" t="e">
        <f>IF(ISNUMBER('Неочищенные данные'!E42), 'Неочищенные данные'!E42 * 1000, SUBSTITUTE((SUBSTITUTE('Неочищенные данные'!E42, " ", "")), ",", ".") * 1000)</f>
        <v>#VALUE!</v>
      </c>
      <c r="G40" s="27">
        <f>IF(ISNUMBER('Неочищенные данные'!F42), 'Неочищенные данные'!F42 * 1000, SUBSTITUTE((SUBSTITUTE('Неочищенные данные'!F42, " ", "")), ",", ".") * 1000)</f>
        <v>484301164000</v>
      </c>
      <c r="H40" s="27">
        <f>IF(ISNUMBER('Неочищенные данные'!G42), 'Неочищенные данные'!G42 * 1000, SUBSTITUTE((SUBSTITUTE('Неочищенные данные'!G42, " ", "")), ",", ".") * 1000)</f>
        <v>208732322000</v>
      </c>
      <c r="I40" s="27">
        <f>IF(ISNUMBER('Неочищенные данные'!H42), 'Неочищенные данные'!H42 * 1000, SUBSTITUTE((SUBSTITUTE('Неочищенные данные'!H42, " ", "")), ",", ".") * 1000)</f>
        <v>3567000</v>
      </c>
      <c r="J40" s="27">
        <f>IF(ISNUMBER('Неочищенные данные'!I42), 'Неочищенные данные'!I42 * 1000, SUBSTITUTE((SUBSTITUTE('Неочищенные данные'!I42, " ", "")), ",", ".") * 1000)</f>
        <v>359498046000</v>
      </c>
      <c r="K40" s="27" t="e">
        <f>IF(ISNUMBER('Неочищенные данные'!J42), 'Неочищенные данные'!J42 * 1000, SUBSTITUTE((SUBSTITUTE('Неочищенные данные'!J42, " ", "")), ",", ".") * 1000)</f>
        <v>#VALUE!</v>
      </c>
      <c r="L40" s="27">
        <f>IF(ISNUMBER('Неочищенные данные'!K42), 'Неочищенные данные'!K42 * 1000, SUBSTITUTE((SUBSTITUTE('Неочищенные данные'!K42, " ", "")), ",", ".") * 1000)</f>
        <v>124803118000</v>
      </c>
      <c r="M40" s="27">
        <f>IF(ISNUMBER('Неочищенные данные'!L42), 'Неочищенные данные'!L42 * 1000, SUBSTITUTE((SUBSTITUTE('Неочищенные данные'!L42, " ", "")), ",", ".") * 1000)</f>
        <v>5323290000</v>
      </c>
      <c r="N40" s="27">
        <f>IF(ISNUMBER('Неочищенные данные'!M42), 'Неочищенные данные'!M42 * 1000, SUBSTITUTE((SUBSTITUTE('Неочищенные данные'!M42, " ", "")), ",", ".") * 1000)</f>
        <v>7327037000</v>
      </c>
      <c r="O40" s="27">
        <f>IF(ISNUMBER('Неочищенные данные'!N42), 'Неочищенные данные'!N42 * 1000, SUBSTITUTE((SUBSTITUTE('Неочищенные данные'!N42, " ", "")), ",", ".") * 1000)</f>
        <v>5009963000</v>
      </c>
      <c r="P40" s="1">
        <f>VLOOKUP(YEAR(B40), 'ИПЦ ГКС'!$B$5:$D$34, 3, TRUE)</f>
        <v>3.0400000000000063</v>
      </c>
      <c r="Q40" s="28">
        <f>VLOOKUP(B40, RUONIA!A40:B2505, 2, FALSE)</f>
        <v>7.63</v>
      </c>
      <c r="R40" s="1">
        <f>VLOOKUP(B40, Treasury!$D$1:$G$3498, 2, FALSE)</f>
        <v>2.2200000000000002</v>
      </c>
      <c r="S40" s="1">
        <f>VLOOKUP(B40, Treasury!$D$1:$G$3498, 3, FALSE)</f>
        <v>2.1800000000000002</v>
      </c>
      <c r="T40" s="1">
        <f>VLOOKUP(B40, Treasury!$D$1:$G$3498, 4, FALSE)</f>
        <v>2.39</v>
      </c>
      <c r="U40" s="1">
        <f>VLOOKUP(B40, 'OFZ Yield'!$A:$M, 5, FALSE)</f>
        <v>7.5</v>
      </c>
      <c r="V40" s="1">
        <f>VLOOKUP(B40, 'OFZ Yield'!$A:$M, 7, FALSE)</f>
        <v>7.84</v>
      </c>
      <c r="W40" s="1">
        <f>VLOOKUP(B40, 'OFZ Yield'!$A:$M, 9, FALSE)</f>
        <v>8.1300000000000008</v>
      </c>
      <c r="X40" s="1" t="str">
        <f>VLOOKUP(B40, IMOEX!$A$1:$B$3284, 2, FALSE)</f>
        <v>2.487,48</v>
      </c>
      <c r="Y40" s="1">
        <f t="shared" si="3"/>
        <v>4.2653501653700673E-2</v>
      </c>
      <c r="Z40" s="1">
        <f t="shared" si="4"/>
        <v>2.8805213504361324</v>
      </c>
      <c r="AA40" s="1" t="e">
        <f ca="1">_xludf.IFNA(VLOOKUP(A40, 'Неочищенные данные'!A42:AI476, 35, FALSE), 0)</f>
        <v>#NAME?</v>
      </c>
      <c r="AB40" s="1">
        <f t="shared" si="5"/>
        <v>1</v>
      </c>
    </row>
    <row r="41" spans="1:28" ht="15.75" customHeight="1">
      <c r="A41" s="8" t="s">
        <v>69</v>
      </c>
      <c r="B41" s="25">
        <v>43187</v>
      </c>
      <c r="C41" s="8" t="s">
        <v>58</v>
      </c>
      <c r="D41" s="3" t="e">
        <f ca="1">_xludf.IFNA(VLOOKUP(C41, Рейтинг!$A$2:$C$22, 3, FALSE), VLOOKUP(C41, Рейтинг!$B$2:$C$22, 2, FALSE))</f>
        <v>#NAME?</v>
      </c>
      <c r="E41" s="27">
        <f>IF(ISNUMBER('Неочищенные данные'!D43), 'Неочищенные данные'!D43 * 1000, SUBSTITUTE((SUBSTITUTE('Неочищенные данные'!D43, " ", "")), ",", ".") * 1000)</f>
        <v>4977576000</v>
      </c>
      <c r="F41" s="27" t="e">
        <f>IF(ISNUMBER('Неочищенные данные'!E43), 'Неочищенные данные'!E43 * 1000, SUBSTITUTE((SUBSTITUTE('Неочищенные данные'!E43, " ", "")), ",", ".") * 1000)</f>
        <v>#VALUE!</v>
      </c>
      <c r="G41" s="27">
        <f>IF(ISNUMBER('Неочищенные данные'!F43), 'Неочищенные данные'!F43 * 1000, SUBSTITUTE((SUBSTITUTE('Неочищенные данные'!F43, " ", "")), ",", ".") * 1000)</f>
        <v>445690146000</v>
      </c>
      <c r="H41" s="27">
        <f>IF(ISNUMBER('Неочищенные данные'!G43), 'Неочищенные данные'!G43 * 1000, SUBSTITUTE((SUBSTITUTE('Неочищенные данные'!G43, " ", "")), ",", ".") * 1000)</f>
        <v>220661943000</v>
      </c>
      <c r="I41" s="27">
        <f>IF(ISNUMBER('Неочищенные данные'!H43), 'Неочищенные данные'!H43 * 1000, SUBSTITUTE((SUBSTITUTE('Неочищенные данные'!H43, " ", "")), ",", ".") * 1000)</f>
        <v>1272000</v>
      </c>
      <c r="J41" s="27">
        <f>IF(ISNUMBER('Неочищенные данные'!I43), 'Неочищенные данные'!I43 * 1000, SUBSTITUTE((SUBSTITUTE('Неочищенные данные'!I43, " ", "")), ",", ".") * 1000)</f>
        <v>330150700000</v>
      </c>
      <c r="K41" s="27" t="e">
        <f>IF(ISNUMBER('Неочищенные данные'!J43), 'Неочищенные данные'!J43 * 1000, SUBSTITUTE((SUBSTITUTE('Неочищенные данные'!J43, " ", "")), ",", ".") * 1000)</f>
        <v>#VALUE!</v>
      </c>
      <c r="L41" s="27">
        <f>IF(ISNUMBER('Неочищенные данные'!K43), 'Неочищенные данные'!K43 * 1000, SUBSTITUTE((SUBSTITUTE('Неочищенные данные'!K43, " ", "")), ",", ".") * 1000)</f>
        <v>115539446000</v>
      </c>
      <c r="M41" s="27">
        <f>IF(ISNUMBER('Неочищенные данные'!L43), 'Неочищенные данные'!L43 * 1000, SUBSTITUTE((SUBSTITUTE('Неочищенные данные'!L43, " ", "")), ",", ".") * 1000)</f>
        <v>10735200000</v>
      </c>
      <c r="N41" s="27">
        <f>IF(ISNUMBER('Неочищенные данные'!M43), 'Неочищенные данные'!M43 * 1000, SUBSTITUTE((SUBSTITUTE('Неочищенные данные'!M43, " ", "")), ",", ".") * 1000)</f>
        <v>4578033000</v>
      </c>
      <c r="O41" s="27">
        <f>IF(ISNUMBER('Неочищенные данные'!N43), 'Неочищенные данные'!N43 * 1000, SUBSTITUTE((SUBSTITUTE('Неочищенные данные'!N43, " ", "")), ",", ".") * 1000)</f>
        <v>4587668000</v>
      </c>
      <c r="P41" s="1">
        <f>VLOOKUP(YEAR(B41), 'ИПЦ ГКС'!$B$5:$D$34, 3, TRUE)</f>
        <v>4.2600000000000051</v>
      </c>
      <c r="Q41" s="28">
        <f>VLOOKUP(B41, RUONIA!A41:B2506, 2, FALSE)</f>
        <v>6.88</v>
      </c>
      <c r="R41" s="1">
        <f>VLOOKUP(B41, Treasury!$D$1:$G$3498, 2, FALSE)</f>
        <v>2.2799999999999998</v>
      </c>
      <c r="S41" s="1">
        <f>VLOOKUP(B41, Treasury!$D$1:$G$3498, 3, FALSE)</f>
        <v>2.59</v>
      </c>
      <c r="T41" s="1">
        <f>VLOOKUP(B41, Treasury!$D$1:$G$3498, 4, FALSE)</f>
        <v>2.77</v>
      </c>
      <c r="U41" s="1">
        <f>VLOOKUP(B41, 'OFZ Yield'!$A:$M, 5, FALSE)</f>
        <v>6.2</v>
      </c>
      <c r="V41" s="1">
        <f>VLOOKUP(B41, 'OFZ Yield'!$A:$M, 7, FALSE)</f>
        <v>6.43</v>
      </c>
      <c r="W41" s="1">
        <f>VLOOKUP(B41, 'OFZ Yield'!$A:$M, 9, FALSE)</f>
        <v>6.85</v>
      </c>
      <c r="X41" s="1" t="str">
        <f>VLOOKUP(B41, IMOEX!$A$1:$B$3284, 2, FALSE)</f>
        <v>2.249,23</v>
      </c>
      <c r="Y41" s="1">
        <f t="shared" si="3"/>
        <v>9.2913722297058618E-2</v>
      </c>
      <c r="Z41" s="1">
        <f t="shared" si="4"/>
        <v>2.8574717244186889</v>
      </c>
      <c r="AA41" s="1" t="e">
        <f ca="1">_xludf.IFNA(VLOOKUP(A41, 'Неочищенные данные'!A43:AI477, 35, FALSE), 0)</f>
        <v>#NAME?</v>
      </c>
      <c r="AB41" s="1">
        <f t="shared" si="5"/>
        <v>1</v>
      </c>
    </row>
    <row r="42" spans="1:28" ht="15.75" customHeight="1">
      <c r="A42" s="8" t="s">
        <v>69</v>
      </c>
      <c r="B42" s="25">
        <v>42907</v>
      </c>
      <c r="C42" s="8" t="s">
        <v>58</v>
      </c>
      <c r="D42" s="3" t="e">
        <f ca="1">_xludf.IFNA(VLOOKUP(C42, Рейтинг!$A$2:$C$22, 3, FALSE), VLOOKUP(C42, Рейтинг!$B$2:$C$22, 2, FALSE))</f>
        <v>#NAME?</v>
      </c>
      <c r="E42" s="27">
        <f>IF(ISNUMBER('Неочищенные данные'!D44), 'Неочищенные данные'!D44 * 1000, SUBSTITUTE((SUBSTITUTE('Неочищенные данные'!D44, " ", "")), ",", ".") * 1000)</f>
        <v>3658154000</v>
      </c>
      <c r="F42" s="27" t="e">
        <f>IF(ISNUMBER('Неочищенные данные'!E44), 'Неочищенные данные'!E44 * 1000, SUBSTITUTE((SUBSTITUTE('Неочищенные данные'!E44, " ", "")), ",", ".") * 1000)</f>
        <v>#VALUE!</v>
      </c>
      <c r="G42" s="27">
        <f>IF(ISNUMBER('Неочищенные данные'!F44), 'Неочищенные данные'!F44 * 1000, SUBSTITUTE((SUBSTITUTE('Неочищенные данные'!F44, " ", "")), ",", ".") * 1000)</f>
        <v>410947737000</v>
      </c>
      <c r="H42" s="27">
        <f>IF(ISNUMBER('Неочищенные данные'!G44), 'Неочищенные данные'!G44 * 1000, SUBSTITUTE((SUBSTITUTE('Неочищенные данные'!G44, " ", "")), ",", ".") * 1000)</f>
        <v>212595517000</v>
      </c>
      <c r="I42" s="27">
        <f>IF(ISNUMBER('Неочищенные данные'!H44), 'Неочищенные данные'!H44 * 1000, SUBSTITUTE((SUBSTITUTE('Неочищенные данные'!H44, " ", "")), ",", ".") * 1000)</f>
        <v>790000</v>
      </c>
      <c r="J42" s="27">
        <f>IF(ISNUMBER('Неочищенные данные'!I44), 'Неочищенные данные'!I44 * 1000, SUBSTITUTE((SUBSTITUTE('Неочищенные данные'!I44, " ", "")), ",", ".") * 1000)</f>
        <v>315550299000</v>
      </c>
      <c r="K42" s="27" t="e">
        <f>IF(ISNUMBER('Неочищенные данные'!J44), 'Неочищенные данные'!J44 * 1000, SUBSTITUTE((SUBSTITUTE('Неочищенные данные'!J44, " ", "")), ",", ".") * 1000)</f>
        <v>#VALUE!</v>
      </c>
      <c r="L42" s="27">
        <f>IF(ISNUMBER('Неочищенные данные'!K44), 'Неочищенные данные'!K44 * 1000, SUBSTITUTE((SUBSTITUTE('Неочищенные данные'!K44, " ", "")), ",", ".") * 1000)</f>
        <v>95397438000</v>
      </c>
      <c r="M42" s="27">
        <f>IF(ISNUMBER('Неочищенные данные'!L44), 'Неочищенные данные'!L44 * 1000, SUBSTITUTE((SUBSTITUTE('Неочищенные данные'!L44, " ", "")), ",", ".") * 1000)</f>
        <v>3386803000</v>
      </c>
      <c r="N42" s="27">
        <f>IF(ISNUMBER('Неочищенные данные'!M44), 'Неочищенные данные'!M44 * 1000, SUBSTITUTE((SUBSTITUTE('Неочищенные данные'!M44, " ", "")), ",", ".") * 1000)</f>
        <v>5493265000</v>
      </c>
      <c r="O42" s="27">
        <f>IF(ISNUMBER('Неочищенные данные'!N44), 'Неочищенные данные'!N44 * 1000, SUBSTITUTE((SUBSTITUTE('Неочищенные данные'!N44, " ", "")), ",", ".") * 1000)</f>
        <v>4267364000</v>
      </c>
      <c r="P42" s="1">
        <f>VLOOKUP(YEAR(B42), 'ИПЦ ГКС'!$B$5:$D$34, 3, TRUE)</f>
        <v>2.5100000000000051</v>
      </c>
      <c r="Q42" s="28">
        <f>VLOOKUP(B42, RUONIA!A42:B2507, 2, FALSE)</f>
        <v>8.99</v>
      </c>
      <c r="R42" s="1">
        <f>VLOOKUP(B42, Treasury!$D$1:$G$3498, 2, FALSE)</f>
        <v>1.36</v>
      </c>
      <c r="S42" s="1">
        <f>VLOOKUP(B42, Treasury!$D$1:$G$3498, 3, FALSE)</f>
        <v>1.78</v>
      </c>
      <c r="T42" s="1">
        <f>VLOOKUP(B42, Treasury!$D$1:$G$3498, 4, FALSE)</f>
        <v>2.16</v>
      </c>
      <c r="U42" s="1">
        <f>VLOOKUP(B42, 'OFZ Yield'!$A:$M, 5, FALSE)</f>
        <v>8</v>
      </c>
      <c r="V42" s="1">
        <f>VLOOKUP(B42, 'OFZ Yield'!$A:$M, 7, FALSE)</f>
        <v>7.97</v>
      </c>
      <c r="W42" s="1">
        <f>VLOOKUP(B42, 'OFZ Yield'!$A:$M, 9, FALSE)</f>
        <v>7.89</v>
      </c>
      <c r="X42" s="1" t="str">
        <f>VLOOKUP(B42, IMOEX!$A$1:$B$3284, 2, FALSE)</f>
        <v>1.850,81</v>
      </c>
      <c r="Y42" s="1">
        <f t="shared" si="3"/>
        <v>3.550203308394928E-2</v>
      </c>
      <c r="Z42" s="1">
        <f t="shared" si="4"/>
        <v>3.3077439563943005</v>
      </c>
      <c r="AA42" s="1" t="e">
        <f ca="1">_xludf.IFNA(VLOOKUP(A42, 'Неочищенные данные'!A44:AI478, 35, FALSE), 0)</f>
        <v>#NAME?</v>
      </c>
      <c r="AB42" s="1">
        <f t="shared" si="5"/>
        <v>1</v>
      </c>
    </row>
    <row r="43" spans="1:28" ht="15.75" customHeight="1">
      <c r="A43" s="8" t="s">
        <v>69</v>
      </c>
      <c r="B43" s="25">
        <v>42755</v>
      </c>
      <c r="C43" s="8" t="s">
        <v>35</v>
      </c>
      <c r="D43" s="3" t="e">
        <f ca="1">_xludf.IFNA(VLOOKUP(C43, Рейтинг!$A$2:$C$22, 3, FALSE), VLOOKUP(C43, Рейтинг!$B$2:$C$22, 2, FALSE))</f>
        <v>#NAME?</v>
      </c>
      <c r="E43" s="27">
        <f>IF(ISNUMBER('Неочищенные данные'!D45), 'Неочищенные данные'!D45 * 1, SUBSTITUTE((SUBSTITUTE('Неочищенные данные'!D45, " ", "")), ",", ".") * 1000)</f>
        <v>32302000000</v>
      </c>
      <c r="F43" s="27" t="e">
        <f>IF(ISNUMBER('Неочищенные данные'!E45), 'Неочищенные данные'!E45 * 1000, SUBSTITUTE((SUBSTITUTE('Неочищенные данные'!E45, " ", "")), ",", ".") * 1000)</f>
        <v>#VALUE!</v>
      </c>
      <c r="G43" s="27">
        <f>IF(ISNUMBER('Неочищенные данные'!F45), 'Неочищенные данные'!F45 * 1000, SUBSTITUTE((SUBSTITUTE('Неочищенные данные'!F45, " ", "")), ",", ".") * 1000)</f>
        <v>415091321000</v>
      </c>
      <c r="H43" s="27">
        <f>IF(ISNUMBER('Неочищенные данные'!G45), 'Неочищенные данные'!G45 * 1000, SUBSTITUTE((SUBSTITUTE('Неочищенные данные'!G45, " ", "")), ",", ".") * 1000)</f>
        <v>3807000000</v>
      </c>
      <c r="I43" s="27">
        <f>IF(ISNUMBER('Неочищенные данные'!H45), 'Неочищенные данные'!H45 * 1000, SUBSTITUTE((SUBSTITUTE('Неочищенные данные'!H45, " ", "")), ",", ".") * 1000)</f>
        <v>2673608000</v>
      </c>
      <c r="J43" s="27" t="e">
        <f>IF(ISNUMBER('Неочищенные данные'!I45), 'Неочищенные данные'!I45 * 1000, SUBSTITUTE((SUBSTITUTE('Неочищенные данные'!I45, " ", "")), ",", ".") * 1000)</f>
        <v>#VALUE!</v>
      </c>
      <c r="K43" s="27" t="e">
        <f>IF(ISNUMBER('Неочищенные данные'!J45), 'Неочищенные данные'!J45 * 1000, SUBSTITUTE((SUBSTITUTE('Неочищенные данные'!J45, " ", "")), ",", ".") * 1000)</f>
        <v>#VALUE!</v>
      </c>
      <c r="L43" s="27">
        <f>IF(ISNUMBER('Неочищенные данные'!K45), 'Неочищенные данные'!K45 * 1000, SUBSTITUTE((SUBSTITUTE('Неочищенные данные'!K45, " ", "")), ",", ".") * 1000)</f>
        <v>95565000000</v>
      </c>
      <c r="M43" s="27">
        <f>IF(ISNUMBER('Неочищенные данные'!L45), 'Неочищенные данные'!L45 * 1000, SUBSTITUTE((SUBSTITUTE('Неочищенные данные'!L45, " ", "")), ",", ".") * 1000)</f>
        <v>45279000</v>
      </c>
      <c r="N43" s="27">
        <f>IF(ISNUMBER('Неочищенные данные'!M45), 'Неочищенные данные'!M45 * 1000, SUBSTITUTE((SUBSTITUTE('Неочищенные данные'!M45, " ", "")), ",", ".") * 1000)</f>
        <v>19432000000</v>
      </c>
      <c r="O43" s="27">
        <f>IF(ISNUMBER('Неочищенные данные'!N45), 'Неочищенные данные'!N45 * 1000, SUBSTITUTE((SUBSTITUTE('Неочищенные данные'!N45, " ", "")), ",", ".") * 1000)</f>
        <v>16224000000</v>
      </c>
      <c r="P43" s="1">
        <f>VLOOKUP(YEAR(B43), 'ИПЦ ГКС'!$B$5:$D$34, 3, TRUE)</f>
        <v>2.5100000000000051</v>
      </c>
      <c r="Q43" s="28">
        <f>VLOOKUP(B43, RUONIA!A43:B2508, 2, FALSE)</f>
        <v>10.1</v>
      </c>
      <c r="R43" s="1">
        <f>VLOOKUP(B43, Treasury!$D$1:$G$3498, 2, FALSE)</f>
        <v>1.2</v>
      </c>
      <c r="S43" s="1">
        <f>VLOOKUP(B43, Treasury!$D$1:$G$3498, 3, FALSE)</f>
        <v>1.95</v>
      </c>
      <c r="T43" s="1">
        <f>VLOOKUP(B43, Treasury!$D$1:$G$3498, 4, FALSE)</f>
        <v>2.48</v>
      </c>
      <c r="U43" s="1">
        <f>VLOOKUP(B43, 'OFZ Yield'!$A:$M, 5, FALSE)</f>
        <v>8.36</v>
      </c>
      <c r="V43" s="1">
        <f>VLOOKUP(B43, 'OFZ Yield'!$A:$M, 7, FALSE)</f>
        <v>7.93</v>
      </c>
      <c r="W43" s="1">
        <f>VLOOKUP(B43, 'OFZ Yield'!$A:$M, 9, FALSE)</f>
        <v>7.98</v>
      </c>
      <c r="X43" s="1" t="str">
        <f>VLOOKUP(B43, IMOEX!$A$1:$B$3284, 2, FALSE)</f>
        <v>2.159,96</v>
      </c>
      <c r="Y43" s="1">
        <f t="shared" si="3"/>
        <v>4.7380317061685763E-4</v>
      </c>
      <c r="Z43" s="1" t="e">
        <f t="shared" si="4"/>
        <v>#VALUE!</v>
      </c>
      <c r="AA43" s="1" t="e">
        <f ca="1">_xludf.IFNA(VLOOKUP(A43, 'Неочищенные данные'!A45:AI479, 35, FALSE), 0)</f>
        <v>#NAME?</v>
      </c>
      <c r="AB43" s="1">
        <f t="shared" si="5"/>
        <v>1</v>
      </c>
    </row>
    <row r="44" spans="1:28" ht="15.75" customHeight="1">
      <c r="A44" s="8" t="s">
        <v>69</v>
      </c>
      <c r="B44" s="25">
        <v>42389</v>
      </c>
      <c r="C44" s="8" t="s">
        <v>35</v>
      </c>
      <c r="D44" s="3" t="e">
        <f ca="1">_xludf.IFNA(VLOOKUP(C44, Рейтинг!$A$2:$C$22, 3, FALSE), VLOOKUP(C44, Рейтинг!$B$2:$C$22, 2, FALSE))</f>
        <v>#NAME?</v>
      </c>
      <c r="E44" s="27">
        <f>IF(ISNUMBER('Неочищенные данные'!D46), 'Неочищенные данные'!D46 * 1000, SUBSTITUTE((SUBSTITUTE('Неочищенные данные'!D46, " ", "")), ",", ".") * 1000)</f>
        <v>15999000000</v>
      </c>
      <c r="F44" s="27" t="e">
        <f>IF(ISNUMBER('Неочищенные данные'!E46), 'Неочищенные данные'!E46 * 1000, SUBSTITUTE((SUBSTITUTE('Неочищенные данные'!E46, " ", "")), ",", ".") * 1000)</f>
        <v>#VALUE!</v>
      </c>
      <c r="G44" s="27">
        <f>IF(ISNUMBER('Неочищенные данные'!F46), 'Неочищенные данные'!F46 * 1000, SUBSTITUTE((SUBSTITUTE('Неочищенные данные'!F46, " ", "")), ",", ".") * 1000)</f>
        <v>374660031000</v>
      </c>
      <c r="H44" s="27">
        <f>IF(ISNUMBER('Неочищенные данные'!G46), 'Неочищенные данные'!G46 * 1000, SUBSTITUTE((SUBSTITUTE('Неочищенные данные'!G46, " ", "")), ",", ".") * 1000)</f>
        <v>0</v>
      </c>
      <c r="I44" s="27">
        <f>IF(ISNUMBER('Неочищенные данные'!H46), 'Неочищенные данные'!H46 * 1000, SUBSTITUTE((SUBSTITUTE('Неочищенные данные'!H46, " ", "")), ",", ".") * 1000)</f>
        <v>0</v>
      </c>
      <c r="J44" s="27" t="e">
        <f>IF(ISNUMBER('Неочищенные данные'!I46), 'Неочищенные данные'!I46 * 1000, SUBSTITUTE((SUBSTITUTE('Неочищенные данные'!I46, " ", "")), ",", ".") * 1000)</f>
        <v>#VALUE!</v>
      </c>
      <c r="K44" s="27" t="e">
        <f>IF(ISNUMBER('Неочищенные данные'!J46), 'Неочищенные данные'!J46 * 1000, SUBSTITUTE((SUBSTITUTE('Неочищенные данные'!J46, " ", "")), ",", ".") * 1000)</f>
        <v>#VALUE!</v>
      </c>
      <c r="L44" s="27">
        <f>IF(ISNUMBER('Неочищенные данные'!K46), 'Неочищенные данные'!K46 * 1000, SUBSTITUTE((SUBSTITUTE('Неочищенные данные'!K46, " ", "")), ",", ".") * 1000)</f>
        <v>50321000000</v>
      </c>
      <c r="M44" s="27">
        <f>IF(ISNUMBER('Неочищенные данные'!L46), 'Неочищенные данные'!L46 * 1000, SUBSTITUTE((SUBSTITUTE('Неочищенные данные'!L46, " ", "")), ",", ".") * 1000)</f>
        <v>3014000000</v>
      </c>
      <c r="N44" s="27">
        <f>IF(ISNUMBER('Неочищенные данные'!M46), 'Неочищенные данные'!M46 * 1000, SUBSTITUTE((SUBSTITUTE('Неочищенные данные'!M46, " ", "")), ",", ".") * 1000)</f>
        <v>18702000000</v>
      </c>
      <c r="O44" s="27">
        <f>IF(ISNUMBER('Неочищенные данные'!N46), 'Неочищенные данные'!N46 * 1000, SUBSTITUTE((SUBSTITUTE('Неочищенные данные'!N46, " ", "")), ",", ".") * 1000)</f>
        <v>14750000000</v>
      </c>
      <c r="P44" s="1">
        <f>VLOOKUP(YEAR(B44), 'ИПЦ ГКС'!$B$5:$D$34, 3, TRUE)</f>
        <v>5.3900000000000006</v>
      </c>
      <c r="Q44" s="28">
        <f>VLOOKUP(B44, RUONIA!A44:B2509, 2, FALSE)</f>
        <v>11.1</v>
      </c>
      <c r="R44" s="1">
        <f>VLOOKUP(B44, Treasury!$D$1:$G$3498, 2, FALSE)</f>
        <v>0.85</v>
      </c>
      <c r="S44" s="1">
        <f>VLOOKUP(B44, Treasury!$D$1:$G$3498, 3, FALSE)</f>
        <v>1.44</v>
      </c>
      <c r="T44" s="1">
        <f>VLOOKUP(B44, Treasury!$D$1:$G$3498, 4, FALSE)</f>
        <v>2.0099999999999998</v>
      </c>
      <c r="U44" s="1">
        <f>VLOOKUP(B44, 'OFZ Yield'!$A:$M, 5, FALSE)</f>
        <v>10.56</v>
      </c>
      <c r="V44" s="1">
        <f>VLOOKUP(B44, 'OFZ Yield'!$A:$M, 7, FALSE)</f>
        <v>10.8</v>
      </c>
      <c r="W44" s="1">
        <f>VLOOKUP(B44, 'OFZ Yield'!$A:$M, 9, FALSE)</f>
        <v>10.91</v>
      </c>
      <c r="X44" s="1" t="str">
        <f>VLOOKUP(B44, IMOEX!$A$1:$B$3284, 2, FALSE)</f>
        <v>1.630,39</v>
      </c>
      <c r="Y44" s="1">
        <f t="shared" si="3"/>
        <v>5.9895471075694047E-2</v>
      </c>
      <c r="Z44" s="1" t="e">
        <f t="shared" si="4"/>
        <v>#VALUE!</v>
      </c>
      <c r="AA44" s="1" t="e">
        <f ca="1">_xludf.IFNA(VLOOKUP(A44, 'Неочищенные данные'!A46:AI480, 35, FALSE), 0)</f>
        <v>#NAME?</v>
      </c>
      <c r="AB44" s="1">
        <f t="shared" si="5"/>
        <v>0</v>
      </c>
    </row>
    <row r="45" spans="1:28" ht="15.75" customHeight="1">
      <c r="A45" s="8" t="s">
        <v>69</v>
      </c>
      <c r="B45" s="25">
        <v>42074</v>
      </c>
      <c r="C45" s="8" t="s">
        <v>35</v>
      </c>
      <c r="D45" s="3" t="e">
        <f ca="1">_xludf.IFNA(VLOOKUP(C45, Рейтинг!$A$2:$C$22, 3, FALSE), VLOOKUP(C45, Рейтинг!$B$2:$C$22, 2, FALSE))</f>
        <v>#NAME?</v>
      </c>
      <c r="E45" s="27">
        <f>IF(ISNUMBER('Неочищенные данные'!D47), 'Неочищенные данные'!D47 * 1000, SUBSTITUTE((SUBSTITUTE('Неочищенные данные'!D47, " ", "")), ",", ".") * 1000)</f>
        <v>1164670000</v>
      </c>
      <c r="F45" s="27" t="e">
        <f>IF(ISNUMBER('Неочищенные данные'!E47), 'Неочищенные данные'!E47 * 1000, SUBSTITUTE((SUBSTITUTE('Неочищенные данные'!E47, " ", "")), ",", ".") * 1000)</f>
        <v>#VALUE!</v>
      </c>
      <c r="G45" s="27">
        <f>IF(ISNUMBER('Неочищенные данные'!F47), 'Неочищенные данные'!F47 * 1000, SUBSTITUTE((SUBSTITUTE('Неочищенные данные'!F47, " ", "")), ",", ".") * 1000)</f>
        <v>362596714000</v>
      </c>
      <c r="H45" s="27">
        <f>IF(ISNUMBER('Неочищенные данные'!G47), 'Неочищенные данные'!G47 * 1000, SUBSTITUTE((SUBSTITUTE('Неочищенные данные'!G47, " ", "")), ",", ".") * 1000)</f>
        <v>0</v>
      </c>
      <c r="I45" s="27">
        <f>IF(ISNUMBER('Неочищенные данные'!H47), 'Неочищенные данные'!H47 * 1000, SUBSTITUTE((SUBSTITUTE('Неочищенные данные'!H47, " ", "")), ",", ".") * 1000)</f>
        <v>257448000</v>
      </c>
      <c r="J45" s="27" t="e">
        <f>IF(ISNUMBER('Неочищенные данные'!I47), 'Неочищенные данные'!I47 * 1000, SUBSTITUTE((SUBSTITUTE('Неочищенные данные'!I47, " ", "")), ",", ".") * 1000)</f>
        <v>#VALUE!</v>
      </c>
      <c r="K45" s="27" t="e">
        <f>IF(ISNUMBER('Неочищенные данные'!J47), 'Неочищенные данные'!J47 * 1000, SUBSTITUTE((SUBSTITUTE('Неочищенные данные'!J47, " ", "")), ",", ".") * 1000)</f>
        <v>#VALUE!</v>
      </c>
      <c r="L45" s="27">
        <f>IF(ISNUMBER('Неочищенные данные'!K47), 'Неочищенные данные'!K47 * 1000, SUBSTITUTE((SUBSTITUTE('Неочищенные данные'!K47, " ", "")), ",", ".") * 1000)</f>
        <v>33862358000</v>
      </c>
      <c r="M45" s="27">
        <f>IF(ISNUMBER('Неочищенные данные'!L47), 'Неочищенные данные'!L47 * 1000, SUBSTITUTE((SUBSTITUTE('Неочищенные данные'!L47, " ", "")), ",", ".") * 1000)</f>
        <v>2316297000</v>
      </c>
      <c r="N45" s="27" t="e">
        <f>IF(ISNUMBER('Неочищенные данные'!M47), 'Неочищенные данные'!M47 * 1000, SUBSTITUTE((SUBSTITUTE('Неочищенные данные'!M47, " ", "")), ",", ".") * 1000)</f>
        <v>#VALUE!</v>
      </c>
      <c r="O45" s="27" t="e">
        <f>IF(ISNUMBER('Неочищенные данные'!N47), 'Неочищенные данные'!N47 * 1000, SUBSTITUTE((SUBSTITUTE('Неочищенные данные'!N47, " ", "")), ",", ".") * 1000)</f>
        <v>#VALUE!</v>
      </c>
      <c r="P45" s="1">
        <f>VLOOKUP(YEAR(B45), 'ИПЦ ГКС'!$B$5:$D$34, 3, TRUE)</f>
        <v>12.909999999999997</v>
      </c>
      <c r="Q45" s="28">
        <f>VLOOKUP(B45, RUONIA!A45:B2510, 2, FALSE)</f>
        <v>15.18</v>
      </c>
      <c r="R45" s="1">
        <f>VLOOKUP(B45, Treasury!$D$1:$G$3498, 2, FALSE)</f>
        <v>0.7</v>
      </c>
      <c r="S45" s="1">
        <f>VLOOKUP(B45, Treasury!$D$1:$G$3498, 3, FALSE)</f>
        <v>1.6</v>
      </c>
      <c r="T45" s="1">
        <f>VLOOKUP(B45, Treasury!$D$1:$G$3498, 4, FALSE)</f>
        <v>2.11</v>
      </c>
      <c r="U45" s="1">
        <f>VLOOKUP(B45, 'OFZ Yield'!$A:$M, 5, FALSE)</f>
        <v>13.05</v>
      </c>
      <c r="V45" s="1">
        <f>VLOOKUP(B45, 'OFZ Yield'!$A:$M, 7, FALSE)</f>
        <v>13.46</v>
      </c>
      <c r="W45" s="1">
        <f>VLOOKUP(B45, 'OFZ Yield'!$A:$M, 9, FALSE)</f>
        <v>13.15</v>
      </c>
      <c r="X45" s="1" t="str">
        <f>VLOOKUP(B45, IMOEX!$A$1:$B$3284, 2, FALSE)</f>
        <v>1.671,47</v>
      </c>
      <c r="Y45" s="1">
        <f t="shared" si="3"/>
        <v>6.8403299026015843E-2</v>
      </c>
      <c r="Z45" s="1" t="e">
        <f t="shared" si="4"/>
        <v>#VALUE!</v>
      </c>
      <c r="AA45" s="1" t="e">
        <f ca="1">_xludf.IFNA(VLOOKUP(A45, 'Неочищенные данные'!A47:AI481, 35, FALSE), 0)</f>
        <v>#NAME?</v>
      </c>
      <c r="AB45" s="1">
        <f t="shared" si="5"/>
        <v>0</v>
      </c>
    </row>
    <row r="46" spans="1:28" ht="15.75" customHeight="1">
      <c r="A46" s="8" t="s">
        <v>69</v>
      </c>
      <c r="B46" s="25">
        <v>41676</v>
      </c>
      <c r="C46" s="8" t="s">
        <v>35</v>
      </c>
      <c r="D46" s="3" t="e">
        <f ca="1">_xludf.IFNA(VLOOKUP(C46, Рейтинг!$A$2:$C$22, 3, FALSE), VLOOKUP(C46, Рейтинг!$B$2:$C$22, 2, FALSE))</f>
        <v>#NAME?</v>
      </c>
      <c r="E46" s="27">
        <f>IF(ISNUMBER('Неочищенные данные'!D48), 'Неочищенные данные'!D48 * 1000, SUBSTITUTE((SUBSTITUTE('Неочищенные данные'!D48, " ", "")), ",", ".") * 1000)</f>
        <v>1526640000</v>
      </c>
      <c r="F46" s="27" t="e">
        <f>IF(ISNUMBER('Неочищенные данные'!E48), 'Неочищенные данные'!E48 * 1000, SUBSTITUTE((SUBSTITUTE('Неочищенные данные'!E48, " ", "")), ",", ".") * 1000)</f>
        <v>#VALUE!</v>
      </c>
      <c r="G46" s="27">
        <f>IF(ISNUMBER('Неочищенные данные'!F48), 'Неочищенные данные'!F48 * 1000, SUBSTITUTE((SUBSTITUTE('Неочищенные данные'!F48, " ", "")), ",", ".") * 1000)</f>
        <v>416334974000</v>
      </c>
      <c r="H46" s="27">
        <f>IF(ISNUMBER('Неочищенные данные'!G48), 'Неочищенные данные'!G48 * 1000, SUBSTITUTE((SUBSTITUTE('Неочищенные данные'!G48, " ", "")), ",", ".") * 1000)</f>
        <v>0</v>
      </c>
      <c r="I46" s="27">
        <f>IF(ISNUMBER('Неочищенные данные'!H48), 'Неочищенные данные'!H48 * 1000, SUBSTITUTE((SUBSTITUTE('Неочищенные данные'!H48, " ", "")), ",", ".") * 1000)</f>
        <v>1210418000</v>
      </c>
      <c r="J46" s="27" t="e">
        <f>IF(ISNUMBER('Неочищенные данные'!I48), 'Неочищенные данные'!I48 * 1000, SUBSTITUTE((SUBSTITUTE('Неочищенные данные'!I48, " ", "")), ",", ".") * 1000)</f>
        <v>#VALUE!</v>
      </c>
      <c r="K46" s="27" t="e">
        <f>IF(ISNUMBER('Неочищенные данные'!J48), 'Неочищенные данные'!J48 * 1000, SUBSTITUTE((SUBSTITUTE('Неочищенные данные'!J48, " ", "")), ",", ".") * 1000)</f>
        <v>#VALUE!</v>
      </c>
      <c r="L46" s="27">
        <f>IF(ISNUMBER('Неочищенные данные'!K48), 'Неочищенные данные'!K48 * 1000, SUBSTITUTE((SUBSTITUTE('Неочищенные данные'!K48, " ", "")), ",", ".") * 1000)</f>
        <v>34615243000</v>
      </c>
      <c r="M46" s="27">
        <f>IF(ISNUMBER('Неочищенные данные'!L48), 'Неочищенные данные'!L48 * 1000, SUBSTITUTE((SUBSTITUTE('Неочищенные данные'!L48, " ", "")), ",", ".") * 1000)</f>
        <v>2307826000</v>
      </c>
      <c r="N46" s="27" t="e">
        <f>IF(ISNUMBER('Неочищенные данные'!M48), 'Неочищенные данные'!M48 * 1000, SUBSTITUTE((SUBSTITUTE('Неочищенные данные'!M48, " ", "")), ",", ".") * 1000)</f>
        <v>#VALUE!</v>
      </c>
      <c r="O46" s="27" t="e">
        <f>IF(ISNUMBER('Неочищенные данные'!N48), 'Неочищенные данные'!N48 * 1000, SUBSTITUTE((SUBSTITUTE('Неочищенные данные'!N48, " ", "")), ",", ".") * 1000)</f>
        <v>#VALUE!</v>
      </c>
      <c r="P46" s="1">
        <f>VLOOKUP(YEAR(B46), 'ИПЦ ГКС'!$B$5:$D$34, 3, TRUE)</f>
        <v>11.349999999999994</v>
      </c>
      <c r="Q46" s="28">
        <f>VLOOKUP(B46, RUONIA!A46:B2511, 2, FALSE)</f>
        <v>5.56</v>
      </c>
      <c r="R46" s="1">
        <f>VLOOKUP(B46, Treasury!$D$1:$G$3498, 2, FALSE)</f>
        <v>0.33</v>
      </c>
      <c r="S46" s="1">
        <f>VLOOKUP(B46, Treasury!$D$1:$G$3498, 3, FALSE)</f>
        <v>1.52</v>
      </c>
      <c r="T46" s="1">
        <f>VLOOKUP(B46, Treasury!$D$1:$G$3498, 4, FALSE)</f>
        <v>2.73</v>
      </c>
      <c r="U46" s="1">
        <f>VLOOKUP(B46, 'OFZ Yield'!$A:$M, 5, FALSE)</f>
        <v>6.35</v>
      </c>
      <c r="V46" s="1">
        <f>VLOOKUP(B46, 'OFZ Yield'!$A:$M, 7, FALSE)</f>
        <v>7.15</v>
      </c>
      <c r="W46" s="1">
        <f>VLOOKUP(B46, 'OFZ Yield'!$A:$M, 9, FALSE)</f>
        <v>7.94</v>
      </c>
      <c r="X46" s="1" t="str">
        <f>VLOOKUP(B46, IMOEX!$A$1:$B$3284, 2, FALSE)</f>
        <v>1.466,70</v>
      </c>
      <c r="Y46" s="1">
        <f t="shared" si="3"/>
        <v>6.667080164654629E-2</v>
      </c>
      <c r="Z46" s="1" t="e">
        <f t="shared" si="4"/>
        <v>#VALUE!</v>
      </c>
      <c r="AA46" s="1" t="e">
        <f ca="1">_xludf.IFNA(VLOOKUP(A46, 'Неочищенные данные'!A48:AI482, 35, FALSE), 0)</f>
        <v>#NAME?</v>
      </c>
      <c r="AB46" s="1">
        <f t="shared" si="5"/>
        <v>0</v>
      </c>
    </row>
    <row r="47" spans="1:28" ht="15.75" customHeight="1">
      <c r="A47" s="8" t="s">
        <v>69</v>
      </c>
      <c r="B47" s="25">
        <v>41288</v>
      </c>
      <c r="C47" s="8" t="s">
        <v>35</v>
      </c>
      <c r="D47" s="3" t="e">
        <f ca="1">_xludf.IFNA(VLOOKUP(C47, Рейтинг!$A$2:$C$22, 3, FALSE), VLOOKUP(C47, Рейтинг!$B$2:$C$22, 2, FALSE))</f>
        <v>#NAME?</v>
      </c>
      <c r="E47" s="27">
        <f>IF(ISNUMBER('Неочищенные данные'!D49), 'Неочищенные данные'!D49 * 1000, SUBSTITUTE((SUBSTITUTE('Неочищенные данные'!D49, " ", "")), ",", ".") * 1000)</f>
        <v>2273632000</v>
      </c>
      <c r="F47" s="27" t="e">
        <f>IF(ISNUMBER('Неочищенные данные'!E49), 'Неочищенные данные'!E49 * 1000, SUBSTITUTE((SUBSTITUTE('Неочищенные данные'!E49, " ", "")), ",", ".") * 1000)</f>
        <v>#VALUE!</v>
      </c>
      <c r="G47" s="27">
        <f>IF(ISNUMBER('Неочищенные данные'!F49), 'Неочищенные данные'!F49 * 1000, SUBSTITUTE((SUBSTITUTE('Неочищенные данные'!F49, " ", "")), ",", ".") * 1000)</f>
        <v>377798177000</v>
      </c>
      <c r="H47" s="27">
        <f>IF(ISNUMBER('Неочищенные данные'!G49), 'Неочищенные данные'!G49 * 1000, SUBSTITUTE((SUBSTITUTE('Неочищенные данные'!G49, " ", "")), ",", ".") * 1000)</f>
        <v>0</v>
      </c>
      <c r="I47" s="27">
        <f>IF(ISNUMBER('Неочищенные данные'!H49), 'Неочищенные данные'!H49 * 1000, SUBSTITUTE((SUBSTITUTE('Неочищенные данные'!H49, " ", "")), ",", ".") * 1000)</f>
        <v>401593000</v>
      </c>
      <c r="J47" s="27" t="e">
        <f>IF(ISNUMBER('Неочищенные данные'!I49), 'Неочищенные данные'!I49 * 1000, SUBSTITUTE((SUBSTITUTE('Неочищенные данные'!I49, " ", "")), ",", ".") * 1000)</f>
        <v>#VALUE!</v>
      </c>
      <c r="K47" s="27" t="e">
        <f>IF(ISNUMBER('Неочищенные данные'!J49), 'Неочищенные данные'!J49 * 1000, SUBSTITUTE((SUBSTITUTE('Неочищенные данные'!J49, " ", "")), ",", ".") * 1000)</f>
        <v>#VALUE!</v>
      </c>
      <c r="L47" s="27">
        <f>IF(ISNUMBER('Неочищенные данные'!K49), 'Неочищенные данные'!K49 * 1000, SUBSTITUTE((SUBSTITUTE('Неочищенные данные'!K49, " ", "")), ",", ".") * 1000)</f>
        <v>33291357000</v>
      </c>
      <c r="M47" s="27">
        <f>IF(ISNUMBER('Неочищенные данные'!L49), 'Неочищенные данные'!L49 * 1000, SUBSTITUTE((SUBSTITUTE('Неочищенные данные'!L49, " ", "")), ",", ".") * 1000)</f>
        <v>-5372528000</v>
      </c>
      <c r="N47" s="27" t="e">
        <f>IF(ISNUMBER('Неочищенные данные'!M49), 'Неочищенные данные'!M49 * 1000, SUBSTITUTE((SUBSTITUTE('Неочищенные данные'!M49, " ", "")), ",", ".") * 1000)</f>
        <v>#VALUE!</v>
      </c>
      <c r="O47" s="27" t="e">
        <f>IF(ISNUMBER('Неочищенные данные'!N49), 'Неочищенные данные'!N49 * 1000, SUBSTITUTE((SUBSTITUTE('Неочищенные данные'!N49, " ", "")), ",", ".") * 1000)</f>
        <v>#VALUE!</v>
      </c>
      <c r="P47" s="1">
        <f>VLOOKUP(YEAR(B47), 'ИПЦ ГКС'!$B$5:$D$34, 3, TRUE)</f>
        <v>6.4699999999999989</v>
      </c>
      <c r="Q47" s="28">
        <f>VLOOKUP(B47, RUONIA!A47:B2512, 2, FALSE)</f>
        <v>4.9800000000000004</v>
      </c>
      <c r="R47" s="1">
        <f>VLOOKUP(B47, Treasury!$D$1:$G$3498, 2, FALSE)</f>
        <v>0.26</v>
      </c>
      <c r="S47" s="1">
        <f>VLOOKUP(B47, Treasury!$D$1:$G$3498, 3, FALSE)</f>
        <v>0.78</v>
      </c>
      <c r="T47" s="1">
        <f>VLOOKUP(B47, Treasury!$D$1:$G$3498, 4, FALSE)</f>
        <v>1.89</v>
      </c>
      <c r="U47" s="1">
        <f>VLOOKUP(B47, 'OFZ Yield'!$A:$M, 5, FALSE)</f>
        <v>5.97</v>
      </c>
      <c r="V47" s="1">
        <f>VLOOKUP(B47, 'OFZ Yield'!$A:$M, 7, FALSE)</f>
        <v>6.02</v>
      </c>
      <c r="W47" s="1">
        <f>VLOOKUP(B47, 'OFZ Yield'!$A:$M, 9, FALSE)</f>
        <v>6.44</v>
      </c>
      <c r="X47" s="1" t="str">
        <f>VLOOKUP(B47, IMOEX!$A$1:$B$3284, 2, FALSE)</f>
        <v>1.528,48</v>
      </c>
      <c r="Y47" s="1">
        <f t="shared" si="3"/>
        <v>-0.16137906304029601</v>
      </c>
      <c r="Z47" s="1" t="e">
        <f t="shared" si="4"/>
        <v>#VALUE!</v>
      </c>
      <c r="AA47" s="1" t="e">
        <f ca="1">_xludf.IFNA(VLOOKUP(A47, 'Неочищенные данные'!A49:AI483, 35, FALSE), 0)</f>
        <v>#NAME?</v>
      </c>
      <c r="AB47" s="1">
        <f t="shared" si="5"/>
        <v>0</v>
      </c>
    </row>
    <row r="48" spans="1:28" ht="15.75" customHeight="1">
      <c r="A48" s="8" t="s">
        <v>69</v>
      </c>
      <c r="B48" s="25">
        <v>40942</v>
      </c>
      <c r="C48" s="8" t="s">
        <v>35</v>
      </c>
      <c r="D48" s="3" t="e">
        <f ca="1">_xludf.IFNA(VLOOKUP(C48, Рейтинг!$A$2:$C$22, 3, FALSE), VLOOKUP(C48, Рейтинг!$B$2:$C$22, 2, FALSE))</f>
        <v>#NAME?</v>
      </c>
      <c r="E48" s="27">
        <f>IF(ISNUMBER('Неочищенные данные'!D50), 'Неочищенные данные'!D50 * 1000, SUBSTITUTE((SUBSTITUTE('Неочищенные данные'!D50, " ", "")), ",", ".") * 1000)</f>
        <v>5759621000</v>
      </c>
      <c r="F48" s="27" t="e">
        <f>IF(ISNUMBER('Неочищенные данные'!E50), 'Неочищенные данные'!E50 * 1000, SUBSTITUTE((SUBSTITUTE('Неочищенные данные'!E50, " ", "")), ",", ".") * 1000)</f>
        <v>#VALUE!</v>
      </c>
      <c r="G48" s="27">
        <f>IF(ISNUMBER('Неочищенные данные'!F50), 'Неочищенные данные'!F50 * 1000, SUBSTITUTE((SUBSTITUTE('Неочищенные данные'!F50, " ", "")), ",", ".") * 1000)</f>
        <v>379528248000</v>
      </c>
      <c r="H48" s="27">
        <f>IF(ISNUMBER('Неочищенные данные'!G50), 'Неочищенные данные'!G50 * 1000, SUBSTITUTE((SUBSTITUTE('Неочищенные данные'!G50, " ", "")), ",", ".") * 1000)</f>
        <v>0</v>
      </c>
      <c r="I48" s="27">
        <f>IF(ISNUMBER('Неочищенные данные'!H50), 'Неочищенные данные'!H50 * 1000, SUBSTITUTE((SUBSTITUTE('Неочищенные данные'!H50, " ", "")), ",", ".") * 1000)</f>
        <v>102028000</v>
      </c>
      <c r="J48" s="27" t="e">
        <f>IF(ISNUMBER('Неочищенные данные'!I50), 'Неочищенные данные'!I50 * 1000, SUBSTITUTE((SUBSTITUTE('Неочищенные данные'!I50, " ", "")), ",", ".") * 1000)</f>
        <v>#VALUE!</v>
      </c>
      <c r="K48" s="27" t="e">
        <f>IF(ISNUMBER('Неочищенные данные'!J50), 'Неочищенные данные'!J50 * 1000, SUBSTITUTE((SUBSTITUTE('Неочищенные данные'!J50, " ", "")), ",", ".") * 1000)</f>
        <v>#VALUE!</v>
      </c>
      <c r="L48" s="27">
        <f>IF(ISNUMBER('Неочищенные данные'!K50), 'Неочищенные данные'!K50 * 1000, SUBSTITUTE((SUBSTITUTE('Неочищенные данные'!K50, " ", "")), ",", ".") * 1000)</f>
        <v>34482373000</v>
      </c>
      <c r="M48" s="27">
        <f>IF(ISNUMBER('Неочищенные данные'!L50), 'Неочищенные данные'!L50 * 1000, SUBSTITUTE((SUBSTITUTE('Неочищенные данные'!L50, " ", "")), ",", ".") * 1000)</f>
        <v>5310922000</v>
      </c>
      <c r="N48" s="27" t="e">
        <f>IF(ISNUMBER('Неочищенные данные'!M50), 'Неочищенные данные'!M50 * 1000, SUBSTITUTE((SUBSTITUTE('Неочищенные данные'!M50, " ", "")), ",", ".") * 1000)</f>
        <v>#VALUE!</v>
      </c>
      <c r="O48" s="27" t="e">
        <f>IF(ISNUMBER('Неочищенные данные'!N50), 'Неочищенные данные'!N50 * 1000, SUBSTITUTE((SUBSTITUTE('Неочищенные данные'!N50, " ", "")), ",", ".") * 1000)</f>
        <v>#VALUE!</v>
      </c>
      <c r="P48" s="1">
        <f>VLOOKUP(YEAR(B48), 'ИПЦ ГКС'!$B$5:$D$34, 3, TRUE)</f>
        <v>6.5699999999999932</v>
      </c>
      <c r="Q48" s="28">
        <f>VLOOKUP(B48, RUONIA!A48:B2513, 2, FALSE)</f>
        <v>4.2300000000000004</v>
      </c>
      <c r="R48" s="1">
        <f>VLOOKUP(B48, Treasury!$D$1:$G$3498, 2, FALSE)</f>
        <v>0.23</v>
      </c>
      <c r="S48" s="1">
        <f>VLOOKUP(B48, Treasury!$D$1:$G$3498, 3, FALSE)</f>
        <v>0.78</v>
      </c>
      <c r="T48" s="1">
        <f>VLOOKUP(B48, Treasury!$D$1:$G$3498, 4, FALSE)</f>
        <v>1.97</v>
      </c>
      <c r="U48" s="1">
        <f>VLOOKUP(B48, 'OFZ Yield'!$A:$M, 5, FALSE)</f>
        <v>6.28</v>
      </c>
      <c r="V48" s="1">
        <f>VLOOKUP(B48, 'OFZ Yield'!$A:$M, 7, FALSE)</f>
        <v>7.08</v>
      </c>
      <c r="W48" s="1">
        <f>VLOOKUP(B48, 'OFZ Yield'!$A:$M, 9, FALSE)</f>
        <v>7.8</v>
      </c>
      <c r="X48" s="1" t="str">
        <f>VLOOKUP(B48, IMOEX!$A$1:$B$3284, 2, FALSE)</f>
        <v>1.564,82</v>
      </c>
      <c r="Y48" s="1">
        <f t="shared" si="3"/>
        <v>0.15401846038844252</v>
      </c>
      <c r="Z48" s="1" t="e">
        <f t="shared" si="4"/>
        <v>#VALUE!</v>
      </c>
      <c r="AA48" s="1" t="e">
        <f ca="1">_xludf.IFNA(VLOOKUP(A48, 'Неочищенные данные'!A50:AI484, 35, FALSE), 0)</f>
        <v>#NAME?</v>
      </c>
      <c r="AB48" s="1">
        <f t="shared" si="5"/>
        <v>0</v>
      </c>
    </row>
    <row r="49" spans="1:28" ht="15.75" customHeight="1">
      <c r="A49" s="8" t="s">
        <v>69</v>
      </c>
      <c r="B49" s="25">
        <v>40843</v>
      </c>
      <c r="C49" s="8" t="s">
        <v>35</v>
      </c>
      <c r="D49" s="3" t="e">
        <f ca="1">_xludf.IFNA(VLOOKUP(C49, Рейтинг!$A$2:$C$22, 3, FALSE), VLOOKUP(C49, Рейтинг!$B$2:$C$22, 2, FALSE))</f>
        <v>#NAME?</v>
      </c>
      <c r="E49" s="27">
        <f>IF(ISNUMBER('Неочищенные данные'!D51), 'Неочищенные данные'!D51 * 1000, SUBSTITUTE((SUBSTITUTE('Неочищенные данные'!D51, " ", "")), ",", ".") * 1000)</f>
        <v>2273672000</v>
      </c>
      <c r="F49" s="27" t="e">
        <f>IF(ISNUMBER('Неочищенные данные'!E51), 'Неочищенные данные'!E51 * 1000, SUBSTITUTE((SUBSTITUTE('Неочищенные данные'!E51, " ", "")), ",", ".") * 1000)</f>
        <v>#VALUE!</v>
      </c>
      <c r="G49" s="27">
        <f>IF(ISNUMBER('Неочищенные данные'!F51), 'Неочищенные данные'!F51 * 1000, SUBSTITUTE((SUBSTITUTE('Неочищенные данные'!F51, " ", "")), ",", ".") * 1000)</f>
        <v>367368708000</v>
      </c>
      <c r="H49" s="27">
        <f>IF(ISNUMBER('Неочищенные данные'!G51), 'Неочищенные данные'!G51 * 1000, SUBSTITUTE((SUBSTITUTE('Неочищенные данные'!G51, " ", "")), ",", ".") * 1000)</f>
        <v>0</v>
      </c>
      <c r="I49" s="27">
        <f>IF(ISNUMBER('Неочищенные данные'!H51), 'Неочищенные данные'!H51 * 1000, SUBSTITUTE((SUBSTITUTE('Неочищенные данные'!H51, " ", "")), ",", ".") * 1000)</f>
        <v>706451000</v>
      </c>
      <c r="J49" s="27" t="e">
        <f>IF(ISNUMBER('Неочищенные данные'!I51), 'Неочищенные данные'!I51 * 1000, SUBSTITUTE((SUBSTITUTE('Неочищенные данные'!I51, " ", "")), ",", ".") * 1000)</f>
        <v>#VALUE!</v>
      </c>
      <c r="K49" s="27" t="e">
        <f>IF(ISNUMBER('Неочищенные данные'!J51), 'Неочищенные данные'!J51 * 1000, SUBSTITUTE((SUBSTITUTE('Неочищенные данные'!J51, " ", "")), ",", ".") * 1000)</f>
        <v>#VALUE!</v>
      </c>
      <c r="L49" s="27">
        <f>IF(ISNUMBER('Неочищенные данные'!K51), 'Неочищенные данные'!K51 * 1000, SUBSTITUTE((SUBSTITUTE('Неочищенные данные'!K51, " ", "")), ",", ".") * 1000)</f>
        <v>34549000000</v>
      </c>
      <c r="M49" s="27">
        <f>IF(ISNUMBER('Неочищенные данные'!L51), 'Неочищенные данные'!L51 * 1000, SUBSTITUTE((SUBSTITUTE('Неочищенные данные'!L51, " ", "")), ",", ".") * 1000)</f>
        <v>15254244000</v>
      </c>
      <c r="N49" s="27" t="e">
        <f>IF(ISNUMBER('Неочищенные данные'!M51), 'Неочищенные данные'!M51 * 1000, SUBSTITUTE((SUBSTITUTE('Неочищенные данные'!M51, " ", "")), ",", ".") * 1000)</f>
        <v>#VALUE!</v>
      </c>
      <c r="O49" s="27" t="e">
        <f>IF(ISNUMBER('Неочищенные данные'!N51), 'Неочищенные данные'!N51 * 1000, SUBSTITUTE((SUBSTITUTE('Неочищенные данные'!N51, " ", "")), ",", ".") * 1000)</f>
        <v>#VALUE!</v>
      </c>
      <c r="P49" s="1">
        <f>VLOOKUP(YEAR(B49), 'ИПЦ ГКС'!$B$5:$D$34, 3, TRUE)</f>
        <v>6.0999999999999943</v>
      </c>
      <c r="Q49" s="28">
        <f>VLOOKUP(B49, RUONIA!A49:B2514, 2, FALSE)</f>
        <v>4.92</v>
      </c>
      <c r="R49" s="1">
        <f>VLOOKUP(B49, Treasury!$D$1:$G$3498, 2, FALSE)</f>
        <v>0.31</v>
      </c>
      <c r="S49" s="1">
        <f>VLOOKUP(B49, Treasury!$D$1:$G$3498, 3, FALSE)</f>
        <v>1.2</v>
      </c>
      <c r="T49" s="1">
        <f>VLOOKUP(B49, Treasury!$D$1:$G$3498, 4, FALSE)</f>
        <v>2.42</v>
      </c>
      <c r="U49" s="1">
        <f>VLOOKUP(B49, 'OFZ Yield'!$A:$M, 5, FALSE)</f>
        <v>6.2</v>
      </c>
      <c r="V49" s="1">
        <f>VLOOKUP(B49, 'OFZ Yield'!$A:$M, 7, FALSE)</f>
        <v>7.76</v>
      </c>
      <c r="W49" s="1">
        <f>VLOOKUP(B49, 'OFZ Yield'!$A:$M, 9, FALSE)</f>
        <v>8.1999999999999993</v>
      </c>
      <c r="X49" s="1" t="str">
        <f>VLOOKUP(B49, IMOEX!$A$1:$B$3284, 2, FALSE)</f>
        <v>1.525,52</v>
      </c>
      <c r="Y49" s="1">
        <f t="shared" si="3"/>
        <v>0.44152490665431704</v>
      </c>
      <c r="Z49" s="1" t="e">
        <f t="shared" si="4"/>
        <v>#VALUE!</v>
      </c>
      <c r="AA49" s="1" t="e">
        <f ca="1">_xludf.IFNA(VLOOKUP(A49, 'Неочищенные данные'!A51:AI485, 35, FALSE), 0)</f>
        <v>#NAME?</v>
      </c>
      <c r="AB49" s="1">
        <f t="shared" si="5"/>
        <v>0</v>
      </c>
    </row>
    <row r="50" spans="1:28" ht="15.75" customHeight="1">
      <c r="A50" s="8" t="s">
        <v>69</v>
      </c>
      <c r="B50" s="25">
        <v>40834</v>
      </c>
      <c r="C50" s="8" t="s">
        <v>35</v>
      </c>
      <c r="D50" s="3" t="e">
        <f ca="1">_xludf.IFNA(VLOOKUP(C50, Рейтинг!$A$2:$C$22, 3, FALSE), VLOOKUP(C50, Рейтинг!$B$2:$C$22, 2, FALSE))</f>
        <v>#NAME?</v>
      </c>
      <c r="E50" s="27">
        <f>IF(ISNUMBER('Неочищенные данные'!D52), 'Неочищенные данные'!D52 * 1000, SUBSTITUTE((SUBSTITUTE('Неочищенные данные'!D52, " ", "")), ",", ".") * 1000)</f>
        <v>2273672000</v>
      </c>
      <c r="F50" s="27" t="e">
        <f>IF(ISNUMBER('Неочищенные данные'!E52), 'Неочищенные данные'!E52 * 1000, SUBSTITUTE((SUBSTITUTE('Неочищенные данные'!E52, " ", "")), ",", ".") * 1000)</f>
        <v>#VALUE!</v>
      </c>
      <c r="G50" s="27">
        <f>IF(ISNUMBER('Неочищенные данные'!F52), 'Неочищенные данные'!F52 * 1000, SUBSTITUTE((SUBSTITUTE('Неочищенные данные'!F52, " ", "")), ",", ".") * 1000)</f>
        <v>367368708000</v>
      </c>
      <c r="H50" s="27">
        <f>IF(ISNUMBER('Неочищенные данные'!G52), 'Неочищенные данные'!G52 * 1000, SUBSTITUTE((SUBSTITUTE('Неочищенные данные'!G52, " ", "")), ",", ".") * 1000)</f>
        <v>0</v>
      </c>
      <c r="I50" s="27">
        <f>IF(ISNUMBER('Неочищенные данные'!H52), 'Неочищенные данные'!H52 * 1000, SUBSTITUTE((SUBSTITUTE('Неочищенные данные'!H52, " ", "")), ",", ".") * 1000)</f>
        <v>706451000</v>
      </c>
      <c r="J50" s="27" t="e">
        <f>IF(ISNUMBER('Неочищенные данные'!I52), 'Неочищенные данные'!I52 * 1000, SUBSTITUTE((SUBSTITUTE('Неочищенные данные'!I52, " ", "")), ",", ".") * 1000)</f>
        <v>#VALUE!</v>
      </c>
      <c r="K50" s="27" t="e">
        <f>IF(ISNUMBER('Неочищенные данные'!J52), 'Неочищенные данные'!J52 * 1000, SUBSTITUTE((SUBSTITUTE('Неочищенные данные'!J52, " ", "")), ",", ".") * 1000)</f>
        <v>#VALUE!</v>
      </c>
      <c r="L50" s="27">
        <f>IF(ISNUMBER('Неочищенные данные'!K52), 'Неочищенные данные'!K52 * 1000, SUBSTITUTE((SUBSTITUTE('Неочищенные данные'!K52, " ", "")), ",", ".") * 1000)</f>
        <v>34549000000</v>
      </c>
      <c r="M50" s="27">
        <f>IF(ISNUMBER('Неочищенные данные'!L52), 'Неочищенные данные'!L52 * 1000, SUBSTITUTE((SUBSTITUTE('Неочищенные данные'!L52, " ", "")), ",", ".") * 1000)</f>
        <v>15254244000</v>
      </c>
      <c r="N50" s="27" t="e">
        <f>IF(ISNUMBER('Неочищенные данные'!M52), 'Неочищенные данные'!M52 * 1000, SUBSTITUTE((SUBSTITUTE('Неочищенные данные'!M52, " ", "")), ",", ".") * 1000)</f>
        <v>#VALUE!</v>
      </c>
      <c r="O50" s="27" t="e">
        <f>IF(ISNUMBER('Неочищенные данные'!N52), 'Неочищенные данные'!N52 * 1000, SUBSTITUTE((SUBSTITUTE('Неочищенные данные'!N52, " ", "")), ",", ".") * 1000)</f>
        <v>#VALUE!</v>
      </c>
      <c r="P50" s="1">
        <f>VLOOKUP(YEAR(B50), 'ИПЦ ГКС'!$B$5:$D$34, 3, TRUE)</f>
        <v>6.0999999999999943</v>
      </c>
      <c r="Q50" s="28">
        <f>VLOOKUP(B50, RUONIA!A50:B2515, 2, FALSE)</f>
        <v>5.04</v>
      </c>
      <c r="R50" s="1">
        <f>VLOOKUP(B50, Treasury!$D$1:$G$3498, 2, FALSE)</f>
        <v>0.28000000000000003</v>
      </c>
      <c r="S50" s="1">
        <f>VLOOKUP(B50, Treasury!$D$1:$G$3498, 3, FALSE)</f>
        <v>1.07</v>
      </c>
      <c r="T50" s="1">
        <f>VLOOKUP(B50, Treasury!$D$1:$G$3498, 4, FALSE)</f>
        <v>2.19</v>
      </c>
      <c r="U50" s="1">
        <f>VLOOKUP(B50, 'OFZ Yield'!$A:$M, 5, FALSE)</f>
        <v>6.55</v>
      </c>
      <c r="V50" s="1">
        <f>VLOOKUP(B50, 'OFZ Yield'!$A:$M, 7, FALSE)</f>
        <v>8.19</v>
      </c>
      <c r="W50" s="1">
        <f>VLOOKUP(B50, 'OFZ Yield'!$A:$M, 9, FALSE)</f>
        <v>8.65</v>
      </c>
      <c r="X50" s="1" t="str">
        <f>VLOOKUP(B50, IMOEX!$A$1:$B$3284, 2, FALSE)</f>
        <v>1.425,24</v>
      </c>
      <c r="Y50" s="1">
        <f t="shared" si="3"/>
        <v>0.44152490665431704</v>
      </c>
      <c r="Z50" s="1" t="e">
        <f t="shared" si="4"/>
        <v>#VALUE!</v>
      </c>
      <c r="AA50" s="1" t="e">
        <f ca="1">_xludf.IFNA(VLOOKUP(A50, 'Неочищенные данные'!A52:AI486, 35, FALSE), 0)</f>
        <v>#NAME?</v>
      </c>
      <c r="AB50" s="1">
        <f t="shared" si="5"/>
        <v>0</v>
      </c>
    </row>
    <row r="51" spans="1:28" ht="15.75" customHeight="1">
      <c r="A51" s="8" t="s">
        <v>69</v>
      </c>
      <c r="B51" s="25">
        <v>40540</v>
      </c>
      <c r="C51" s="8" t="s">
        <v>35</v>
      </c>
      <c r="D51" s="3" t="e">
        <f ca="1">_xludf.IFNA(VLOOKUP(C51, Рейтинг!$A$2:$C$22, 3, FALSE), VLOOKUP(C51, Рейтинг!$B$2:$C$22, 2, FALSE))</f>
        <v>#NAME?</v>
      </c>
      <c r="E51" s="27">
        <f>IF(ISNUMBER('Неочищенные данные'!D53), 'Неочищенные данные'!D53 * 1000, SUBSTITUTE((SUBSTITUTE('Неочищенные данные'!D53, " ", "")), ",", ".") * 1000)</f>
        <v>2335409000</v>
      </c>
      <c r="F51" s="27" t="e">
        <f>IF(ISNUMBER('Неочищенные данные'!E53), 'Неочищенные данные'!E53 * 1000, SUBSTITUTE((SUBSTITUTE('Неочищенные данные'!E53, " ", "")), ",", ".") * 1000)</f>
        <v>#VALUE!</v>
      </c>
      <c r="G51" s="27">
        <f>IF(ISNUMBER('Неочищенные данные'!F53), 'Неочищенные данные'!F53 * 1000, SUBSTITUTE((SUBSTITUTE('Неочищенные данные'!F53, " ", "")), ",", ".") * 1000)</f>
        <v>334847457000</v>
      </c>
      <c r="H51" s="27">
        <f>IF(ISNUMBER('Неочищенные данные'!G53), 'Неочищенные данные'!G53 * 1000, SUBSTITUTE((SUBSTITUTE('Неочищенные данные'!G53, " ", "")), ",", ".") * 1000)</f>
        <v>0</v>
      </c>
      <c r="I51" s="27">
        <f>IF(ISNUMBER('Неочищенные данные'!H53), 'Неочищенные данные'!H53 * 1000, SUBSTITUTE((SUBSTITUTE('Неочищенные данные'!H53, " ", "")), ",", ".") * 1000)</f>
        <v>1257585000</v>
      </c>
      <c r="J51" s="27" t="e">
        <f>IF(ISNUMBER('Неочищенные данные'!I53), 'Неочищенные данные'!I53 * 1000, SUBSTITUTE((SUBSTITUTE('Неочищенные данные'!I53, " ", "")), ",", ".") * 1000)</f>
        <v>#VALUE!</v>
      </c>
      <c r="K51" s="27" t="e">
        <f>IF(ISNUMBER('Неочищенные данные'!J53), 'Неочищенные данные'!J53 * 1000, SUBSTITUTE((SUBSTITUTE('Неочищенные данные'!J53, " ", "")), ",", ".") * 1000)</f>
        <v>#VALUE!</v>
      </c>
      <c r="L51" s="27">
        <f>IF(ISNUMBER('Неочищенные данные'!K53), 'Неочищенные данные'!K53 * 1000, SUBSTITUTE((SUBSTITUTE('Неочищенные данные'!K53, " ", "")), ",", ".") * 1000)</f>
        <v>35029541000</v>
      </c>
      <c r="M51" s="27">
        <f>IF(ISNUMBER('Неочищенные данные'!L53), 'Неочищенные данные'!L53 * 1000, SUBSTITUTE((SUBSTITUTE('Неочищенные данные'!L53, " ", "")), ",", ".") * 1000)</f>
        <v>18983801000</v>
      </c>
      <c r="N51" s="27" t="e">
        <f>IF(ISNUMBER('Неочищенные данные'!M53), 'Неочищенные данные'!M53 * 1000, SUBSTITUTE((SUBSTITUTE('Неочищенные данные'!M53, " ", "")), ",", ".") * 1000)</f>
        <v>#VALUE!</v>
      </c>
      <c r="O51" s="27" t="e">
        <f>IF(ISNUMBER('Неочищенные данные'!N53), 'Неочищенные данные'!N53 * 1000, SUBSTITUTE((SUBSTITUTE('Неочищенные данные'!N53, " ", "")), ",", ".") * 1000)</f>
        <v>#VALUE!</v>
      </c>
      <c r="P51" s="1">
        <f>VLOOKUP(YEAR(B51), 'ИПЦ ГКС'!$B$5:$D$34, 3, TRUE)</f>
        <v>8.7800000000000011</v>
      </c>
      <c r="Q51" s="28">
        <f>VLOOKUP(B51, RUONIA!A51:B2516, 2, FALSE)</f>
        <v>3.3</v>
      </c>
      <c r="R51" s="1">
        <f>VLOOKUP(B51, Treasury!$D$1:$G$3498, 2, FALSE)</f>
        <v>0.75</v>
      </c>
      <c r="S51" s="1">
        <f>VLOOKUP(B51, Treasury!$D$1:$G$3498, 3, FALSE)</f>
        <v>2.1800000000000002</v>
      </c>
      <c r="T51" s="1">
        <f>VLOOKUP(B51, Treasury!$D$1:$G$3498, 4, FALSE)</f>
        <v>3.5</v>
      </c>
      <c r="U51" s="1" t="e">
        <f>VLOOKUP(B51, 'OFZ Yield'!$A:$M, 5, FALSE)</f>
        <v>#N/A</v>
      </c>
      <c r="V51" s="1" t="e">
        <f>VLOOKUP(B51, 'OFZ Yield'!$A:$M, 7, FALSE)</f>
        <v>#N/A</v>
      </c>
      <c r="W51" s="1" t="e">
        <f>VLOOKUP(B51, 'OFZ Yield'!$A:$M, 9, FALSE)</f>
        <v>#N/A</v>
      </c>
      <c r="X51" s="1" t="str">
        <f>VLOOKUP(B51, IMOEX!$A$1:$B$3284, 2, FALSE)</f>
        <v>1.664,86</v>
      </c>
      <c r="Y51" s="1">
        <f t="shared" si="3"/>
        <v>0.54193690405478046</v>
      </c>
      <c r="Z51" s="1" t="e">
        <f t="shared" si="4"/>
        <v>#VALUE!</v>
      </c>
      <c r="AA51" s="1" t="e">
        <f ca="1">_xludf.IFNA(VLOOKUP(A51, 'Неочищенные данные'!A53:AI487, 35, FALSE), 0)</f>
        <v>#NAME?</v>
      </c>
      <c r="AB51" s="1">
        <f t="shared" si="5"/>
        <v>0</v>
      </c>
    </row>
    <row r="52" spans="1:28" ht="15.75" customHeight="1">
      <c r="A52" s="8" t="s">
        <v>69</v>
      </c>
      <c r="B52" s="25">
        <v>40168</v>
      </c>
      <c r="C52" s="8" t="s">
        <v>35</v>
      </c>
      <c r="D52" s="3" t="e">
        <f ca="1">_xludf.IFNA(VLOOKUP(C52, Рейтинг!$A$2:$C$22, 3, FALSE), VLOOKUP(C52, Рейтинг!$B$2:$C$22, 2, FALSE))</f>
        <v>#NAME?</v>
      </c>
      <c r="E52" s="27">
        <f>IF(ISNUMBER('Неочищенные данные'!D54), 'Неочищенные данные'!D54 * 1000, SUBSTITUTE((SUBSTITUTE('Неочищенные данные'!D54, " ", "")), ",", ".") * 1000)</f>
        <v>1657302000</v>
      </c>
      <c r="F52" s="27" t="e">
        <f>IF(ISNUMBER('Неочищенные данные'!E54), 'Неочищенные данные'!E54 * 1000, SUBSTITUTE((SUBSTITUTE('Неочищенные данные'!E54, " ", "")), ",", ".") * 1000)</f>
        <v>#VALUE!</v>
      </c>
      <c r="G52" s="27">
        <f>IF(ISNUMBER('Неочищенные данные'!F54), 'Неочищенные данные'!F54 * 1000, SUBSTITUTE((SUBSTITUTE('Неочищенные данные'!F54, " ", "")), ",", ".") * 1000)</f>
        <v>311958929000</v>
      </c>
      <c r="H52" s="27">
        <f>IF(ISNUMBER('Неочищенные данные'!G54), 'Неочищенные данные'!G54 * 1000, SUBSTITUTE((SUBSTITUTE('Неочищенные данные'!G54, " ", "")), ",", ".") * 1000)</f>
        <v>0</v>
      </c>
      <c r="I52" s="27">
        <f>IF(ISNUMBER('Неочищенные данные'!H54), 'Неочищенные данные'!H54 * 1000, SUBSTITUTE((SUBSTITUTE('Неочищенные данные'!H54, " ", "")), ",", ".") * 1000)</f>
        <v>1299794000</v>
      </c>
      <c r="J52" s="27" t="e">
        <f>IF(ISNUMBER('Неочищенные данные'!I54), 'Неочищенные данные'!I54 * 1000, SUBSTITUTE((SUBSTITUTE('Неочищенные данные'!I54, " ", "")), ",", ".") * 1000)</f>
        <v>#VALUE!</v>
      </c>
      <c r="K52" s="27" t="e">
        <f>IF(ISNUMBER('Неочищенные данные'!J54), 'Неочищенные данные'!J54 * 1000, SUBSTITUTE((SUBSTITUTE('Неочищенные данные'!J54, " ", "")), ",", ".") * 1000)</f>
        <v>#VALUE!</v>
      </c>
      <c r="L52" s="27">
        <f>IF(ISNUMBER('Неочищенные данные'!K54), 'Неочищенные данные'!K54 * 1000, SUBSTITUTE((SUBSTITUTE('Неочищенные данные'!K54, " ", "")), ",", ".") * 1000)</f>
        <v>33426641000</v>
      </c>
      <c r="M52" s="27">
        <f>IF(ISNUMBER('Неочищенные данные'!L54), 'Неочищенные данные'!L54 * 1000, SUBSTITUTE((SUBSTITUTE('Неочищенные данные'!L54, " ", "")), ",", ".") * 1000)</f>
        <v>40899331000</v>
      </c>
      <c r="N52" s="27" t="e">
        <f>IF(ISNUMBER('Неочищенные данные'!M54), 'Неочищенные данные'!M54 * 1000, SUBSTITUTE((SUBSTITUTE('Неочищенные данные'!M54, " ", "")), ",", ".") * 1000)</f>
        <v>#VALUE!</v>
      </c>
      <c r="O52" s="27" t="e">
        <f>IF(ISNUMBER('Неочищенные данные'!N54), 'Неочищенные данные'!N54 * 1000, SUBSTITUTE((SUBSTITUTE('Неочищенные данные'!N54, " ", "")), ",", ".") * 1000)</f>
        <v>#VALUE!</v>
      </c>
      <c r="P52" s="1">
        <f>VLOOKUP(YEAR(B52), 'ИПЦ ГКС'!$B$5:$D$34, 3, TRUE)</f>
        <v>8.7999999999999972</v>
      </c>
      <c r="Q52" s="1" t="e">
        <f>VLOOKUP(B52, RUONIA!A52:B2517, 2, FALSE)</f>
        <v>#N/A</v>
      </c>
      <c r="R52" s="1">
        <f>VLOOKUP(B52, Treasury!$D$1:$G$3498, 2, FALSE)</f>
        <v>0.89</v>
      </c>
      <c r="S52" s="1">
        <f>VLOOKUP(B52, Treasury!$D$1:$G$3498, 3, FALSE)</f>
        <v>2.4300000000000002</v>
      </c>
      <c r="T52" s="1">
        <f>VLOOKUP(B52, Treasury!$D$1:$G$3498, 4, FALSE)</f>
        <v>3.69</v>
      </c>
      <c r="U52" s="1" t="e">
        <f>VLOOKUP(B52, 'OFZ Yield'!$A:$M, 5, FALSE)</f>
        <v>#N/A</v>
      </c>
      <c r="V52" s="1" t="e">
        <f>VLOOKUP(B52, 'OFZ Yield'!$A:$M, 7, FALSE)</f>
        <v>#N/A</v>
      </c>
      <c r="W52" s="1" t="e">
        <f>VLOOKUP(B52, 'OFZ Yield'!$A:$M, 9, FALSE)</f>
        <v>#N/A</v>
      </c>
      <c r="X52" s="1" t="str">
        <f>VLOOKUP(B52, IMOEX!$A$1:$B$3284, 2, FALSE)</f>
        <v>1.377,93</v>
      </c>
      <c r="Y52" s="1">
        <f t="shared" si="3"/>
        <v>1.2235549183658627</v>
      </c>
      <c r="Z52" s="1" t="e">
        <f t="shared" si="4"/>
        <v>#VALUE!</v>
      </c>
      <c r="AA52" s="1" t="e">
        <f ca="1">_xludf.IFNA(VLOOKUP(A52, 'Неочищенные данные'!A54:AI488, 35, FALSE), 0)</f>
        <v>#NAME?</v>
      </c>
      <c r="AB52" s="1">
        <f t="shared" si="5"/>
        <v>0</v>
      </c>
    </row>
    <row r="53" spans="1:28" ht="15.75" customHeight="1">
      <c r="A53" s="8" t="s">
        <v>69</v>
      </c>
      <c r="B53" s="25">
        <v>39768</v>
      </c>
      <c r="C53" s="8" t="s">
        <v>35</v>
      </c>
      <c r="D53" s="3" t="e">
        <f ca="1">_xludf.IFNA(VLOOKUP(C53, Рейтинг!$A$2:$C$22, 3, FALSE), VLOOKUP(C53, Рейтинг!$B$2:$C$22, 2, FALSE))</f>
        <v>#NAME?</v>
      </c>
      <c r="E53" s="27">
        <f>IF(ISNUMBER('Неочищенные данные'!D55), 'Неочищенные данные'!D55 * 1000, SUBSTITUTE((SUBSTITUTE('Неочищенные данные'!D55, " ", "")), ",", ".") * 1000)</f>
        <v>1699137000</v>
      </c>
      <c r="F53" s="27" t="e">
        <f>IF(ISNUMBER('Неочищенные данные'!E55), 'Неочищенные данные'!E55 * 1000, SUBSTITUTE((SUBSTITUTE('Неочищенные данные'!E55, " ", "")), ",", ".") * 1000)</f>
        <v>#VALUE!</v>
      </c>
      <c r="G53" s="27">
        <f>IF(ISNUMBER('Неочищенные данные'!F55), 'Неочищенные данные'!F55 * 1000, SUBSTITUTE((SUBSTITUTE('Неочищенные данные'!F55, " ", "")), ",", ".") * 1000)</f>
        <v>262385612000</v>
      </c>
      <c r="H53" s="27">
        <f>IF(ISNUMBER('Неочищенные данные'!G55), 'Неочищенные данные'!G55 * 1000, SUBSTITUTE((SUBSTITUTE('Неочищенные данные'!G55, " ", "")), ",", ".") * 1000)</f>
        <v>0</v>
      </c>
      <c r="I53" s="27">
        <f>IF(ISNUMBER('Неочищенные данные'!H55), 'Неочищенные данные'!H55 * 1000, SUBSTITUTE((SUBSTITUTE('Неочищенные данные'!H55, " ", "")), ",", ".") * 1000)</f>
        <v>151757000</v>
      </c>
      <c r="J53" s="27" t="e">
        <f>IF(ISNUMBER('Неочищенные данные'!I55), 'Неочищенные данные'!I55 * 1000, SUBSTITUTE((SUBSTITUTE('Неочищенные данные'!I55, " ", "")), ",", ".") * 1000)</f>
        <v>#VALUE!</v>
      </c>
      <c r="K53" s="27" t="e">
        <f>IF(ISNUMBER('Неочищенные данные'!J55), 'Неочищенные данные'!J55 * 1000, SUBSTITUTE((SUBSTITUTE('Неочищенные данные'!J55, " ", "")), ",", ".") * 1000)</f>
        <v>#VALUE!</v>
      </c>
      <c r="L53" s="27">
        <f>IF(ISNUMBER('Неочищенные данные'!K55), 'Неочищенные данные'!K55 * 1000, SUBSTITUTE((SUBSTITUTE('Неочищенные данные'!K55, " ", "")), ",", ".") * 1000)</f>
        <v>26827570000</v>
      </c>
      <c r="M53" s="27">
        <f>IF(ISNUMBER('Неочищенные данные'!L55), 'Неочищенные данные'!L55 * 1000, SUBSTITUTE((SUBSTITUTE('Неочищенные данные'!L55, " ", "")), ",", ".") * 1000)</f>
        <v>-45861681000</v>
      </c>
      <c r="N53" s="27" t="e">
        <f>IF(ISNUMBER('Неочищенные данные'!M55), 'Неочищенные данные'!M55 * 1000, SUBSTITUTE((SUBSTITUTE('Неочищенные данные'!M55, " ", "")), ",", ".") * 1000)</f>
        <v>#VALUE!</v>
      </c>
      <c r="O53" s="27" t="e">
        <f>IF(ISNUMBER('Неочищенные данные'!N55), 'Неочищенные данные'!N55 * 1000, SUBSTITUTE((SUBSTITUTE('Неочищенные данные'!N55, " ", "")), ",", ".") * 1000)</f>
        <v>#VALUE!</v>
      </c>
      <c r="P53" s="1">
        <f>VLOOKUP(YEAR(B53), 'ИПЦ ГКС'!$B$5:$D$34, 3, TRUE)</f>
        <v>13.280000000000001</v>
      </c>
      <c r="Q53" s="1" t="e">
        <f>VLOOKUP(B53, RUONIA!A53:B2518, 2, FALSE)</f>
        <v>#N/A</v>
      </c>
      <c r="R53" s="1" t="e">
        <f>VLOOKUP(B53, Treasury!$D$1:$G$3498, 2, FALSE)</f>
        <v>#N/A</v>
      </c>
      <c r="S53" s="1" t="e">
        <f>VLOOKUP(B53, Treasury!$D$1:$G$3498, 3, FALSE)</f>
        <v>#N/A</v>
      </c>
      <c r="T53" s="1" t="e">
        <f>VLOOKUP(B53, Treasury!$D$1:$G$3498, 4, FALSE)</f>
        <v>#N/A</v>
      </c>
      <c r="U53" s="1" t="e">
        <f>VLOOKUP(B53, 'OFZ Yield'!$A:$M, 5, FALSE)</f>
        <v>#N/A</v>
      </c>
      <c r="V53" s="1" t="e">
        <f>VLOOKUP(B53, 'OFZ Yield'!$A:$M, 7, FALSE)</f>
        <v>#N/A</v>
      </c>
      <c r="W53" s="1" t="e">
        <f>VLOOKUP(B53, 'OFZ Yield'!$A:$M, 9, FALSE)</f>
        <v>#N/A</v>
      </c>
      <c r="X53" s="1" t="e">
        <f>VLOOKUP(B53, IMOEX!$A$1:$B$3284, 2, FALSE)</f>
        <v>#N/A</v>
      </c>
      <c r="Y53" s="1">
        <f t="shared" si="3"/>
        <v>-1.7094981394140432</v>
      </c>
      <c r="Z53" s="1" t="e">
        <f t="shared" si="4"/>
        <v>#VALUE!</v>
      </c>
      <c r="AA53" s="1" t="e">
        <f ca="1">_xludf.IFNA(VLOOKUP(A53, 'Неочищенные данные'!A55:AI489, 35, FALSE), 0)</f>
        <v>#NAME?</v>
      </c>
      <c r="AB53" s="1">
        <f t="shared" si="5"/>
        <v>0</v>
      </c>
    </row>
    <row r="54" spans="1:28" ht="15.75" customHeight="1">
      <c r="A54" s="8" t="s">
        <v>82</v>
      </c>
      <c r="B54" s="25">
        <v>43822</v>
      </c>
      <c r="C54" s="8" t="s">
        <v>83</v>
      </c>
      <c r="D54" s="3" t="e">
        <f ca="1">_xludf.IFNA(VLOOKUP(C54, Рейтинг!$A$2:$C$22, 3, FALSE), VLOOKUP(C54, Рейтинг!$B$2:$C$22, 2, FALSE))</f>
        <v>#NAME?</v>
      </c>
      <c r="E54" s="27">
        <f>IF(ISNUMBER('Неочищенные данные'!D56), 'Неочищенные данные'!D56 * 1000, SUBSTITUTE((SUBSTITUTE('Неочищенные данные'!D56, " ", "")), ",", ".") * 1000)</f>
        <v>150874000</v>
      </c>
      <c r="F54" s="27" t="e">
        <f>IF(ISNUMBER('Неочищенные данные'!E56), 'Неочищенные данные'!E56 * 1000, SUBSTITUTE((SUBSTITUTE('Неочищенные данные'!E56, " ", "")), ",", ".") * 1000)</f>
        <v>#VALUE!</v>
      </c>
      <c r="G54" s="27">
        <f>IF(ISNUMBER('Неочищенные данные'!F56), 'Неочищенные данные'!F56 * 1000, SUBSTITUTE((SUBSTITUTE('Неочищенные данные'!F56, " ", "")), ",", ".") * 1000)</f>
        <v>40692395000</v>
      </c>
      <c r="H54" s="27">
        <f>IF(ISNUMBER('Неочищенные данные'!G56), 'Неочищенные данные'!G56 * 1000, SUBSTITUTE((SUBSTITUTE('Неочищенные данные'!G56, " ", "")), ",", ".") * 1000)</f>
        <v>0</v>
      </c>
      <c r="I54" s="27">
        <f>IF(ISNUMBER('Неочищенные данные'!H56), 'Неочищенные данные'!H56 * 1000, SUBSTITUTE((SUBSTITUTE('Неочищенные данные'!H56, " ", "")), ",", ".") * 1000)</f>
        <v>171038000</v>
      </c>
      <c r="J54" s="27">
        <f>IF(ISNUMBER('Неочищенные данные'!I56), 'Неочищенные данные'!I56 * 1000, SUBSTITUTE((SUBSTITUTE('Неочищенные данные'!I56, " ", "")), ",", ".") * 1000)</f>
        <v>34966144000</v>
      </c>
      <c r="K54" s="27">
        <f>IF(ISNUMBER('Неочищенные данные'!J56), 'Неочищенные данные'!J56 * 1000, SUBSTITUTE((SUBSTITUTE('Неочищенные данные'!J56, " ", "")), ",", ".") * 1000)</f>
        <v>34508871000</v>
      </c>
      <c r="L54" s="27">
        <f>IF(ISNUMBER('Неочищенные данные'!K56), 'Неочищенные данные'!K56 * 1000, SUBSTITUTE((SUBSTITUTE('Неочищенные данные'!K56, " ", "")), ",", ".") * 1000)</f>
        <v>5726251000</v>
      </c>
      <c r="M54" s="27">
        <f>IF(ISNUMBER('Неочищенные данные'!L56), 'Неочищенные данные'!L56 * 1000, SUBSTITUTE((SUBSTITUTE('Неочищенные данные'!L56, " ", "")), ",", ".") * 1000)</f>
        <v>594775000</v>
      </c>
      <c r="N54" s="27">
        <f>IF(ISNUMBER('Неочищенные данные'!M56), 'Неочищенные данные'!M56 * 1000, SUBSTITUTE((SUBSTITUTE('Неочищенные данные'!M56, " ", "")), ",", ".") * 1000)</f>
        <v>2435145000</v>
      </c>
      <c r="O54" s="27">
        <f>IF(ISNUMBER('Неочищенные данные'!N56), 'Неочищенные данные'!N56 * 1000, SUBSTITUTE((SUBSTITUTE('Неочищенные данные'!N56, " ", "")), ",", ".") * 1000)</f>
        <v>1793615000</v>
      </c>
      <c r="P54" s="1">
        <f>VLOOKUP(YEAR(B54), 'ИПЦ ГКС'!$B$5:$D$34, 3, TRUE)</f>
        <v>3.0400000000000063</v>
      </c>
      <c r="Q54" s="28">
        <f>VLOOKUP(B54, RUONIA!A54:B2519, 2, FALSE)</f>
        <v>6.02</v>
      </c>
      <c r="R54" s="1">
        <f>VLOOKUP(B54, Treasury!$D$1:$G$3498, 2, FALSE)</f>
        <v>1.64</v>
      </c>
      <c r="S54" s="1">
        <f>VLOOKUP(B54, Treasury!$D$1:$G$3498, 3, FALSE)</f>
        <v>1.75</v>
      </c>
      <c r="T54" s="1">
        <f>VLOOKUP(B54, Treasury!$D$1:$G$3498, 4, FALSE)</f>
        <v>1.93</v>
      </c>
      <c r="U54" s="1">
        <f>VLOOKUP(B54, 'OFZ Yield'!$A:$M, 5, FALSE)</f>
        <v>5.52</v>
      </c>
      <c r="V54" s="1">
        <f>VLOOKUP(B54, 'OFZ Yield'!$A:$M, 7, FALSE)</f>
        <v>5.86</v>
      </c>
      <c r="W54" s="1">
        <f>VLOOKUP(B54, 'OFZ Yield'!$A:$M, 9, FALSE)</f>
        <v>6.35</v>
      </c>
      <c r="X54" s="1" t="str">
        <f>VLOOKUP(B54, IMOEX!$A$1:$B$3284, 2, FALSE)</f>
        <v>3.033,81</v>
      </c>
      <c r="Y54" s="1">
        <f t="shared" si="3"/>
        <v>0.10386813291977595</v>
      </c>
      <c r="Z54" s="1">
        <f t="shared" si="4"/>
        <v>6.1062890886201115</v>
      </c>
      <c r="AA54" s="1" t="e">
        <f ca="1">_xludf.IFNA(VLOOKUP(A54, 'Неочищенные данные'!A56:AI490, 35, FALSE), 0)</f>
        <v>#NAME?</v>
      </c>
      <c r="AB54" s="1">
        <f t="shared" si="5"/>
        <v>0</v>
      </c>
    </row>
    <row r="55" spans="1:28" ht="15.75" customHeight="1">
      <c r="A55" s="8" t="s">
        <v>82</v>
      </c>
      <c r="B55" s="25">
        <v>43755</v>
      </c>
      <c r="C55" s="8" t="s">
        <v>29</v>
      </c>
      <c r="D55" s="3" t="e">
        <f ca="1">_xludf.IFNA(VLOOKUP(C55, Рейтинг!$A$2:$C$22, 3, FALSE), VLOOKUP(C55, Рейтинг!$B$2:$C$22, 2, FALSE))</f>
        <v>#NAME?</v>
      </c>
      <c r="E55" s="27">
        <f>IF(ISNUMBER('Неочищенные данные'!D57), 'Неочищенные данные'!D57 * 1000, SUBSTITUTE((SUBSTITUTE('Неочищенные данные'!D57, " ", "")), ",", ".") * 1000)</f>
        <v>197270000</v>
      </c>
      <c r="F55" s="27" t="e">
        <f>IF(ISNUMBER('Неочищенные данные'!E57), 'Неочищенные данные'!E57 * 1000, SUBSTITUTE((SUBSTITUTE('Неочищенные данные'!E57, " ", "")), ",", ".") * 1000)</f>
        <v>#VALUE!</v>
      </c>
      <c r="G55" s="27">
        <f>IF(ISNUMBER('Неочищенные данные'!F57), 'Неочищенные данные'!F57 * 1000, SUBSTITUTE((SUBSTITUTE('Неочищенные данные'!F57, " ", "")), ",", ".") * 1000)</f>
        <v>39695794000</v>
      </c>
      <c r="H55" s="27">
        <f>IF(ISNUMBER('Неочищенные данные'!G57), 'Неочищенные данные'!G57 * 1000, SUBSTITUTE((SUBSTITUTE('Неочищенные данные'!G57, " ", "")), ",", ".") * 1000)</f>
        <v>0</v>
      </c>
      <c r="I55" s="27">
        <f>IF(ISNUMBER('Неочищенные данные'!H57), 'Неочищенные данные'!H57 * 1000, SUBSTITUTE((SUBSTITUTE('Неочищенные данные'!H57, " ", "")), ",", ".") * 1000)</f>
        <v>135000</v>
      </c>
      <c r="J55" s="27">
        <f>IF(ISNUMBER('Неочищенные данные'!I57), 'Неочищенные данные'!I57 * 1000, SUBSTITUTE((SUBSTITUTE('Неочищенные данные'!I57, " ", "")), ",", ".") * 1000)</f>
        <v>31934479000</v>
      </c>
      <c r="K55" s="27">
        <f>IF(ISNUMBER('Неочищенные данные'!J57), 'Неочищенные данные'!J57 * 1000, SUBSTITUTE((SUBSTITUTE('Неочищенные данные'!J57, " ", "")), ",", ".") * 1000)</f>
        <v>31617599000</v>
      </c>
      <c r="L55" s="27">
        <f>IF(ISNUMBER('Неочищенные данные'!K57), 'Неочищенные данные'!K57 * 1000, SUBSTITUTE((SUBSTITUTE('Неочищенные данные'!K57, " ", "")), ",", ".") * 1000)</f>
        <v>7761315000</v>
      </c>
      <c r="M55" s="27">
        <f>IF(ISNUMBER('Неочищенные данные'!L57), 'Неочищенные данные'!L57 * 1000, SUBSTITUTE((SUBSTITUTE('Неочищенные данные'!L57, " ", "")), ",", ".") * 1000)</f>
        <v>2499832000</v>
      </c>
      <c r="N55" s="27">
        <f>IF(ISNUMBER('Неочищенные данные'!M57), 'Неочищенные данные'!M57 * 1000, SUBSTITUTE((SUBSTITUTE('Неочищенные данные'!M57, " ", "")), ",", ".") * 1000)</f>
        <v>2296005000</v>
      </c>
      <c r="O55" s="27">
        <f>IF(ISNUMBER('Неочищенные данные'!N57), 'Неочищенные данные'!N57 * 1000, SUBSTITUTE((SUBSTITUTE('Неочищенные данные'!N57, " ", "")), ",", ".") * 1000)</f>
        <v>1428296000</v>
      </c>
      <c r="P55" s="1">
        <f>VLOOKUP(YEAR(B55), 'ИПЦ ГКС'!$B$5:$D$34, 3, TRUE)</f>
        <v>3.0400000000000063</v>
      </c>
      <c r="Q55" s="28">
        <f>VLOOKUP(B55, RUONIA!A55:B2520, 2, FALSE)</f>
        <v>6.79</v>
      </c>
      <c r="R55" s="1">
        <f>VLOOKUP(B55, Treasury!$D$1:$G$3498, 2, FALSE)</f>
        <v>1.6</v>
      </c>
      <c r="S55" s="1">
        <f>VLOOKUP(B55, Treasury!$D$1:$G$3498, 3, FALSE)</f>
        <v>1.57</v>
      </c>
      <c r="T55" s="1">
        <f>VLOOKUP(B55, Treasury!$D$1:$G$3498, 4, FALSE)</f>
        <v>1.76</v>
      </c>
      <c r="U55" s="1">
        <f>VLOOKUP(B55, 'OFZ Yield'!$A:$M, 5, FALSE)</f>
        <v>6.27</v>
      </c>
      <c r="V55" s="1">
        <f>VLOOKUP(B55, 'OFZ Yield'!$A:$M, 7, FALSE)</f>
        <v>6.36</v>
      </c>
      <c r="W55" s="1">
        <f>VLOOKUP(B55, 'OFZ Yield'!$A:$M, 9, FALSE)</f>
        <v>6.59</v>
      </c>
      <c r="X55" s="1" t="str">
        <f>VLOOKUP(B55, IMOEX!$A$1:$B$3284, 2, FALSE)</f>
        <v>2.748,64</v>
      </c>
      <c r="Y55" s="1">
        <f t="shared" si="3"/>
        <v>0.32208871821334401</v>
      </c>
      <c r="Z55" s="1">
        <f t="shared" si="4"/>
        <v>4.1145706623168881</v>
      </c>
      <c r="AA55" s="1" t="e">
        <f ca="1">_xludf.IFNA(VLOOKUP(A55, 'Неочищенные данные'!A57:AI491, 35, FALSE), 0)</f>
        <v>#NAME?</v>
      </c>
      <c r="AB55" s="1">
        <f t="shared" si="5"/>
        <v>0</v>
      </c>
    </row>
    <row r="56" spans="1:28" ht="15.75" customHeight="1">
      <c r="A56" s="8" t="s">
        <v>82</v>
      </c>
      <c r="B56" s="25">
        <v>43441</v>
      </c>
      <c r="C56" s="8" t="s">
        <v>29</v>
      </c>
      <c r="D56" s="3" t="e">
        <f ca="1">_xludf.IFNA(VLOOKUP(C56, Рейтинг!$A$2:$C$22, 3, FALSE), VLOOKUP(C56, Рейтинг!$B$2:$C$22, 2, FALSE))</f>
        <v>#NAME?</v>
      </c>
      <c r="E56" s="27">
        <f>IF(ISNUMBER('Неочищенные данные'!D58), 'Неочищенные данные'!D58 * 1000, SUBSTITUTE((SUBSTITUTE('Неочищенные данные'!D58, " ", "")), ",", ".") * 1000)</f>
        <v>128102000</v>
      </c>
      <c r="F56" s="27" t="e">
        <f>IF(ISNUMBER('Неочищенные данные'!E58), 'Неочищенные данные'!E58 * 1000, SUBSTITUTE((SUBSTITUTE('Неочищенные данные'!E58, " ", "")), ",", ".") * 1000)</f>
        <v>#VALUE!</v>
      </c>
      <c r="G56" s="27">
        <f>IF(ISNUMBER('Неочищенные данные'!F58), 'Неочищенные данные'!F58 * 1000, SUBSTITUTE((SUBSTITUTE('Неочищенные данные'!F58, " ", "")), ",", ".") * 1000)</f>
        <v>36490030000</v>
      </c>
      <c r="H56" s="27">
        <f>IF(ISNUMBER('Неочищенные данные'!G58), 'Неочищенные данные'!G58 * 1000, SUBSTITUTE((SUBSTITUTE('Неочищенные данные'!G58, " ", "")), ",", ".") * 1000)</f>
        <v>0</v>
      </c>
      <c r="I56" s="27">
        <f>IF(ISNUMBER('Неочищенные данные'!H58), 'Неочищенные данные'!H58 * 1000, SUBSTITUTE((SUBSTITUTE('Неочищенные данные'!H58, " ", "")), ",", ".") * 1000)</f>
        <v>3880000</v>
      </c>
      <c r="J56" s="27">
        <f>IF(ISNUMBER('Неочищенные данные'!I58), 'Неочищенные данные'!I58 * 1000, SUBSTITUTE((SUBSTITUTE('Неочищенные данные'!I58, " ", "")), ",", ".") * 1000)</f>
        <v>31221565000</v>
      </c>
      <c r="K56" s="27">
        <f>IF(ISNUMBER('Неочищенные данные'!J58), 'Неочищенные данные'!J58 * 1000, SUBSTITUTE((SUBSTITUTE('Неочищенные данные'!J58, " ", "")), ",", ".") * 1000)</f>
        <v>30822700000</v>
      </c>
      <c r="L56" s="27">
        <f>IF(ISNUMBER('Неочищенные данные'!K58), 'Неочищенные данные'!K58 * 1000, SUBSTITUTE((SUBSTITUTE('Неочищенные данные'!K58, " ", "")), ",", ".") * 1000)</f>
        <v>5268465000</v>
      </c>
      <c r="M56" s="27">
        <f>IF(ISNUMBER('Неочищенные данные'!L58), 'Неочищенные данные'!L58 * 1000, SUBSTITUTE((SUBSTITUTE('Неочищенные данные'!L58, " ", "")), ",", ".") * 1000)</f>
        <v>833884000</v>
      </c>
      <c r="N56" s="27">
        <f>IF(ISNUMBER('Неочищенные данные'!M58), 'Неочищенные данные'!M58 * 1000, SUBSTITUTE((SUBSTITUTE('Неочищенные данные'!M58, " ", "")), ",", ".") * 1000)</f>
        <v>1314694000</v>
      </c>
      <c r="O56" s="27">
        <f>IF(ISNUMBER('Неочищенные данные'!N58), 'Неочищенные данные'!N58 * 1000, SUBSTITUTE((SUBSTITUTE('Неочищенные данные'!N58, " ", "")), ",", ".") * 1000)</f>
        <v>2411659000</v>
      </c>
      <c r="P56" s="1">
        <f>VLOOKUP(YEAR(B56), 'ИПЦ ГКС'!$B$5:$D$34, 3, TRUE)</f>
        <v>4.2600000000000051</v>
      </c>
      <c r="Q56" s="28">
        <f>VLOOKUP(B56, RUONIA!A56:B2521, 2, FALSE)</f>
        <v>7.38</v>
      </c>
      <c r="R56" s="1">
        <f>VLOOKUP(B56, Treasury!$D$1:$G$3498, 2, FALSE)</f>
        <v>2.72</v>
      </c>
      <c r="S56" s="1">
        <f>VLOOKUP(B56, Treasury!$D$1:$G$3498, 3, FALSE)</f>
        <v>2.7</v>
      </c>
      <c r="T56" s="1">
        <f>VLOOKUP(B56, Treasury!$D$1:$G$3498, 4, FALSE)</f>
        <v>2.85</v>
      </c>
      <c r="U56" s="1">
        <f>VLOOKUP(B56, 'OFZ Yield'!$A:$M, 5, FALSE)</f>
        <v>7.76</v>
      </c>
      <c r="V56" s="1">
        <f>VLOOKUP(B56, 'OFZ Yield'!$A:$M, 7, FALSE)</f>
        <v>8.2200000000000006</v>
      </c>
      <c r="W56" s="1">
        <f>VLOOKUP(B56, 'OFZ Yield'!$A:$M, 9, FALSE)</f>
        <v>8.64</v>
      </c>
      <c r="X56" s="1" t="str">
        <f>VLOOKUP(B56, IMOEX!$A$1:$B$3284, 2, FALSE)</f>
        <v>2.431,29</v>
      </c>
      <c r="Y56" s="1">
        <f t="shared" si="3"/>
        <v>0.15827836001567819</v>
      </c>
      <c r="Z56" s="1">
        <f t="shared" si="4"/>
        <v>5.9261217451382899</v>
      </c>
      <c r="AA56" s="1" t="e">
        <f ca="1">_xludf.IFNA(VLOOKUP(A56, 'Неочищенные данные'!A58:AI492, 35, FALSE), 0)</f>
        <v>#NAME?</v>
      </c>
      <c r="AB56" s="1">
        <f t="shared" si="5"/>
        <v>0</v>
      </c>
    </row>
    <row r="57" spans="1:28" ht="15.75" customHeight="1">
      <c r="A57" s="8" t="s">
        <v>82</v>
      </c>
      <c r="B57" s="25">
        <v>43082</v>
      </c>
      <c r="C57" s="8" t="s">
        <v>29</v>
      </c>
      <c r="D57" s="3" t="e">
        <f ca="1">_xludf.IFNA(VLOOKUP(C57, Рейтинг!$A$2:$C$22, 3, FALSE), VLOOKUP(C57, Рейтинг!$B$2:$C$22, 2, FALSE))</f>
        <v>#NAME?</v>
      </c>
      <c r="E57" s="27">
        <f>IF(ISNUMBER('Неочищенные данные'!D59), 'Неочищенные данные'!D59 * 1000, SUBSTITUTE((SUBSTITUTE('Неочищенные данные'!D59, " ", "")), ",", ".") * 1000)</f>
        <v>149661000</v>
      </c>
      <c r="F57" s="27" t="e">
        <f>IF(ISNUMBER('Неочищенные данные'!E59), 'Неочищенные данные'!E59 * 1000, SUBSTITUTE((SUBSTITUTE('Неочищенные данные'!E59, " ", "")), ",", ".") * 1000)</f>
        <v>#VALUE!</v>
      </c>
      <c r="G57" s="27">
        <f>IF(ISNUMBER('Неочищенные данные'!F59), 'Неочищенные данные'!F59 * 1000, SUBSTITUTE((SUBSTITUTE('Неочищенные данные'!F59, " ", "")), ",", ".") * 1000)</f>
        <v>35481085000</v>
      </c>
      <c r="H57" s="27">
        <f>IF(ISNUMBER('Неочищенные данные'!G59), 'Неочищенные данные'!G59 * 1000, SUBSTITUTE((SUBSTITUTE('Неочищенные данные'!G59, " ", "")), ",", ".") * 1000)</f>
        <v>0</v>
      </c>
      <c r="I57" s="27">
        <f>IF(ISNUMBER('Неочищенные данные'!H59), 'Неочищенные данные'!H59 * 1000, SUBSTITUTE((SUBSTITUTE('Неочищенные данные'!H59, " ", "")), ",", ".") * 1000)</f>
        <v>541000</v>
      </c>
      <c r="J57" s="27">
        <f>IF(ISNUMBER('Неочищенные данные'!I59), 'Неочищенные данные'!I59 * 1000, SUBSTITUTE((SUBSTITUTE('Неочищенные данные'!I59, " ", "")), ",", ".") * 1000)</f>
        <v>31039222000</v>
      </c>
      <c r="K57" s="27">
        <f>IF(ISNUMBER('Неочищенные данные'!J59), 'Неочищенные данные'!J59 * 1000, SUBSTITUTE((SUBSTITUTE('Неочищенные данные'!J59, " ", "")), ",", ".") * 1000)</f>
        <v>30672662000</v>
      </c>
      <c r="L57" s="27">
        <f>IF(ISNUMBER('Неочищенные данные'!K59), 'Неочищенные данные'!K59 * 1000, SUBSTITUTE((SUBSTITUTE('Неочищенные данные'!K59, " ", "")), ",", ".") * 1000)</f>
        <v>4441863000</v>
      </c>
      <c r="M57" s="27">
        <f>IF(ISNUMBER('Неочищенные данные'!L59), 'Неочищенные данные'!L59 * 1000, SUBSTITUTE((SUBSTITUTE('Неочищенные данные'!L59, " ", "")), ",", ".") * 1000)</f>
        <v>779004000</v>
      </c>
      <c r="N57" s="27">
        <f>IF(ISNUMBER('Неочищенные данные'!M59), 'Неочищенные данные'!M59 * 1000, SUBSTITUTE((SUBSTITUTE('Неочищенные данные'!M59, " ", "")), ",", ".") * 1000)</f>
        <v>1660384000</v>
      </c>
      <c r="O57" s="27">
        <f>IF(ISNUMBER('Неочищенные данные'!N59), 'Неочищенные данные'!N59 * 1000, SUBSTITUTE((SUBSTITUTE('Неочищенные данные'!N59, " ", "")), ",", ".") * 1000)</f>
        <v>3388281000</v>
      </c>
      <c r="P57" s="1">
        <f>VLOOKUP(YEAR(B57), 'ИПЦ ГКС'!$B$5:$D$34, 3, TRUE)</f>
        <v>2.5100000000000051</v>
      </c>
      <c r="Q57" s="28">
        <f>VLOOKUP(B57, RUONIA!A57:B2522, 2, FALSE)</f>
        <v>7.97</v>
      </c>
      <c r="R57" s="1">
        <f>VLOOKUP(B57, Treasury!$D$1:$G$3498, 2, FALSE)</f>
        <v>1.79</v>
      </c>
      <c r="S57" s="1">
        <f>VLOOKUP(B57, Treasury!$D$1:$G$3498, 3, FALSE)</f>
        <v>2.12</v>
      </c>
      <c r="T57" s="1">
        <f>VLOOKUP(B57, Treasury!$D$1:$G$3498, 4, FALSE)</f>
        <v>2.36</v>
      </c>
      <c r="U57" s="1">
        <f>VLOOKUP(B57, 'OFZ Yield'!$A:$M, 5, FALSE)</f>
        <v>7.12</v>
      </c>
      <c r="V57" s="1">
        <f>VLOOKUP(B57, 'OFZ Yield'!$A:$M, 7, FALSE)</f>
        <v>7.24</v>
      </c>
      <c r="W57" s="1">
        <f>VLOOKUP(B57, 'OFZ Yield'!$A:$M, 9, FALSE)</f>
        <v>7.47</v>
      </c>
      <c r="X57" s="1" t="str">
        <f>VLOOKUP(B57, IMOEX!$A$1:$B$3284, 2, FALSE)</f>
        <v>2.131,94</v>
      </c>
      <c r="Y57" s="1">
        <f t="shared" si="3"/>
        <v>0.17537776378965311</v>
      </c>
      <c r="Z57" s="1">
        <f t="shared" si="4"/>
        <v>6.9878836875428174</v>
      </c>
      <c r="AA57" s="1" t="e">
        <f ca="1">_xludf.IFNA(VLOOKUP(A57, 'Неочищенные данные'!A59:AI493, 35, FALSE), 0)</f>
        <v>#NAME?</v>
      </c>
      <c r="AB57" s="1">
        <f t="shared" si="5"/>
        <v>0</v>
      </c>
    </row>
    <row r="58" spans="1:28" ht="15.75" customHeight="1">
      <c r="A58" s="8" t="s">
        <v>82</v>
      </c>
      <c r="B58" s="25">
        <v>42943</v>
      </c>
      <c r="C58" s="8" t="s">
        <v>29</v>
      </c>
      <c r="D58" s="3" t="e">
        <f ca="1">_xludf.IFNA(VLOOKUP(C58, Рейтинг!$A$2:$C$22, 3, FALSE), VLOOKUP(C58, Рейтинг!$B$2:$C$22, 2, FALSE))</f>
        <v>#NAME?</v>
      </c>
      <c r="E58" s="27">
        <f>IF(ISNUMBER('Неочищенные данные'!D60), 'Неочищенные данные'!D60 * 1000, SUBSTITUTE((SUBSTITUTE('Неочищенные данные'!D60, " ", "")), ",", ".") * 1000)</f>
        <v>402385000</v>
      </c>
      <c r="F58" s="27" t="e">
        <f>IF(ISNUMBER('Неочищенные данные'!E60), 'Неочищенные данные'!E60 * 1000, SUBSTITUTE((SUBSTITUTE('Неочищенные данные'!E60, " ", "")), ",", ".") * 1000)</f>
        <v>#VALUE!</v>
      </c>
      <c r="G58" s="27">
        <f>IF(ISNUMBER('Неочищенные данные'!F60), 'Неочищенные данные'!F60 * 1000, SUBSTITUTE((SUBSTITUTE('Неочищенные данные'!F60, " ", "")), ",", ".") * 1000)</f>
        <v>33726536000</v>
      </c>
      <c r="H58" s="27">
        <f>IF(ISNUMBER('Неочищенные данные'!G60), 'Неочищенные данные'!G60 * 1000, SUBSTITUTE((SUBSTITUTE('Неочищенные данные'!G60, " ", "")), ",", ".") * 1000)</f>
        <v>0</v>
      </c>
      <c r="I58" s="27">
        <f>IF(ISNUMBER('Неочищенные данные'!H60), 'Неочищенные данные'!H60 * 1000, SUBSTITUTE((SUBSTITUTE('Неочищенные данные'!H60, " ", "")), ",", ".") * 1000)</f>
        <v>0</v>
      </c>
      <c r="J58" s="27">
        <f>IF(ISNUMBER('Неочищенные данные'!I60), 'Неочищенные данные'!I60 * 1000, SUBSTITUTE((SUBSTITUTE('Неочищенные данные'!I60, " ", "")), ",", ".") * 1000)</f>
        <v>28318610000</v>
      </c>
      <c r="K58" s="27">
        <f>IF(ISNUMBER('Неочищенные данные'!J60), 'Неочищенные данные'!J60 * 1000, SUBSTITUTE((SUBSTITUTE('Неочищенные данные'!J60, " ", "")), ",", ".") * 1000)</f>
        <v>28119824000</v>
      </c>
      <c r="L58" s="27">
        <f>IF(ISNUMBER('Неочищенные данные'!K60), 'Неочищенные данные'!K60 * 1000, SUBSTITUTE((SUBSTITUTE('Неочищенные данные'!K60, " ", "")), ",", ".") * 1000)</f>
        <v>5407926000</v>
      </c>
      <c r="M58" s="27">
        <f>IF(ISNUMBER('Неочищенные данные'!L60), 'Неочищенные данные'!L60 * 1000, SUBSTITUTE((SUBSTITUTE('Неочищенные данные'!L60, " ", "")), ",", ".") * 1000)</f>
        <v>1820221000</v>
      </c>
      <c r="N58" s="27">
        <f>IF(ISNUMBER('Неочищенные данные'!M60), 'Неочищенные данные'!M60 * 1000, SUBSTITUTE((SUBSTITUTE('Неочищенные данные'!M60, " ", "")), ",", ".") * 1000)</f>
        <v>1291706000</v>
      </c>
      <c r="O58" s="27">
        <f>IF(ISNUMBER('Неочищенные данные'!N60), 'Неочищенные данные'!N60 * 1000, SUBSTITUTE((SUBSTITUTE('Неочищенные данные'!N60, " ", "")), ",", ".") * 1000)</f>
        <v>2807727000</v>
      </c>
      <c r="P58" s="1">
        <f>VLOOKUP(YEAR(B58), 'ИПЦ ГКС'!$B$5:$D$34, 3, TRUE)</f>
        <v>2.5100000000000051</v>
      </c>
      <c r="Q58" s="28">
        <f>VLOOKUP(B58, RUONIA!A58:B2523, 2, FALSE)</f>
        <v>9.1300000000000008</v>
      </c>
      <c r="R58" s="1">
        <f>VLOOKUP(B58, Treasury!$D$1:$G$3498, 2, FALSE)</f>
        <v>1.36</v>
      </c>
      <c r="S58" s="1">
        <f>VLOOKUP(B58, Treasury!$D$1:$G$3498, 3, FALSE)</f>
        <v>1.84</v>
      </c>
      <c r="T58" s="1">
        <f>VLOOKUP(B58, Treasury!$D$1:$G$3498, 4, FALSE)</f>
        <v>2.3199999999999998</v>
      </c>
      <c r="U58" s="1">
        <f>VLOOKUP(B58, 'OFZ Yield'!$A:$M, 5, FALSE)</f>
        <v>8.0399999999999991</v>
      </c>
      <c r="V58" s="1">
        <f>VLOOKUP(B58, 'OFZ Yield'!$A:$M, 7, FALSE)</f>
        <v>8</v>
      </c>
      <c r="W58" s="1">
        <f>VLOOKUP(B58, 'OFZ Yield'!$A:$M, 9, FALSE)</f>
        <v>7.82</v>
      </c>
      <c r="X58" s="1" t="str">
        <f>VLOOKUP(B58, IMOEX!$A$1:$B$3284, 2, FALSE)</f>
        <v>1.945,12</v>
      </c>
      <c r="Y58" s="1">
        <f t="shared" si="3"/>
        <v>0.33658393254641428</v>
      </c>
      <c r="Z58" s="1">
        <f t="shared" si="4"/>
        <v>5.2365010172106645</v>
      </c>
      <c r="AA58" s="1" t="e">
        <f ca="1">_xludf.IFNA(VLOOKUP(A58, 'Неочищенные данные'!A60:AI494, 35, FALSE), 0)</f>
        <v>#NAME?</v>
      </c>
      <c r="AB58" s="1">
        <f t="shared" si="5"/>
        <v>0</v>
      </c>
    </row>
    <row r="59" spans="1:28" ht="15.75" customHeight="1">
      <c r="A59" s="8" t="s">
        <v>82</v>
      </c>
      <c r="B59" s="25">
        <v>42677</v>
      </c>
      <c r="C59" s="8" t="s">
        <v>35</v>
      </c>
      <c r="D59" s="3" t="e">
        <f ca="1">_xludf.IFNA(VLOOKUP(C59, Рейтинг!$A$2:$C$22, 3, FALSE), VLOOKUP(C59, Рейтинг!$B$2:$C$22, 2, FALSE))</f>
        <v>#NAME?</v>
      </c>
      <c r="E59" s="27">
        <f>IF(ISNUMBER('Неочищенные данные'!D61), 'Неочищенные данные'!D61 * 1000, SUBSTITUTE((SUBSTITUTE('Неочищенные данные'!D61, " ", "")), ",", ".") * 1000)</f>
        <v>1428809000</v>
      </c>
      <c r="F59" s="27" t="e">
        <f>IF(ISNUMBER('Неочищенные данные'!E61), 'Неочищенные данные'!E61 * 1000, SUBSTITUTE((SUBSTITUTE('Неочищенные данные'!E61, " ", "")), ",", ".") * 1000)</f>
        <v>#VALUE!</v>
      </c>
      <c r="G59" s="27">
        <f>IF(ISNUMBER('Неочищенные данные'!F61), 'Неочищенные данные'!F61 * 1000, SUBSTITUTE((SUBSTITUTE('Неочищенные данные'!F61, " ", "")), ",", ".") * 1000)</f>
        <v>33813788000</v>
      </c>
      <c r="H59" s="27">
        <f>IF(ISNUMBER('Неочищенные данные'!G61), 'Неочищенные данные'!G61 * 1000, SUBSTITUTE((SUBSTITUTE('Неочищенные данные'!G61, " ", "")), ",", ".") * 1000)</f>
        <v>0</v>
      </c>
      <c r="I59" s="27">
        <f>IF(ISNUMBER('Неочищенные данные'!H61), 'Неочищенные данные'!H61 * 1000, SUBSTITUTE((SUBSTITUTE('Неочищенные данные'!H61, " ", "")), ",", ".") * 1000)</f>
        <v>182693000</v>
      </c>
      <c r="J59" s="27">
        <f>IF(ISNUMBER('Неочищенные данные'!I61), 'Неочищенные данные'!I61 * 1000, SUBSTITUTE((SUBSTITUTE('Неочищенные данные'!I61, " ", "")), ",", ".") * 1000)</f>
        <v>30371357000</v>
      </c>
      <c r="K59" s="27">
        <f>IF(ISNUMBER('Неочищенные данные'!J61), 'Неочищенные данные'!J61 * 1000, SUBSTITUTE((SUBSTITUTE('Неочищенные данные'!J61, " ", "")), ",", ".") * 1000)</f>
        <v>30033983000</v>
      </c>
      <c r="L59" s="27">
        <f>IF(ISNUMBER('Неочищенные данные'!K61), 'Неочищенные данные'!K61 * 1000, SUBSTITUTE((SUBSTITUTE('Неочищенные данные'!K61, " ", "")), ",", ".") * 1000)</f>
        <v>3442431000</v>
      </c>
      <c r="M59" s="27">
        <f>IF(ISNUMBER('Неочищенные данные'!L61), 'Неочищенные данные'!L61 * 1000, SUBSTITUTE((SUBSTITUTE('Неочищенные данные'!L61, " ", "")), ",", ".") * 1000)</f>
        <v>864797000</v>
      </c>
      <c r="N59" s="27">
        <f>IF(ISNUMBER('Неочищенные данные'!M61), 'Неочищенные данные'!M61 * 1000, SUBSTITUTE((SUBSTITUTE('Неочищенные данные'!M61, " ", "")), ",", ".") * 1000)</f>
        <v>1599358000</v>
      </c>
      <c r="O59" s="27">
        <f>IF(ISNUMBER('Неочищенные данные'!N61), 'Неочищенные данные'!N61 * 1000, SUBSTITUTE((SUBSTITUTE('Неочищенные данные'!N61, " ", "")), ",", ".") * 1000)</f>
        <v>3151523000</v>
      </c>
      <c r="P59" s="1">
        <f>VLOOKUP(YEAR(B59), 'ИПЦ ГКС'!$B$5:$D$34, 3, TRUE)</f>
        <v>5.3900000000000006</v>
      </c>
      <c r="Q59" s="28">
        <f>VLOOKUP(B59, RUONIA!A59:B2524, 2, FALSE)</f>
        <v>9.5</v>
      </c>
      <c r="R59" s="1">
        <f>VLOOKUP(B59, Treasury!$D$1:$G$3498, 2, FALSE)</f>
        <v>0.81</v>
      </c>
      <c r="S59" s="1">
        <f>VLOOKUP(B59, Treasury!$D$1:$G$3498, 3, FALSE)</f>
        <v>1.26</v>
      </c>
      <c r="T59" s="1">
        <f>VLOOKUP(B59, Treasury!$D$1:$G$3498, 4, FALSE)</f>
        <v>1.82</v>
      </c>
      <c r="U59" s="1">
        <f>VLOOKUP(B59, 'OFZ Yield'!$A:$M, 5, FALSE)</f>
        <v>9.01</v>
      </c>
      <c r="V59" s="1">
        <f>VLOOKUP(B59, 'OFZ Yield'!$A:$M, 7, FALSE)</f>
        <v>8.6999999999999993</v>
      </c>
      <c r="W59" s="1">
        <f>VLOOKUP(B59, 'OFZ Yield'!$A:$M, 9, FALSE)</f>
        <v>8.68</v>
      </c>
      <c r="X59" s="1" t="str">
        <f>VLOOKUP(B59, IMOEX!$A$1:$B$3284, 2, FALSE)</f>
        <v>1.962,71</v>
      </c>
      <c r="Y59" s="1">
        <f t="shared" si="3"/>
        <v>0.25121694523434168</v>
      </c>
      <c r="Z59" s="1">
        <f t="shared" si="4"/>
        <v>8.8226480065976638</v>
      </c>
      <c r="AA59" s="1" t="e">
        <f ca="1">_xludf.IFNA(VLOOKUP(A59, 'Неочищенные данные'!A61:AI495, 35, FALSE), 0)</f>
        <v>#NAME?</v>
      </c>
      <c r="AB59" s="1">
        <f t="shared" si="5"/>
        <v>0</v>
      </c>
    </row>
    <row r="60" spans="1:28" ht="15.75" customHeight="1">
      <c r="A60" s="8" t="s">
        <v>82</v>
      </c>
      <c r="B60" s="25">
        <v>42359</v>
      </c>
      <c r="C60" s="8" t="s">
        <v>35</v>
      </c>
      <c r="D60" s="3" t="e">
        <f ca="1">_xludf.IFNA(VLOOKUP(C60, Рейтинг!$A$2:$C$22, 3, FALSE), VLOOKUP(C60, Рейтинг!$B$2:$C$22, 2, FALSE))</f>
        <v>#NAME?</v>
      </c>
      <c r="E60" s="27">
        <f>IF(ISNUMBER('Неочищенные данные'!D62), 'Неочищенные данные'!D62 * 1000, SUBSTITUTE((SUBSTITUTE('Неочищенные данные'!D62, " ", "")), ",", ".") * 1000)</f>
        <v>1480933000</v>
      </c>
      <c r="F60" s="27" t="e">
        <f>IF(ISNUMBER('Неочищенные данные'!E62), 'Неочищенные данные'!E62 * 1000, SUBSTITUTE((SUBSTITUTE('Неочищенные данные'!E62, " ", "")), ",", ".") * 1000)</f>
        <v>#VALUE!</v>
      </c>
      <c r="G60" s="27">
        <f>IF(ISNUMBER('Неочищенные данные'!F62), 'Неочищенные данные'!F62 * 1000, SUBSTITUTE((SUBSTITUTE('Неочищенные данные'!F62, " ", "")), ",", ".") * 1000)</f>
        <v>32018214000</v>
      </c>
      <c r="H60" s="27">
        <f>IF(ISNUMBER('Неочищенные данные'!G62), 'Неочищенные данные'!G62 * 1000, SUBSTITUTE((SUBSTITUTE('Неочищенные данные'!G62, " ", "")), ",", ".") * 1000)</f>
        <v>0</v>
      </c>
      <c r="I60" s="27">
        <f>IF(ISNUMBER('Неочищенные данные'!H62), 'Неочищенные данные'!H62 * 1000, SUBSTITUTE((SUBSTITUTE('Неочищенные данные'!H62, " ", "")), ",", ".") * 1000)</f>
        <v>292723000</v>
      </c>
      <c r="J60" s="27">
        <f>IF(ISNUMBER('Неочищенные данные'!I62), 'Неочищенные данные'!I62 * 1000, SUBSTITUTE((SUBSTITUTE('Неочищенные данные'!I62, " ", "")), ",", ".") * 1000)</f>
        <v>29437617000</v>
      </c>
      <c r="K60" s="27">
        <f>IF(ISNUMBER('Неочищенные данные'!J62), 'Неочищенные данные'!J62 * 1000, SUBSTITUTE((SUBSTITUTE('Неочищенные данные'!J62, " ", "")), ",", ".") * 1000)</f>
        <v>28934506000</v>
      </c>
      <c r="L60" s="27">
        <f>IF(ISNUMBER('Неочищенные данные'!K62), 'Неочищенные данные'!K62 * 1000, SUBSTITUTE((SUBSTITUTE('Неочищенные данные'!K62, " ", "")), ",", ".") * 1000)</f>
        <v>2580597000</v>
      </c>
      <c r="M60" s="27">
        <f>IF(ISNUMBER('Неочищенные данные'!L62), 'Неочищенные данные'!L62 * 1000, SUBSTITUTE((SUBSTITUTE('Неочищенные данные'!L62, " ", "")), ",", ".") * 1000)</f>
        <v>676720000</v>
      </c>
      <c r="N60" s="27">
        <f>IF(ISNUMBER('Неочищенные данные'!M62), 'Неочищенные данные'!M62 * 1000, SUBSTITUTE((SUBSTITUTE('Неочищенные данные'!M62, " ", "")), ",", ".") * 1000)</f>
        <v>4944186000</v>
      </c>
      <c r="O60" s="27">
        <f>IF(ISNUMBER('Неочищенные данные'!N62), 'Неочищенные данные'!N62 * 1000, SUBSTITUTE((SUBSTITUTE('Неочищенные данные'!N62, " ", "")), ",", ".") * 1000)</f>
        <v>2691477000</v>
      </c>
      <c r="P60" s="1">
        <f>VLOOKUP(YEAR(B60), 'ИПЦ ГКС'!$B$5:$D$34, 3, TRUE)</f>
        <v>12.909999999999997</v>
      </c>
      <c r="Q60" s="28">
        <f>VLOOKUP(B60, RUONIA!A60:B2525, 2, FALSE)</f>
        <v>11.2</v>
      </c>
      <c r="R60" s="1">
        <f>VLOOKUP(B60, Treasury!$D$1:$G$3498, 2, FALSE)</f>
        <v>0.96</v>
      </c>
      <c r="S60" s="1">
        <f>VLOOKUP(B60, Treasury!$D$1:$G$3498, 3, FALSE)</f>
        <v>1.67</v>
      </c>
      <c r="T60" s="1">
        <f>VLOOKUP(B60, Treasury!$D$1:$G$3498, 4, FALSE)</f>
        <v>2.2000000000000002</v>
      </c>
      <c r="U60" s="1">
        <f>VLOOKUP(B60, 'OFZ Yield'!$A:$M, 5, FALSE)</f>
        <v>10.71</v>
      </c>
      <c r="V60" s="1">
        <f>VLOOKUP(B60, 'OFZ Yield'!$A:$M, 7, FALSE)</f>
        <v>10.27</v>
      </c>
      <c r="W60" s="1">
        <f>VLOOKUP(B60, 'OFZ Yield'!$A:$M, 9, FALSE)</f>
        <v>9.86</v>
      </c>
      <c r="X60" s="1" t="str">
        <f>VLOOKUP(B60, IMOEX!$A$1:$B$3284, 2, FALSE)</f>
        <v>1.716,91</v>
      </c>
      <c r="Y60" s="1">
        <f t="shared" si="3"/>
        <v>0.26223389394004565</v>
      </c>
      <c r="Z60" s="1">
        <f t="shared" si="4"/>
        <v>11.407289476039846</v>
      </c>
      <c r="AA60" s="1" t="e">
        <f ca="1">_xludf.IFNA(VLOOKUP(A60, 'Неочищенные данные'!A62:AI496, 35, FALSE), 0)</f>
        <v>#NAME?</v>
      </c>
      <c r="AB60" s="1">
        <f t="shared" si="5"/>
        <v>0</v>
      </c>
    </row>
    <row r="61" spans="1:28" ht="15.75" customHeight="1">
      <c r="A61" s="36" t="s">
        <v>82</v>
      </c>
      <c r="B61" s="37">
        <v>41963</v>
      </c>
      <c r="C61" s="5" t="s">
        <v>35</v>
      </c>
      <c r="D61" s="3" t="e">
        <f ca="1">_xludf.IFNA(VLOOKUP(C61, Рейтинг!$A$2:$C$22, 3, FALSE), VLOOKUP(C61, Рейтинг!$B$2:$C$22, 2, FALSE))</f>
        <v>#NAME?</v>
      </c>
      <c r="E61" s="27" t="e">
        <f>IF(ISNUMBER('Неочищенные данные'!D63), 'Неочищенные данные'!D63 * 1000, SUBSTITUTE((SUBSTITUTE('Неочищенные данные'!D63, " ", "")), ",", ".") * 1000)</f>
        <v>#VALUE!</v>
      </c>
      <c r="F61" s="27" t="e">
        <f>IF(ISNUMBER('Неочищенные данные'!E63), 'Неочищенные данные'!E63 * 1000, SUBSTITUTE((SUBSTITUTE('Неочищенные данные'!E63, " ", "")), ",", ".") * 1000)</f>
        <v>#VALUE!</v>
      </c>
      <c r="G61" s="27" t="e">
        <f>IF(ISNUMBER('Неочищенные данные'!F63), 'Неочищенные данные'!F63 * 1000, SUBSTITUTE((SUBSTITUTE('Неочищенные данные'!F63, " ", "")), ",", ".") * 1000)</f>
        <v>#VALUE!</v>
      </c>
      <c r="H61" s="27">
        <f>IF(ISNUMBER('Неочищенные данные'!G63), 'Неочищенные данные'!G63 * 1000, SUBSTITUTE((SUBSTITUTE('Неочищенные данные'!G63, " ", "")), ",", ".") * 1000)</f>
        <v>0</v>
      </c>
      <c r="I61" s="27" t="e">
        <f>IF(ISNUMBER('Неочищенные данные'!H63), 'Неочищенные данные'!H63 * 1000, SUBSTITUTE((SUBSTITUTE('Неочищенные данные'!H63, " ", "")), ",", ".") * 1000)</f>
        <v>#VALUE!</v>
      </c>
      <c r="J61" s="27" t="e">
        <f>IF(ISNUMBER('Неочищенные данные'!I63), 'Неочищенные данные'!I63 * 1000, SUBSTITUTE((SUBSTITUTE('Неочищенные данные'!I63, " ", "")), ",", ".") * 1000)</f>
        <v>#VALUE!</v>
      </c>
      <c r="K61" s="27" t="e">
        <f>IF(ISNUMBER('Неочищенные данные'!J63), 'Неочищенные данные'!J63 * 1000, SUBSTITUTE((SUBSTITUTE('Неочищенные данные'!J63, " ", "")), ",", ".") * 1000)</f>
        <v>#VALUE!</v>
      </c>
      <c r="L61" s="27" t="e">
        <f>IF(ISNUMBER('Неочищенные данные'!K63), 'Неочищенные данные'!K63 * 1000, SUBSTITUTE((SUBSTITUTE('Неочищенные данные'!K63, " ", "")), ",", ".") * 1000)</f>
        <v>#VALUE!</v>
      </c>
      <c r="M61" s="27" t="e">
        <f>IF(ISNUMBER('Неочищенные данные'!L63), 'Неочищенные данные'!L63 * 1000, SUBSTITUTE((SUBSTITUTE('Неочищенные данные'!L63, " ", "")), ",", ".") * 1000)</f>
        <v>#VALUE!</v>
      </c>
      <c r="N61" s="27">
        <f>IF(ISNUMBER('Неочищенные данные'!M63), 'Неочищенные данные'!M63 * 1000, SUBSTITUTE((SUBSTITUTE('Неочищенные данные'!M63, " ", "")), ",", ".") * 1000)</f>
        <v>0</v>
      </c>
      <c r="O61" s="27">
        <f>IF(ISNUMBER('Неочищенные данные'!N63), 'Неочищенные данные'!N63 * 1000, SUBSTITUTE((SUBSTITUTE('Неочищенные данные'!N63, " ", "")), ",", ".") * 1000)</f>
        <v>0</v>
      </c>
      <c r="P61" s="1">
        <f>VLOOKUP(YEAR(B61), 'ИПЦ ГКС'!$B$5:$D$34, 3, TRUE)</f>
        <v>11.349999999999994</v>
      </c>
      <c r="Q61" s="28">
        <f>VLOOKUP(B61, RUONIA!A61:B2526, 2, FALSE)</f>
        <v>10.220000000000001</v>
      </c>
      <c r="R61" s="1">
        <f>VLOOKUP(B61, Treasury!$D$1:$G$3498, 2, FALSE)</f>
        <v>0.53</v>
      </c>
      <c r="S61" s="1">
        <f>VLOOKUP(B61, Treasury!$D$1:$G$3498, 3, FALSE)</f>
        <v>1.64</v>
      </c>
      <c r="T61" s="1">
        <f>VLOOKUP(B61, Treasury!$D$1:$G$3498, 4, FALSE)</f>
        <v>2.34</v>
      </c>
      <c r="U61" s="1">
        <f>VLOOKUP(B61, 'OFZ Yield'!$A:$M, 5, FALSE)</f>
        <v>9.94</v>
      </c>
      <c r="V61" s="1">
        <f>VLOOKUP(B61, 'OFZ Yield'!$A:$M, 7, FALSE)</f>
        <v>10.4</v>
      </c>
      <c r="W61" s="1">
        <f>VLOOKUP(B61, 'OFZ Yield'!$A:$M, 9, FALSE)</f>
        <v>10.32</v>
      </c>
      <c r="X61" s="1" t="str">
        <f>VLOOKUP(B61, IMOEX!$A$1:$B$3284, 2, FALSE)</f>
        <v>1.530,40</v>
      </c>
      <c r="Y61" s="1" t="e">
        <f t="shared" si="3"/>
        <v>#VALUE!</v>
      </c>
      <c r="Z61" s="1" t="e">
        <f t="shared" si="4"/>
        <v>#VALUE!</v>
      </c>
      <c r="AA61" s="1" t="e">
        <f ca="1">_xludf.IFNA(VLOOKUP(A61, 'Неочищенные данные'!A63:AI497, 35, FALSE), 0)</f>
        <v>#NAME?</v>
      </c>
      <c r="AB61" s="1">
        <f t="shared" si="5"/>
        <v>0</v>
      </c>
    </row>
    <row r="62" spans="1:28" ht="15.75" customHeight="1">
      <c r="A62" s="3" t="s">
        <v>92</v>
      </c>
      <c r="B62" s="29">
        <v>43986</v>
      </c>
      <c r="C62" s="3" t="s">
        <v>58</v>
      </c>
      <c r="D62" s="3" t="e">
        <f ca="1">_xludf.IFNA(VLOOKUP(C62, Рейтинг!$A$2:$C$22, 3, FALSE), VLOOKUP(C62, Рейтинг!$B$2:$C$22, 2, FALSE))</f>
        <v>#NAME?</v>
      </c>
      <c r="E62" s="27">
        <f>IF(ISNUMBER('Неочищенные данные'!D64), 'Неочищенные данные'!D64 * 1000, SUBSTITUTE((SUBSTITUTE('Неочищенные данные'!D64, " ", "")), ",", ".") * 1000)</f>
        <v>9035919000</v>
      </c>
      <c r="F62" s="27" t="e">
        <f>IF(ISNUMBER('Неочищенные данные'!E64), 'Неочищенные данные'!E64 * 1000, SUBSTITUTE((SUBSTITUTE('Неочищенные данные'!E64, " ", "")), ",", ".") * 1000)</f>
        <v>#VALUE!</v>
      </c>
      <c r="G62" s="27">
        <f>IF(ISNUMBER('Неочищенные данные'!F64), 'Неочищенные данные'!F64 * 1000, SUBSTITUTE((SUBSTITUTE('Неочищенные данные'!F64, " ", "")), ",", ".") * 1000)</f>
        <v>604649895000</v>
      </c>
      <c r="H62" s="27">
        <f>IF(ISNUMBER('Неочищенные данные'!G64), 'Неочищенные данные'!G64 * 1000, SUBSTITUTE((SUBSTITUTE('Неочищенные данные'!G64, " ", "")), ",", ".") * 1000)</f>
        <v>0</v>
      </c>
      <c r="I62" s="27">
        <f>IF(ISNUMBER('Неочищенные данные'!H64), 'Неочищенные данные'!H64 * 1000, SUBSTITUTE((SUBSTITUTE('Неочищенные данные'!H64, " ", "")), ",", ".") * 1000)</f>
        <v>6518000</v>
      </c>
      <c r="J62" s="27">
        <f>IF(ISNUMBER('Неочищенные данные'!I64), 'Неочищенные данные'!I64 * 1000, SUBSTITUTE((SUBSTITUTE('Неочищенные данные'!I64, " ", "")), ",", ".") * 1000)</f>
        <v>555159030000</v>
      </c>
      <c r="K62" s="27">
        <f>IF(ISNUMBER('Неочищенные данные'!J64), 'Неочищенные данные'!J64 * 1000, SUBSTITUTE((SUBSTITUTE('Неочищенные данные'!J64, " ", "")), ",", ".") * 1000)</f>
        <v>554360766000</v>
      </c>
      <c r="L62" s="27">
        <f>IF(ISNUMBER('Неочищенные данные'!K64), 'Неочищенные данные'!K64 * 1000, SUBSTITUTE((SUBSTITUTE('Неочищенные данные'!K64, " ", "")), ",", ".") * 1000)</f>
        <v>49490865000</v>
      </c>
      <c r="M62" s="27">
        <f>IF(ISNUMBER('Неочищенные данные'!L64), 'Неочищенные данные'!L64 * 1000, SUBSTITUTE((SUBSTITUTE('Неочищенные данные'!L64, " ", "")), ",", ".") * 1000)</f>
        <v>13276796000</v>
      </c>
      <c r="N62" s="27">
        <f>IF(ISNUMBER('Неочищенные данные'!M64), 'Неочищенные данные'!M64 * 1000, SUBSTITUTE((SUBSTITUTE('Неочищенные данные'!M64, " ", "")), ",", ".") * 1000)</f>
        <v>7416469000</v>
      </c>
      <c r="O62" s="27">
        <f>IF(ISNUMBER('Неочищенные данные'!N64), 'Неочищенные данные'!N64 * 1000, SUBSTITUTE((SUBSTITUTE('Неочищенные данные'!N64, " ", "")), ",", ".") * 1000)</f>
        <v>1241548000</v>
      </c>
      <c r="P62" s="1">
        <f>VLOOKUP(YEAR(B62), 'ИПЦ ГКС'!$B$5:$D$34, 3, TRUE)</f>
        <v>2.4000000000000057</v>
      </c>
      <c r="Q62" s="28">
        <f>VLOOKUP(B62, RUONIA!A62:B2527, 2, FALSE)</f>
        <v>5.37</v>
      </c>
      <c r="R62" s="1">
        <f>VLOOKUP(B62, Treasury!$D$1:$G$3498, 2, FALSE)</f>
        <v>0.19</v>
      </c>
      <c r="S62" s="1">
        <f>VLOOKUP(B62, Treasury!$D$1:$G$3498, 3, FALSE)</f>
        <v>0.4</v>
      </c>
      <c r="T62" s="1">
        <f>VLOOKUP(B62, Treasury!$D$1:$G$3498, 4, FALSE)</f>
        <v>0.82</v>
      </c>
      <c r="U62" s="1">
        <f>VLOOKUP(B62, 'OFZ Yield'!$A:$M, 5, FALSE)</f>
        <v>4.3899999999999997</v>
      </c>
      <c r="V62" s="1">
        <f>VLOOKUP(B62, 'OFZ Yield'!$A:$M, 7, FALSE)</f>
        <v>4.83</v>
      </c>
      <c r="W62" s="1">
        <f>VLOOKUP(B62, 'OFZ Yield'!$A:$M, 9, FALSE)</f>
        <v>5.44</v>
      </c>
      <c r="X62" s="1" t="str">
        <f>VLOOKUP(B62, IMOEX!$A$1:$B$3284, 2, FALSE)</f>
        <v>2.766,26</v>
      </c>
      <c r="Y62" s="1">
        <f t="shared" si="3"/>
        <v>0.26826760857786586</v>
      </c>
      <c r="Z62" s="1">
        <f t="shared" si="4"/>
        <v>11.217404060325071</v>
      </c>
      <c r="AA62" s="1" t="e">
        <f ca="1">_xludf.IFNA(VLOOKUP(A62, 'Неочищенные данные'!A64:AI498, 35, FALSE), 0)</f>
        <v>#NAME?</v>
      </c>
      <c r="AB62" s="1">
        <f t="shared" si="5"/>
        <v>0</v>
      </c>
    </row>
    <row r="63" spans="1:28" ht="15.75" customHeight="1">
      <c r="A63" s="3" t="s">
        <v>92</v>
      </c>
      <c r="B63" s="29">
        <v>43621</v>
      </c>
      <c r="C63" s="3" t="s">
        <v>58</v>
      </c>
      <c r="D63" s="3" t="e">
        <f ca="1">_xludf.IFNA(VLOOKUP(C63, Рейтинг!$A$2:$C$22, 3, FALSE), VLOOKUP(C63, Рейтинг!$B$2:$C$22, 2, FALSE))</f>
        <v>#NAME?</v>
      </c>
      <c r="E63" s="27">
        <f>IF(ISNUMBER('Неочищенные данные'!D65), 'Неочищенные данные'!D65 * 1000, SUBSTITUTE((SUBSTITUTE('Неочищенные данные'!D65, " ", "")), ",", ".") * 1000)</f>
        <v>16103815000</v>
      </c>
      <c r="F63" s="27" t="e">
        <f>IF(ISNUMBER('Неочищенные данные'!E65), 'Неочищенные данные'!E65 * 1000, SUBSTITUTE((SUBSTITUTE('Неочищенные данные'!E65, " ", "")), ",", ".") * 1000)</f>
        <v>#VALUE!</v>
      </c>
      <c r="G63" s="27">
        <f>IF(ISNUMBER('Неочищенные данные'!F65), 'Неочищенные данные'!F65 * 1000, SUBSTITUTE((SUBSTITUTE('Неочищенные данные'!F65, " ", "")), ",", ".") * 1000)</f>
        <v>594112874000</v>
      </c>
      <c r="H63" s="27">
        <f>IF(ISNUMBER('Неочищенные данные'!G65), 'Неочищенные данные'!G65 * 1000, SUBSTITUTE((SUBSTITUTE('Неочищенные данные'!G65, " ", "")), ",", ".") * 1000)</f>
        <v>0</v>
      </c>
      <c r="I63" s="27">
        <f>IF(ISNUMBER('Неочищенные данные'!H65), 'Неочищенные данные'!H65 * 1000, SUBSTITUTE((SUBSTITUTE('Неочищенные данные'!H65, " ", "")), ",", ".") * 1000)</f>
        <v>11936000</v>
      </c>
      <c r="J63" s="27">
        <f>IF(ISNUMBER('Неочищенные данные'!I65), 'Неочищенные данные'!I65 * 1000, SUBSTITUTE((SUBSTITUTE('Неочищенные данные'!I65, " ", "")), ",", ".") * 1000)</f>
        <v>557889805000</v>
      </c>
      <c r="K63" s="27">
        <f>IF(ISNUMBER('Неочищенные данные'!J65), 'Неочищенные данные'!J65 * 1000, SUBSTITUTE((SUBSTITUTE('Неочищенные данные'!J65, " ", "")), ",", ".") * 1000)</f>
        <v>553383971000</v>
      </c>
      <c r="L63" s="27">
        <f>IF(ISNUMBER('Неочищенные данные'!K65), 'Неочищенные данные'!K65 * 1000, SUBSTITUTE((SUBSTITUTE('Неочищенные данные'!K65, " ", "")), ",", ".") * 1000)</f>
        <v>36223069000</v>
      </c>
      <c r="M63" s="27">
        <f>IF(ISNUMBER('Неочищенные данные'!L65), 'Неочищенные данные'!L65 * 1000, SUBSTITUTE((SUBSTITUTE('Неочищенные данные'!L65, " ", "")), ",", ".") * 1000)</f>
        <v>24583046000</v>
      </c>
      <c r="N63" s="27">
        <f>IF(ISNUMBER('Неочищенные данные'!M65), 'Неочищенные данные'!M65 * 1000, SUBSTITUTE((SUBSTITUTE('Неочищенные данные'!M65, " ", "")), ",", ".") * 1000)</f>
        <v>26408792000</v>
      </c>
      <c r="O63" s="27">
        <f>IF(ISNUMBER('Неочищенные данные'!N65), 'Неочищенные данные'!N65 * 1000, SUBSTITUTE((SUBSTITUTE('Неочищенные данные'!N65, " ", "")), ",", ".") * 1000)</f>
        <v>8849619000</v>
      </c>
      <c r="P63" s="1">
        <f>VLOOKUP(YEAR(B63), 'ИПЦ ГКС'!$B$5:$D$34, 3, TRUE)</f>
        <v>3.0400000000000063</v>
      </c>
      <c r="Q63" s="28">
        <f>VLOOKUP(B63, RUONIA!A63:B2528, 2, FALSE)</f>
        <v>7.75</v>
      </c>
      <c r="R63" s="1">
        <f>VLOOKUP(B63, Treasury!$D$1:$G$3498, 2, FALSE)</f>
        <v>1.83</v>
      </c>
      <c r="S63" s="1">
        <f>VLOOKUP(B63, Treasury!$D$1:$G$3498, 3, FALSE)</f>
        <v>1.86</v>
      </c>
      <c r="T63" s="1">
        <f>VLOOKUP(B63, Treasury!$D$1:$G$3498, 4, FALSE)</f>
        <v>2.12</v>
      </c>
      <c r="U63" s="1">
        <f>VLOOKUP(B63, 'OFZ Yield'!$A:$M, 5, FALSE)</f>
        <v>7.38</v>
      </c>
      <c r="V63" s="1">
        <f>VLOOKUP(B63, 'OFZ Yield'!$A:$M, 7, FALSE)</f>
        <v>7.48</v>
      </c>
      <c r="W63" s="1">
        <f>VLOOKUP(B63, 'OFZ Yield'!$A:$M, 9, FALSE)</f>
        <v>7.75</v>
      </c>
      <c r="X63" s="1" t="str">
        <f>VLOOKUP(B63, IMOEX!$A$1:$B$3284, 2, FALSE)</f>
        <v>2.701,84</v>
      </c>
      <c r="Y63" s="1">
        <f t="shared" si="3"/>
        <v>0.67865718390675289</v>
      </c>
      <c r="Z63" s="1">
        <f t="shared" si="4"/>
        <v>15.401505736579084</v>
      </c>
      <c r="AA63" s="1" t="e">
        <f ca="1">_xludf.IFNA(VLOOKUP(A63, 'Неочищенные данные'!A65:AI499, 35, FALSE), 0)</f>
        <v>#NAME?</v>
      </c>
      <c r="AB63" s="1">
        <f t="shared" si="5"/>
        <v>0</v>
      </c>
    </row>
    <row r="64" spans="1:28" ht="15.75" customHeight="1">
      <c r="A64" s="3" t="s">
        <v>92</v>
      </c>
      <c r="B64" s="29">
        <v>43257</v>
      </c>
      <c r="C64" s="3" t="s">
        <v>58</v>
      </c>
      <c r="D64" s="3" t="e">
        <f ca="1">_xludf.IFNA(VLOOKUP(C64, Рейтинг!$A$2:$C$22, 3, FALSE), VLOOKUP(C64, Рейтинг!$B$2:$C$22, 2, FALSE))</f>
        <v>#NAME?</v>
      </c>
      <c r="E64" s="27">
        <f>IF(ISNUMBER('Неочищенные данные'!D66), 'Неочищенные данные'!D66 * 1000, SUBSTITUTE((SUBSTITUTE('Неочищенные данные'!D66, " ", "")), ",", ".") * 1000)</f>
        <v>24337263000</v>
      </c>
      <c r="F64" s="27" t="e">
        <f>IF(ISNUMBER('Неочищенные данные'!E66), 'Неочищенные данные'!E66 * 1000, SUBSTITUTE((SUBSTITUTE('Неочищенные данные'!E66, " ", "")), ",", ".") * 1000)</f>
        <v>#VALUE!</v>
      </c>
      <c r="G64" s="27">
        <f>IF(ISNUMBER('Неочищенные данные'!F66), 'Неочищенные данные'!F66 * 1000, SUBSTITUTE((SUBSTITUTE('Неочищенные данные'!F66, " ", "")), ",", ".") * 1000)</f>
        <v>528500027000</v>
      </c>
      <c r="H64" s="27">
        <f>IF(ISNUMBER('Неочищенные данные'!G66), 'Неочищенные данные'!G66 * 1000, SUBSTITUTE((SUBSTITUTE('Неочищенные данные'!G66, " ", "")), ",", ".") * 1000)</f>
        <v>0</v>
      </c>
      <c r="I64" s="27">
        <f>IF(ISNUMBER('Неочищенные данные'!H66), 'Неочищенные данные'!H66 * 1000, SUBSTITUTE((SUBSTITUTE('Неочищенные данные'!H66, " ", "")), ",", ".") * 1000)</f>
        <v>17889000</v>
      </c>
      <c r="J64" s="27">
        <f>IF(ISNUMBER('Неочищенные данные'!I66), 'Неочищенные данные'!I66 * 1000, SUBSTITUTE((SUBSTITUTE('Неочищенные данные'!I66, " ", "")), ",", ".") * 1000)</f>
        <v>475942354000</v>
      </c>
      <c r="K64" s="27">
        <f>IF(ISNUMBER('Неочищенные данные'!J66), 'Неочищенные данные'!J66 * 1000, SUBSTITUTE((SUBSTITUTE('Неочищенные данные'!J66, " ", "")), ",", ".") * 1000)</f>
        <v>475735835000</v>
      </c>
      <c r="L64" s="27">
        <f>IF(ISNUMBER('Неочищенные данные'!K66), 'Неочищенные данные'!K66 * 1000, SUBSTITUTE((SUBSTITUTE('Неочищенные данные'!K66, " ", "")), ",", ".") * 1000)</f>
        <v>52557673000</v>
      </c>
      <c r="M64" s="27">
        <f>IF(ISNUMBER('Неочищенные данные'!L66), 'Неочищенные данные'!L66 * 1000, SUBSTITUTE((SUBSTITUTE('Неочищенные данные'!L66, " ", "")), ",", ".") * 1000)</f>
        <v>26148254000</v>
      </c>
      <c r="N64" s="27">
        <f>IF(ISNUMBER('Неочищенные данные'!M66), 'Неочищенные данные'!M66 * 1000, SUBSTITUTE((SUBSTITUTE('Неочищенные данные'!M66, " ", "")), ",", ".") * 1000)</f>
        <v>40846302000</v>
      </c>
      <c r="O64" s="27">
        <f>IF(ISNUMBER('Неочищенные данные'!N66), 'Неочищенные данные'!N66 * 1000, SUBSTITUTE((SUBSTITUTE('Неочищенные данные'!N66, " ", "")), ",", ".") * 1000)</f>
        <v>22149526000</v>
      </c>
      <c r="P64" s="1">
        <f>VLOOKUP(YEAR(B64), 'ИПЦ ГКС'!$B$5:$D$34, 3, TRUE)</f>
        <v>4.2600000000000051</v>
      </c>
      <c r="Q64" s="28">
        <f>VLOOKUP(B64, RUONIA!A64:B2529, 2, FALSE)</f>
        <v>7</v>
      </c>
      <c r="R64" s="1">
        <f>VLOOKUP(B64, Treasury!$D$1:$G$3498, 2, FALSE)</f>
        <v>2.52</v>
      </c>
      <c r="S64" s="1">
        <f>VLOOKUP(B64, Treasury!$D$1:$G$3498, 3, FALSE)</f>
        <v>2.81</v>
      </c>
      <c r="T64" s="1">
        <f>VLOOKUP(B64, Treasury!$D$1:$G$3498, 4, FALSE)</f>
        <v>2.97</v>
      </c>
      <c r="U64" s="1">
        <f>VLOOKUP(B64, 'OFZ Yield'!$A:$M, 5, FALSE)</f>
        <v>6.68</v>
      </c>
      <c r="V64" s="1">
        <f>VLOOKUP(B64, 'OFZ Yield'!$A:$M, 7, FALSE)</f>
        <v>6.89</v>
      </c>
      <c r="W64" s="1">
        <f>VLOOKUP(B64, 'OFZ Yield'!$A:$M, 9, FALSE)</f>
        <v>7.27</v>
      </c>
      <c r="X64" s="1" t="str">
        <f>VLOOKUP(B64, IMOEX!$A$1:$B$3284, 2, FALSE)</f>
        <v>2.315,45</v>
      </c>
      <c r="Y64" s="1">
        <f t="shared" si="3"/>
        <v>0.49751544365367928</v>
      </c>
      <c r="Z64" s="1">
        <f t="shared" si="4"/>
        <v>9.0556207463751299</v>
      </c>
      <c r="AA64" s="1" t="e">
        <f ca="1">_xludf.IFNA(VLOOKUP(A64, 'Неочищенные данные'!A66:AI500, 35, FALSE), 0)</f>
        <v>#NAME?</v>
      </c>
      <c r="AB64" s="1">
        <f t="shared" si="5"/>
        <v>0</v>
      </c>
    </row>
    <row r="65" spans="1:28" ht="15.75" customHeight="1">
      <c r="A65" s="3" t="s">
        <v>92</v>
      </c>
      <c r="B65" s="29">
        <v>42893</v>
      </c>
      <c r="C65" s="3" t="s">
        <v>58</v>
      </c>
      <c r="D65" s="3" t="e">
        <f ca="1">_xludf.IFNA(VLOOKUP(C65, Рейтинг!$A$2:$C$22, 3, FALSE), VLOOKUP(C65, Рейтинг!$B$2:$C$22, 2, FALSE))</f>
        <v>#NAME?</v>
      </c>
      <c r="E65" s="27">
        <f>IF(ISNUMBER('Неочищенные данные'!D67), 'Неочищенные данные'!D67 * 1000, SUBSTITUTE((SUBSTITUTE('Неочищенные данные'!D67, " ", "")), ",", ".") * 1000)</f>
        <v>6779559000</v>
      </c>
      <c r="F65" s="27" t="e">
        <f>IF(ISNUMBER('Неочищенные данные'!E67), 'Неочищенные данные'!E67 * 1000, SUBSTITUTE((SUBSTITUTE('Неочищенные данные'!E67, " ", "")), ",", ".") * 1000)</f>
        <v>#VALUE!</v>
      </c>
      <c r="G65" s="27">
        <f>IF(ISNUMBER('Неочищенные данные'!F67), 'Неочищенные данные'!F67 * 1000, SUBSTITUTE((SUBSTITUTE('Неочищенные данные'!F67, " ", "")), ",", ".") * 1000)</f>
        <v>462017224000</v>
      </c>
      <c r="H65" s="27">
        <f>IF(ISNUMBER('Неочищенные данные'!G67), 'Неочищенные данные'!G67 * 1000, SUBSTITUTE((SUBSTITUTE('Неочищенные данные'!G67, " ", "")), ",", ".") * 1000)</f>
        <v>0</v>
      </c>
      <c r="I65" s="27">
        <f>IF(ISNUMBER('Неочищенные данные'!H67), 'Неочищенные данные'!H67 * 1000, SUBSTITUTE((SUBSTITUTE('Неочищенные данные'!H67, " ", "")), ",", ".") * 1000)</f>
        <v>32891000</v>
      </c>
      <c r="J65" s="27">
        <f>IF(ISNUMBER('Неочищенные данные'!I67), 'Неочищенные данные'!I67 * 1000, SUBSTITUTE((SUBSTITUTE('Неочищенные данные'!I67, " ", "")), ",", ".") * 1000)</f>
        <v>435314072000</v>
      </c>
      <c r="K65" s="27">
        <f>IF(ISNUMBER('Неочищенные данные'!J67), 'Неочищенные данные'!J67 * 1000, SUBSTITUTE((SUBSTITUTE('Неочищенные данные'!J67, " ", "")), ",", ".") * 1000)</f>
        <v>429352570000</v>
      </c>
      <c r="L65" s="27">
        <f>IF(ISNUMBER('Неочищенные данные'!K67), 'Неочищенные данные'!K67 * 1000, SUBSTITUTE((SUBSTITUTE('Неочищенные данные'!K67, " ", "")), ",", ".") * 1000)</f>
        <v>26703152000</v>
      </c>
      <c r="M65" s="27">
        <f>IF(ISNUMBER('Неочищенные данные'!L67), 'Неочищенные данные'!L67 * 1000, SUBSTITUTE((SUBSTITUTE('Неочищенные данные'!L67, " ", "")), ",", ".") * 1000)</f>
        <v>4543665000</v>
      </c>
      <c r="N65" s="27">
        <f>IF(ISNUMBER('Неочищенные данные'!M67), 'Неочищенные данные'!M67 * 1000, SUBSTITUTE((SUBSTITUTE('Неочищенные данные'!M67, " ", "")), ",", ".") * 1000)</f>
        <v>14280134000</v>
      </c>
      <c r="O65" s="27">
        <f>IF(ISNUMBER('Неочищенные данные'!N67), 'Неочищенные данные'!N67 * 1000, SUBSTITUTE((SUBSTITUTE('Неочищенные данные'!N67, " ", "")), ",", ".") * 1000)</f>
        <v>2838809000</v>
      </c>
      <c r="P65" s="1">
        <f>VLOOKUP(YEAR(B65), 'ИПЦ ГКС'!$B$5:$D$34, 3, TRUE)</f>
        <v>2.5100000000000051</v>
      </c>
      <c r="Q65" s="28">
        <f>VLOOKUP(B65, RUONIA!A65:B2530, 2, FALSE)</f>
        <v>9.14</v>
      </c>
      <c r="R65" s="1">
        <f>VLOOKUP(B65, Treasury!$D$1:$G$3498, 2, FALSE)</f>
        <v>1.32</v>
      </c>
      <c r="S65" s="1">
        <f>VLOOKUP(B65, Treasury!$D$1:$G$3498, 3, FALSE)</f>
        <v>1.74</v>
      </c>
      <c r="T65" s="1">
        <f>VLOOKUP(B65, Treasury!$D$1:$G$3498, 4, FALSE)</f>
        <v>2.1800000000000002</v>
      </c>
      <c r="U65" s="1">
        <f>VLOOKUP(B65, 'OFZ Yield'!$A:$M, 5, FALSE)</f>
        <v>8.07</v>
      </c>
      <c r="V65" s="1">
        <f>VLOOKUP(B65, 'OFZ Yield'!$A:$M, 7, FALSE)</f>
        <v>7.86</v>
      </c>
      <c r="W65" s="1">
        <f>VLOOKUP(B65, 'OFZ Yield'!$A:$M, 9, FALSE)</f>
        <v>7.66</v>
      </c>
      <c r="X65" s="1" t="str">
        <f>VLOOKUP(B65, IMOEX!$A$1:$B$3284, 2, FALSE)</f>
        <v>1.868,42</v>
      </c>
      <c r="Y65" s="1">
        <f t="shared" si="3"/>
        <v>0.17015463193258984</v>
      </c>
      <c r="Z65" s="1">
        <f t="shared" si="4"/>
        <v>16.301973340076106</v>
      </c>
      <c r="AA65" s="1" t="e">
        <f ca="1">_xludf.IFNA(VLOOKUP(A65, 'Неочищенные данные'!A67:AI501, 35, FALSE), 0)</f>
        <v>#NAME?</v>
      </c>
      <c r="AB65" s="1">
        <f t="shared" si="5"/>
        <v>0</v>
      </c>
    </row>
    <row r="66" spans="1:28" ht="15.75" customHeight="1">
      <c r="A66" s="3" t="s">
        <v>92</v>
      </c>
      <c r="B66" s="29">
        <v>42530</v>
      </c>
      <c r="C66" s="3" t="s">
        <v>35</v>
      </c>
      <c r="D66" s="3" t="e">
        <f ca="1">_xludf.IFNA(VLOOKUP(C66, Рейтинг!$A$2:$C$22, 3, FALSE), VLOOKUP(C66, Рейтинг!$B$2:$C$22, 2, FALSE))</f>
        <v>#NAME?</v>
      </c>
      <c r="E66" s="27">
        <f>IF(ISNUMBER('Неочищенные данные'!D68), 'Неочищенные данные'!D68 * 1000, SUBSTITUTE((SUBSTITUTE('Неочищенные данные'!D68, " ", "")), ",", ".") * 1000)</f>
        <v>11911630000</v>
      </c>
      <c r="F66" s="27" t="e">
        <f>IF(ISNUMBER('Неочищенные данные'!E68), 'Неочищенные данные'!E68 * 1000, SUBSTITUTE((SUBSTITUTE('Неочищенные данные'!E68, " ", "")), ",", ".") * 1000)</f>
        <v>#VALUE!</v>
      </c>
      <c r="G66" s="27">
        <f>IF(ISNUMBER('Неочищенные данные'!F68), 'Неочищенные данные'!F68 * 1000, SUBSTITUTE((SUBSTITUTE('Неочищенные данные'!F68, " ", "")), ",", ".") * 1000)</f>
        <v>168214294000</v>
      </c>
      <c r="H66" s="27">
        <f>IF(ISNUMBER('Неочищенные данные'!G68), 'Неочищенные данные'!G68 * 1000, SUBSTITUTE((SUBSTITUTE('Неочищенные данные'!G68, " ", "")), ",", ".") * 1000)</f>
        <v>0</v>
      </c>
      <c r="I66" s="27">
        <f>IF(ISNUMBER('Неочищенные данные'!H68), 'Неочищенные данные'!H68 * 1000, SUBSTITUTE((SUBSTITUTE('Неочищенные данные'!H68, " ", "")), ",", ".") * 1000)</f>
        <v>0</v>
      </c>
      <c r="J66" s="27">
        <f>IF(ISNUMBER('Неочищенные данные'!I68), 'Неочищенные данные'!I68 * 1000, SUBSTITUTE((SUBSTITUTE('Неочищенные данные'!I68, " ", "")), ",", ".") * 1000)</f>
        <v>162768896000</v>
      </c>
      <c r="K66" s="27" t="e">
        <f>IF(ISNUMBER('Неочищенные данные'!J68), 'Неочищенные данные'!J68 * 1000, SUBSTITUTE((SUBSTITUTE('Неочищенные данные'!J68, " ", "")), ",", ".") * 1000)</f>
        <v>#VALUE!</v>
      </c>
      <c r="L66" s="27">
        <f>IF(ISNUMBER('Неочищенные данные'!K68), 'Неочищенные данные'!K68 * 1000, SUBSTITUTE((SUBSTITUTE('Неочищенные данные'!K68, " ", "")), ",", ".") * 1000)</f>
        <v>5445398000</v>
      </c>
      <c r="M66" s="27">
        <f>IF(ISNUMBER('Неочищенные данные'!L68), 'Неочищенные данные'!L68 * 1000, SUBSTITUTE((SUBSTITUTE('Неочищенные данные'!L68, " ", "")), ",", ".") * 1000)</f>
        <v>2064028000</v>
      </c>
      <c r="N66" s="27">
        <f>IF(ISNUMBER('Неочищенные данные'!M68), 'Неочищенные данные'!M68 * 1000, SUBSTITUTE((SUBSTITUTE('Неочищенные данные'!M68, " ", "")), ",", ".") * 1000)</f>
        <v>37057755000</v>
      </c>
      <c r="O66" s="27">
        <f>IF(ISNUMBER('Неочищенные данные'!N68), 'Неочищенные данные'!N68 * 1000, SUBSTITUTE((SUBSTITUTE('Неочищенные данные'!N68, " ", "")), ",", ".") * 1000)</f>
        <v>3948124000</v>
      </c>
      <c r="P66" s="1">
        <f>VLOOKUP(YEAR(B66), 'ИПЦ ГКС'!$B$5:$D$34, 3, TRUE)</f>
        <v>5.3900000000000006</v>
      </c>
      <c r="Q66" s="28">
        <f>VLOOKUP(B66, RUONIA!A66:B2531, 2, FALSE)</f>
        <v>10.76</v>
      </c>
      <c r="R66" s="1">
        <f>VLOOKUP(B66, Treasury!$D$1:$G$3498, 2, FALSE)</f>
        <v>0.77</v>
      </c>
      <c r="S66" s="1">
        <f>VLOOKUP(B66, Treasury!$D$1:$G$3498, 3, FALSE)</f>
        <v>1.22</v>
      </c>
      <c r="T66" s="1">
        <f>VLOOKUP(B66, Treasury!$D$1:$G$3498, 4, FALSE)</f>
        <v>1.68</v>
      </c>
      <c r="U66" s="1">
        <f>VLOOKUP(B66, 'OFZ Yield'!$A:$M, 5, FALSE)</f>
        <v>9.76</v>
      </c>
      <c r="V66" s="1">
        <f>VLOOKUP(B66, 'OFZ Yield'!$A:$M, 7, FALSE)</f>
        <v>9.2200000000000006</v>
      </c>
      <c r="W66" s="1">
        <f>VLOOKUP(B66, 'OFZ Yield'!$A:$M, 9, FALSE)</f>
        <v>8.7799999999999994</v>
      </c>
      <c r="X66" s="1" t="str">
        <f>VLOOKUP(B66, IMOEX!$A$1:$B$3284, 2, FALSE)</f>
        <v>1.934,92</v>
      </c>
      <c r="Y66" s="1">
        <f t="shared" si="3"/>
        <v>0.37904079738524166</v>
      </c>
      <c r="Z66" s="1">
        <f t="shared" si="4"/>
        <v>29.891092625369165</v>
      </c>
      <c r="AA66" s="1" t="e">
        <f ca="1">_xludf.IFNA(VLOOKUP(A66, 'Неочищенные данные'!A68:AI502, 35, FALSE), 0)</f>
        <v>#NAME?</v>
      </c>
      <c r="AB66" s="1">
        <f t="shared" si="5"/>
        <v>0</v>
      </c>
    </row>
    <row r="67" spans="1:28" ht="15.75" customHeight="1">
      <c r="A67" s="3" t="s">
        <v>98</v>
      </c>
      <c r="B67" s="29">
        <v>44000</v>
      </c>
      <c r="C67" s="3" t="s">
        <v>58</v>
      </c>
      <c r="D67" s="3" t="e">
        <f ca="1">_xludf.IFNA(VLOOKUP(C67, Рейтинг!$A$2:$C$22, 3, FALSE), VLOOKUP(C67, Рейтинг!$B$2:$C$22, 2, FALSE))</f>
        <v>#NAME?</v>
      </c>
      <c r="E67" s="27">
        <f>IF(ISNUMBER('Неочищенные данные'!D69), 'Неочищенные данные'!D69 * 1000, SUBSTITUTE((SUBSTITUTE('Неочищенные данные'!D69, " ", "")), ",", ".") * 1000)</f>
        <v>776362000</v>
      </c>
      <c r="F67" s="27" t="e">
        <f>IF(ISNUMBER('Неочищенные данные'!E69), 'Неочищенные данные'!E69 * 1000, SUBSTITUTE((SUBSTITUTE('Неочищенные данные'!E69, " ", "")), ",", ".") * 1000)</f>
        <v>#VALUE!</v>
      </c>
      <c r="G67" s="27">
        <f>IF(ISNUMBER('Неочищенные данные'!F69), 'Неочищенные данные'!F69 * 1000, SUBSTITUTE((SUBSTITUTE('Неочищенные данные'!F69, " ", "")), ",", ".") * 1000)</f>
        <v>281477182000</v>
      </c>
      <c r="H67" s="27">
        <f>IF(ISNUMBER('Неочищенные данные'!G69), 'Неочищенные данные'!G69 * 1000, SUBSTITUTE((SUBSTITUTE('Неочищенные данные'!G69, " ", "")), ",", ".") * 1000)</f>
        <v>0</v>
      </c>
      <c r="I67" s="27">
        <f>IF(ISNUMBER('Неочищенные данные'!H69), 'Неочищенные данные'!H69 * 1000, SUBSTITUTE((SUBSTITUTE('Неочищенные данные'!H69, " ", "")), ",", ".") * 1000)</f>
        <v>548014000</v>
      </c>
      <c r="J67" s="27">
        <f>IF(ISNUMBER('Неочищенные данные'!I69), 'Неочищенные данные'!I69 * 1000, SUBSTITUTE((SUBSTITUTE('Неочищенные данные'!I69, " ", "")), ",", ".") * 1000)</f>
        <v>253910605000</v>
      </c>
      <c r="K67" s="27">
        <f>IF(ISNUMBER('Неочищенные данные'!J69), 'Неочищенные данные'!J69 * 1000, SUBSTITUTE((SUBSTITUTE('Неочищенные данные'!J69, " ", "")), ",", ".") * 1000)</f>
        <v>251320224000</v>
      </c>
      <c r="L67" s="27">
        <f>IF(ISNUMBER('Неочищенные данные'!K69), 'Неочищенные данные'!K69 * 1000, SUBSTITUTE((SUBSTITUTE('Неочищенные данные'!K69, " ", "")), ",", ".") * 1000)</f>
        <v>27566577000</v>
      </c>
      <c r="M67" s="27">
        <f>IF(ISNUMBER('Неочищенные данные'!L69), 'Неочищенные данные'!L69 * 1000, SUBSTITUTE((SUBSTITUTE('Неочищенные данные'!L69, " ", "")), ",", ".") * 1000)</f>
        <v>8687451000</v>
      </c>
      <c r="N67" s="27">
        <f>IF(ISNUMBER('Неочищенные данные'!M69), 'Неочищенные данные'!M69 * 1000, SUBSTITUTE((SUBSTITUTE('Неочищенные данные'!M69, " ", "")), ",", ".") * 1000)</f>
        <v>3236489000</v>
      </c>
      <c r="O67" s="27">
        <f>IF(ISNUMBER('Неочищенные данные'!N69), 'Неочищенные данные'!N69 * 1000, SUBSTITUTE((SUBSTITUTE('Неочищенные данные'!N69, " ", "")), ",", ".") * 1000)</f>
        <v>1553554000</v>
      </c>
      <c r="P67" s="1">
        <f>VLOOKUP(YEAR(B67), 'ИПЦ ГКС'!$B$5:$D$34, 3, TRUE)</f>
        <v>2.4000000000000057</v>
      </c>
      <c r="Q67" s="28">
        <f>VLOOKUP(B67, RUONIA!A67:B2532, 2, FALSE)</f>
        <v>4.75</v>
      </c>
      <c r="R67" s="1">
        <f>VLOOKUP(B67, Treasury!$D$1:$G$3498, 2, FALSE)</f>
        <v>0.19</v>
      </c>
      <c r="S67" s="1">
        <f>VLOOKUP(B67, Treasury!$D$1:$G$3498, 3, FALSE)</f>
        <v>0.34</v>
      </c>
      <c r="T67" s="1">
        <f>VLOOKUP(B67, Treasury!$D$1:$G$3498, 4, FALSE)</f>
        <v>0.71</v>
      </c>
      <c r="U67" s="1">
        <f>VLOOKUP(B67, 'OFZ Yield'!$A:$M, 5, FALSE)</f>
        <v>4.1900000000000004</v>
      </c>
      <c r="V67" s="1">
        <f>VLOOKUP(B67, 'OFZ Yield'!$A:$M, 7, FALSE)</f>
        <v>4.6900000000000004</v>
      </c>
      <c r="W67" s="1">
        <f>VLOOKUP(B67, 'OFZ Yield'!$A:$M, 9, FALSE)</f>
        <v>5.31</v>
      </c>
      <c r="X67" s="1" t="str">
        <f>VLOOKUP(B67, IMOEX!$A$1:$B$3284, 2, FALSE)</f>
        <v>2.724,33</v>
      </c>
      <c r="Y67" s="1">
        <f t="shared" si="3"/>
        <v>0.31514435034861238</v>
      </c>
      <c r="Z67" s="1">
        <f t="shared" si="4"/>
        <v>9.2108136966007788</v>
      </c>
      <c r="AA67" s="1" t="e">
        <f ca="1">_xludf.IFNA(VLOOKUP(A67, 'Неочищенные данные'!A69:AI503, 35, FALSE), 0)</f>
        <v>#NAME?</v>
      </c>
      <c r="AB67" s="1">
        <f t="shared" si="5"/>
        <v>0</v>
      </c>
    </row>
    <row r="68" spans="1:28" ht="15.75" customHeight="1">
      <c r="A68" s="3" t="s">
        <v>98</v>
      </c>
      <c r="B68" s="29">
        <v>43636</v>
      </c>
      <c r="C68" s="3" t="s">
        <v>58</v>
      </c>
      <c r="D68" s="3" t="e">
        <f ca="1">_xludf.IFNA(VLOOKUP(C68, Рейтинг!$A$2:$C$22, 3, FALSE), VLOOKUP(C68, Рейтинг!$B$2:$C$22, 2, FALSE))</f>
        <v>#NAME?</v>
      </c>
      <c r="E68" s="27">
        <f>IF(ISNUMBER('Неочищенные данные'!D70), 'Неочищенные данные'!D70 * 1000, SUBSTITUTE((SUBSTITUTE('Неочищенные данные'!D70, " ", "")), ",", ".") * 1000)</f>
        <v>387887000</v>
      </c>
      <c r="F68" s="27" t="e">
        <f>IF(ISNUMBER('Неочищенные данные'!E70), 'Неочищенные данные'!E70 * 1000, SUBSTITUTE((SUBSTITUTE('Неочищенные данные'!E70, " ", "")), ",", ".") * 1000)</f>
        <v>#VALUE!</v>
      </c>
      <c r="G68" s="27">
        <f>IF(ISNUMBER('Неочищенные данные'!F70), 'Неочищенные данные'!F70 * 1000, SUBSTITUTE((SUBSTITUTE('Неочищенные данные'!F70, " ", "")), ",", ".") * 1000)</f>
        <v>211487615000</v>
      </c>
      <c r="H68" s="27">
        <f>IF(ISNUMBER('Неочищенные данные'!G70), 'Неочищенные данные'!G70 * 1000, SUBSTITUTE((SUBSTITUTE('Неочищенные данные'!G70, " ", "")), ",", ".") * 1000)</f>
        <v>0</v>
      </c>
      <c r="I68" s="27">
        <f>IF(ISNUMBER('Неочищенные данные'!H70), 'Неочищенные данные'!H70 * 1000, SUBSTITUTE((SUBSTITUTE('Неочищенные данные'!H70, " ", "")), ",", ".") * 1000)</f>
        <v>485216000</v>
      </c>
      <c r="J68" s="27">
        <f>IF(ISNUMBER('Неочищенные данные'!I70), 'Неочищенные данные'!I70 * 1000, SUBSTITUTE((SUBSTITUTE('Неочищенные данные'!I70, " ", "")), ",", ".") * 1000)</f>
        <v>185847465000</v>
      </c>
      <c r="K68" s="27">
        <f>IF(ISNUMBER('Неочищенные данные'!J70), 'Неочищенные данные'!J70 * 1000, SUBSTITUTE((SUBSTITUTE('Неочищенные данные'!J70, " ", "")), ",", ".") * 1000)</f>
        <v>183475791000</v>
      </c>
      <c r="L68" s="27">
        <f>IF(ISNUMBER('Неочищенные данные'!K70), 'Неочищенные данные'!K70 * 1000, SUBSTITUTE((SUBSTITUTE('Неочищенные данные'!K70, " ", "")), ",", ".") * 1000)</f>
        <v>25640150000</v>
      </c>
      <c r="M68" s="27">
        <f>IF(ISNUMBER('Неочищенные данные'!L70), 'Неочищенные данные'!L70 * 1000, SUBSTITUTE((SUBSTITUTE('Неочищенные данные'!L70, " ", "")), ",", ".") * 1000)</f>
        <v>2941075000</v>
      </c>
      <c r="N68" s="27">
        <f>IF(ISNUMBER('Неочищенные данные'!M70), 'Неочищенные данные'!M70 * 1000, SUBSTITUTE((SUBSTITUTE('Неочищенные данные'!M70, " ", "")), ",", ".") * 1000)</f>
        <v>3438184000</v>
      </c>
      <c r="O68" s="27">
        <f>IF(ISNUMBER('Неочищенные данные'!N70), 'Неочищенные данные'!N70 * 1000, SUBSTITUTE((SUBSTITUTE('Неочищенные данные'!N70, " ", "")), ",", ".") * 1000)</f>
        <v>1321153000</v>
      </c>
      <c r="P68" s="1">
        <f>VLOOKUP(YEAR(B68), 'ИПЦ ГКС'!$B$5:$D$34, 3, TRUE)</f>
        <v>3.0400000000000063</v>
      </c>
      <c r="Q68" s="28">
        <f>VLOOKUP(B68, RUONIA!A68:B2533, 2, FALSE)</f>
        <v>7.4</v>
      </c>
      <c r="R68" s="1">
        <f>VLOOKUP(B68, Treasury!$D$1:$G$3498, 2, FALSE)</f>
        <v>1.72</v>
      </c>
      <c r="S68" s="1">
        <f>VLOOKUP(B68, Treasury!$D$1:$G$3498, 3, FALSE)</f>
        <v>1.74</v>
      </c>
      <c r="T68" s="1">
        <f>VLOOKUP(B68, Treasury!$D$1:$G$3498, 4, FALSE)</f>
        <v>2.0099999999999998</v>
      </c>
      <c r="U68" s="1">
        <f>VLOOKUP(B68, 'OFZ Yield'!$A:$M, 5, FALSE)</f>
        <v>7.05</v>
      </c>
      <c r="V68" s="1">
        <f>VLOOKUP(B68, 'OFZ Yield'!$A:$M, 7, FALSE)</f>
        <v>7.19</v>
      </c>
      <c r="W68" s="1">
        <f>VLOOKUP(B68, 'OFZ Yield'!$A:$M, 9, FALSE)</f>
        <v>7.37</v>
      </c>
      <c r="X68" s="1" t="str">
        <f>VLOOKUP(B68, IMOEX!$A$1:$B$3284, 2, FALSE)</f>
        <v>2.780,20</v>
      </c>
      <c r="Y68" s="1">
        <f t="shared" si="3"/>
        <v>0.11470584220451129</v>
      </c>
      <c r="Z68" s="1">
        <f t="shared" si="4"/>
        <v>7.248298664399389</v>
      </c>
      <c r="AA68" s="1" t="e">
        <f ca="1">_xludf.IFNA(VLOOKUP(A68, 'Неочищенные данные'!A70:AI504, 35, FALSE), 0)</f>
        <v>#NAME?</v>
      </c>
      <c r="AB68" s="1">
        <f t="shared" si="5"/>
        <v>0</v>
      </c>
    </row>
    <row r="69" spans="1:28" ht="15.75" customHeight="1">
      <c r="A69" s="3" t="s">
        <v>98</v>
      </c>
      <c r="B69" s="29">
        <v>43406</v>
      </c>
      <c r="C69" s="3" t="s">
        <v>83</v>
      </c>
      <c r="D69" s="3" t="e">
        <f ca="1">_xludf.IFNA(VLOOKUP(C69, Рейтинг!$A$2:$C$22, 3, FALSE), VLOOKUP(C69, Рейтинг!$B$2:$C$22, 2, FALSE))</f>
        <v>#NAME?</v>
      </c>
      <c r="E69" s="27">
        <f>IF(ISNUMBER('Неочищенные данные'!D71), 'Неочищенные данные'!D71 * 1000, SUBSTITUTE((SUBSTITUTE('Неочищенные данные'!D71, " ", "")), ",", ".") * 1000)</f>
        <v>367173000</v>
      </c>
      <c r="F69" s="27" t="e">
        <f>IF(ISNUMBER('Неочищенные данные'!E71), 'Неочищенные данные'!E71 * 1000, SUBSTITUTE((SUBSTITUTE('Неочищенные данные'!E71, " ", "")), ",", ".") * 1000)</f>
        <v>#VALUE!</v>
      </c>
      <c r="G69" s="27">
        <f>IF(ISNUMBER('Неочищенные данные'!F71), 'Неочищенные данные'!F71 * 1000, SUBSTITUTE((SUBSTITUTE('Неочищенные данные'!F71, " ", "")), ",", ".") * 1000)</f>
        <v>8766071000</v>
      </c>
      <c r="H69" s="27">
        <f>IF(ISNUMBER('Неочищенные данные'!G71), 'Неочищенные данные'!G71 * 1000, SUBSTITUTE((SUBSTITUTE('Неочищенные данные'!G71, " ", "")), ",", ".") * 1000)</f>
        <v>0</v>
      </c>
      <c r="I69" s="27">
        <f>IF(ISNUMBER('Неочищенные данные'!H71), 'Неочищенные данные'!H71 * 1000, SUBSTITUTE((SUBSTITUTE('Неочищенные данные'!H71, " ", "")), ",", ".") * 1000)</f>
        <v>111000</v>
      </c>
      <c r="J69" s="27">
        <f>IF(ISNUMBER('Неочищенные данные'!I71), 'Неочищенные данные'!I71 * 1000, SUBSTITUTE((SUBSTITUTE('Неочищенные данные'!I71, " ", "")), ",", ".") * 1000)</f>
        <v>7016982000</v>
      </c>
      <c r="K69" s="27" t="e">
        <f>IF(ISNUMBER('Неочищенные данные'!J71), 'Неочищенные данные'!J71 * 1000, SUBSTITUTE((SUBSTITUTE('Неочищенные данные'!J71, " ", "")), ",", ".") * 1000)</f>
        <v>#VALUE!</v>
      </c>
      <c r="L69" s="27">
        <f>IF(ISNUMBER('Неочищенные данные'!K71), 'Неочищенные данные'!K71 * 1000, SUBSTITUTE((SUBSTITUTE('Неочищенные данные'!K71, " ", "")), ",", ".") * 1000)</f>
        <v>1749079000</v>
      </c>
      <c r="M69" s="27">
        <f>IF(ISNUMBER('Неочищенные данные'!L71), 'Неочищенные данные'!L71 * 1000, SUBSTITUTE((SUBSTITUTE('Неочищенные данные'!L71, " ", "")), ",", ".") * 1000)</f>
        <v>180594000</v>
      </c>
      <c r="N69" s="27">
        <f>IF(ISNUMBER('Неочищенные данные'!M71), 'Неочищенные данные'!M71 * 1000, SUBSTITUTE((SUBSTITUTE('Неочищенные данные'!M71, " ", "")), ",", ".") * 1000)</f>
        <v>189766000</v>
      </c>
      <c r="O69" s="27">
        <f>IF(ISNUMBER('Неочищенные данные'!N71), 'Неочищенные данные'!N71 * 1000, SUBSTITUTE((SUBSTITUTE('Неочищенные данные'!N71, " ", "")), ",", ".") * 1000)</f>
        <v>279194000</v>
      </c>
      <c r="P69" s="1">
        <f>VLOOKUP(YEAR(B69), 'ИПЦ ГКС'!$B$5:$D$34, 3, TRUE)</f>
        <v>4.2600000000000051</v>
      </c>
      <c r="Q69" s="28">
        <f>VLOOKUP(B69, RUONIA!A69:B2534, 2, FALSE)</f>
        <v>7.28</v>
      </c>
      <c r="R69" s="1">
        <f>VLOOKUP(B69, Treasury!$D$1:$G$3498, 2, FALSE)</f>
        <v>2.91</v>
      </c>
      <c r="S69" s="1">
        <f>VLOOKUP(B69, Treasury!$D$1:$G$3498, 3, FALSE)</f>
        <v>3.04</v>
      </c>
      <c r="T69" s="1">
        <f>VLOOKUP(B69, Treasury!$D$1:$G$3498, 4, FALSE)</f>
        <v>3.22</v>
      </c>
      <c r="U69" s="1">
        <f>VLOOKUP(B69, 'OFZ Yield'!$A:$M, 5, FALSE)</f>
        <v>7.7</v>
      </c>
      <c r="V69" s="1">
        <f>VLOOKUP(B69, 'OFZ Yield'!$A:$M, 7, FALSE)</f>
        <v>8.25</v>
      </c>
      <c r="W69" s="1">
        <f>VLOOKUP(B69, 'OFZ Yield'!$A:$M, 9, FALSE)</f>
        <v>8.6</v>
      </c>
      <c r="X69" s="1" t="str">
        <f>VLOOKUP(B69, IMOEX!$A$1:$B$3284, 2, FALSE)</f>
        <v>2.377,95</v>
      </c>
      <c r="Y69" s="1">
        <f t="shared" si="3"/>
        <v>0.10325091090796928</v>
      </c>
      <c r="Z69" s="1">
        <f t="shared" si="4"/>
        <v>4.0118153611129053</v>
      </c>
      <c r="AA69" s="1" t="e">
        <f ca="1">_xludf.IFNA(VLOOKUP(A69, 'Неочищенные данные'!A71:AI505, 35, FALSE), 0)</f>
        <v>#NAME?</v>
      </c>
      <c r="AB69" s="1">
        <f t="shared" si="5"/>
        <v>0</v>
      </c>
    </row>
    <row r="70" spans="1:28" ht="15.75" customHeight="1">
      <c r="A70" s="3" t="s">
        <v>98</v>
      </c>
      <c r="B70" s="29">
        <v>43073</v>
      </c>
      <c r="C70" s="3" t="s">
        <v>83</v>
      </c>
      <c r="D70" s="3" t="e">
        <f ca="1">_xludf.IFNA(VLOOKUP(C70, Рейтинг!$A$2:$C$22, 3, FALSE), VLOOKUP(C70, Рейтинг!$B$2:$C$22, 2, FALSE))</f>
        <v>#NAME?</v>
      </c>
      <c r="E70" s="27">
        <f>IF(ISNUMBER('Неочищенные данные'!D72), 'Неочищенные данные'!D72 * 1000, SUBSTITUTE((SUBSTITUTE('Неочищенные данные'!D72, " ", "")), ",", ".") * 1000)</f>
        <v>828747000</v>
      </c>
      <c r="F70" s="27" t="e">
        <f>IF(ISNUMBER('Неочищенные данные'!E72), 'Неочищенные данные'!E72 * 1000, SUBSTITUTE((SUBSTITUTE('Неочищенные данные'!E72, " ", "")), ",", ".") * 1000)</f>
        <v>#VALUE!</v>
      </c>
      <c r="G70" s="27">
        <f>IF(ISNUMBER('Неочищенные данные'!F72), 'Неочищенные данные'!F72 * 1000, SUBSTITUTE((SUBSTITUTE('Неочищенные данные'!F72, " ", "")), ",", ".") * 1000)</f>
        <v>7750538000</v>
      </c>
      <c r="H70" s="27">
        <f>IF(ISNUMBER('Неочищенные данные'!G72), 'Неочищенные данные'!G72 * 1000, SUBSTITUTE((SUBSTITUTE('Неочищенные данные'!G72, " ", "")), ",", ".") * 1000)</f>
        <v>0</v>
      </c>
      <c r="I70" s="27">
        <f>IF(ISNUMBER('Неочищенные данные'!H72), 'Неочищенные данные'!H72 * 1000, SUBSTITUTE((SUBSTITUTE('Неочищенные данные'!H72, " ", "")), ",", ".") * 1000)</f>
        <v>127000</v>
      </c>
      <c r="J70" s="27">
        <f>IF(ISNUMBER('Неочищенные данные'!I72), 'Неочищенные данные'!I72 * 1000, SUBSTITUTE((SUBSTITUTE('Неочищенные данные'!I72, " ", "")), ",", ".") * 1000)</f>
        <v>7176074000</v>
      </c>
      <c r="K70" s="27" t="e">
        <f>IF(ISNUMBER('Неочищенные данные'!J72), 'Неочищенные данные'!J72 * 1000, SUBSTITUTE((SUBSTITUTE('Неочищенные данные'!J72, " ", "")), ",", ".") * 1000)</f>
        <v>#VALUE!</v>
      </c>
      <c r="L70" s="27">
        <f>IF(ISNUMBER('Неочищенные данные'!K72), 'Неочищенные данные'!K72 * 1000, SUBSTITUTE((SUBSTITUTE('Неочищенные данные'!K72, " ", "")), ",", ".") * 1000)</f>
        <v>574464000</v>
      </c>
      <c r="M70" s="27">
        <f>IF(ISNUMBER('Неочищенные данные'!L72), 'Неочищенные данные'!L72 * 1000, SUBSTITUTE((SUBSTITUTE('Неочищенные данные'!L72, " ", "")), ",", ".") * 1000)</f>
        <v>175064000</v>
      </c>
      <c r="N70" s="27">
        <f>IF(ISNUMBER('Неочищенные данные'!M72), 'Неочищенные данные'!M72 * 1000, SUBSTITUTE((SUBSTITUTE('Неочищенные данные'!M72, " ", "")), ",", ".") * 1000)</f>
        <v>38502000</v>
      </c>
      <c r="O70" s="27">
        <f>IF(ISNUMBER('Неочищенные данные'!N72), 'Неочищенные данные'!N72 * 1000, SUBSTITUTE((SUBSTITUTE('Неочищенные данные'!N72, " ", "")), ",", ".") * 1000)</f>
        <v>443509000</v>
      </c>
      <c r="P70" s="1">
        <f>VLOOKUP(YEAR(B70), 'ИПЦ ГКС'!$B$5:$D$34, 3, TRUE)</f>
        <v>2.5100000000000051</v>
      </c>
      <c r="Q70" s="28">
        <f>VLOOKUP(B70, RUONIA!A70:B2535, 2, FALSE)</f>
        <v>7.83</v>
      </c>
      <c r="R70" s="1">
        <f>VLOOKUP(B70, Treasury!$D$1:$G$3498, 2, FALSE)</f>
        <v>1.8</v>
      </c>
      <c r="S70" s="1">
        <f>VLOOKUP(B70, Treasury!$D$1:$G$3498, 3, FALSE)</f>
        <v>2.15</v>
      </c>
      <c r="T70" s="1">
        <f>VLOOKUP(B70, Treasury!$D$1:$G$3498, 4, FALSE)</f>
        <v>2.37</v>
      </c>
      <c r="U70" s="1">
        <f>VLOOKUP(B70, 'OFZ Yield'!$A:$M, 5, FALSE)</f>
        <v>7.18</v>
      </c>
      <c r="V70" s="1">
        <f>VLOOKUP(B70, 'OFZ Yield'!$A:$M, 7, FALSE)</f>
        <v>7.28</v>
      </c>
      <c r="W70" s="1">
        <f>VLOOKUP(B70, 'OFZ Yield'!$A:$M, 9, FALSE)</f>
        <v>7.52</v>
      </c>
      <c r="X70" s="1" t="str">
        <f>VLOOKUP(B70, IMOEX!$A$1:$B$3284, 2, FALSE)</f>
        <v>2.119,42</v>
      </c>
      <c r="Y70" s="1">
        <f t="shared" si="3"/>
        <v>0.30474320409982175</v>
      </c>
      <c r="Z70" s="1">
        <f t="shared" si="4"/>
        <v>12.491773200757576</v>
      </c>
      <c r="AA70" s="1" t="e">
        <f ca="1">_xludf.IFNA(VLOOKUP(A70, 'Неочищенные данные'!A72:AI506, 35, FALSE), 0)</f>
        <v>#NAME?</v>
      </c>
      <c r="AB70" s="1">
        <f t="shared" si="5"/>
        <v>0</v>
      </c>
    </row>
    <row r="71" spans="1:28" ht="15.75" customHeight="1">
      <c r="A71" s="3" t="s">
        <v>98</v>
      </c>
      <c r="B71" s="29">
        <v>42934</v>
      </c>
      <c r="C71" s="3" t="s">
        <v>29</v>
      </c>
      <c r="D71" s="3" t="e">
        <f ca="1">_xludf.IFNA(VLOOKUP(C71, Рейтинг!$A$2:$C$22, 3, FALSE), VLOOKUP(C71, Рейтинг!$B$2:$C$22, 2, FALSE))</f>
        <v>#NAME?</v>
      </c>
      <c r="E71" s="27">
        <f>IF(ISNUMBER('Неочищенные данные'!D73), 'Неочищенные данные'!D73 * 1000, SUBSTITUTE((SUBSTITUTE('Неочищенные данные'!D73, " ", "")), ",", ".") * 1000)</f>
        <v>222064000</v>
      </c>
      <c r="F71" s="27" t="e">
        <f>IF(ISNUMBER('Неочищенные данные'!E73), 'Неочищенные данные'!E73 * 1000, SUBSTITUTE((SUBSTITUTE('Неочищенные данные'!E73, " ", "")), ",", ".") * 1000)</f>
        <v>#VALUE!</v>
      </c>
      <c r="G71" s="27">
        <f>IF(ISNUMBER('Неочищенные данные'!F73), 'Неочищенные данные'!F73 * 1000, SUBSTITUTE((SUBSTITUTE('Неочищенные данные'!F73, " ", "")), ",", ".") * 1000)</f>
        <v>7566388000</v>
      </c>
      <c r="H71" s="27">
        <f>IF(ISNUMBER('Неочищенные данные'!G73), 'Неочищенные данные'!G73 * 1000, SUBSTITUTE((SUBSTITUTE('Неочищенные данные'!G73, " ", "")), ",", ".") * 1000)</f>
        <v>0</v>
      </c>
      <c r="I71" s="27">
        <f>IF(ISNUMBER('Неочищенные данные'!H73), 'Неочищенные данные'!H73 * 1000, SUBSTITUTE((SUBSTITUTE('Неочищенные данные'!H73, " ", "")), ",", ".") * 1000)</f>
        <v>166000</v>
      </c>
      <c r="J71" s="27">
        <f>IF(ISNUMBER('Неочищенные данные'!I73), 'Неочищенные данные'!I73 * 1000, SUBSTITUTE((SUBSTITUTE('Неочищенные данные'!I73, " ", "")), ",", ".") * 1000)</f>
        <v>6595600000</v>
      </c>
      <c r="K71" s="27" t="e">
        <f>IF(ISNUMBER('Неочищенные данные'!J73), 'Неочищенные данные'!J73 * 1000, SUBSTITUTE((SUBSTITUTE('Неочищенные данные'!J73, " ", "")), ",", ".") * 1000)</f>
        <v>#VALUE!</v>
      </c>
      <c r="L71" s="27">
        <f>IF(ISNUMBER('Неочищенные данные'!K73), 'Неочищенные данные'!K73 * 1000, SUBSTITUTE((SUBSTITUTE('Неочищенные данные'!K73, " ", "")), ",", ".") * 1000)</f>
        <v>970778000</v>
      </c>
      <c r="M71" s="27">
        <f>IF(ISNUMBER('Неочищенные данные'!L73), 'Неочищенные данные'!L73 * 1000, SUBSTITUTE((SUBSTITUTE('Неочищенные данные'!L73, " ", "")), ",", ".") * 1000)</f>
        <v>493878000</v>
      </c>
      <c r="N71" s="27">
        <f>IF(ISNUMBER('Неочищенные данные'!M73), 'Неочищенные данные'!M73 * 1000, SUBSTITUTE((SUBSTITUTE('Неочищенные данные'!M73, " ", "")), ",", ".") * 1000)</f>
        <v>60709000</v>
      </c>
      <c r="O71" s="27">
        <f>IF(ISNUMBER('Неочищенные данные'!N73), 'Неочищенные данные'!N73 * 1000, SUBSTITUTE((SUBSTITUTE('Неочищенные данные'!N73, " ", "")), ",", ".") * 1000)</f>
        <v>475183000</v>
      </c>
      <c r="P71" s="1">
        <f>VLOOKUP(YEAR(B71), 'ИПЦ ГКС'!$B$5:$D$34, 3, TRUE)</f>
        <v>2.5100000000000051</v>
      </c>
      <c r="Q71" s="28">
        <f>VLOOKUP(B71, RUONIA!A71:B2536, 2, FALSE)</f>
        <v>8.86</v>
      </c>
      <c r="R71" s="1">
        <f>VLOOKUP(B71, Treasury!$D$1:$G$3498, 2, FALSE)</f>
        <v>1.36</v>
      </c>
      <c r="S71" s="1">
        <f>VLOOKUP(B71, Treasury!$D$1:$G$3498, 3, FALSE)</f>
        <v>1.82</v>
      </c>
      <c r="T71" s="1">
        <f>VLOOKUP(B71, Treasury!$D$1:$G$3498, 4, FALSE)</f>
        <v>2.27</v>
      </c>
      <c r="U71" s="1">
        <f>VLOOKUP(B71, 'OFZ Yield'!$A:$M, 5, FALSE)</f>
        <v>8.0500000000000007</v>
      </c>
      <c r="V71" s="1">
        <f>VLOOKUP(B71, 'OFZ Yield'!$A:$M, 7, FALSE)</f>
        <v>7.99</v>
      </c>
      <c r="W71" s="1">
        <f>VLOOKUP(B71, 'OFZ Yield'!$A:$M, 9, FALSE)</f>
        <v>7.82</v>
      </c>
      <c r="X71" s="1" t="str">
        <f>VLOOKUP(B71, IMOEX!$A$1:$B$3284, 2, FALSE)</f>
        <v>1.947,71</v>
      </c>
      <c r="Y71" s="1">
        <f t="shared" si="3"/>
        <v>0.50874453273559972</v>
      </c>
      <c r="Z71" s="1">
        <f t="shared" si="4"/>
        <v>6.7941383096856338</v>
      </c>
      <c r="AA71" s="1" t="e">
        <f ca="1">_xludf.IFNA(VLOOKUP(A71, 'Неочищенные данные'!A73:AI507, 35, FALSE), 0)</f>
        <v>#NAME?</v>
      </c>
      <c r="AB71" s="1">
        <f t="shared" si="5"/>
        <v>0</v>
      </c>
    </row>
    <row r="72" spans="1:28" ht="15.75" customHeight="1">
      <c r="A72" s="3" t="s">
        <v>98</v>
      </c>
      <c r="B72" s="29">
        <v>42671</v>
      </c>
      <c r="C72" s="3" t="s">
        <v>35</v>
      </c>
      <c r="D72" s="3" t="e">
        <f ca="1">_xludf.IFNA(VLOOKUP(C72, Рейтинг!$A$2:$C$22, 3, FALSE), VLOOKUP(C72, Рейтинг!$B$2:$C$22, 2, FALSE))</f>
        <v>#NAME?</v>
      </c>
      <c r="E72" s="27">
        <f>IF(ISNUMBER('Неочищенные данные'!D74), 'Неочищенные данные'!D74 * 1000, SUBSTITUTE((SUBSTITUTE('Неочищенные данные'!D74, " ", "")), ",", ".") * 1000)</f>
        <v>81376000</v>
      </c>
      <c r="F72" s="27" t="e">
        <f>IF(ISNUMBER('Неочищенные данные'!E74), 'Неочищенные данные'!E74 * 1000, SUBSTITUTE((SUBSTITUTE('Неочищенные данные'!E74, " ", "")), ",", ".") * 1000)</f>
        <v>#VALUE!</v>
      </c>
      <c r="G72" s="27">
        <f>IF(ISNUMBER('Неочищенные данные'!F74), 'Неочищенные данные'!F74 * 1000, SUBSTITUTE((SUBSTITUTE('Неочищенные данные'!F74, " ", "")), ",", ".") * 1000)</f>
        <v>7577308000</v>
      </c>
      <c r="H72" s="27">
        <f>IF(ISNUMBER('Неочищенные данные'!G74), 'Неочищенные данные'!G74 * 1000, SUBSTITUTE((SUBSTITUTE('Неочищенные данные'!G74, " ", "")), ",", ".") * 1000)</f>
        <v>0</v>
      </c>
      <c r="I72" s="27">
        <f>IF(ISNUMBER('Неочищенные данные'!H74), 'Неочищенные данные'!H74 * 1000, SUBSTITUTE((SUBSTITUTE('Неочищенные данные'!H74, " ", "")), ",", ".") * 1000)</f>
        <v>119000</v>
      </c>
      <c r="J72" s="27">
        <f>IF(ISNUMBER('Неочищенные данные'!I74), 'Неочищенные данные'!I74 * 1000, SUBSTITUTE((SUBSTITUTE('Неочищенные данные'!I74, " ", "")), ",", ".") * 1000)</f>
        <v>7100399000</v>
      </c>
      <c r="K72" s="27" t="e">
        <f>IF(ISNUMBER('Неочищенные данные'!J74), 'Неочищенные данные'!J74 * 1000, SUBSTITUTE((SUBSTITUTE('Неочищенные данные'!J74, " ", "")), ",", ".") * 1000)</f>
        <v>#VALUE!</v>
      </c>
      <c r="L72" s="27">
        <f>IF(ISNUMBER('Неочищенные данные'!K74), 'Неочищенные данные'!K74 * 1000, SUBSTITUTE((SUBSTITUTE('Неочищенные данные'!K74, " ", "")), ",", ".") * 1000)</f>
        <v>476910000</v>
      </c>
      <c r="M72" s="27">
        <f>IF(ISNUMBER('Неочищенные данные'!L74), 'Неочищенные данные'!L74 * 1000, SUBSTITUTE((SUBSTITUTE('Неочищенные данные'!L74, " ", "")), ",", ".") * 1000)</f>
        <v>509988000</v>
      </c>
      <c r="N72" s="27">
        <f>IF(ISNUMBER('Неочищенные данные'!M74), 'Неочищенные данные'!M74 * 1000, SUBSTITUTE((SUBSTITUTE('Неочищенные данные'!M74, " ", "")), ",", ".") * 1000)</f>
        <v>2563419000</v>
      </c>
      <c r="O72" s="27">
        <f>IF(ISNUMBER('Неочищенные данные'!N74), 'Неочищенные данные'!N74 * 1000, SUBSTITUTE((SUBSTITUTE('Неочищенные данные'!N74, " ", "")), ",", ".") * 1000)</f>
        <v>423211000</v>
      </c>
      <c r="P72" s="1">
        <f>VLOOKUP(YEAR(B72), 'ИПЦ ГКС'!$B$5:$D$34, 3, TRUE)</f>
        <v>5.3900000000000006</v>
      </c>
      <c r="Q72" s="28">
        <f>VLOOKUP(B72, RUONIA!A72:B2537, 2, FALSE)</f>
        <v>10.23</v>
      </c>
      <c r="R72" s="1">
        <f>VLOOKUP(B72, Treasury!$D$1:$G$3498, 2, FALSE)</f>
        <v>0.86</v>
      </c>
      <c r="S72" s="1">
        <f>VLOOKUP(B72, Treasury!$D$1:$G$3498, 3, FALSE)</f>
        <v>1.33</v>
      </c>
      <c r="T72" s="1">
        <f>VLOOKUP(B72, Treasury!$D$1:$G$3498, 4, FALSE)</f>
        <v>1.86</v>
      </c>
      <c r="U72" s="1">
        <f>VLOOKUP(B72, 'OFZ Yield'!$A:$M, 5, FALSE)</f>
        <v>8.91</v>
      </c>
      <c r="V72" s="1">
        <f>VLOOKUP(B72, 'OFZ Yield'!$A:$M, 7, FALSE)</f>
        <v>8.7200000000000006</v>
      </c>
      <c r="W72" s="1">
        <f>VLOOKUP(B72, 'OFZ Yield'!$A:$M, 9, FALSE)</f>
        <v>8.65</v>
      </c>
      <c r="X72" s="1" t="str">
        <f>VLOOKUP(B72, IMOEX!$A$1:$B$3284, 2, FALSE)</f>
        <v>1.981,76</v>
      </c>
      <c r="Y72" s="1">
        <f t="shared" si="3"/>
        <v>1.0693589985531862</v>
      </c>
      <c r="Z72" s="1">
        <f t="shared" si="4"/>
        <v>14.888341615818499</v>
      </c>
      <c r="AA72" s="1" t="e">
        <f ca="1">_xludf.IFNA(VLOOKUP(A72, 'Неочищенные данные'!A74:AI508, 35, FALSE), 0)</f>
        <v>#NAME?</v>
      </c>
      <c r="AB72" s="1">
        <f t="shared" si="5"/>
        <v>0</v>
      </c>
    </row>
    <row r="73" spans="1:28" ht="15.75" customHeight="1">
      <c r="A73" s="3" t="s">
        <v>104</v>
      </c>
      <c r="B73" s="29">
        <v>43824</v>
      </c>
      <c r="C73" s="3" t="s">
        <v>29</v>
      </c>
      <c r="D73" s="3" t="e">
        <f ca="1">_xludf.IFNA(VLOOKUP(C73, Рейтинг!$A$2:$C$22, 3, FALSE), VLOOKUP(C73, Рейтинг!$B$2:$C$22, 2, FALSE))</f>
        <v>#NAME?</v>
      </c>
      <c r="E73" s="27">
        <f>IF(ISNUMBER('Неочищенные данные'!D75), 'Неочищенные данные'!D75 * 1000, SUBSTITUTE((SUBSTITUTE('Неочищенные данные'!D75, " ", "")), ",", ".") * 1000)</f>
        <v>1180502000</v>
      </c>
      <c r="F73" s="27" t="e">
        <f>IF(ISNUMBER('Неочищенные данные'!E75), 'Неочищенные данные'!E75 * 1000, SUBSTITUTE((SUBSTITUTE('Неочищенные данные'!E75, " ", "")), ",", ".") * 1000)</f>
        <v>#VALUE!</v>
      </c>
      <c r="G73" s="27">
        <f>IF(ISNUMBER('Неочищенные данные'!F75), 'Неочищенные данные'!F75 * 1000, SUBSTITUTE((SUBSTITUTE('Неочищенные данные'!F75, " ", "")), ",", ".") * 1000)</f>
        <v>21403326000</v>
      </c>
      <c r="H73" s="27">
        <f>IF(ISNUMBER('Неочищенные данные'!G75), 'Неочищенные данные'!G75 * 1000, SUBSTITUTE((SUBSTITUTE('Неочищенные данные'!G75, " ", "")), ",", ".") * 1000)</f>
        <v>0</v>
      </c>
      <c r="I73" s="27">
        <f>IF(ISNUMBER('Неочищенные данные'!H75), 'Неочищенные данные'!H75 * 1000, SUBSTITUTE((SUBSTITUTE('Неочищенные данные'!H75, " ", "")), ",", ".") * 1000)</f>
        <v>0</v>
      </c>
      <c r="J73" s="27">
        <f>IF(ISNUMBER('Неочищенные данные'!I75), 'Неочищенные данные'!I75 * 1000, SUBSTITUTE((SUBSTITUTE('Неочищенные данные'!I75, " ", "")), ",", ".") * 1000)</f>
        <v>19696007000</v>
      </c>
      <c r="K73" s="27" t="e">
        <f>IF(ISNUMBER('Неочищенные данные'!J75), 'Неочищенные данные'!J75 * 1000, SUBSTITUTE((SUBSTITUTE('Неочищенные данные'!J75, " ", "")), ",", ".") * 1000)</f>
        <v>#VALUE!</v>
      </c>
      <c r="L73" s="27">
        <f>IF(ISNUMBER('Неочищенные данные'!K75), 'Неочищенные данные'!K75 * 1000, SUBSTITUTE((SUBSTITUTE('Неочищенные данные'!K75, " ", "")), ",", ".") * 1000)</f>
        <v>1707319000</v>
      </c>
      <c r="M73" s="27">
        <f>IF(ISNUMBER('Неочищенные данные'!L75), 'Неочищенные данные'!L75 * 1000, SUBSTITUTE((SUBSTITUTE('Неочищенные данные'!L75, " ", "")), ",", ".") * 1000)</f>
        <v>334301000</v>
      </c>
      <c r="N73" s="27">
        <f>IF(ISNUMBER('Неочищенные данные'!M75), 'Неочищенные данные'!M75 * 1000, SUBSTITUTE((SUBSTITUTE('Неочищенные данные'!M75, " ", "")), ",", ".") * 1000)</f>
        <v>3189314000</v>
      </c>
      <c r="O73" s="27">
        <f>IF(ISNUMBER('Неочищенные данные'!N75), 'Неочищенные данные'!N75 * 1000, SUBSTITUTE((SUBSTITUTE('Неочищенные данные'!N75, " ", "")), ",", ".") * 1000)</f>
        <v>1322151000</v>
      </c>
      <c r="P73" s="1">
        <f>VLOOKUP(YEAR(B73), 'ИПЦ ГКС'!$B$5:$D$34, 3, TRUE)</f>
        <v>3.0400000000000063</v>
      </c>
      <c r="Q73" s="28">
        <f>VLOOKUP(B73, RUONIA!A73:B2538, 2, FALSE)</f>
        <v>6.22</v>
      </c>
      <c r="R73" s="1" t="e">
        <f>VLOOKUP(B73, Treasury!$D$1:$G$3498, 2, FALSE)</f>
        <v>#N/A</v>
      </c>
      <c r="S73" s="1" t="e">
        <f>VLOOKUP(B73, Treasury!$D$1:$G$3498, 3, FALSE)</f>
        <v>#N/A</v>
      </c>
      <c r="T73" s="1" t="e">
        <f>VLOOKUP(B73, Treasury!$D$1:$G$3498, 4, FALSE)</f>
        <v>#N/A</v>
      </c>
      <c r="U73" s="1">
        <f>VLOOKUP(B73, 'OFZ Yield'!$A:$M, 5, FALSE)</f>
        <v>5.43</v>
      </c>
      <c r="V73" s="1">
        <f>VLOOKUP(B73, 'OFZ Yield'!$A:$M, 7, FALSE)</f>
        <v>5.81</v>
      </c>
      <c r="W73" s="1">
        <f>VLOOKUP(B73, 'OFZ Yield'!$A:$M, 9, FALSE)</f>
        <v>6.31</v>
      </c>
      <c r="X73" s="1" t="str">
        <f>VLOOKUP(B73, IMOEX!$A$1:$B$3284, 2, FALSE)</f>
        <v>3.030,84</v>
      </c>
      <c r="Y73" s="1">
        <f t="shared" si="3"/>
        <v>0.19580465044903736</v>
      </c>
      <c r="Z73" s="1">
        <f t="shared" si="4"/>
        <v>11.536219651980678</v>
      </c>
      <c r="AA73" s="1" t="e">
        <f ca="1">_xludf.IFNA(VLOOKUP(A73, 'Неочищенные данные'!A75:AI509, 35, FALSE), 0)</f>
        <v>#NAME?</v>
      </c>
      <c r="AB73" s="1">
        <f t="shared" si="5"/>
        <v>0</v>
      </c>
    </row>
    <row r="74" spans="1:28" ht="15.75" customHeight="1">
      <c r="A74" s="3" t="s">
        <v>104</v>
      </c>
      <c r="B74" s="29">
        <v>43521</v>
      </c>
      <c r="C74" s="3" t="s">
        <v>106</v>
      </c>
      <c r="D74" s="3" t="e">
        <f ca="1">_xludf.IFNA(VLOOKUP(C74, Рейтинг!$A$2:$C$22, 3, FALSE), VLOOKUP(C74, Рейтинг!$B$2:$C$22, 2, FALSE))</f>
        <v>#NAME?</v>
      </c>
      <c r="E74" s="27">
        <f>IF(ISNUMBER('Неочищенные данные'!D76), 'Неочищенные данные'!D76 * 1000, SUBSTITUTE((SUBSTITUTE('Неочищенные данные'!D76, " ", "")), ",", ".") * 1000)</f>
        <v>1687068000</v>
      </c>
      <c r="F74" s="27" t="e">
        <f>IF(ISNUMBER('Неочищенные данные'!E76), 'Неочищенные данные'!E76 * 1000, SUBSTITUTE((SUBSTITUTE('Неочищенные данные'!E76, " ", "")), ",", ".") * 1000)</f>
        <v>#VALUE!</v>
      </c>
      <c r="G74" s="27">
        <f>IF(ISNUMBER('Неочищенные данные'!F76), 'Неочищенные данные'!F76 * 1000, SUBSTITUTE((SUBSTITUTE('Неочищенные данные'!F76, " ", "")), ",", ".") * 1000)</f>
        <v>18807752000</v>
      </c>
      <c r="H74" s="27">
        <f>IF(ISNUMBER('Неочищенные данные'!G76), 'Неочищенные данные'!G76 * 1000, SUBSTITUTE((SUBSTITUTE('Неочищенные данные'!G76, " ", "")), ",", ".") * 1000)</f>
        <v>0</v>
      </c>
      <c r="I74" s="27">
        <f>IF(ISNUMBER('Неочищенные данные'!H76), 'Неочищенные данные'!H76 * 1000, SUBSTITUTE((SUBSTITUTE('Неочищенные данные'!H76, " ", "")), ",", ".") * 1000)</f>
        <v>6000</v>
      </c>
      <c r="J74" s="27">
        <f>IF(ISNUMBER('Неочищенные данные'!I76), 'Неочищенные данные'!I76 * 1000, SUBSTITUTE((SUBSTITUTE('Неочищенные данные'!I76, " ", "")), ",", ".") * 1000)</f>
        <v>17085647000</v>
      </c>
      <c r="K74" s="27" t="e">
        <f>IF(ISNUMBER('Неочищенные данные'!J76), 'Неочищенные данные'!J76 * 1000, SUBSTITUTE((SUBSTITUTE('Неочищенные данные'!J76, " ", "")), ",", ".") * 1000)</f>
        <v>#VALUE!</v>
      </c>
      <c r="L74" s="27">
        <f>IF(ISNUMBER('Неочищенные данные'!K76), 'Неочищенные данные'!K76 * 1000, SUBSTITUTE((SUBSTITUTE('Неочищенные данные'!K76, " ", "")), ",", ".") * 1000)</f>
        <v>1722105000</v>
      </c>
      <c r="M74" s="27">
        <f>IF(ISNUMBER('Неочищенные данные'!L76), 'Неочищенные данные'!L76 * 1000, SUBSTITUTE((SUBSTITUTE('Неочищенные данные'!L76, " ", "")), ",", ".") * 1000)</f>
        <v>349548000</v>
      </c>
      <c r="N74" s="27">
        <f>IF(ISNUMBER('Неочищенные данные'!M76), 'Неочищенные данные'!M76 * 1000, SUBSTITUTE((SUBSTITUTE('Неочищенные данные'!M76, " ", "")), ",", ".") * 1000)</f>
        <v>1009198000</v>
      </c>
      <c r="O74" s="27">
        <f>IF(ISNUMBER('Неочищенные данные'!N76), 'Неочищенные данные'!N76 * 1000, SUBSTITUTE((SUBSTITUTE('Неочищенные данные'!N76, " ", "")), ",", ".") * 1000)</f>
        <v>204084000</v>
      </c>
      <c r="P74" s="1">
        <f>VLOOKUP(YEAR(B74), 'ИПЦ ГКС'!$B$5:$D$34, 3, TRUE)</f>
        <v>3.0400000000000063</v>
      </c>
      <c r="Q74" s="28">
        <f>VLOOKUP(B74, RUONIA!A74:B2539, 2, FALSE)</f>
        <v>7.5</v>
      </c>
      <c r="R74" s="1">
        <f>VLOOKUP(B74, Treasury!$D$1:$G$3498, 2, FALSE)</f>
        <v>2.5099999999999998</v>
      </c>
      <c r="S74" s="1">
        <f>VLOOKUP(B74, Treasury!$D$1:$G$3498, 3, FALSE)</f>
        <v>2.48</v>
      </c>
      <c r="T74" s="1">
        <f>VLOOKUP(B74, Treasury!$D$1:$G$3498, 4, FALSE)</f>
        <v>2.67</v>
      </c>
      <c r="U74" s="1">
        <f>VLOOKUP(B74, 'OFZ Yield'!$A:$M, 5, FALSE)</f>
        <v>7.58</v>
      </c>
      <c r="V74" s="1">
        <f>VLOOKUP(B74, 'OFZ Yield'!$A:$M, 7, FALSE)</f>
        <v>7.88</v>
      </c>
      <c r="W74" s="1">
        <f>VLOOKUP(B74, 'OFZ Yield'!$A:$M, 9, FALSE)</f>
        <v>8.23</v>
      </c>
      <c r="X74" s="1" t="str">
        <f>VLOOKUP(B74, IMOEX!$A$1:$B$3284, 2, FALSE)</f>
        <v>2.494,63</v>
      </c>
      <c r="Y74" s="1">
        <f t="shared" si="3"/>
        <v>0.20297717038159693</v>
      </c>
      <c r="Z74" s="1">
        <f t="shared" si="4"/>
        <v>9.9213735515546375</v>
      </c>
      <c r="AA74" s="1" t="e">
        <f ca="1">_xludf.IFNA(VLOOKUP(A74, 'Неочищенные данные'!A76:AI510, 35, FALSE), 0)</f>
        <v>#NAME?</v>
      </c>
      <c r="AB74" s="1">
        <f t="shared" si="5"/>
        <v>0</v>
      </c>
    </row>
    <row r="75" spans="1:28" ht="15.75" customHeight="1">
      <c r="A75" s="3" t="s">
        <v>104</v>
      </c>
      <c r="B75" s="29">
        <v>43187</v>
      </c>
      <c r="C75" s="3" t="s">
        <v>106</v>
      </c>
      <c r="D75" s="3" t="e">
        <f ca="1">_xludf.IFNA(VLOOKUP(C75, Рейтинг!$A$2:$C$22, 3, FALSE), VLOOKUP(C75, Рейтинг!$B$2:$C$22, 2, FALSE))</f>
        <v>#NAME?</v>
      </c>
      <c r="E75" s="27" t="e">
        <f>IF(ISNUMBER('Неочищенные данные'!D77), 'Неочищенные данные'!D77 * 1, SUBSTITUTE((SUBSTITUTE('Неочищенные данные'!D77, " ", "")), ",", ".") * 1)</f>
        <v>#VALUE!</v>
      </c>
      <c r="F75" s="27" t="e">
        <f>IF(ISNUMBER('Неочищенные данные'!E77), 'Неочищенные данные'!E77 * 1, SUBSTITUTE((SUBSTITUTE('Неочищенные данные'!E77, " ", "")), ",", ".") * 1)</f>
        <v>#VALUE!</v>
      </c>
      <c r="G75" s="27" t="e">
        <f>IF(ISNUMBER('Неочищенные данные'!F77), 'Неочищенные данные'!F77 * 1, SUBSTITUTE((SUBSTITUTE('Неочищенные данные'!F77, " ", "")), ",", ".") * 1)</f>
        <v>#VALUE!</v>
      </c>
      <c r="H75" s="27">
        <f>IF(ISNUMBER('Неочищенные данные'!G77), 'Неочищенные данные'!G77 * 1, SUBSTITUTE((SUBSTITUTE('Неочищенные данные'!G77, " ", "")), ",", ".") * 1)</f>
        <v>0</v>
      </c>
      <c r="I75" s="27" t="e">
        <f>IF(ISNUMBER('Неочищенные данные'!H77), 'Неочищенные данные'!H77 * 1, SUBSTITUTE((SUBSTITUTE('Неочищенные данные'!H77, " ", "")), ",", ".") * 1)</f>
        <v>#VALUE!</v>
      </c>
      <c r="J75" s="27" t="e">
        <f>IF(ISNUMBER('Неочищенные данные'!I77), 'Неочищенные данные'!I77 * 1, SUBSTITUTE((SUBSTITUTE('Неочищенные данные'!I77, " ", "")), ",", ".") * 1)</f>
        <v>#VALUE!</v>
      </c>
      <c r="K75" s="27" t="e">
        <f>IF(ISNUMBER('Неочищенные данные'!J77), 'Неочищенные данные'!J77 * 1, SUBSTITUTE((SUBSTITUTE('Неочищенные данные'!J77, " ", "")), ",", ".") * 1)</f>
        <v>#VALUE!</v>
      </c>
      <c r="L75" s="27" t="e">
        <f>IF(ISNUMBER('Неочищенные данные'!K77), 'Неочищенные данные'!K77 * 1, SUBSTITUTE((SUBSTITUTE('Неочищенные данные'!K77, " ", "")), ",", ".") * 1)</f>
        <v>#VALUE!</v>
      </c>
      <c r="M75" s="27" t="e">
        <f>IF(ISNUMBER('Неочищенные данные'!L77), 'Неочищенные данные'!L77 * 1, SUBSTITUTE((SUBSTITUTE('Неочищенные данные'!L77, " ", "")), ",", ".") * 1)</f>
        <v>#VALUE!</v>
      </c>
      <c r="N75" s="27" t="e">
        <f>IF(ISNUMBER('Неочищенные данные'!M77), 'Неочищенные данные'!M77 * 1, SUBSTITUTE((SUBSTITUTE('Неочищенные данные'!M77, " ", "")), ",", ".") * 1)</f>
        <v>#VALUE!</v>
      </c>
      <c r="O75" s="27" t="e">
        <f>IF(ISNUMBER('Неочищенные данные'!N77), 'Неочищенные данные'!N77 * 1, SUBSTITUTE((SUBSTITUTE('Неочищенные данные'!N77, " ", "")), ",", ".") * 1)</f>
        <v>#VALUE!</v>
      </c>
      <c r="P75" s="1">
        <f>VLOOKUP(YEAR(B75), 'ИПЦ ГКС'!$B$5:$D$34, 3, TRUE)</f>
        <v>4.2600000000000051</v>
      </c>
      <c r="Q75" s="28">
        <f>VLOOKUP(B75, RUONIA!A75:B2540, 2, FALSE)</f>
        <v>6.88</v>
      </c>
      <c r="R75" s="1">
        <f>VLOOKUP(B75, Treasury!$D$1:$G$3498, 2, FALSE)</f>
        <v>2.2799999999999998</v>
      </c>
      <c r="S75" s="1">
        <f>VLOOKUP(B75, Treasury!$D$1:$G$3498, 3, FALSE)</f>
        <v>2.59</v>
      </c>
      <c r="T75" s="1">
        <f>VLOOKUP(B75, Treasury!$D$1:$G$3498, 4, FALSE)</f>
        <v>2.77</v>
      </c>
      <c r="U75" s="1">
        <f>VLOOKUP(B75, 'OFZ Yield'!$A:$M, 5, FALSE)</f>
        <v>6.2</v>
      </c>
      <c r="V75" s="1">
        <f>VLOOKUP(B75, 'OFZ Yield'!$A:$M, 7, FALSE)</f>
        <v>6.43</v>
      </c>
      <c r="W75" s="1">
        <f>VLOOKUP(B75, 'OFZ Yield'!$A:$M, 9, FALSE)</f>
        <v>6.85</v>
      </c>
      <c r="X75" s="1" t="str">
        <f>VLOOKUP(B75, IMOEX!$A$1:$B$3284, 2, FALSE)</f>
        <v>2.249,23</v>
      </c>
      <c r="Y75" s="1" t="e">
        <f t="shared" si="3"/>
        <v>#VALUE!</v>
      </c>
      <c r="Z75" s="1" t="e">
        <f t="shared" si="4"/>
        <v>#VALUE!</v>
      </c>
      <c r="AA75" s="1" t="e">
        <f ca="1">_xludf.IFNA(VLOOKUP(A75, 'Неочищенные данные'!A77:AI511, 35, FALSE), 0)</f>
        <v>#NAME?</v>
      </c>
      <c r="AB75" s="1">
        <f t="shared" si="5"/>
        <v>0</v>
      </c>
    </row>
    <row r="76" spans="1:28" ht="15.75" customHeight="1">
      <c r="A76" s="3" t="s">
        <v>104</v>
      </c>
      <c r="B76" s="29">
        <v>42993</v>
      </c>
      <c r="C76" s="3" t="s">
        <v>58</v>
      </c>
      <c r="D76" s="3" t="e">
        <f ca="1">_xludf.IFNA(VLOOKUP(C76, Рейтинг!$A$2:$C$22, 3, FALSE), VLOOKUP(C76, Рейтинг!$B$2:$C$22, 2, FALSE))</f>
        <v>#NAME?</v>
      </c>
      <c r="E76" s="27">
        <f>IF(ISNUMBER('Неочищенные данные'!D78), 'Неочищенные данные'!D78 * 1000, SUBSTITUTE((SUBSTITUTE('Неочищенные данные'!D78, " ", "")), ",", ".") * 1000)</f>
        <v>659644000</v>
      </c>
      <c r="F76" s="27" t="e">
        <f>IF(ISNUMBER('Неочищенные данные'!E78), 'Неочищенные данные'!E78 * 1000, SUBSTITUTE((SUBSTITUTE('Неочищенные данные'!E78, " ", "")), ",", ".") * 1000)</f>
        <v>#VALUE!</v>
      </c>
      <c r="G76" s="27">
        <f>IF(ISNUMBER('Неочищенные данные'!F78), 'Неочищенные данные'!F78 * 1000, SUBSTITUTE((SUBSTITUTE('Неочищенные данные'!F78, " ", "")), ",", ".") * 1000)</f>
        <v>14485878000</v>
      </c>
      <c r="H76" s="27">
        <f>IF(ISNUMBER('Неочищенные данные'!G78), 'Неочищенные данные'!G78 * 1000, SUBSTITUTE((SUBSTITUTE('Неочищенные данные'!G78, " ", "")), ",", ".") * 1000)</f>
        <v>0</v>
      </c>
      <c r="I76" s="27">
        <f>IF(ISNUMBER('Неочищенные данные'!H78), 'Неочищенные данные'!H78 * 1000, SUBSTITUTE((SUBSTITUTE('Неочищенные данные'!H78, " ", "")), ",", ".") * 1000)</f>
        <v>776000</v>
      </c>
      <c r="J76" s="27">
        <f>IF(ISNUMBER('Неочищенные данные'!I78), 'Неочищенные данные'!I78 * 1000, SUBSTITUTE((SUBSTITUTE('Неочищенные данные'!I78, " ", "")), ",", ".") * 1000)</f>
        <v>13176199000</v>
      </c>
      <c r="K76" s="27" t="e">
        <f>IF(ISNUMBER('Неочищенные данные'!J78), 'Неочищенные данные'!J78 * 1000, SUBSTITUTE((SUBSTITUTE('Неочищенные данные'!J78, " ", "")), ",", ".") * 1000)</f>
        <v>#VALUE!</v>
      </c>
      <c r="L76" s="27">
        <f>IF(ISNUMBER('Неочищенные данные'!K78), 'Неочищенные данные'!K78 * 1000, SUBSTITUTE((SUBSTITUTE('Неочищенные данные'!K78, " ", "")), ",", ".") * 1000)</f>
        <v>14485878000</v>
      </c>
      <c r="M76" s="27">
        <f>IF(ISNUMBER('Неочищенные данные'!L78), 'Неочищенные данные'!L78 * 1000, SUBSTITUTE((SUBSTITUTE('Неочищенные данные'!L78, " ", "")), ",", ".") * 1000)</f>
        <v>828067000</v>
      </c>
      <c r="N76" s="27">
        <f>IF(ISNUMBER('Неочищенные данные'!M78), 'Неочищенные данные'!M78 * 1000, SUBSTITUTE((SUBSTITUTE('Неочищенные данные'!M78, " ", "")), ",", ".") * 1000)</f>
        <v>2559175000</v>
      </c>
      <c r="O76" s="27">
        <f>IF(ISNUMBER('Неочищенные данные'!N78), 'Неочищенные данные'!N78 * 1000, SUBSTITUTE((SUBSTITUTE('Неочищенные данные'!N78, " ", "")), ",", ".") * 1000)</f>
        <v>666368000</v>
      </c>
      <c r="P76" s="1">
        <f>VLOOKUP(YEAR(B76), 'ИПЦ ГКС'!$B$5:$D$34, 3, TRUE)</f>
        <v>2.5100000000000051</v>
      </c>
      <c r="Q76" s="28">
        <f>VLOOKUP(B76, RUONIA!A76:B2541, 2, FALSE)</f>
        <v>8.69</v>
      </c>
      <c r="R76" s="1">
        <f>VLOOKUP(B76, Treasury!$D$1:$G$3498, 2, FALSE)</f>
        <v>1.39</v>
      </c>
      <c r="S76" s="1">
        <f>VLOOKUP(B76, Treasury!$D$1:$G$3498, 3, FALSE)</f>
        <v>1.81</v>
      </c>
      <c r="T76" s="1">
        <f>VLOOKUP(B76, Treasury!$D$1:$G$3498, 4, FALSE)</f>
        <v>2.2000000000000002</v>
      </c>
      <c r="U76" s="1">
        <f>VLOOKUP(B76, 'OFZ Yield'!$A:$M, 5, FALSE)</f>
        <v>7.6</v>
      </c>
      <c r="V76" s="1">
        <f>VLOOKUP(B76, 'OFZ Yield'!$A:$M, 7, FALSE)</f>
        <v>7.58</v>
      </c>
      <c r="W76" s="1">
        <f>VLOOKUP(B76, 'OFZ Yield'!$A:$M, 9, FALSE)</f>
        <v>7.5</v>
      </c>
      <c r="X76" s="1" t="str">
        <f>VLOOKUP(B76, IMOEX!$A$1:$B$3284, 2, FALSE)</f>
        <v>2.053,81</v>
      </c>
      <c r="Y76" s="1">
        <f t="shared" si="3"/>
        <v>5.7163742508393345E-2</v>
      </c>
      <c r="Z76" s="1">
        <f t="shared" si="4"/>
        <v>0.90958925651589773</v>
      </c>
      <c r="AA76" s="1" t="e">
        <f ca="1">_xludf.IFNA(VLOOKUP(A76, 'Неочищенные данные'!A78:AI512, 35, FALSE), 0)</f>
        <v>#NAME?</v>
      </c>
      <c r="AB76" s="1">
        <f t="shared" si="5"/>
        <v>0</v>
      </c>
    </row>
    <row r="77" spans="1:28" ht="15.75" customHeight="1">
      <c r="A77" s="3" t="s">
        <v>104</v>
      </c>
      <c r="B77" s="29">
        <v>42703</v>
      </c>
      <c r="C77" s="3" t="s">
        <v>35</v>
      </c>
      <c r="D77" s="3" t="e">
        <f ca="1">_xludf.IFNA(VLOOKUP(C77, Рейтинг!$A$2:$C$22, 3, FALSE), VLOOKUP(C77, Рейтинг!$B$2:$C$22, 2, FALSE))</f>
        <v>#NAME?</v>
      </c>
      <c r="E77" s="27">
        <f>IF(ISNUMBER('Неочищенные данные'!D79), 'Неочищенные данные'!D79 * 1000, SUBSTITUTE((SUBSTITUTE('Неочищенные данные'!D79, " ", "")), ",", ".") * 1000)</f>
        <v>522305000</v>
      </c>
      <c r="F77" s="27" t="e">
        <f>IF(ISNUMBER('Неочищенные данные'!E79), 'Неочищенные данные'!E79 * 1000, SUBSTITUTE((SUBSTITUTE('Неочищенные данные'!E79, " ", "")), ",", ".") * 1000)</f>
        <v>#VALUE!</v>
      </c>
      <c r="G77" s="27">
        <f>IF(ISNUMBER('Неочищенные данные'!F79), 'Неочищенные данные'!F79 * 1000, SUBSTITUTE((SUBSTITUTE('Неочищенные данные'!F79, " ", "")), ",", ".") * 1000)</f>
        <v>11762954000</v>
      </c>
      <c r="H77" s="27">
        <f>IF(ISNUMBER('Неочищенные данные'!G79), 'Неочищенные данные'!G79 * 1000, SUBSTITUTE((SUBSTITUTE('Неочищенные данные'!G79, " ", "")), ",", ".") * 1000)</f>
        <v>0</v>
      </c>
      <c r="I77" s="27">
        <f>IF(ISNUMBER('Неочищенные данные'!H79), 'Неочищенные данные'!H79 * 1000, SUBSTITUTE((SUBSTITUTE('Неочищенные данные'!H79, " ", "")), ",", ".") * 1000)</f>
        <v>0</v>
      </c>
      <c r="J77" s="27">
        <f>IF(ISNUMBER('Неочищенные данные'!I79), 'Неочищенные данные'!I79 * 1000, SUBSTITUTE((SUBSTITUTE('Неочищенные данные'!I79, " ", "")), ",", ".") * 1000)</f>
        <v>11334770000</v>
      </c>
      <c r="K77" s="27" t="e">
        <f>IF(ISNUMBER('Неочищенные данные'!J79), 'Неочищенные данные'!J79 * 1000, SUBSTITUTE((SUBSTITUTE('Неочищенные данные'!J79, " ", "")), ",", ".") * 1000)</f>
        <v>#VALUE!</v>
      </c>
      <c r="L77" s="27">
        <f>IF(ISNUMBER('Неочищенные данные'!K79), 'Неочищенные данные'!K79 * 1000, SUBSTITUTE((SUBSTITUTE('Неочищенные данные'!K79, " ", "")), ",", ".") * 1000)</f>
        <v>428184000</v>
      </c>
      <c r="M77" s="27">
        <f>IF(ISNUMBER('Неочищенные данные'!L79), 'Неочищенные данные'!L79 * 1000, SUBSTITUTE((SUBSTITUTE('Неочищенные данные'!L79, " ", "")), ",", ".") * 1000)</f>
        <v>100283000</v>
      </c>
      <c r="N77" s="27">
        <f>IF(ISNUMBER('Неочищенные данные'!M79), 'Неочищенные данные'!M79 * 1000, SUBSTITUTE((SUBSTITUTE('Неочищенные данные'!M79, " ", "")), ",", ".") * 1000)</f>
        <v>3488112000</v>
      </c>
      <c r="O77" s="27">
        <f>IF(ISNUMBER('Неочищенные данные'!N79), 'Неочищенные данные'!N79 * 1000, SUBSTITUTE((SUBSTITUTE('Неочищенные данные'!N79, " ", "")), ",", ".") * 1000)</f>
        <v>728816000</v>
      </c>
      <c r="P77" s="1">
        <f>VLOOKUP(YEAR(B77), 'ИПЦ ГКС'!$B$5:$D$34, 3, TRUE)</f>
        <v>5.3900000000000006</v>
      </c>
      <c r="Q77" s="28">
        <f>VLOOKUP(B77, RUONIA!A77:B2542, 2, FALSE)</f>
        <v>10.17</v>
      </c>
      <c r="R77" s="1">
        <f>VLOOKUP(B77, Treasury!$D$1:$G$3498, 2, FALSE)</f>
        <v>1.0900000000000001</v>
      </c>
      <c r="S77" s="1">
        <f>VLOOKUP(B77, Treasury!$D$1:$G$3498, 3, FALSE)</f>
        <v>1.78</v>
      </c>
      <c r="T77" s="1">
        <f>VLOOKUP(B77, Treasury!$D$1:$G$3498, 4, FALSE)</f>
        <v>2.2999999999999998</v>
      </c>
      <c r="U77" s="1">
        <f>VLOOKUP(B77, 'OFZ Yield'!$A:$M, 5, FALSE)</f>
        <v>8.9600000000000009</v>
      </c>
      <c r="V77" s="1">
        <f>VLOOKUP(B77, 'OFZ Yield'!$A:$M, 7, FALSE)</f>
        <v>8.85</v>
      </c>
      <c r="W77" s="1">
        <f>VLOOKUP(B77, 'OFZ Yield'!$A:$M, 9, FALSE)</f>
        <v>8.9</v>
      </c>
      <c r="X77" s="1" t="str">
        <f>VLOOKUP(B77, IMOEX!$A$1:$B$3284, 2, FALSE)</f>
        <v>2.086,84</v>
      </c>
      <c r="Y77" s="1">
        <f t="shared" si="3"/>
        <v>0.23420538833772397</v>
      </c>
      <c r="Z77" s="1">
        <f t="shared" si="4"/>
        <v>26.471727107972274</v>
      </c>
      <c r="AA77" s="1" t="e">
        <f ca="1">_xludf.IFNA(VLOOKUP(A77, 'Неочищенные данные'!A79:AI513, 35, FALSE), 0)</f>
        <v>#NAME?</v>
      </c>
      <c r="AB77" s="1">
        <f t="shared" si="5"/>
        <v>0</v>
      </c>
    </row>
    <row r="78" spans="1:28" ht="15.75" customHeight="1">
      <c r="A78" s="3" t="s">
        <v>104</v>
      </c>
      <c r="B78" s="29">
        <v>42347</v>
      </c>
      <c r="C78" s="3" t="s">
        <v>35</v>
      </c>
      <c r="D78" s="3" t="e">
        <f ca="1">_xludf.IFNA(VLOOKUP(C78, Рейтинг!$A$2:$C$22, 3, FALSE), VLOOKUP(C78, Рейтинг!$B$2:$C$22, 2, FALSE))</f>
        <v>#NAME?</v>
      </c>
      <c r="E78" s="27">
        <f>IF(ISNUMBER('Неочищенные данные'!D80), 'Неочищенные данные'!D80 * 1000, SUBSTITUTE((SUBSTITUTE('Неочищенные данные'!D80, " ", "")), ",", ".") * 1000)</f>
        <v>301273000</v>
      </c>
      <c r="F78" s="27" t="e">
        <f>IF(ISNUMBER('Неочищенные данные'!E80), 'Неочищенные данные'!E80 * 1000, SUBSTITUTE((SUBSTITUTE('Неочищенные данные'!E80, " ", "")), ",", ".") * 1000)</f>
        <v>#VALUE!</v>
      </c>
      <c r="G78" s="27">
        <f>IF(ISNUMBER('Неочищенные данные'!F80), 'Неочищенные данные'!F80 * 1000, SUBSTITUTE((SUBSTITUTE('Неочищенные данные'!F80, " ", "")), ",", ".") * 1000)</f>
        <v>7966177000</v>
      </c>
      <c r="H78" s="27">
        <f>IF(ISNUMBER('Неочищенные данные'!G80), 'Неочищенные данные'!G80 * 1000, SUBSTITUTE((SUBSTITUTE('Неочищенные данные'!G80, " ", "")), ",", ".") * 1000)</f>
        <v>0</v>
      </c>
      <c r="I78" s="27">
        <f>IF(ISNUMBER('Неочищенные данные'!H80), 'Неочищенные данные'!H80 * 1000, SUBSTITUTE((SUBSTITUTE('Неочищенные данные'!H80, " ", "")), ",", ".") * 1000)</f>
        <v>0</v>
      </c>
      <c r="J78" s="27">
        <f>IF(ISNUMBER('Неочищенные данные'!I80), 'Неочищенные данные'!I80 * 1000, SUBSTITUTE((SUBSTITUTE('Неочищенные данные'!I80, " ", "")), ",", ".") * 1000)</f>
        <v>7638276000</v>
      </c>
      <c r="K78" s="27" t="e">
        <f>IF(ISNUMBER('Неочищенные данные'!J80), 'Неочищенные данные'!J80 * 1000, SUBSTITUTE((SUBSTITUTE('Неочищенные данные'!J80, " ", "")), ",", ".") * 1000)</f>
        <v>#VALUE!</v>
      </c>
      <c r="L78" s="27">
        <f>IF(ISNUMBER('Неочищенные данные'!K80), 'Неочищенные данные'!K80 * 1000, SUBSTITUTE((SUBSTITUTE('Неочищенные данные'!K80, " ", "")), ",", ".") * 1000)</f>
        <v>327901000</v>
      </c>
      <c r="M78" s="27">
        <f>IF(ISNUMBER('Неочищенные данные'!L80), 'Неочищенные данные'!L80 * 1000, SUBSTITUTE((SUBSTITUTE('Неочищенные данные'!L80, " ", "")), ",", ".") * 1000)</f>
        <v>81965000</v>
      </c>
      <c r="N78" s="27">
        <f>IF(ISNUMBER('Неочищенные данные'!M80), 'Неочищенные данные'!M80 * 1000, SUBSTITUTE((SUBSTITUTE('Неочищенные данные'!M80, " ", "")), ",", ".") * 1000)</f>
        <v>1926766000</v>
      </c>
      <c r="O78" s="27">
        <f>IF(ISNUMBER('Неочищенные данные'!N80), 'Неочищенные данные'!N80 * 1000, SUBSTITUTE((SUBSTITUTE('Неочищенные данные'!N80, " ", "")), ",", ".") * 1000)</f>
        <v>744045000</v>
      </c>
      <c r="P78" s="1">
        <f>VLOOKUP(YEAR(B78), 'ИПЦ ГКС'!$B$5:$D$34, 3, TRUE)</f>
        <v>12.909999999999997</v>
      </c>
      <c r="Q78" s="28">
        <f>VLOOKUP(B78, RUONIA!A78:B2543, 2, FALSE)</f>
        <v>11.3</v>
      </c>
      <c r="R78" s="1">
        <f>VLOOKUP(B78, Treasury!$D$1:$G$3498, 2, FALSE)</f>
        <v>0.93</v>
      </c>
      <c r="S78" s="1">
        <f>VLOOKUP(B78, Treasury!$D$1:$G$3498, 3, FALSE)</f>
        <v>1.64</v>
      </c>
      <c r="T78" s="1">
        <f>VLOOKUP(B78, Treasury!$D$1:$G$3498, 4, FALSE)</f>
        <v>2.2200000000000002</v>
      </c>
      <c r="U78" s="1">
        <f>VLOOKUP(B78, 'OFZ Yield'!$A:$M, 5, FALSE)</f>
        <v>10.48</v>
      </c>
      <c r="V78" s="1">
        <f>VLOOKUP(B78, 'OFZ Yield'!$A:$M, 7, FALSE)</f>
        <v>10.24</v>
      </c>
      <c r="W78" s="1">
        <f>VLOOKUP(B78, 'OFZ Yield'!$A:$M, 9, FALSE)</f>
        <v>9.91</v>
      </c>
      <c r="X78" s="1" t="str">
        <f>VLOOKUP(B78, IMOEX!$A$1:$B$3284, 2, FALSE)</f>
        <v>1.733,09</v>
      </c>
      <c r="Y78" s="1">
        <f t="shared" si="3"/>
        <v>0.24996874056498761</v>
      </c>
      <c r="Z78" s="1">
        <f t="shared" si="4"/>
        <v>23.294457778414827</v>
      </c>
      <c r="AA78" s="1" t="e">
        <f ca="1">_xludf.IFNA(VLOOKUP(A78, 'Неочищенные данные'!A80:AI514, 35, FALSE), 0)</f>
        <v>#NAME?</v>
      </c>
      <c r="AB78" s="1">
        <f t="shared" si="5"/>
        <v>0</v>
      </c>
    </row>
    <row r="79" spans="1:28" ht="15.75" customHeight="1">
      <c r="A79" s="3" t="s">
        <v>104</v>
      </c>
      <c r="B79" s="29">
        <v>42003</v>
      </c>
      <c r="C79" s="3" t="s">
        <v>35</v>
      </c>
      <c r="D79" s="3" t="e">
        <f ca="1">_xludf.IFNA(VLOOKUP(C79, Рейтинг!$A$2:$C$22, 3, FALSE), VLOOKUP(C79, Рейтинг!$B$2:$C$22, 2, FALSE))</f>
        <v>#NAME?</v>
      </c>
      <c r="E79" s="27">
        <f>IF(ISNUMBER('Неочищенные данные'!D81), 'Неочищенные данные'!D81 * 1000, SUBSTITUTE((SUBSTITUTE('Неочищенные данные'!D81, " ", "")), ",", ".") * 1000)</f>
        <v>227776000</v>
      </c>
      <c r="F79" s="27" t="e">
        <f>IF(ISNUMBER('Неочищенные данные'!E81), 'Неочищенные данные'!E81 * 1000, SUBSTITUTE((SUBSTITUTE('Неочищенные данные'!E81, " ", "")), ",", ".") * 1000)</f>
        <v>#VALUE!</v>
      </c>
      <c r="G79" s="27">
        <f>IF(ISNUMBER('Неочищенные данные'!F81), 'Неочищенные данные'!F81 * 1000, SUBSTITUTE((SUBSTITUTE('Неочищенные данные'!F81, " ", "")), ",", ".") * 1000)</f>
        <v>5863693000</v>
      </c>
      <c r="H79" s="27">
        <f>IF(ISNUMBER('Неочищенные данные'!G81), 'Неочищенные данные'!G81 * 1000, SUBSTITUTE((SUBSTITUTE('Неочищенные данные'!G81, " ", "")), ",", ".") * 1000)</f>
        <v>0</v>
      </c>
      <c r="I79" s="27">
        <f>IF(ISNUMBER('Неочищенные данные'!H81), 'Неочищенные данные'!H81 * 1000, SUBSTITUTE((SUBSTITUTE('Неочищенные данные'!H81, " ", "")), ",", ".") * 1000)</f>
        <v>0</v>
      </c>
      <c r="J79" s="27">
        <f>IF(ISNUMBER('Неочищенные данные'!I81), 'Неочищенные данные'!I81 * 1000, SUBSTITUTE((SUBSTITUTE('Неочищенные данные'!I81, " ", "")), ",", ".") * 1000)</f>
        <v>5617757000</v>
      </c>
      <c r="K79" s="27" t="e">
        <f>IF(ISNUMBER('Неочищенные данные'!J81), 'Неочищенные данные'!J81 * 1000, SUBSTITUTE((SUBSTITUTE('Неочищенные данные'!J81, " ", "")), ",", ".") * 1000)</f>
        <v>#VALUE!</v>
      </c>
      <c r="L79" s="27">
        <f>IF(ISNUMBER('Неочищенные данные'!K81), 'Неочищенные данные'!K81 * 1000, SUBSTITUTE((SUBSTITUTE('Неочищенные данные'!K81, " ", "")), ",", ".") * 1000)</f>
        <v>245936000</v>
      </c>
      <c r="M79" s="27">
        <f>IF(ISNUMBER('Неочищенные данные'!L81), 'Неочищенные данные'!L81 * 1000, SUBSTITUTE((SUBSTITUTE('Неочищенные данные'!L81, " ", "")), ",", ".") * 1000)</f>
        <v>9621000</v>
      </c>
      <c r="N79" s="27">
        <f>IF(ISNUMBER('Неочищенные данные'!M81), 'Неочищенные данные'!M81 * 1000, SUBSTITUTE((SUBSTITUTE('Неочищенные данные'!M81, " ", "")), ",", ".") * 1000)</f>
        <v>1376716000</v>
      </c>
      <c r="O79" s="27">
        <f>IF(ISNUMBER('Неочищенные данные'!N81), 'Неочищенные данные'!N81 * 1000, SUBSTITUTE((SUBSTITUTE('Неочищенные данные'!N81, " ", "")), ",", ".") * 1000)</f>
        <v>808314000</v>
      </c>
      <c r="P79" s="1">
        <f>VLOOKUP(YEAR(B79), 'ИПЦ ГКС'!$B$5:$D$34, 3, TRUE)</f>
        <v>11.349999999999994</v>
      </c>
      <c r="Q79" s="28">
        <f>VLOOKUP(B79, RUONIA!A79:B2544, 2, FALSE)</f>
        <v>17.39</v>
      </c>
      <c r="R79" s="1">
        <f>VLOOKUP(B79, Treasury!$D$1:$G$3498, 2, FALSE)</f>
        <v>0.69</v>
      </c>
      <c r="S79" s="1">
        <f>VLOOKUP(B79, Treasury!$D$1:$G$3498, 3, FALSE)</f>
        <v>1.68</v>
      </c>
      <c r="T79" s="1">
        <f>VLOOKUP(B79, Treasury!$D$1:$G$3498, 4, FALSE)</f>
        <v>2.2000000000000002</v>
      </c>
      <c r="U79" s="1">
        <f>VLOOKUP(B79, 'OFZ Yield'!$A:$M, 5, FALSE)</f>
        <v>13.9</v>
      </c>
      <c r="V79" s="1">
        <f>VLOOKUP(B79, 'OFZ Yield'!$A:$M, 7, FALSE)</f>
        <v>15.51</v>
      </c>
      <c r="W79" s="1">
        <f>VLOOKUP(B79, 'OFZ Yield'!$A:$M, 9, FALSE)</f>
        <v>14.31</v>
      </c>
      <c r="X79" s="1" t="str">
        <f>VLOOKUP(B79, IMOEX!$A$1:$B$3284, 2, FALSE)</f>
        <v>1.396,61</v>
      </c>
      <c r="Y79" s="1">
        <f t="shared" si="3"/>
        <v>3.9119933641272524E-2</v>
      </c>
      <c r="Z79" s="1">
        <f t="shared" si="4"/>
        <v>22.842353295166223</v>
      </c>
      <c r="AA79" s="1" t="e">
        <f ca="1">_xludf.IFNA(VLOOKUP(A79, 'Неочищенные данные'!A81:AI515, 35, FALSE), 0)</f>
        <v>#NAME?</v>
      </c>
      <c r="AB79" s="1">
        <f t="shared" si="5"/>
        <v>0</v>
      </c>
    </row>
    <row r="80" spans="1:28" ht="15.75" customHeight="1">
      <c r="A80" s="3" t="s">
        <v>104</v>
      </c>
      <c r="B80" s="29">
        <v>41606</v>
      </c>
      <c r="C80" s="3" t="s">
        <v>35</v>
      </c>
      <c r="D80" s="3" t="e">
        <f ca="1">_xludf.IFNA(VLOOKUP(C80, Рейтинг!$A$2:$C$22, 3, FALSE), VLOOKUP(C80, Рейтинг!$B$2:$C$22, 2, FALSE))</f>
        <v>#NAME?</v>
      </c>
      <c r="E80" s="27">
        <f>IF(ISNUMBER('Неочищенные данные'!D82), 'Неочищенные данные'!D82 * 1000, SUBSTITUTE((SUBSTITUTE('Неочищенные данные'!D82, " ", "")), ",", ".") * 1000)</f>
        <v>142586000</v>
      </c>
      <c r="F80" s="27" t="e">
        <f>IF(ISNUMBER('Неочищенные данные'!E82), 'Неочищенные данные'!E82 * 1000, SUBSTITUTE((SUBSTITUTE('Неочищенные данные'!E82, " ", "")), ",", ".") * 1000)</f>
        <v>#VALUE!</v>
      </c>
      <c r="G80" s="27">
        <f>IF(ISNUMBER('Неочищенные данные'!F82), 'Неочищенные данные'!F82 * 1000, SUBSTITUTE((SUBSTITUTE('Неочищенные данные'!F82, " ", "")), ",", ".") * 1000)</f>
        <v>5187712000</v>
      </c>
      <c r="H80" s="27">
        <f>IF(ISNUMBER('Неочищенные данные'!G82), 'Неочищенные данные'!G82 * 1000, SUBSTITUTE((SUBSTITUTE('Неочищенные данные'!G82, " ", "")), ",", ".") * 1000)</f>
        <v>0</v>
      </c>
      <c r="I80" s="27">
        <f>IF(ISNUMBER('Неочищенные данные'!H82), 'Неочищенные данные'!H82 * 1000, SUBSTITUTE((SUBSTITUTE('Неочищенные данные'!H82, " ", "")), ",", ".") * 1000)</f>
        <v>8278000</v>
      </c>
      <c r="J80" s="27" t="e">
        <f>IF(ISNUMBER('Неочищенные данные'!I82), 'Неочищенные данные'!I82 * 1000, SUBSTITUTE((SUBSTITUTE('Неочищенные данные'!I82, " ", "")), ",", ".") * 1000)</f>
        <v>#VALUE!</v>
      </c>
      <c r="K80" s="27" t="e">
        <f>IF(ISNUMBER('Неочищенные данные'!J82), 'Неочищенные данные'!J82 * 1000, SUBSTITUTE((SUBSTITUTE('Неочищенные данные'!J82, " ", "")), ",", ".") * 1000)</f>
        <v>#VALUE!</v>
      </c>
      <c r="L80" s="27">
        <f>IF(ISNUMBER('Неочищенные данные'!K82), 'Неочищенные данные'!K82 * 1000, SUBSTITUTE((SUBSTITUTE('Неочищенные данные'!K82, " ", "")), ",", ".") * 1000)</f>
        <v>247737000</v>
      </c>
      <c r="M80" s="27">
        <f>IF(ISNUMBER('Неочищенные данные'!L82), 'Неочищенные данные'!L82 * 1000, SUBSTITUTE((SUBSTITUTE('Неочищенные данные'!L82, " ", "")), ",", ".") * 1000)</f>
        <v>320105000</v>
      </c>
      <c r="N80" s="27">
        <f>IF(ISNUMBER('Неочищенные данные'!M82), 'Неочищенные данные'!M82 * 1000, SUBSTITUTE((SUBSTITUTE('Неочищенные данные'!M82, " ", "")), ",", ".") * 1000)</f>
        <v>0</v>
      </c>
      <c r="O80" s="27">
        <f>IF(ISNUMBER('Неочищенные данные'!N82), 'Неочищенные данные'!N82 * 1000, SUBSTITUTE((SUBSTITUTE('Неочищенные данные'!N82, " ", "")), ",", ".") * 1000)</f>
        <v>0</v>
      </c>
      <c r="P80" s="1">
        <f>VLOOKUP(YEAR(B80), 'ИПЦ ГКС'!$B$5:$D$34, 3, TRUE)</f>
        <v>6.4699999999999989</v>
      </c>
      <c r="Q80" s="28">
        <f>VLOOKUP(B80, RUONIA!A80:B2545, 2, FALSE)</f>
        <v>6.5</v>
      </c>
      <c r="R80" s="1" t="e">
        <f>VLOOKUP(B80, Treasury!$D$1:$G$3498, 2, FALSE)</f>
        <v>#N/A</v>
      </c>
      <c r="S80" s="1" t="e">
        <f>VLOOKUP(B80, Treasury!$D$1:$G$3498, 3, FALSE)</f>
        <v>#N/A</v>
      </c>
      <c r="T80" s="1" t="e">
        <f>VLOOKUP(B80, Treasury!$D$1:$G$3498, 4, FALSE)</f>
        <v>#N/A</v>
      </c>
      <c r="U80" s="1">
        <f>VLOOKUP(B80, 'OFZ Yield'!$A:$M, 5, FALSE)</f>
        <v>6.23</v>
      </c>
      <c r="V80" s="1">
        <f>VLOOKUP(B80, 'OFZ Yield'!$A:$M, 7, FALSE)</f>
        <v>6.79</v>
      </c>
      <c r="W80" s="1">
        <f>VLOOKUP(B80, 'OFZ Yield'!$A:$M, 9, FALSE)</f>
        <v>7.58</v>
      </c>
      <c r="X80" s="1" t="str">
        <f>VLOOKUP(B80, IMOEX!$A$1:$B$3284, 2, FALSE)</f>
        <v>1.479,46</v>
      </c>
      <c r="Y80" s="1">
        <f t="shared" si="3"/>
        <v>1.2921162361698091</v>
      </c>
      <c r="Z80" s="1" t="e">
        <f t="shared" si="4"/>
        <v>#VALUE!</v>
      </c>
      <c r="AA80" s="1" t="e">
        <f ca="1">_xludf.IFNA(VLOOKUP(A80, 'Неочищенные данные'!A82:AI516, 35, FALSE), 0)</f>
        <v>#NAME?</v>
      </c>
      <c r="AB80" s="1">
        <f t="shared" si="5"/>
        <v>0</v>
      </c>
    </row>
    <row r="81" spans="1:28" ht="15.75" customHeight="1">
      <c r="A81" s="3" t="s">
        <v>112</v>
      </c>
      <c r="B81" s="29">
        <v>43857</v>
      </c>
      <c r="C81" s="3" t="s">
        <v>58</v>
      </c>
      <c r="D81" s="3" t="e">
        <f ca="1">_xludf.IFNA(VLOOKUP(C81, Рейтинг!$A$2:$C$22, 3, FALSE), VLOOKUP(C81, Рейтинг!$B$2:$C$22, 2, FALSE))</f>
        <v>#NAME?</v>
      </c>
      <c r="E81" s="27">
        <f>IF(ISNUMBER('Неочищенные данные'!D83), 'Неочищенные данные'!D83 * 1000, SUBSTITUTE((SUBSTITUTE('Неочищенные данные'!D83, " ", "")), ",", ".") * 1000)</f>
        <v>1449182000</v>
      </c>
      <c r="F81" s="27" t="e">
        <f>IF(ISNUMBER('Неочищенные данные'!E83), 'Неочищенные данные'!E83 * 1000, SUBSTITUTE((SUBSTITUTE('Неочищенные данные'!E83, " ", "")), ",", ".") * 1000)</f>
        <v>#VALUE!</v>
      </c>
      <c r="G81" s="27">
        <f>IF(ISNUMBER('Неочищенные данные'!F83), 'Неочищенные данные'!F83 * 1000, SUBSTITUTE((SUBSTITUTE('Неочищенные данные'!F83, " ", "")), ",", ".") * 1000)</f>
        <v>678622354000</v>
      </c>
      <c r="H81" s="27">
        <f>IF(ISNUMBER('Неочищенные данные'!G83), 'Неочищенные данные'!G83 * 1000, SUBSTITUTE((SUBSTITUTE('Неочищенные данные'!G83, " ", "")), ",", ".") * 1000)</f>
        <v>0</v>
      </c>
      <c r="I81" s="27">
        <f>IF(ISNUMBER('Неочищенные данные'!H83), 'Неочищенные данные'!H83 * 1000, SUBSTITUTE((SUBSTITUTE('Неочищенные данные'!H83, " ", "")), ",", ".") * 1000)</f>
        <v>44493000</v>
      </c>
      <c r="J81" s="27">
        <f>IF(ISNUMBER('Неочищенные данные'!I83), 'Неочищенные данные'!I83 * 1000, SUBSTITUTE((SUBSTITUTE('Неочищенные данные'!I83, " ", "")), ",", ".") * 1000)</f>
        <v>644672954000</v>
      </c>
      <c r="K81" s="27">
        <f>IF(ISNUMBER('Неочищенные данные'!J83), 'Неочищенные данные'!J83 * 1000, SUBSTITUTE((SUBSTITUTE('Неочищенные данные'!J83, " ", "")), ",", ".") * 1000)</f>
        <v>642050755000</v>
      </c>
      <c r="L81" s="27">
        <f>IF(ISNUMBER('Неочищенные данные'!K83), 'Неочищенные данные'!K83 * 1000, SUBSTITUTE((SUBSTITUTE('Неочищенные данные'!K83, " ", "")), ",", ".") * 1000)</f>
        <v>33949400000</v>
      </c>
      <c r="M81" s="27">
        <f>IF(ISNUMBER('Неочищенные данные'!L83), 'Неочищенные данные'!L83 * 1000, SUBSTITUTE((SUBSTITUTE('Неочищенные данные'!L83, " ", "")), ",", ".") * 1000)</f>
        <v>15200831000</v>
      </c>
      <c r="N81" s="27">
        <f>IF(ISNUMBER('Неочищенные данные'!M83), 'Неочищенные данные'!M83 * 1000, SUBSTITUTE((SUBSTITUTE('Неочищенные данные'!M83, " ", "")), ",", ".") * 1000)</f>
        <v>7615703000</v>
      </c>
      <c r="O81" s="27">
        <f>IF(ISNUMBER('Неочищенные данные'!N83), 'Неочищенные данные'!N83 * 1000, SUBSTITUTE((SUBSTITUTE('Неочищенные данные'!N83, " ", "")), ",", ".") * 1000)</f>
        <v>12447197000</v>
      </c>
      <c r="P81" s="1">
        <f>VLOOKUP(YEAR(B81), 'ИПЦ ГКС'!$B$5:$D$34, 3, TRUE)</f>
        <v>2.4000000000000057</v>
      </c>
      <c r="Q81" s="28">
        <f>VLOOKUP(B81, RUONIA!A81:B2546, 2, FALSE)</f>
        <v>6.19</v>
      </c>
      <c r="R81" s="1">
        <f>VLOOKUP(B81, Treasury!$D$1:$G$3498, 2, FALSE)</f>
        <v>1.44</v>
      </c>
      <c r="S81" s="1">
        <f>VLOOKUP(B81, Treasury!$D$1:$G$3498, 3, FALSE)</f>
        <v>1.44</v>
      </c>
      <c r="T81" s="1">
        <f>VLOOKUP(B81, Treasury!$D$1:$G$3498, 4, FALSE)</f>
        <v>1.61</v>
      </c>
      <c r="U81" s="1">
        <f>VLOOKUP(B81, 'OFZ Yield'!$A:$M, 5, FALSE)</f>
        <v>5.51</v>
      </c>
      <c r="V81" s="1">
        <f>VLOOKUP(B81, 'OFZ Yield'!$A:$M, 7, FALSE)</f>
        <v>5.66</v>
      </c>
      <c r="W81" s="1">
        <f>VLOOKUP(B81, 'OFZ Yield'!$A:$M, 9, FALSE)</f>
        <v>6.13</v>
      </c>
      <c r="X81" s="1" t="str">
        <f>VLOOKUP(B81, IMOEX!$A$1:$B$3284, 2, FALSE)</f>
        <v>3.085,16</v>
      </c>
      <c r="Y81" s="1">
        <f t="shared" si="3"/>
        <v>0.44774962149551978</v>
      </c>
      <c r="Z81" s="1">
        <f t="shared" si="4"/>
        <v>18.989229677107694</v>
      </c>
      <c r="AA81" s="1" t="e">
        <f ca="1">_xludf.IFNA(VLOOKUP(A81, 'Неочищенные данные'!A83:AI517, 35, FALSE), 0)</f>
        <v>#NAME?</v>
      </c>
      <c r="AB81" s="1">
        <f t="shared" si="5"/>
        <v>0</v>
      </c>
    </row>
    <row r="82" spans="1:28" ht="15.75" customHeight="1">
      <c r="A82" s="3" t="s">
        <v>112</v>
      </c>
      <c r="B82" s="29">
        <v>43665</v>
      </c>
      <c r="C82" s="3" t="s">
        <v>58</v>
      </c>
      <c r="D82" s="3" t="e">
        <f ca="1">_xludf.IFNA(VLOOKUP(C82, Рейтинг!$A$2:$C$22, 3, FALSE), VLOOKUP(C82, Рейтинг!$B$2:$C$22, 2, FALSE))</f>
        <v>#NAME?</v>
      </c>
      <c r="E82" s="27">
        <f>IF(ISNUMBER('Неочищенные данные'!D84), 'Неочищенные данные'!D84 * 1000, SUBSTITUTE((SUBSTITUTE('Неочищенные данные'!D84, " ", "")), ",", ".") * 1000)</f>
        <v>35530305000</v>
      </c>
      <c r="F82" s="27" t="e">
        <f>IF(ISNUMBER('Неочищенные данные'!E84), 'Неочищенные данные'!E84 * 1000, SUBSTITUTE((SUBSTITUTE('Неочищенные данные'!E84, " ", "")), ",", ".") * 1000)</f>
        <v>#VALUE!</v>
      </c>
      <c r="G82" s="27">
        <f>IF(ISNUMBER('Неочищенные данные'!F84), 'Неочищенные данные'!F84 * 1000, SUBSTITUTE((SUBSTITUTE('Неочищенные данные'!F84, " ", "")), ",", ".") * 1000)</f>
        <v>647260664000</v>
      </c>
      <c r="H82" s="27">
        <f>IF(ISNUMBER('Неочищенные данные'!G84), 'Неочищенные данные'!G84 * 1000, SUBSTITUTE((SUBSTITUTE('Неочищенные данные'!G84, " ", "")), ",", ".") * 1000)</f>
        <v>0</v>
      </c>
      <c r="I82" s="27">
        <f>IF(ISNUMBER('Неочищенные данные'!H84), 'Неочищенные данные'!H84 * 1000, SUBSTITUTE((SUBSTITUTE('Неочищенные данные'!H84, " ", "")), ",", ".") * 1000)</f>
        <v>27348000</v>
      </c>
      <c r="J82" s="27">
        <f>IF(ISNUMBER('Неочищенные данные'!I84), 'Неочищенные данные'!I84 * 1000, SUBSTITUTE((SUBSTITUTE('Неочищенные данные'!I84, " ", "")), ",", ".") * 1000)</f>
        <v>594350716000</v>
      </c>
      <c r="K82" s="27">
        <f>IF(ISNUMBER('Неочищенные данные'!J84), 'Неочищенные данные'!J84 * 1000, SUBSTITUTE((SUBSTITUTE('Неочищенные данные'!J84, " ", "")), ",", ".") * 1000)</f>
        <v>593884670000</v>
      </c>
      <c r="L82" s="27">
        <f>IF(ISNUMBER('Неочищенные данные'!K84), 'Неочищенные данные'!K84 * 1000, SUBSTITUTE((SUBSTITUTE('Неочищенные данные'!K84, " ", "")), ",", ".") * 1000)</f>
        <v>52909948000</v>
      </c>
      <c r="M82" s="27">
        <f>IF(ISNUMBER('Неочищенные данные'!L84), 'Неочищенные данные'!L84 * 1000, SUBSTITUTE((SUBSTITUTE('Неочищенные данные'!L84, " ", "")), ",", ".") * 1000)</f>
        <v>34161379000</v>
      </c>
      <c r="N82" s="27">
        <f>IF(ISNUMBER('Неочищенные данные'!M84), 'Неочищенные данные'!M84 * 1000, SUBSTITUTE((SUBSTITUTE('Неочищенные данные'!M84, " ", "")), ",", ".") * 1000)</f>
        <v>5387929000</v>
      </c>
      <c r="O82" s="27">
        <f>IF(ISNUMBER('Неочищенные данные'!N84), 'Неочищенные данные'!N84 * 1000, SUBSTITUTE((SUBSTITUTE('Неочищенные данные'!N84, " ", "")), ",", ".") * 1000)</f>
        <v>9413574000</v>
      </c>
      <c r="P82" s="1">
        <f>VLOOKUP(YEAR(B82), 'ИПЦ ГКС'!$B$5:$D$34, 3, TRUE)</f>
        <v>3.0400000000000063</v>
      </c>
      <c r="Q82" s="28">
        <f>VLOOKUP(B82, RUONIA!A82:B2547, 2, FALSE)</f>
        <v>7.27</v>
      </c>
      <c r="R82" s="1">
        <f>VLOOKUP(B82, Treasury!$D$1:$G$3498, 2, FALSE)</f>
        <v>1.8</v>
      </c>
      <c r="S82" s="1">
        <f>VLOOKUP(B82, Treasury!$D$1:$G$3498, 3, FALSE)</f>
        <v>1.8</v>
      </c>
      <c r="T82" s="1">
        <f>VLOOKUP(B82, Treasury!$D$1:$G$3498, 4, FALSE)</f>
        <v>2.0499999999999998</v>
      </c>
      <c r="U82" s="1">
        <f>VLOOKUP(B82, 'OFZ Yield'!$A:$M, 5, FALSE)</f>
        <v>6.97</v>
      </c>
      <c r="V82" s="1">
        <f>VLOOKUP(B82, 'OFZ Yield'!$A:$M, 7, FALSE)</f>
        <v>7.1</v>
      </c>
      <c r="W82" s="1">
        <f>VLOOKUP(B82, 'OFZ Yield'!$A:$M, 9, FALSE)</f>
        <v>7.31</v>
      </c>
      <c r="X82" s="1" t="str">
        <f>VLOOKUP(B82, IMOEX!$A$1:$B$3284, 2, FALSE)</f>
        <v>2.700,57</v>
      </c>
      <c r="Y82" s="1">
        <f t="shared" si="3"/>
        <v>0.64565134329748353</v>
      </c>
      <c r="Z82" s="1">
        <f t="shared" si="4"/>
        <v>11.233250805689698</v>
      </c>
      <c r="AA82" s="1" t="e">
        <f ca="1">_xludf.IFNA(VLOOKUP(A82, 'Неочищенные данные'!A84:AI518, 35, FALSE), 0)</f>
        <v>#NAME?</v>
      </c>
      <c r="AB82" s="1">
        <f t="shared" si="5"/>
        <v>0</v>
      </c>
    </row>
    <row r="83" spans="1:28" ht="15.75" customHeight="1">
      <c r="A83" s="3" t="s">
        <v>112</v>
      </c>
      <c r="B83" s="29">
        <v>43446</v>
      </c>
      <c r="C83" s="3" t="s">
        <v>58</v>
      </c>
      <c r="D83" s="3" t="e">
        <f ca="1">_xludf.IFNA(VLOOKUP(C83, Рейтинг!$A$2:$C$22, 3, FALSE), VLOOKUP(C83, Рейтинг!$B$2:$C$22, 2, FALSE))</f>
        <v>#NAME?</v>
      </c>
      <c r="E83" s="27">
        <f>IF(ISNUMBER('Неочищенные данные'!D85), 'Неочищенные данные'!D85 * 1000000, SUBSTITUTE((SUBSTITUTE('Неочищенные данные'!D85, " ", "")), ",", ".") * 1000)</f>
        <v>2135000000</v>
      </c>
      <c r="F83" s="27" t="e">
        <f>IF(ISNUMBER('Неочищенные данные'!E85), 'Неочищенные данные'!E85 * 1000000, SUBSTITUTE((SUBSTITUTE('Неочищенные данные'!E85, " ", "")), ",", ".") * 1000)</f>
        <v>#VALUE!</v>
      </c>
      <c r="G83" s="27">
        <f>IF(ISNUMBER('Неочищенные данные'!F85), 'Неочищенные данные'!F85 * 1000000, SUBSTITUTE((SUBSTITUTE('Неочищенные данные'!F85, " ", "")), ",", ".") * 1000)</f>
        <v>627764000000</v>
      </c>
      <c r="H83" s="27">
        <f>IF(ISNUMBER('Неочищенные данные'!G85), 'Неочищенные данные'!G85 * 1000000, SUBSTITUTE((SUBSTITUTE('Неочищенные данные'!G85, " ", "")), ",", ".") * 1000)</f>
        <v>0</v>
      </c>
      <c r="I83" s="27">
        <f>IF(ISNUMBER('Неочищенные данные'!H85), 'Неочищенные данные'!H85 * 1000000, SUBSTITUTE((SUBSTITUTE('Неочищенные данные'!H85, " ", "")), ",", ".") * 1000)</f>
        <v>1825000000</v>
      </c>
      <c r="J83" s="27">
        <f>IF(ISNUMBER('Неочищенные данные'!I85), 'Неочищенные данные'!I85 * 1000000, SUBSTITUTE((SUBSTITUTE('Неочищенные данные'!I85, " ", "")), ",", ".") * 1000)</f>
        <v>602425000000</v>
      </c>
      <c r="K83" s="27" t="e">
        <f>IF(ISNUMBER('Неочищенные данные'!J85), 'Неочищенные данные'!J85 * 1000000, SUBSTITUTE((SUBSTITUTE('Неочищенные данные'!J85, " ", "")), ",", ".") * 1000)</f>
        <v>#VALUE!</v>
      </c>
      <c r="L83" s="27">
        <f>IF(ISNUMBER('Неочищенные данные'!K85), 'Неочищенные данные'!K85 * 1000000, SUBSTITUTE((SUBSTITUTE('Неочищенные данные'!K85, " ", "")), ",", ".") * 1000)</f>
        <v>25339000000</v>
      </c>
      <c r="M83" s="27">
        <f>IF(ISNUMBER('Неочищенные данные'!L85), 'Неочищенные данные'!L85 * 1000000, SUBSTITUTE((SUBSTITUTE('Неочищенные данные'!L85, " ", "")), ",", ".") * 1000)</f>
        <v>8458000000</v>
      </c>
      <c r="N83" s="27">
        <f>IF(ISNUMBER('Неочищенные данные'!M85), 'Неочищенные данные'!M85 * 1000000, SUBSTITUTE((SUBSTITUTE('Неочищенные данные'!M85, " ", "")), ",", ".") * 1000)</f>
        <v>101463000000</v>
      </c>
      <c r="O83" s="27">
        <f>IF(ISNUMBER('Неочищенные данные'!N85), 'Неочищенные данные'!N85 * 1000000, SUBSTITUTE((SUBSTITUTE('Неочищенные данные'!N85, " ", "")), ",", ".") * 1000)</f>
        <v>17913000000</v>
      </c>
      <c r="P83" s="1">
        <f>VLOOKUP(YEAR(B83), 'ИПЦ ГКС'!$B$5:$D$34, 3, TRUE)</f>
        <v>4.2600000000000051</v>
      </c>
      <c r="Q83" s="28">
        <f>VLOOKUP(B83, RUONIA!A83:B2548, 2, FALSE)</f>
        <v>7.4</v>
      </c>
      <c r="R83" s="1">
        <f>VLOOKUP(B83, Treasury!$D$1:$G$3498, 2, FALSE)</f>
        <v>2.77</v>
      </c>
      <c r="S83" s="1">
        <f>VLOOKUP(B83, Treasury!$D$1:$G$3498, 3, FALSE)</f>
        <v>2.77</v>
      </c>
      <c r="T83" s="1">
        <f>VLOOKUP(B83, Treasury!$D$1:$G$3498, 4, FALSE)</f>
        <v>2.91</v>
      </c>
      <c r="U83" s="1">
        <f>VLOOKUP(B83, 'OFZ Yield'!$A:$M, 5, FALSE)</f>
        <v>7.78</v>
      </c>
      <c r="V83" s="1">
        <f>VLOOKUP(B83, 'OFZ Yield'!$A:$M, 7, FALSE)</f>
        <v>8.3000000000000007</v>
      </c>
      <c r="W83" s="1">
        <f>VLOOKUP(B83, 'OFZ Yield'!$A:$M, 9, FALSE)</f>
        <v>8.65</v>
      </c>
      <c r="X83" s="1" t="str">
        <f>VLOOKUP(B83, IMOEX!$A$1:$B$3284, 2, FALSE)</f>
        <v>2.370,35</v>
      </c>
      <c r="Y83" s="1">
        <f t="shared" si="3"/>
        <v>0.33379375665969452</v>
      </c>
      <c r="Z83" s="1">
        <f t="shared" si="4"/>
        <v>23.774616204270096</v>
      </c>
      <c r="AA83" s="1" t="e">
        <f ca="1">_xludf.IFNA(VLOOKUP(A83, 'Неочищенные данные'!A85:AI519, 35, FALSE), 0)</f>
        <v>#NAME?</v>
      </c>
      <c r="AB83" s="1">
        <f t="shared" si="5"/>
        <v>0</v>
      </c>
    </row>
    <row r="84" spans="1:28" ht="15.75" customHeight="1">
      <c r="A84" s="3" t="s">
        <v>112</v>
      </c>
      <c r="B84" s="29">
        <v>43096</v>
      </c>
      <c r="C84" s="3" t="s">
        <v>58</v>
      </c>
      <c r="D84" s="3" t="e">
        <f ca="1">_xludf.IFNA(VLOOKUP(C84, Рейтинг!$A$2:$C$22, 3, FALSE), VLOOKUP(C84, Рейтинг!$B$2:$C$22, 2, FALSE))</f>
        <v>#NAME?</v>
      </c>
      <c r="E84" s="27">
        <f>IF(ISNUMBER('Неочищенные данные'!D86), 'Неочищенные данные'!D86 * 1000000, SUBSTITUTE((SUBSTITUTE('Неочищенные данные'!D86, " ", "")), ",", ".") * 1000)</f>
        <v>4750000000</v>
      </c>
      <c r="F84" s="27" t="e">
        <f>IF(ISNUMBER('Неочищенные данные'!E86), 'Неочищенные данные'!E86 * 1000000, SUBSTITUTE((SUBSTITUTE('Неочищенные данные'!E86, " ", "")), ",", ".") * 1000)</f>
        <v>#VALUE!</v>
      </c>
      <c r="G84" s="27">
        <f>IF(ISNUMBER('Неочищенные данные'!F86), 'Неочищенные данные'!F86 * 1000000, SUBSTITUTE((SUBSTITUTE('Неочищенные данные'!F86, " ", "")), ",", ".") * 1000)</f>
        <v>513381000000</v>
      </c>
      <c r="H84" s="27">
        <f>IF(ISNUMBER('Неочищенные данные'!G86), 'Неочищенные данные'!G86 * 1000000, SUBSTITUTE((SUBSTITUTE('Неочищенные данные'!G86, " ", "")), ",", ".") * 1000)</f>
        <v>0</v>
      </c>
      <c r="I84" s="27">
        <f>IF(ISNUMBER('Неочищенные данные'!H86), 'Неочищенные данные'!H86 * 1000000, SUBSTITUTE((SUBSTITUTE('Неочищенные данные'!H86, " ", "")), ",", ".") * 1000)</f>
        <v>3506000000</v>
      </c>
      <c r="J84" s="27">
        <f>IF(ISNUMBER('Неочищенные данные'!I86), 'Неочищенные данные'!I86 * 1000000, SUBSTITUTE((SUBSTITUTE('Неочищенные данные'!I86, " ", "")), ",", ".") * 1000)</f>
        <v>496500000000</v>
      </c>
      <c r="K84" s="27" t="e">
        <f>IF(ISNUMBER('Неочищенные данные'!J86), 'Неочищенные данные'!J86 * 1000000, SUBSTITUTE((SUBSTITUTE('Неочищенные данные'!J86, " ", "")), ",", ".") * 1000)</f>
        <v>#VALUE!</v>
      </c>
      <c r="L84" s="27">
        <f>IF(ISNUMBER('Неочищенные данные'!K86), 'Неочищенные данные'!K86 * 1000000, SUBSTITUTE((SUBSTITUTE('Неочищенные данные'!K86, " ", "")), ",", ".") * 1000)</f>
        <v>16881000000</v>
      </c>
      <c r="M84" s="27">
        <f>IF(ISNUMBER('Неочищенные данные'!L86), 'Неочищенные данные'!L86 * 1000000, SUBSTITUTE((SUBSTITUTE('Неочищенные данные'!L86, " ", "")), ",", ".") * 1000)</f>
        <v>8107000000</v>
      </c>
      <c r="N84" s="27">
        <f>IF(ISNUMBER('Неочищенные данные'!M86), 'Неочищенные данные'!M86 * 1000000, SUBSTITUTE((SUBSTITUTE('Неочищенные данные'!M86, " ", "")), ",", ".") * 1000)</f>
        <v>109662000000</v>
      </c>
      <c r="O84" s="27">
        <f>IF(ISNUMBER('Неочищенные данные'!N86), 'Неочищенные данные'!N86 * 1000000, SUBSTITUTE((SUBSTITUTE('Неочищенные данные'!N86, " ", "")), ",", ".") * 1000)</f>
        <v>21790000000</v>
      </c>
      <c r="P84" s="1">
        <f>VLOOKUP(YEAR(B84), 'ИПЦ ГКС'!$B$5:$D$34, 3, TRUE)</f>
        <v>2.5100000000000051</v>
      </c>
      <c r="Q84" s="28">
        <f>VLOOKUP(B84, RUONIA!A84:B2549, 2, FALSE)</f>
        <v>7.41</v>
      </c>
      <c r="R84" s="1">
        <f>VLOOKUP(B84, Treasury!$D$1:$G$3498, 2, FALSE)</f>
        <v>1.89</v>
      </c>
      <c r="S84" s="1">
        <f>VLOOKUP(B84, Treasury!$D$1:$G$3498, 3, FALSE)</f>
        <v>2.2200000000000002</v>
      </c>
      <c r="T84" s="1">
        <f>VLOOKUP(B84, Treasury!$D$1:$G$3498, 4, FALSE)</f>
        <v>2.42</v>
      </c>
      <c r="U84" s="1">
        <f>VLOOKUP(B84, 'OFZ Yield'!$A:$M, 5, FALSE)</f>
        <v>6.7</v>
      </c>
      <c r="V84" s="1">
        <f>VLOOKUP(B84, 'OFZ Yield'!$A:$M, 7, FALSE)</f>
        <v>6.98</v>
      </c>
      <c r="W84" s="1">
        <f>VLOOKUP(B84, 'OFZ Yield'!$A:$M, 9, FALSE)</f>
        <v>7.37</v>
      </c>
      <c r="X84" s="1" t="str">
        <f>VLOOKUP(B84, IMOEX!$A$1:$B$3284, 2, FALSE)</f>
        <v>2.106,17</v>
      </c>
      <c r="Y84" s="1">
        <f t="shared" si="3"/>
        <v>0.48024406137077186</v>
      </c>
      <c r="Z84" s="1">
        <f t="shared" si="4"/>
        <v>29.411764705882351</v>
      </c>
      <c r="AA84" s="1" t="e">
        <f ca="1">_xludf.IFNA(VLOOKUP(A84, 'Неочищенные данные'!A86:AI520, 35, FALSE), 0)</f>
        <v>#NAME?</v>
      </c>
      <c r="AB84" s="1">
        <f t="shared" si="5"/>
        <v>0</v>
      </c>
    </row>
    <row r="85" spans="1:28" ht="15.75" customHeight="1">
      <c r="A85" s="3" t="s">
        <v>112</v>
      </c>
      <c r="B85" s="29">
        <v>42900</v>
      </c>
      <c r="C85" s="3" t="s">
        <v>58</v>
      </c>
      <c r="D85" s="3" t="e">
        <f ca="1">_xludf.IFNA(VLOOKUP(C85, Рейтинг!$A$2:$C$22, 3, FALSE), VLOOKUP(C85, Рейтинг!$B$2:$C$22, 2, FALSE))</f>
        <v>#NAME?</v>
      </c>
      <c r="E85" s="27">
        <f>IF(ISNUMBER('Неочищенные данные'!D87), 'Неочищенные данные'!D87 * 1000, SUBSTITUTE((SUBSTITUTE('Неочищенные данные'!D87, " ", "")), ",", ".") * 1000)</f>
        <v>16329830000</v>
      </c>
      <c r="F85" s="27" t="e">
        <f>IF(ISNUMBER('Неочищенные данные'!E87), 'Неочищенные данные'!E87 * 1000, SUBSTITUTE((SUBSTITUTE('Неочищенные данные'!E87, " ", "")), ",", ".") * 1000)</f>
        <v>#VALUE!</v>
      </c>
      <c r="G85" s="27">
        <f>IF(ISNUMBER('Неочищенные данные'!F87), 'Неочищенные данные'!F87 * 1000, SUBSTITUTE((SUBSTITUTE('Неочищенные данные'!F87, " ", "")), ",", ".") * 1000)</f>
        <v>480706929000</v>
      </c>
      <c r="H85" s="27">
        <f>IF(ISNUMBER('Неочищенные данные'!G87), 'Неочищенные данные'!G87 * 1000, SUBSTITUTE((SUBSTITUTE('Неочищенные данные'!G87, " ", "")), ",", ".") * 1000)</f>
        <v>0</v>
      </c>
      <c r="I85" s="27">
        <f>IF(ISNUMBER('Неочищенные данные'!H87), 'Неочищенные данные'!H87 * 1000, SUBSTITUTE((SUBSTITUTE('Неочищенные данные'!H87, " ", "")), ",", ".") * 1000)</f>
        <v>1271318000</v>
      </c>
      <c r="J85" s="27">
        <f>IF(ISNUMBER('Неочищенные данные'!I87), 'Неочищенные данные'!I87 * 1000, SUBSTITUTE((SUBSTITUTE('Неочищенные данные'!I87, " ", "")), ",", ".") * 1000)</f>
        <v>450186841000</v>
      </c>
      <c r="K85" s="27">
        <f>IF(ISNUMBER('Неочищенные данные'!J87), 'Неочищенные данные'!J87 * 1000, SUBSTITUTE((SUBSTITUTE('Неочищенные данные'!J87, " ", "")), ",", ".") * 1000)</f>
        <v>448675763000</v>
      </c>
      <c r="L85" s="27">
        <f>IF(ISNUMBER('Неочищенные данные'!K87), 'Неочищенные данные'!K87 * 1000, SUBSTITUTE((SUBSTITUTE('Неочищенные данные'!K87, " ", "")), ",", ".") * 1000)</f>
        <v>30520088000</v>
      </c>
      <c r="M85" s="27">
        <f>IF(ISNUMBER('Неочищенные данные'!L87), 'Неочищенные данные'!L87 * 1000, SUBSTITUTE((SUBSTITUTE('Неочищенные данные'!L87, " ", "")), ",", ".") * 1000)</f>
        <v>21835707000</v>
      </c>
      <c r="N85" s="27">
        <f>IF(ISNUMBER('Неочищенные данные'!M87), 'Неочищенные данные'!M87 * 1000, SUBSTITUTE((SUBSTITUTE('Неочищенные данные'!M87, " ", "")), ",", ".") * 1000)</f>
        <v>104095911000</v>
      </c>
      <c r="O85" s="27">
        <f>IF(ISNUMBER('Неочищенные данные'!N87), 'Неочищенные данные'!N87 * 1000, SUBSTITUTE((SUBSTITUTE('Неочищенные данные'!N87, " ", "")), ",", ".") * 1000)</f>
        <v>20600726000</v>
      </c>
      <c r="P85" s="1">
        <f>VLOOKUP(YEAR(B85), 'ИПЦ ГКС'!$B$5:$D$34, 3, TRUE)</f>
        <v>2.5100000000000051</v>
      </c>
      <c r="Q85" s="28">
        <f>VLOOKUP(B85, RUONIA!A85:B2550, 2, FALSE)</f>
        <v>9.19</v>
      </c>
      <c r="R85" s="1">
        <f>VLOOKUP(B85, Treasury!$D$1:$G$3498, 2, FALSE)</f>
        <v>1.35</v>
      </c>
      <c r="S85" s="1">
        <f>VLOOKUP(B85, Treasury!$D$1:$G$3498, 3, FALSE)</f>
        <v>1.74</v>
      </c>
      <c r="T85" s="1">
        <f>VLOOKUP(B85, Treasury!$D$1:$G$3498, 4, FALSE)</f>
        <v>2.15</v>
      </c>
      <c r="U85" s="1">
        <f>VLOOKUP(B85, 'OFZ Yield'!$A:$M, 5, FALSE)</f>
        <v>7.96</v>
      </c>
      <c r="V85" s="1">
        <f>VLOOKUP(B85, 'OFZ Yield'!$A:$M, 7, FALSE)</f>
        <v>7.8</v>
      </c>
      <c r="W85" s="1">
        <f>VLOOKUP(B85, 'OFZ Yield'!$A:$M, 9, FALSE)</f>
        <v>7.67</v>
      </c>
      <c r="X85" s="1" t="str">
        <f>VLOOKUP(B85, IMOEX!$A$1:$B$3284, 2, FALSE)</f>
        <v>1.838,32</v>
      </c>
      <c r="Y85" s="1">
        <f t="shared" si="3"/>
        <v>0.71545360550729731</v>
      </c>
      <c r="Z85" s="1">
        <f t="shared" si="4"/>
        <v>14.750509271139716</v>
      </c>
      <c r="AA85" s="1" t="e">
        <f ca="1">_xludf.IFNA(VLOOKUP(A85, 'Неочищенные данные'!A87:AI521, 35, FALSE), 0)</f>
        <v>#NAME?</v>
      </c>
      <c r="AB85" s="1">
        <f t="shared" si="5"/>
        <v>0</v>
      </c>
    </row>
    <row r="86" spans="1:28" ht="15.75" customHeight="1">
      <c r="A86" s="3" t="s">
        <v>112</v>
      </c>
      <c r="B86" s="29">
        <v>42710</v>
      </c>
      <c r="C86" s="3" t="s">
        <v>35</v>
      </c>
      <c r="D86" s="3" t="e">
        <f ca="1">_xludf.IFNA(VLOOKUP(C86, Рейтинг!$A$2:$C$22, 3, FALSE), VLOOKUP(C86, Рейтинг!$B$2:$C$22, 2, FALSE))</f>
        <v>#NAME?</v>
      </c>
      <c r="E86" s="27">
        <f>IF(ISNUMBER('Неочищенные данные'!D88), 'Неочищенные данные'!D88 * 1000000, SUBSTITUTE((SUBSTITUTE('Неочищенные данные'!D88, " ", "")), ",", ".") * 1000)</f>
        <v>46145000000</v>
      </c>
      <c r="F86" s="27" t="e">
        <f>IF(ISNUMBER('Неочищенные данные'!E88), 'Неочищенные данные'!E88 * 1000000, SUBSTITUTE((SUBSTITUTE('Неочищенные данные'!E88, " ", "")), ",", ".") * 1000)</f>
        <v>#VALUE!</v>
      </c>
      <c r="G86" s="27">
        <f>IF(ISNUMBER('Неочищенные данные'!F88), 'Неочищенные данные'!F88 * 1000000, SUBSTITUTE((SUBSTITUTE('Неочищенные данные'!F88, " ", "")), ",", ".") * 1000)</f>
        <v>379474000000</v>
      </c>
      <c r="H86" s="27">
        <f>IF(ISNUMBER('Неочищенные данные'!G88), 'Неочищенные данные'!G88 * 1000000, SUBSTITUTE((SUBSTITUTE('Неочищенные данные'!G88, " ", "")), ",", ".") * 1000)</f>
        <v>0</v>
      </c>
      <c r="I86" s="27">
        <f>IF(ISNUMBER('Неочищенные данные'!H88), 'Неочищенные данные'!H88 * 1000000, SUBSTITUTE((SUBSTITUTE('Неочищенные данные'!H88, " ", "")), ",", ".") * 1000)</f>
        <v>2279000000</v>
      </c>
      <c r="J86" s="27">
        <f>IF(ISNUMBER('Неочищенные данные'!I88), 'Неочищенные данные'!I88 * 1000000, SUBSTITUTE((SUBSTITUTE('Неочищенные данные'!I88, " ", "")), ",", ".") * 1000)</f>
        <v>371074000000</v>
      </c>
      <c r="K86" s="27" t="e">
        <f>IF(ISNUMBER('Неочищенные данные'!J88), 'Неочищенные данные'!J88 * 1000000, SUBSTITUTE((SUBSTITUTE('Неочищенные данные'!J88, " ", "")), ",", ".") * 1000)</f>
        <v>#VALUE!</v>
      </c>
      <c r="L86" s="27">
        <f>IF(ISNUMBER('Неочищенные данные'!K88), 'Неочищенные данные'!K88 * 1000000, SUBSTITUTE((SUBSTITUTE('Неочищенные данные'!K88, " ", "")), ",", ".") * 1000)</f>
        <v>8400000000</v>
      </c>
      <c r="M86" s="27">
        <f>IF(ISNUMBER('Неочищенные данные'!L88), 'Неочищенные данные'!L88 * 1000000, SUBSTITUTE((SUBSTITUTE('Неочищенные данные'!L88, " ", "")), ",", ".") * 1000)</f>
        <v>5813000000</v>
      </c>
      <c r="N86" s="27">
        <f>IF(ISNUMBER('Неочищенные данные'!M88), 'Неочищенные данные'!M88 * 1000000, SUBSTITUTE((SUBSTITUTE('Неочищенные данные'!M88, " ", "")), ",", ".") * 1000)</f>
        <v>103263000000</v>
      </c>
      <c r="O86" s="27">
        <f>IF(ISNUMBER('Неочищенные данные'!N88), 'Неочищенные данные'!N88 * 1000000, SUBSTITUTE((SUBSTITUTE('Неочищенные данные'!N88, " ", "")), ",", ".") * 1000)</f>
        <v>19358000000</v>
      </c>
      <c r="P86" s="1">
        <f>VLOOKUP(YEAR(B86), 'ИПЦ ГКС'!$B$5:$D$34, 3, TRUE)</f>
        <v>5.3900000000000006</v>
      </c>
      <c r="Q86" s="28">
        <f>VLOOKUP(B86, RUONIA!A86:B2551, 2, FALSE)</f>
        <v>10.130000000000001</v>
      </c>
      <c r="R86" s="1">
        <f>VLOOKUP(B86, Treasury!$D$1:$G$3498, 2, FALSE)</f>
        <v>1.1200000000000001</v>
      </c>
      <c r="S86" s="1">
        <f>VLOOKUP(B86, Treasury!$D$1:$G$3498, 3, FALSE)</f>
        <v>1.84</v>
      </c>
      <c r="T86" s="1">
        <f>VLOOKUP(B86, Treasury!$D$1:$G$3498, 4, FALSE)</f>
        <v>2.39</v>
      </c>
      <c r="U86" s="1">
        <f>VLOOKUP(B86, 'OFZ Yield'!$A:$M, 5, FALSE)</f>
        <v>8.86</v>
      </c>
      <c r="V86" s="1">
        <f>VLOOKUP(B86, 'OFZ Yield'!$A:$M, 7, FALSE)</f>
        <v>8.6999999999999993</v>
      </c>
      <c r="W86" s="1">
        <f>VLOOKUP(B86, 'OFZ Yield'!$A:$M, 9, FALSE)</f>
        <v>8.7200000000000006</v>
      </c>
      <c r="X86" s="1" t="str">
        <f>VLOOKUP(B86, IMOEX!$A$1:$B$3284, 2, FALSE)</f>
        <v>2.152,35</v>
      </c>
      <c r="Y86" s="1">
        <f t="shared" si="3"/>
        <v>0.69202380952380949</v>
      </c>
      <c r="Z86" s="1">
        <f t="shared" si="4"/>
        <v>44.175476190476189</v>
      </c>
      <c r="AA86" s="1" t="e">
        <f ca="1">_xludf.IFNA(VLOOKUP(A86, 'Неочищенные данные'!A88:AI522, 35, FALSE), 0)</f>
        <v>#NAME?</v>
      </c>
      <c r="AB86" s="1">
        <f t="shared" si="5"/>
        <v>0</v>
      </c>
    </row>
    <row r="87" spans="1:28" ht="15.75" customHeight="1">
      <c r="A87" s="3" t="s">
        <v>112</v>
      </c>
      <c r="B87" s="29">
        <v>42418</v>
      </c>
      <c r="C87" s="3" t="s">
        <v>35</v>
      </c>
      <c r="D87" s="3" t="e">
        <f ca="1">_xludf.IFNA(VLOOKUP(C87, Рейтинг!$A$2:$C$22, 3, FALSE), VLOOKUP(C87, Рейтинг!$B$2:$C$22, 2, FALSE))</f>
        <v>#NAME?</v>
      </c>
      <c r="E87" s="27">
        <f>IF(ISNUMBER('Неочищенные данные'!D89), 'Неочищенные данные'!D89 * 1000000, SUBSTITUTE((SUBSTITUTE('Неочищенные данные'!D89, " ", "")), ",", ".") * 1000)</f>
        <v>2329000000</v>
      </c>
      <c r="F87" s="27" t="e">
        <f>IF(ISNUMBER('Неочищенные данные'!E89), 'Неочищенные данные'!E89 * 1000000, SUBSTITUTE((SUBSTITUTE('Неочищенные данные'!E89, " ", "")), ",", ".") * 1000)</f>
        <v>#VALUE!</v>
      </c>
      <c r="G87" s="27">
        <f>IF(ISNUMBER('Неочищенные данные'!F89), 'Неочищенные данные'!F89 * 1000000, SUBSTITUTE((SUBSTITUTE('Неочищенные данные'!F89, " ", "")), ",", ".") * 1000)</f>
        <v>261587000000</v>
      </c>
      <c r="H87" s="27">
        <f>IF(ISNUMBER('Неочищенные данные'!G89), 'Неочищенные данные'!G89 * 1000000, SUBSTITUTE((SUBSTITUTE('Неочищенные данные'!G89, " ", "")), ",", ".") * 1000)</f>
        <v>0</v>
      </c>
      <c r="I87" s="27">
        <f>IF(ISNUMBER('Неочищенные данные'!H89), 'Неочищенные данные'!H89 * 1000000, SUBSTITUTE((SUBSTITUTE('Неочищенные данные'!H89, " ", "")), ",", ".") * 1000)</f>
        <v>2107000000</v>
      </c>
      <c r="J87" s="27">
        <f>IF(ISNUMBER('Неочищенные данные'!I89), 'Неочищенные данные'!I89 * 1000000, SUBSTITUTE((SUBSTITUTE('Неочищенные данные'!I89, " ", "")), ",", ".") * 1000)</f>
        <v>258920000000</v>
      </c>
      <c r="K87" s="27" t="e">
        <f>IF(ISNUMBER('Неочищенные данные'!J89), 'Неочищенные данные'!J89 * 1000000, SUBSTITUTE((SUBSTITUTE('Неочищенные данные'!J89, " ", "")), ",", ".") * 1000)</f>
        <v>#VALUE!</v>
      </c>
      <c r="L87" s="27">
        <f>IF(ISNUMBER('Неочищенные данные'!K89), 'Неочищенные данные'!K89 * 1000000, SUBSTITUTE((SUBSTITUTE('Неочищенные данные'!K89, " ", "")), ",", ".") * 1000)</f>
        <v>2667000000</v>
      </c>
      <c r="M87" s="27">
        <f>IF(ISNUMBER('Неочищенные данные'!L89), 'Неочищенные данные'!L89 * 1000000, SUBSTITUTE((SUBSTITUTE('Неочищенные данные'!L89, " ", "")), ",", ".") * 1000)</f>
        <v>3874000000</v>
      </c>
      <c r="N87" s="27">
        <f>IF(ISNUMBER('Неочищенные данные'!M89), 'Неочищенные данные'!M89 * 1000000, SUBSTITUTE((SUBSTITUTE('Неочищенные данные'!M89, " ", "")), ",", ".") * 1000)</f>
        <v>162275000000</v>
      </c>
      <c r="O87" s="27">
        <f>IF(ISNUMBER('Неочищенные данные'!N89), 'Неочищенные данные'!N89 * 1000000, SUBSTITUTE((SUBSTITUTE('Неочищенные данные'!N89, " ", "")), ",", ".") * 1000)</f>
        <v>8083000000</v>
      </c>
      <c r="P87" s="1">
        <f>VLOOKUP(YEAR(B87), 'ИПЦ ГКС'!$B$5:$D$34, 3, TRUE)</f>
        <v>5.3900000000000006</v>
      </c>
      <c r="Q87" s="28">
        <f>VLOOKUP(B87, RUONIA!A87:B2552, 2, FALSE)</f>
        <v>10.98</v>
      </c>
      <c r="R87" s="1">
        <f>VLOOKUP(B87, Treasury!$D$1:$G$3498, 2, FALSE)</f>
        <v>0.71</v>
      </c>
      <c r="S87" s="1">
        <f>VLOOKUP(B87, Treasury!$D$1:$G$3498, 3, FALSE)</f>
        <v>1.21</v>
      </c>
      <c r="T87" s="1">
        <f>VLOOKUP(B87, Treasury!$D$1:$G$3498, 4, FALSE)</f>
        <v>1.75</v>
      </c>
      <c r="U87" s="1">
        <f>VLOOKUP(B87, 'OFZ Yield'!$A:$M, 5, FALSE)</f>
        <v>9.9</v>
      </c>
      <c r="V87" s="1">
        <f>VLOOKUP(B87, 'OFZ Yield'!$A:$M, 7, FALSE)</f>
        <v>10.1</v>
      </c>
      <c r="W87" s="1">
        <f>VLOOKUP(B87, 'OFZ Yield'!$A:$M, 9, FALSE)</f>
        <v>10</v>
      </c>
      <c r="X87" s="1" t="str">
        <f>VLOOKUP(B87, IMOEX!$A$1:$B$3284, 2, FALSE)</f>
        <v>1.807,21</v>
      </c>
      <c r="Y87" s="1">
        <f t="shared" si="3"/>
        <v>1.4525684289463816</v>
      </c>
      <c r="Z87" s="1">
        <f t="shared" si="4"/>
        <v>97.082864641919755</v>
      </c>
      <c r="AA87" s="1" t="e">
        <f ca="1">_xludf.IFNA(VLOOKUP(A87, 'Неочищенные данные'!A89:AI523, 35, FALSE), 0)</f>
        <v>#NAME?</v>
      </c>
      <c r="AB87" s="1">
        <f t="shared" si="5"/>
        <v>0</v>
      </c>
    </row>
    <row r="88" spans="1:28" ht="15.75" customHeight="1">
      <c r="A88" s="3" t="s">
        <v>112</v>
      </c>
      <c r="B88" s="29">
        <v>41962</v>
      </c>
      <c r="C88" s="3" t="s">
        <v>35</v>
      </c>
      <c r="D88" s="3" t="e">
        <f ca="1">_xludf.IFNA(VLOOKUP(C88, Рейтинг!$A$2:$C$22, 3, FALSE), VLOOKUP(C88, Рейтинг!$B$2:$C$22, 2, FALSE))</f>
        <v>#NAME?</v>
      </c>
      <c r="E88" s="27">
        <f>IF(ISNUMBER('Неочищенные данные'!D90), 'Неочищенные данные'!D90 * 1000, SUBSTITUTE((SUBSTITUTE('Неочищенные данные'!D90, " ", "")), ",", ".") * 1000)</f>
        <v>1076873000</v>
      </c>
      <c r="F88" s="27" t="e">
        <f>IF(ISNUMBER('Неочищенные данные'!E90), 'Неочищенные данные'!E90 * 1000, SUBSTITUTE((SUBSTITUTE('Неочищенные данные'!E90, " ", "")), ",", ".") * 1000)</f>
        <v>#VALUE!</v>
      </c>
      <c r="G88" s="27">
        <f>IF(ISNUMBER('Неочищенные данные'!F90), 'Неочищенные данные'!F90 * 1000, SUBSTITUTE((SUBSTITUTE('Неочищенные данные'!F90, " ", "")), ",", ".") * 1000)</f>
        <v>86282016000</v>
      </c>
      <c r="H88" s="27">
        <f>IF(ISNUMBER('Неочищенные данные'!G90), 'Неочищенные данные'!G90 * 1000, SUBSTITUTE((SUBSTITUTE('Неочищенные данные'!G90, " ", "")), ",", ".") * 1000)</f>
        <v>0</v>
      </c>
      <c r="I88" s="27">
        <f>IF(ISNUMBER('Неочищенные данные'!H90), 'Неочищенные данные'!H90 * 1000, SUBSTITUTE((SUBSTITUTE('Неочищенные данные'!H90, " ", "")), ",", ".") * 1000)</f>
        <v>675569000</v>
      </c>
      <c r="J88" s="27" t="e">
        <f>IF(ISNUMBER('Неочищенные данные'!I90), 'Неочищенные данные'!I90 * 1000, SUBSTITUTE((SUBSTITUTE('Неочищенные данные'!I90, " ", "")), ",", ".") * 1000)</f>
        <v>#VALUE!</v>
      </c>
      <c r="K88" s="27" t="e">
        <f>IF(ISNUMBER('Неочищенные данные'!J90), 'Неочищенные данные'!J90 * 1000, SUBSTITUTE((SUBSTITUTE('Неочищенные данные'!J90, " ", "")), ",", ".") * 1000)</f>
        <v>#VALUE!</v>
      </c>
      <c r="L88" s="27">
        <f>IF(ISNUMBER('Неочищенные данные'!K90), 'Неочищенные данные'!K90 * 1000, SUBSTITUTE((SUBSTITUTE('Неочищенные данные'!K90, " ", "")), ",", ".") * 1000)</f>
        <v>1078200000</v>
      </c>
      <c r="M88" s="27">
        <f>IF(ISNUMBER('Неочищенные данные'!L90), 'Неочищенные данные'!L90 * 1000, SUBSTITUTE((SUBSTITUTE('Неочищенные данные'!L90, " ", "")), ",", ".") * 1000)</f>
        <v>1753510000</v>
      </c>
      <c r="N88" s="27">
        <f>IF(ISNUMBER('Неочищенные данные'!M90), 'Неочищенные данные'!M90 * 1000, SUBSTITUTE((SUBSTITUTE('Неочищенные данные'!M90, " ", "")), ",", ".") * 1000)</f>
        <v>0</v>
      </c>
      <c r="O88" s="27">
        <f>IF(ISNUMBER('Неочищенные данные'!N90), 'Неочищенные данные'!N90 * 1000, SUBSTITUTE((SUBSTITUTE('Неочищенные данные'!N90, " ", "")), ",", ".") * 1000)</f>
        <v>0</v>
      </c>
      <c r="P88" s="1">
        <f>VLOOKUP(YEAR(B88), 'ИПЦ ГКС'!$B$5:$D$34, 3, TRUE)</f>
        <v>11.349999999999994</v>
      </c>
      <c r="Q88" s="28">
        <f>VLOOKUP(B88, RUONIA!A88:B2553, 2, FALSE)</f>
        <v>10.029999999999999</v>
      </c>
      <c r="R88" s="1">
        <f>VLOOKUP(B88, Treasury!$D$1:$G$3498, 2, FALSE)</f>
        <v>0.54</v>
      </c>
      <c r="S88" s="1">
        <f>VLOOKUP(B88, Treasury!$D$1:$G$3498, 3, FALSE)</f>
        <v>1.66</v>
      </c>
      <c r="T88" s="1">
        <f>VLOOKUP(B88, Treasury!$D$1:$G$3498, 4, FALSE)</f>
        <v>2.36</v>
      </c>
      <c r="U88" s="1">
        <f>VLOOKUP(B88, 'OFZ Yield'!$A:$M, 5, FALSE)</f>
        <v>9.9700000000000006</v>
      </c>
      <c r="V88" s="1">
        <f>VLOOKUP(B88, 'OFZ Yield'!$A:$M, 7, FALSE)</f>
        <v>10.53</v>
      </c>
      <c r="W88" s="1">
        <f>VLOOKUP(B88, 'OFZ Yield'!$A:$M, 9, FALSE)</f>
        <v>10.45</v>
      </c>
      <c r="X88" s="1" t="str">
        <f>VLOOKUP(B88, IMOEX!$A$1:$B$3284, 2, FALSE)</f>
        <v>1.517,97</v>
      </c>
      <c r="Y88" s="1">
        <f t="shared" si="3"/>
        <v>1.6263309219068818</v>
      </c>
      <c r="Z88" s="1" t="e">
        <f t="shared" si="4"/>
        <v>#VALUE!</v>
      </c>
      <c r="AA88" s="1" t="e">
        <f ca="1">_xludf.IFNA(VLOOKUP(A88, 'Неочищенные данные'!A90:AI524, 35, FALSE), 0)</f>
        <v>#NAME?</v>
      </c>
      <c r="AB88" s="1">
        <f t="shared" si="5"/>
        <v>0</v>
      </c>
    </row>
    <row r="89" spans="1:28" ht="15.75" customHeight="1">
      <c r="A89" s="3" t="s">
        <v>112</v>
      </c>
      <c r="B89" s="29">
        <v>41562</v>
      </c>
      <c r="C89" s="3" t="s">
        <v>35</v>
      </c>
      <c r="D89" s="3" t="e">
        <f ca="1">_xludf.IFNA(VLOOKUP(C89, Рейтинг!$A$2:$C$22, 3, FALSE), VLOOKUP(C89, Рейтинг!$B$2:$C$22, 2, FALSE))</f>
        <v>#NAME?</v>
      </c>
      <c r="E89" s="27">
        <f>IF(ISNUMBER('Неочищенные данные'!D91), 'Неочищенные данные'!D91 * 1000, SUBSTITUTE((SUBSTITUTE('Неочищенные данные'!D91, " ", "")), ",", ".") * 1000)</f>
        <v>6293033000</v>
      </c>
      <c r="F89" s="27" t="e">
        <f>IF(ISNUMBER('Неочищенные данные'!E91), 'Неочищенные данные'!E91 * 1000, SUBSTITUTE((SUBSTITUTE('Неочищенные данные'!E91, " ", "")), ",", ".") * 1000)</f>
        <v>#VALUE!</v>
      </c>
      <c r="G89" s="27">
        <f>IF(ISNUMBER('Неочищенные данные'!F91), 'Неочищенные данные'!F91 * 1000, SUBSTITUTE((SUBSTITUTE('Неочищенные данные'!F91, " ", "")), ",", ".") * 1000)</f>
        <v>81769043000</v>
      </c>
      <c r="H89" s="27">
        <f>IF(ISNUMBER('Неочищенные данные'!G91), 'Неочищенные данные'!G91 * 1000, SUBSTITUTE((SUBSTITUTE('Неочищенные данные'!G91, " ", "")), ",", ".") * 1000)</f>
        <v>0</v>
      </c>
      <c r="I89" s="27">
        <f>IF(ISNUMBER('Неочищенные данные'!H91), 'Неочищенные данные'!H91 * 1000, SUBSTITUTE((SUBSTITUTE('Неочищенные данные'!H91, " ", "")), ",", ".") * 1000)</f>
        <v>23047000</v>
      </c>
      <c r="J89" s="27" t="e">
        <f>IF(ISNUMBER('Неочищенные данные'!I91), 'Неочищенные данные'!I91 * 1000, SUBSTITUTE((SUBSTITUTE('Неочищенные данные'!I91, " ", "")), ",", ".") * 1000)</f>
        <v>#VALUE!</v>
      </c>
      <c r="K89" s="27" t="e">
        <f>IF(ISNUMBER('Неочищенные данные'!J91), 'Неочищенные данные'!J91 * 1000, SUBSTITUTE((SUBSTITUTE('Неочищенные данные'!J91, " ", "")), ",", ".") * 1000)</f>
        <v>#VALUE!</v>
      </c>
      <c r="L89" s="27">
        <f>IF(ISNUMBER('Неочищенные данные'!K91), 'Неочищенные данные'!K91 * 1000, SUBSTITUTE((SUBSTITUTE('Неочищенные данные'!K91, " ", "")), ",", ".") * 1000)</f>
        <v>484992000</v>
      </c>
      <c r="M89" s="27">
        <f>IF(ISNUMBER('Неочищенные данные'!L91), 'Неочищенные данные'!L91 * 1000, SUBSTITUTE((SUBSTITUTE('Неочищенные данные'!L91, " ", "")), ",", ".") * 1000)</f>
        <v>1753510000</v>
      </c>
      <c r="N89" s="27">
        <f>IF(ISNUMBER('Неочищенные данные'!M91), 'Неочищенные данные'!M91 * 1000, SUBSTITUTE((SUBSTITUTE('Неочищенные данные'!M91, " ", "")), ",", ".") * 1000)</f>
        <v>0</v>
      </c>
      <c r="O89" s="27">
        <f>IF(ISNUMBER('Неочищенные данные'!N91), 'Неочищенные данные'!N91 * 1000, SUBSTITUTE((SUBSTITUTE('Неочищенные данные'!N91, " ", "")), ",", ".") * 1000)</f>
        <v>0</v>
      </c>
      <c r="P89" s="1">
        <f>VLOOKUP(YEAR(B89), 'ИПЦ ГКС'!$B$5:$D$34, 3, TRUE)</f>
        <v>6.4699999999999989</v>
      </c>
      <c r="Q89" s="28">
        <f>VLOOKUP(B89, RUONIA!A89:B2554, 2, FALSE)</f>
        <v>6.17</v>
      </c>
      <c r="R89" s="1">
        <f>VLOOKUP(B89, Treasury!$D$1:$G$3498, 2, FALSE)</f>
        <v>0.37</v>
      </c>
      <c r="S89" s="1">
        <f>VLOOKUP(B89, Treasury!$D$1:$G$3498, 3, FALSE)</f>
        <v>1.45</v>
      </c>
      <c r="T89" s="1">
        <f>VLOOKUP(B89, Treasury!$D$1:$G$3498, 4, FALSE)</f>
        <v>2.75</v>
      </c>
      <c r="U89" s="1">
        <f>VLOOKUP(B89, 'OFZ Yield'!$A:$M, 5, FALSE)</f>
        <v>6.1</v>
      </c>
      <c r="V89" s="1">
        <f>VLOOKUP(B89, 'OFZ Yield'!$A:$M, 7, FALSE)</f>
        <v>6.54</v>
      </c>
      <c r="W89" s="1">
        <f>VLOOKUP(B89, 'OFZ Yield'!$A:$M, 9, FALSE)</f>
        <v>7.24</v>
      </c>
      <c r="X89" s="1" t="str">
        <f>VLOOKUP(B89, IMOEX!$A$1:$B$3284, 2, FALSE)</f>
        <v>1.531,67</v>
      </c>
      <c r="Y89" s="1">
        <f t="shared" si="3"/>
        <v>3.6155441739245182</v>
      </c>
      <c r="Z89" s="1" t="e">
        <f t="shared" si="4"/>
        <v>#VALUE!</v>
      </c>
      <c r="AA89" s="1" t="e">
        <f ca="1">_xludf.IFNA(VLOOKUP(A89, 'Неочищенные данные'!A91:AI525, 35, FALSE), 0)</f>
        <v>#NAME?</v>
      </c>
      <c r="AB89" s="1">
        <f t="shared" si="5"/>
        <v>0</v>
      </c>
    </row>
    <row r="90" spans="1:28" ht="15.75" customHeight="1">
      <c r="A90" s="3" t="s">
        <v>122</v>
      </c>
      <c r="B90" s="29">
        <v>44097</v>
      </c>
      <c r="C90" s="3" t="s">
        <v>106</v>
      </c>
      <c r="D90" s="3" t="e">
        <f ca="1">_xludf.IFNA(VLOOKUP(C90, Рейтинг!$A$2:$C$22, 3, FALSE), VLOOKUP(C90, Рейтинг!$B$2:$C$22, 2, FALSE))</f>
        <v>#NAME?</v>
      </c>
      <c r="E90" s="27">
        <f>IF(ISNUMBER('Неочищенные данные'!D92), 'Неочищенные данные'!D92 * 1000, SUBSTITUTE((SUBSTITUTE('Неочищенные данные'!D92, " ", "")), ",", ".") * 1000)</f>
        <v>1277388000</v>
      </c>
      <c r="F90" s="27" t="e">
        <f>IF(ISNUMBER('Неочищенные данные'!E92), 'Неочищенные данные'!E92 * 1000, SUBSTITUTE((SUBSTITUTE('Неочищенные данные'!E92, " ", "")), ",", ".") * 1000)</f>
        <v>#VALUE!</v>
      </c>
      <c r="G90" s="27">
        <f>IF(ISNUMBER('Неочищенные данные'!F92), 'Неочищенные данные'!F92 * 1000, SUBSTITUTE((SUBSTITUTE('Неочищенные данные'!F92, " ", "")), ",", ".") * 1000)</f>
        <v>26063704000</v>
      </c>
      <c r="H90" s="27">
        <f>IF(ISNUMBER('Неочищенные данные'!G92), 'Неочищенные данные'!G92 * 1000, SUBSTITUTE((SUBSTITUTE('Неочищенные данные'!G92, " ", "")), ",", ".") * 1000)</f>
        <v>0</v>
      </c>
      <c r="I90" s="27">
        <f>IF(ISNUMBER('Неочищенные данные'!H92), 'Неочищенные данные'!H92 * 1000, SUBSTITUTE((SUBSTITUTE('Неочищенные данные'!H92, " ", "")), ",", ".") * 1000)</f>
        <v>605000</v>
      </c>
      <c r="J90" s="27">
        <f>IF(ISNUMBER('Неочищенные данные'!I92), 'Неочищенные данные'!I92 * 1000, SUBSTITUTE((SUBSTITUTE('Неочищенные данные'!I92, " ", "")), ",", ".") * 1000)</f>
        <v>23075672000</v>
      </c>
      <c r="K90" s="27">
        <f>IF(ISNUMBER('Неочищенные данные'!J92), 'Неочищенные данные'!J92 * 1000, SUBSTITUTE((SUBSTITUTE('Неочищенные данные'!J92, " ", "")), ",", ".") * 1000)</f>
        <v>23011154000</v>
      </c>
      <c r="L90" s="27">
        <f>IF(ISNUMBER('Неочищенные данные'!K92), 'Неочищенные данные'!K92 * 1000, SUBSTITUTE((SUBSTITUTE('Неочищенные данные'!K92, " ", "")), ",", ".") * 1000)</f>
        <v>2988032000</v>
      </c>
      <c r="M90" s="27">
        <f>IF(ISNUMBER('Неочищенные данные'!L92), 'Неочищенные данные'!L92 * 1000, SUBSTITUTE((SUBSTITUTE('Неочищенные данные'!L92, " ", "")), ",", ".") * 1000)</f>
        <v>1690845000</v>
      </c>
      <c r="N90" s="27">
        <f>IF(ISNUMBER('Неочищенные данные'!M92), 'Неочищенные данные'!M92 * 1000, SUBSTITUTE((SUBSTITUTE('Неочищенные данные'!M92, " ", "")), ",", ".") * 1000)</f>
        <v>341337000</v>
      </c>
      <c r="O90" s="27">
        <f>IF(ISNUMBER('Неочищенные данные'!N92), 'Неочищенные данные'!N92 * 1000, SUBSTITUTE((SUBSTITUTE('Неочищенные данные'!N92, " ", "")), ",", ".") * 1000)</f>
        <v>599190000</v>
      </c>
      <c r="P90" s="1">
        <f>VLOOKUP(YEAR(B90), 'ИПЦ ГКС'!$B$5:$D$34, 3, TRUE)</f>
        <v>2.4000000000000057</v>
      </c>
      <c r="Q90" s="1" t="e">
        <f>VLOOKUP(B90, RUONIA!A90:B2555, 2, FALSE)</f>
        <v>#N/A</v>
      </c>
      <c r="R90" s="1">
        <f>VLOOKUP(B90, Treasury!$D$1:$G$3498, 2, FALSE)</f>
        <v>0.14000000000000001</v>
      </c>
      <c r="S90" s="1">
        <f>VLOOKUP(B90, Treasury!$D$1:$G$3498, 3, FALSE)</f>
        <v>0.28000000000000003</v>
      </c>
      <c r="T90" s="1">
        <f>VLOOKUP(B90, Treasury!$D$1:$G$3498, 4, FALSE)</f>
        <v>0.68</v>
      </c>
      <c r="U90" s="1">
        <f>VLOOKUP(B90, 'OFZ Yield'!$A:$M, 5, FALSE)</f>
        <v>4.3</v>
      </c>
      <c r="V90" s="1">
        <f>VLOOKUP(B90, 'OFZ Yield'!$A:$M, 7, FALSE)</f>
        <v>5</v>
      </c>
      <c r="W90" s="1">
        <f>VLOOKUP(B90, 'OFZ Yield'!$A:$M, 9, FALSE)</f>
        <v>6.04</v>
      </c>
      <c r="X90" s="1" t="str">
        <f>VLOOKUP(B90, IMOEX!$A$1:$B$3284, 2, FALSE)</f>
        <v>2.916,39</v>
      </c>
      <c r="Y90" s="1">
        <f t="shared" si="3"/>
        <v>0.56587245384252916</v>
      </c>
      <c r="Z90" s="1">
        <f t="shared" si="4"/>
        <v>7.7226990875599721</v>
      </c>
      <c r="AA90" s="1" t="e">
        <f ca="1">_xludf.IFNA(VLOOKUP(A90, 'Неочищенные данные'!A92:AI526, 35, FALSE), 0)</f>
        <v>#NAME?</v>
      </c>
      <c r="AB90" s="1">
        <f t="shared" si="5"/>
        <v>0</v>
      </c>
    </row>
    <row r="91" spans="1:28" ht="15.75" customHeight="1">
      <c r="A91" s="3" t="s">
        <v>122</v>
      </c>
      <c r="B91" s="29">
        <v>43738</v>
      </c>
      <c r="C91" s="3" t="s">
        <v>106</v>
      </c>
      <c r="D91" s="3" t="e">
        <f ca="1">_xludf.IFNA(VLOOKUP(C91, Рейтинг!$A$2:$C$22, 3, FALSE), VLOOKUP(C91, Рейтинг!$B$2:$C$22, 2, FALSE))</f>
        <v>#NAME?</v>
      </c>
      <c r="E91" s="27">
        <f>IF(ISNUMBER('Неочищенные данные'!D93), 'Неочищенные данные'!D93 * 1000, SUBSTITUTE((SUBSTITUTE('Неочищенные данные'!D93, " ", "")), ",", ".") * 1000)</f>
        <v>264576000</v>
      </c>
      <c r="F91" s="27" t="e">
        <f>IF(ISNUMBER('Неочищенные данные'!E93), 'Неочищенные данные'!E93 * 1000, SUBSTITUTE((SUBSTITUTE('Неочищенные данные'!E93, " ", "")), ",", ".") * 1000)</f>
        <v>#VALUE!</v>
      </c>
      <c r="G91" s="27">
        <f>IF(ISNUMBER('Неочищенные данные'!F93), 'Неочищенные данные'!F93 * 1000, SUBSTITUTE((SUBSTITUTE('Неочищенные данные'!F93, " ", "")), ",", ".") * 1000)</f>
        <v>24321616000</v>
      </c>
      <c r="H91" s="27">
        <f>IF(ISNUMBER('Неочищенные данные'!G93), 'Неочищенные данные'!G93 * 1000, SUBSTITUTE((SUBSTITUTE('Неочищенные данные'!G93, " ", "")), ",", ".") * 1000)</f>
        <v>0</v>
      </c>
      <c r="I91" s="27">
        <f>IF(ISNUMBER('Неочищенные данные'!H93), 'Неочищенные данные'!H93 * 1000, SUBSTITUTE((SUBSTITUTE('Неочищенные данные'!H93, " ", "")), ",", ".") * 1000)</f>
        <v>6285000</v>
      </c>
      <c r="J91" s="27">
        <f>IF(ISNUMBER('Неочищенные данные'!I93), 'Неочищенные данные'!I93 * 1000, SUBSTITUTE((SUBSTITUTE('Неочищенные данные'!I93, " ", "")), ",", ".") * 1000)</f>
        <v>21759674000</v>
      </c>
      <c r="K91" s="27">
        <f>IF(ISNUMBER('Неочищенные данные'!J93), 'Неочищенные данные'!J93 * 1000, SUBSTITUTE((SUBSTITUTE('Неочищенные данные'!J93, " ", "")), ",", ".") * 1000)</f>
        <v>21696531000</v>
      </c>
      <c r="L91" s="27">
        <f>IF(ISNUMBER('Неочищенные данные'!K93), 'Неочищенные данные'!K93 * 1000, SUBSTITUTE((SUBSTITUTE('Неочищенные данные'!K93, " ", "")), ",", ".") * 1000)</f>
        <v>2561942000</v>
      </c>
      <c r="M91" s="27">
        <f>IF(ISNUMBER('Неочищенные данные'!L93), 'Неочищенные данные'!L93 * 1000, SUBSTITUTE((SUBSTITUTE('Неочищенные данные'!L93, " ", "")), ",", ".") * 1000)</f>
        <v>1582771000</v>
      </c>
      <c r="N91" s="27">
        <f>IF(ISNUMBER('Неочищенные данные'!M93), 'Неочищенные данные'!M93 * 1000, SUBSTITUTE((SUBSTITUTE('Неочищенные данные'!M93, " ", "")), ",", ".") * 1000)</f>
        <v>2952709000</v>
      </c>
      <c r="O91" s="27">
        <f>IF(ISNUMBER('Неочищенные данные'!N93), 'Неочищенные данные'!N93 * 1000, SUBSTITUTE((SUBSTITUTE('Неочищенные данные'!N93, " ", "")), ",", ".") * 1000)</f>
        <v>597860000</v>
      </c>
      <c r="P91" s="1">
        <f>VLOOKUP(YEAR(B91), 'ИПЦ ГКС'!$B$5:$D$34, 3, TRUE)</f>
        <v>3.0400000000000063</v>
      </c>
      <c r="Q91" s="28">
        <f>VLOOKUP(B91, RUONIA!A91:B2556, 2, FALSE)</f>
        <v>6.89</v>
      </c>
      <c r="R91" s="1">
        <f>VLOOKUP(B91, Treasury!$D$1:$G$3498, 2, FALSE)</f>
        <v>1.63</v>
      </c>
      <c r="S91" s="1">
        <f>VLOOKUP(B91, Treasury!$D$1:$G$3498, 3, FALSE)</f>
        <v>1.55</v>
      </c>
      <c r="T91" s="1">
        <f>VLOOKUP(B91, Treasury!$D$1:$G$3498, 4, FALSE)</f>
        <v>1.68</v>
      </c>
      <c r="U91" s="1">
        <f>VLOOKUP(B91, 'OFZ Yield'!$A:$M, 5, FALSE)</f>
        <v>6.53</v>
      </c>
      <c r="V91" s="1">
        <f>VLOOKUP(B91, 'OFZ Yield'!$A:$M, 7, FALSE)</f>
        <v>6.67</v>
      </c>
      <c r="W91" s="1">
        <f>VLOOKUP(B91, 'OFZ Yield'!$A:$M, 9, FALSE)</f>
        <v>6.93</v>
      </c>
      <c r="X91" s="1" t="str">
        <f>VLOOKUP(B91, IMOEX!$A$1:$B$3284, 2, FALSE)</f>
        <v>2.747,18</v>
      </c>
      <c r="Y91" s="1">
        <f t="shared" si="3"/>
        <v>0.61780126169913296</v>
      </c>
      <c r="Z91" s="1">
        <f t="shared" si="4"/>
        <v>8.4934295936441959</v>
      </c>
      <c r="AA91" s="1" t="e">
        <f ca="1">_xludf.IFNA(VLOOKUP(A91, 'Неочищенные данные'!A93:AI527, 35, FALSE), 0)</f>
        <v>#NAME?</v>
      </c>
      <c r="AB91" s="1">
        <f t="shared" si="5"/>
        <v>0</v>
      </c>
    </row>
    <row r="92" spans="1:28" ht="15.75" customHeight="1">
      <c r="A92" s="3" t="s">
        <v>122</v>
      </c>
      <c r="B92" s="29">
        <v>43388</v>
      </c>
      <c r="C92" s="3" t="s">
        <v>106</v>
      </c>
      <c r="D92" s="3" t="e">
        <f ca="1">_xludf.IFNA(VLOOKUP(C92, Рейтинг!$A$2:$C$22, 3, FALSE), VLOOKUP(C92, Рейтинг!$B$2:$C$22, 2, FALSE))</f>
        <v>#NAME?</v>
      </c>
      <c r="E92" s="27">
        <f>IF(ISNUMBER('Неочищенные данные'!D94), 'Неочищенные данные'!D94 * 1000, SUBSTITUTE((SUBSTITUTE('Неочищенные данные'!D94, " ", "")), ",", ".") * 1000)</f>
        <v>1344522000</v>
      </c>
      <c r="F92" s="27" t="e">
        <f>IF(ISNUMBER('Неочищенные данные'!E94), 'Неочищенные данные'!E94 * 1000, SUBSTITUTE((SUBSTITUTE('Неочищенные данные'!E94, " ", "")), ",", ".") * 1000)</f>
        <v>#VALUE!</v>
      </c>
      <c r="G92" s="27">
        <f>IF(ISNUMBER('Неочищенные данные'!F94), 'Неочищенные данные'!F94 * 1000, SUBSTITUTE((SUBSTITUTE('Неочищенные данные'!F94, " ", "")), ",", ".") * 1000)</f>
        <v>19931047000</v>
      </c>
      <c r="H92" s="27">
        <f>IF(ISNUMBER('Неочищенные данные'!G94), 'Неочищенные данные'!G94 * 1000, SUBSTITUTE((SUBSTITUTE('Неочищенные данные'!G94, " ", "")), ",", ".") * 1000)</f>
        <v>0</v>
      </c>
      <c r="I92" s="27">
        <f>IF(ISNUMBER('Неочищенные данные'!H94), 'Неочищенные данные'!H94 * 1000, SUBSTITUTE((SUBSTITUTE('Неочищенные данные'!H94, " ", "")), ",", ".") * 1000)</f>
        <v>4011000</v>
      </c>
      <c r="J92" s="27">
        <f>IF(ISNUMBER('Неочищенные данные'!I94), 'Неочищенные данные'!I94 * 1000, SUBSTITUTE((SUBSTITUTE('Неочищенные данные'!I94, " ", "")), ",", ".") * 1000)</f>
        <v>18523859000</v>
      </c>
      <c r="K92" s="27">
        <f>IF(ISNUMBER('Неочищенные данные'!J94), 'Неочищенные данные'!J94 * 1000, SUBSTITUTE((SUBSTITUTE('Неочищенные данные'!J94, " ", "")), ",", ".") * 1000)</f>
        <v>18496719000</v>
      </c>
      <c r="L92" s="27">
        <f>IF(ISNUMBER('Неочищенные данные'!K94), 'Неочищенные данные'!K94 * 1000, SUBSTITUTE((SUBSTITUTE('Неочищенные данные'!K94, " ", "")), ",", ".") * 1000)</f>
        <v>1407188000</v>
      </c>
      <c r="M92" s="27">
        <f>IF(ISNUMBER('Неочищенные данные'!L94), 'Неочищенные данные'!L94 * 1000, SUBSTITUTE((SUBSTITUTE('Неочищенные данные'!L94, " ", "")), ",", ".") * 1000)</f>
        <v>501910000</v>
      </c>
      <c r="N92" s="27">
        <f>IF(ISNUMBER('Неочищенные данные'!M94), 'Неочищенные данные'!M94 * 1000, SUBSTITUTE((SUBSTITUTE('Неочищенные данные'!M94, " ", "")), ",", ".") * 1000)</f>
        <v>2663026000</v>
      </c>
      <c r="O92" s="27">
        <f>IF(ISNUMBER('Неочищенные данные'!N94), 'Неочищенные данные'!N94 * 1000, SUBSTITUTE((SUBSTITUTE('Неочищенные данные'!N94, " ", "")), ",", ".") * 1000)</f>
        <v>1022646000</v>
      </c>
      <c r="P92" s="1">
        <f>VLOOKUP(YEAR(B92), 'ИПЦ ГКС'!$B$5:$D$34, 3, TRUE)</f>
        <v>4.2600000000000051</v>
      </c>
      <c r="Q92" s="28">
        <f>VLOOKUP(B92, RUONIA!A92:B2557, 2, FALSE)</f>
        <v>7.35</v>
      </c>
      <c r="R92" s="1">
        <f>VLOOKUP(B92, Treasury!$D$1:$G$3498, 2, FALSE)</f>
        <v>2.85</v>
      </c>
      <c r="S92" s="1">
        <f>VLOOKUP(B92, Treasury!$D$1:$G$3498, 3, FALSE)</f>
        <v>3.01</v>
      </c>
      <c r="T92" s="1">
        <f>VLOOKUP(B92, Treasury!$D$1:$G$3498, 4, FALSE)</f>
        <v>3.16</v>
      </c>
      <c r="U92" s="1">
        <f>VLOOKUP(B92, 'OFZ Yield'!$A:$M, 5, FALSE)</f>
        <v>7.47</v>
      </c>
      <c r="V92" s="1">
        <f>VLOOKUP(B92, 'OFZ Yield'!$A:$M, 7, FALSE)</f>
        <v>8.15</v>
      </c>
      <c r="W92" s="1">
        <f>VLOOKUP(B92, 'OFZ Yield'!$A:$M, 9, FALSE)</f>
        <v>8.67</v>
      </c>
      <c r="X92" s="1" t="str">
        <f>VLOOKUP(B92, IMOEX!$A$1:$B$3284, 2, FALSE)</f>
        <v>2.389,05</v>
      </c>
      <c r="Y92" s="1">
        <f t="shared" si="3"/>
        <v>0.35667586704832616</v>
      </c>
      <c r="Z92" s="1">
        <f t="shared" si="4"/>
        <v>13.163741447482497</v>
      </c>
      <c r="AA92" s="1" t="e">
        <f ca="1">_xludf.IFNA(VLOOKUP(A92, 'Неочищенные данные'!A94:AI528, 35, FALSE), 0)</f>
        <v>#NAME?</v>
      </c>
      <c r="AB92" s="1">
        <f t="shared" si="5"/>
        <v>0</v>
      </c>
    </row>
    <row r="93" spans="1:28" ht="15.75" customHeight="1">
      <c r="A93" s="3" t="s">
        <v>122</v>
      </c>
      <c r="B93" s="29">
        <v>43028</v>
      </c>
      <c r="C93" s="3" t="s">
        <v>106</v>
      </c>
      <c r="D93" s="3" t="e">
        <f ca="1">_xludf.IFNA(VLOOKUP(C93, Рейтинг!$A$2:$C$22, 3, FALSE), VLOOKUP(C93, Рейтинг!$B$2:$C$22, 2, FALSE))</f>
        <v>#NAME?</v>
      </c>
      <c r="E93" s="27">
        <f>IF(ISNUMBER('Неочищенные данные'!D95), 'Неочищенные данные'!D95 * 1000, SUBSTITUTE((SUBSTITUTE('Неочищенные данные'!D95, " ", "")), ",", ".") * 1000)</f>
        <v>862950000</v>
      </c>
      <c r="F93" s="27" t="e">
        <f>IF(ISNUMBER('Неочищенные данные'!E95), 'Неочищенные данные'!E95 * 1000, SUBSTITUTE((SUBSTITUTE('Неочищенные данные'!E95, " ", "")), ",", ".") * 1000)</f>
        <v>#VALUE!</v>
      </c>
      <c r="G93" s="27">
        <f>IF(ISNUMBER('Неочищенные данные'!F95), 'Неочищенные данные'!F95 * 1000, SUBSTITUTE((SUBSTITUTE('Неочищенные данные'!F95, " ", "")), ",", ".") * 1000)</f>
        <v>18019082000</v>
      </c>
      <c r="H93" s="27">
        <f>IF(ISNUMBER('Неочищенные данные'!G95), 'Неочищенные данные'!G95 * 1000, SUBSTITUTE((SUBSTITUTE('Неочищенные данные'!G95, " ", "")), ",", ".") * 1000)</f>
        <v>0</v>
      </c>
      <c r="I93" s="27">
        <f>IF(ISNUMBER('Неочищенные данные'!H95), 'Неочищенные данные'!H95 * 1000, SUBSTITUTE((SUBSTITUTE('Неочищенные данные'!H95, " ", "")), ",", ".") * 1000)</f>
        <v>2389000</v>
      </c>
      <c r="J93" s="27">
        <f>IF(ISNUMBER('Неочищенные данные'!I95), 'Неочищенные данные'!I95 * 1000, SUBSTITUTE((SUBSTITUTE('Неочищенные данные'!I95, " ", "")), ",", ".") * 1000)</f>
        <v>17113804000</v>
      </c>
      <c r="K93" s="27">
        <f>IF(ISNUMBER('Неочищенные данные'!J95), 'Неочищенные данные'!J95 * 1000, SUBSTITUTE((SUBSTITUTE('Неочищенные данные'!J95, " ", "")), ",", ".") * 1000)</f>
        <v>16930080000</v>
      </c>
      <c r="L93" s="27">
        <f>IF(ISNUMBER('Неочищенные данные'!K95), 'Неочищенные данные'!K95 * 1000, SUBSTITUTE((SUBSTITUTE('Неочищенные данные'!K95, " ", "")), ",", ".") * 1000)</f>
        <v>905278000</v>
      </c>
      <c r="M93" s="27">
        <f>IF(ISNUMBER('Неочищенные данные'!L95), 'Неочищенные данные'!L95 * 1000, SUBSTITUTE((SUBSTITUTE('Неочищенные данные'!L95, " ", "")), ",", ".") * 1000)</f>
        <v>1170123000</v>
      </c>
      <c r="N93" s="27">
        <f>IF(ISNUMBER('Неочищенные данные'!M95), 'Неочищенные данные'!M95 * 1000, SUBSTITUTE((SUBSTITUTE('Неочищенные данные'!M95, " ", "")), ",", ".") * 1000)</f>
        <v>1218000000</v>
      </c>
      <c r="O93" s="27">
        <f>IF(ISNUMBER('Неочищенные данные'!N95), 'Неочищенные данные'!N95 * 1000, SUBSTITUTE((SUBSTITUTE('Неочищенные данные'!N95, " ", "")), ",", ".") * 1000)</f>
        <v>1764044000</v>
      </c>
      <c r="P93" s="1">
        <f>VLOOKUP(YEAR(B93), 'ИПЦ ГКС'!$B$5:$D$34, 3, TRUE)</f>
        <v>2.5100000000000051</v>
      </c>
      <c r="Q93" s="28">
        <f>VLOOKUP(B93, RUONIA!A93:B2558, 2, FALSE)</f>
        <v>7.73</v>
      </c>
      <c r="R93" s="1">
        <f>VLOOKUP(B93, Treasury!$D$1:$G$3498, 2, FALSE)</f>
        <v>1.6</v>
      </c>
      <c r="S93" s="1">
        <f>VLOOKUP(B93, Treasury!$D$1:$G$3498, 3, FALSE)</f>
        <v>2.0299999999999998</v>
      </c>
      <c r="T93" s="1">
        <f>VLOOKUP(B93, Treasury!$D$1:$G$3498, 4, FALSE)</f>
        <v>2.39</v>
      </c>
      <c r="U93" s="1">
        <f>VLOOKUP(B93, 'OFZ Yield'!$A:$M, 5, FALSE)</f>
        <v>7.44</v>
      </c>
      <c r="V93" s="1">
        <f>VLOOKUP(B93, 'OFZ Yield'!$A:$M, 7, FALSE)</f>
        <v>7.37</v>
      </c>
      <c r="W93" s="1">
        <f>VLOOKUP(B93, 'OFZ Yield'!$A:$M, 9, FALSE)</f>
        <v>7.47</v>
      </c>
      <c r="X93" s="1" t="str">
        <f>VLOOKUP(B93, IMOEX!$A$1:$B$3284, 2, FALSE)</f>
        <v>2.071,83</v>
      </c>
      <c r="Y93" s="1">
        <f t="shared" si="3"/>
        <v>1.2925565406427639</v>
      </c>
      <c r="Z93" s="1">
        <f t="shared" si="4"/>
        <v>18.904473542933772</v>
      </c>
      <c r="AA93" s="1" t="e">
        <f ca="1">_xludf.IFNA(VLOOKUP(A93, 'Неочищенные данные'!A95:AI529, 35, FALSE), 0)</f>
        <v>#NAME?</v>
      </c>
      <c r="AB93" s="1">
        <f t="shared" si="5"/>
        <v>0</v>
      </c>
    </row>
    <row r="94" spans="1:28" ht="15.75" customHeight="1">
      <c r="A94" s="3" t="s">
        <v>122</v>
      </c>
      <c r="B94" s="29">
        <v>42934</v>
      </c>
      <c r="C94" s="3" t="s">
        <v>106</v>
      </c>
      <c r="D94" s="3" t="e">
        <f ca="1">_xludf.IFNA(VLOOKUP(C94, Рейтинг!$A$2:$C$22, 3, FALSE), VLOOKUP(C94, Рейтинг!$B$2:$C$22, 2, FALSE))</f>
        <v>#NAME?</v>
      </c>
      <c r="E94" s="27">
        <f>IF(ISNUMBER('Неочищенные данные'!D96), 'Неочищенные данные'!D96 * 1000, SUBSTITUTE((SUBSTITUTE('Неочищенные данные'!D96, " ", "")), ",", ".") * 1000)</f>
        <v>924980000</v>
      </c>
      <c r="F94" s="27" t="e">
        <f>IF(ISNUMBER('Неочищенные данные'!E96), 'Неочищенные данные'!E96 * 1000, SUBSTITUTE((SUBSTITUTE('Неочищенные данные'!E96, " ", "")), ",", ".") * 1000)</f>
        <v>#VALUE!</v>
      </c>
      <c r="G94" s="27">
        <f>IF(ISNUMBER('Неочищенные данные'!F96), 'Неочищенные данные'!F96 * 1000, SUBSTITUTE((SUBSTITUTE('Неочищенные данные'!F96, " ", "")), ",", ".") * 1000)</f>
        <v>17288679000</v>
      </c>
      <c r="H94" s="27">
        <f>IF(ISNUMBER('Неочищенные данные'!G96), 'Неочищенные данные'!G96 * 1000, SUBSTITUTE((SUBSTITUTE('Неочищенные данные'!G96, " ", "")), ",", ".") * 1000)</f>
        <v>0</v>
      </c>
      <c r="I94" s="27">
        <f>IF(ISNUMBER('Неочищенные данные'!H96), 'Неочищенные данные'!H96 * 1000, SUBSTITUTE((SUBSTITUTE('Неочищенные данные'!H96, " ", "")), ",", ".") * 1000)</f>
        <v>1598000</v>
      </c>
      <c r="J94" s="27">
        <f>IF(ISNUMBER('Неочищенные данные'!I96), 'Неочищенные данные'!I96 * 1000, SUBSTITUTE((SUBSTITUTE('Неочищенные данные'!I96, " ", "")), ",", ".") * 1000)</f>
        <v>15858616000</v>
      </c>
      <c r="K94" s="27" t="e">
        <f>IF(ISNUMBER('Неочищенные данные'!J96), 'Неочищенные данные'!J96 * 1000, SUBSTITUTE((SUBSTITUTE('Неочищенные данные'!J96, " ", "")), ",", ".") * 1000)</f>
        <v>#VALUE!</v>
      </c>
      <c r="L94" s="27">
        <f>IF(ISNUMBER('Неочищенные данные'!K96), 'Неочищенные данные'!K96 * 1000, SUBSTITUTE((SUBSTITUTE('Неочищенные данные'!K96, " ", "")), ",", ".") * 1000)</f>
        <v>1430063000</v>
      </c>
      <c r="M94" s="27">
        <f>IF(ISNUMBER('Неочищенные данные'!L96), 'Неочищенные данные'!L96 * 1000, SUBSTITUTE((SUBSTITUTE('Неочищенные данные'!L96, " ", "")), ",", ".") * 1000)</f>
        <v>973016000</v>
      </c>
      <c r="N94" s="27">
        <f>IF(ISNUMBER('Неочищенные данные'!M96), 'Неочищенные данные'!M96 * 1000, SUBSTITUTE((SUBSTITUTE('Неочищенные данные'!M96, " ", "")), ",", ".") * 1000)</f>
        <v>1138439000</v>
      </c>
      <c r="O94" s="27">
        <f>IF(ISNUMBER('Неочищенные данные'!N96), 'Неочищенные данные'!N96 * 1000, SUBSTITUTE((SUBSTITUTE('Неочищенные данные'!N96, " ", "")), ",", ".") * 1000)</f>
        <v>1664601000</v>
      </c>
      <c r="P94" s="1">
        <f>VLOOKUP(YEAR(B94), 'ИПЦ ГКС'!$B$5:$D$34, 3, TRUE)</f>
        <v>2.5100000000000051</v>
      </c>
      <c r="Q94" s="28">
        <f>VLOOKUP(B94, RUONIA!A94:B2559, 2, FALSE)</f>
        <v>8.86</v>
      </c>
      <c r="R94" s="1">
        <f>VLOOKUP(B94, Treasury!$D$1:$G$3498, 2, FALSE)</f>
        <v>1.36</v>
      </c>
      <c r="S94" s="1">
        <f>VLOOKUP(B94, Treasury!$D$1:$G$3498, 3, FALSE)</f>
        <v>1.82</v>
      </c>
      <c r="T94" s="1">
        <f>VLOOKUP(B94, Treasury!$D$1:$G$3498, 4, FALSE)</f>
        <v>2.27</v>
      </c>
      <c r="U94" s="1">
        <f>VLOOKUP(B94, 'OFZ Yield'!$A:$M, 5, FALSE)</f>
        <v>8.0500000000000007</v>
      </c>
      <c r="V94" s="1">
        <f>VLOOKUP(B94, 'OFZ Yield'!$A:$M, 7, FALSE)</f>
        <v>7.99</v>
      </c>
      <c r="W94" s="1">
        <f>VLOOKUP(B94, 'OFZ Yield'!$A:$M, 9, FALSE)</f>
        <v>7.82</v>
      </c>
      <c r="X94" s="1" t="str">
        <f>VLOOKUP(B94, IMOEX!$A$1:$B$3284, 2, FALSE)</f>
        <v>1.947,71</v>
      </c>
      <c r="Y94" s="1">
        <f t="shared" si="3"/>
        <v>0.68040079353147376</v>
      </c>
      <c r="Z94" s="1">
        <f t="shared" si="4"/>
        <v>11.089452702433389</v>
      </c>
      <c r="AA94" s="1" t="e">
        <f ca="1">_xludf.IFNA(VLOOKUP(A94, 'Неочищенные данные'!A96:AI530, 35, FALSE), 0)</f>
        <v>#NAME?</v>
      </c>
      <c r="AB94" s="1">
        <f t="shared" si="5"/>
        <v>0</v>
      </c>
    </row>
    <row r="95" spans="1:28" ht="15.75" customHeight="1">
      <c r="A95" s="3" t="s">
        <v>122</v>
      </c>
      <c r="B95" s="29">
        <v>42633</v>
      </c>
      <c r="C95" s="3" t="s">
        <v>37</v>
      </c>
      <c r="D95" s="3" t="e">
        <f ca="1">_xludf.IFNA(VLOOKUP(C95, Рейтинг!$A$2:$C$22, 3, FALSE), VLOOKUP(C95, Рейтинг!$B$2:$C$22, 2, FALSE))</f>
        <v>#NAME?</v>
      </c>
      <c r="E95" s="27">
        <f>IF(ISNUMBER('Неочищенные данные'!D97), 'Неочищенные данные'!D97 * 1000, SUBSTITUTE((SUBSTITUTE('Неочищенные данные'!D97, " ", "")), ",", ".") * 1000)</f>
        <v>2084999000</v>
      </c>
      <c r="F95" s="27" t="e">
        <f>IF(ISNUMBER('Неочищенные данные'!E97), 'Неочищенные данные'!E97 * 1000, SUBSTITUTE((SUBSTITUTE('Неочищенные данные'!E97, " ", "")), ",", ".") * 1000)</f>
        <v>#VALUE!</v>
      </c>
      <c r="G95" s="27">
        <f>IF(ISNUMBER('Неочищенные данные'!F97), 'Неочищенные данные'!F97 * 1000, SUBSTITUTE((SUBSTITUTE('Неочищенные данные'!F97, " ", "")), ",", ".") * 1000)</f>
        <v>17193733000</v>
      </c>
      <c r="H95" s="27">
        <f>IF(ISNUMBER('Неочищенные данные'!G97), 'Неочищенные данные'!G97 * 1000, SUBSTITUTE((SUBSTITUTE('Неочищенные данные'!G97, " ", "")), ",", ".") * 1000)</f>
        <v>0</v>
      </c>
      <c r="I95" s="27">
        <f>IF(ISNUMBER('Неочищенные данные'!H97), 'Неочищенные данные'!H97 * 1000, SUBSTITUTE((SUBSTITUTE('Неочищенные данные'!H97, " ", "")), ",", ".") * 1000)</f>
        <v>79000</v>
      </c>
      <c r="J95" s="27">
        <f>IF(ISNUMBER('Неочищенные данные'!I97), 'Неочищенные данные'!I97 * 1000, SUBSTITUTE((SUBSTITUTE('Неочищенные данные'!I97, " ", "")), ",", ".") * 1000)</f>
        <v>16600668000</v>
      </c>
      <c r="K95" s="27">
        <f>IF(ISNUMBER('Неочищенные данные'!J97), 'Неочищенные данные'!J97 * 1000, SUBSTITUTE((SUBSTITUTE('Неочищенные данные'!J97, " ", "")), ",", ".") * 1000)</f>
        <v>16107183000</v>
      </c>
      <c r="L95" s="27">
        <f>IF(ISNUMBER('Неочищенные данные'!K97), 'Неочищенные данные'!K97 * 1000, SUBSTITUTE((SUBSTITUTE('Неочищенные данные'!K97, " ", "")), ",", ".") * 1000)</f>
        <v>593065000</v>
      </c>
      <c r="M95" s="27">
        <f>IF(ISNUMBER('Неочищенные данные'!L97), 'Неочищенные данные'!L97 * 1000, SUBSTITUTE((SUBSTITUTE('Неочищенные данные'!L97, " ", "")), ",", ".") * 1000)</f>
        <v>109253000</v>
      </c>
      <c r="N95" s="27">
        <f>IF(ISNUMBER('Неочищенные данные'!M97), 'Неочищенные данные'!M97 * 1000, SUBSTITUTE((SUBSTITUTE('Неочищенные данные'!M97, " ", "")), ",", ".") * 1000)</f>
        <v>2001449000</v>
      </c>
      <c r="O95" s="27">
        <f>IF(ISNUMBER('Неочищенные данные'!N97), 'Неочищенные данные'!N97 * 1000, SUBSTITUTE((SUBSTITUTE('Неочищенные данные'!N97, " ", "")), ",", ".") * 1000)</f>
        <v>1424273000</v>
      </c>
      <c r="P95" s="1">
        <f>VLOOKUP(YEAR(B95), 'ИПЦ ГКС'!$B$5:$D$34, 3, TRUE)</f>
        <v>5.3900000000000006</v>
      </c>
      <c r="Q95" s="28">
        <f>VLOOKUP(B95, RUONIA!A95:B2560, 2, FALSE)</f>
        <v>10.17</v>
      </c>
      <c r="R95" s="1">
        <f>VLOOKUP(B95, Treasury!$D$1:$G$3498, 2, FALSE)</f>
        <v>0.79</v>
      </c>
      <c r="S95" s="1">
        <f>VLOOKUP(B95, Treasury!$D$1:$G$3498, 3, FALSE)</f>
        <v>1.2</v>
      </c>
      <c r="T95" s="1">
        <f>VLOOKUP(B95, Treasury!$D$1:$G$3498, 4, FALSE)</f>
        <v>1.69</v>
      </c>
      <c r="U95" s="1">
        <f>VLOOKUP(B95, 'OFZ Yield'!$A:$M, 5, FALSE)</f>
        <v>9.17</v>
      </c>
      <c r="V95" s="1">
        <f>VLOOKUP(B95, 'OFZ Yield'!$A:$M, 7, FALSE)</f>
        <v>8.66</v>
      </c>
      <c r="W95" s="1">
        <f>VLOOKUP(B95, 'OFZ Yield'!$A:$M, 9, FALSE)</f>
        <v>8.32</v>
      </c>
      <c r="X95" s="1" t="str">
        <f>VLOOKUP(B95, IMOEX!$A$1:$B$3284, 2, FALSE)</f>
        <v>1.991,78</v>
      </c>
      <c r="Y95" s="1">
        <f t="shared" si="3"/>
        <v>0.18421758154671072</v>
      </c>
      <c r="Z95" s="1">
        <f t="shared" si="4"/>
        <v>27.991312925227419</v>
      </c>
      <c r="AA95" s="1" t="e">
        <f ca="1">_xludf.IFNA(VLOOKUP(A95, 'Неочищенные данные'!A97:AI531, 35, FALSE), 0)</f>
        <v>#NAME?</v>
      </c>
      <c r="AB95" s="1">
        <f t="shared" si="5"/>
        <v>0</v>
      </c>
    </row>
    <row r="96" spans="1:28" ht="15.75" customHeight="1">
      <c r="A96" s="3" t="s">
        <v>122</v>
      </c>
      <c r="B96" s="29">
        <v>42243</v>
      </c>
      <c r="C96" s="3" t="s">
        <v>37</v>
      </c>
      <c r="D96" s="3" t="e">
        <f ca="1">_xludf.IFNA(VLOOKUP(C96, Рейтинг!$A$2:$C$22, 3, FALSE), VLOOKUP(C96, Рейтинг!$B$2:$C$22, 2, FALSE))</f>
        <v>#NAME?</v>
      </c>
      <c r="E96" s="27">
        <f>IF(ISNUMBER('Неочищенные данные'!D98), 'Неочищенные данные'!D98 * 1000, SUBSTITUTE((SUBSTITUTE('Неочищенные данные'!D98, " ", "")), ",", ".") * 1000)</f>
        <v>68495000</v>
      </c>
      <c r="F96" s="27" t="e">
        <f>IF(ISNUMBER('Неочищенные данные'!E98), 'Неочищенные данные'!E98 * 1000, SUBSTITUTE((SUBSTITUTE('Неочищенные данные'!E98, " ", "")), ",", ".") * 1000)</f>
        <v>#VALUE!</v>
      </c>
      <c r="G96" s="27">
        <f>IF(ISNUMBER('Неочищенные данные'!F98), 'Неочищенные данные'!F98 * 1000, SUBSTITUTE((SUBSTITUTE('Неочищенные данные'!F98, " ", "")), ",", ".") * 1000)</f>
        <v>151414411000</v>
      </c>
      <c r="H96" s="27">
        <f>IF(ISNUMBER('Неочищенные данные'!G98), 'Неочищенные данные'!G98 * 1000, SUBSTITUTE((SUBSTITUTE('Неочищенные данные'!G98, " ", "")), ",", ".") * 1000)</f>
        <v>0</v>
      </c>
      <c r="I96" s="27">
        <f>IF(ISNUMBER('Неочищенные данные'!H98), 'Неочищенные данные'!H98 * 1000, SUBSTITUTE((SUBSTITUTE('Неочищенные данные'!H98, " ", "")), ",", ".") * 1000)</f>
        <v>248000</v>
      </c>
      <c r="J96" s="27">
        <f>IF(ISNUMBER('Неочищенные данные'!I98), 'Неочищенные данные'!I98 * 1000, SUBSTITUTE((SUBSTITUTE('Неочищенные данные'!I98, " ", "")), ",", ".") * 1000)</f>
        <v>14930300000</v>
      </c>
      <c r="K96" s="27">
        <f>IF(ISNUMBER('Неочищенные данные'!J98), 'Неочищенные данные'!J98 * 1000, SUBSTITUTE((SUBSTITUTE('Неочищенные данные'!J98, " ", "")), ",", ".") * 1000)</f>
        <v>14398024000</v>
      </c>
      <c r="L96" s="27">
        <f>IF(ISNUMBER('Неочищенные данные'!K98), 'Неочищенные данные'!K98 * 1000, SUBSTITUTE((SUBSTITUTE('Неочищенные данные'!K98, " ", "")), ",", ".") * 1000)</f>
        <v>484111000</v>
      </c>
      <c r="M96" s="27">
        <f>IF(ISNUMBER('Неочищенные данные'!L98), 'Неочищенные данные'!L98 * 1000, SUBSTITUTE((SUBSTITUTE('Неочищенные данные'!L98, " ", "")), ",", ".") * 1000)</f>
        <v>107545000</v>
      </c>
      <c r="N96" s="27">
        <f>IF(ISNUMBER('Неочищенные данные'!M98), 'Неочищенные данные'!M98 * 1000, SUBSTITUTE((SUBSTITUTE('Неочищенные данные'!M98, " ", "")), ",", ".") * 1000)</f>
        <v>2558449000</v>
      </c>
      <c r="O96" s="27">
        <f>IF(ISNUMBER('Неочищенные данные'!N98), 'Неочищенные данные'!N98 * 1000, SUBSTITUTE((SUBSTITUTE('Неочищенные данные'!N98, " ", "")), ",", ".") * 1000)</f>
        <v>3254872000</v>
      </c>
      <c r="P96" s="1">
        <f>VLOOKUP(YEAR(B96), 'ИПЦ ГКС'!$B$5:$D$34, 3, TRUE)</f>
        <v>12.909999999999997</v>
      </c>
      <c r="Q96" s="28">
        <f>VLOOKUP(B96, RUONIA!A96:B2561, 2, FALSE)</f>
        <v>11.21</v>
      </c>
      <c r="R96" s="1">
        <f>VLOOKUP(B96, Treasury!$D$1:$G$3498, 2, FALSE)</f>
        <v>0.68</v>
      </c>
      <c r="S96" s="1">
        <f>VLOOKUP(B96, Treasury!$D$1:$G$3498, 3, FALSE)</f>
        <v>1.49</v>
      </c>
      <c r="T96" s="1">
        <f>VLOOKUP(B96, Treasury!$D$1:$G$3498, 4, FALSE)</f>
        <v>2.1800000000000002</v>
      </c>
      <c r="U96" s="1">
        <f>VLOOKUP(B96, 'OFZ Yield'!$A:$M, 5, FALSE)</f>
        <v>10.94</v>
      </c>
      <c r="V96" s="1">
        <f>VLOOKUP(B96, 'OFZ Yield'!$A:$M, 7, FALSE)</f>
        <v>11.95</v>
      </c>
      <c r="W96" s="1">
        <f>VLOOKUP(B96, 'OFZ Yield'!$A:$M, 9, FALSE)</f>
        <v>11.74</v>
      </c>
      <c r="X96" s="1" t="str">
        <f>VLOOKUP(B96, IMOEX!$A$1:$B$3284, 2, FALSE)</f>
        <v>1.695,22</v>
      </c>
      <c r="Y96" s="1">
        <f t="shared" si="3"/>
        <v>0.22214946572170433</v>
      </c>
      <c r="Z96" s="1">
        <f t="shared" si="4"/>
        <v>30.840654312750587</v>
      </c>
      <c r="AA96" s="1" t="e">
        <f ca="1">_xludf.IFNA(VLOOKUP(A96, 'Неочищенные данные'!A98:AI532, 35, FALSE), 0)</f>
        <v>#NAME?</v>
      </c>
      <c r="AB96" s="1">
        <f t="shared" si="5"/>
        <v>0</v>
      </c>
    </row>
    <row r="97" spans="1:28" ht="15.75" customHeight="1">
      <c r="A97" s="3" t="s">
        <v>122</v>
      </c>
      <c r="B97" s="29">
        <v>39768</v>
      </c>
      <c r="C97" s="3" t="s">
        <v>37</v>
      </c>
      <c r="D97" s="3" t="e">
        <f ca="1">_xludf.IFNA(VLOOKUP(C97, Рейтинг!$A$2:$C$22, 3, FALSE), VLOOKUP(C97, Рейтинг!$B$2:$C$22, 2, FALSE))</f>
        <v>#NAME?</v>
      </c>
      <c r="E97" s="27">
        <f>IF(ISNUMBER('Неочищенные данные'!D100), 'Неочищенные данные'!D100 * 1000, SUBSTITUTE((SUBSTITUTE('Неочищенные данные'!D100, " ", "")), ",", ".") * 1000)</f>
        <v>38996000</v>
      </c>
      <c r="F97" s="27" t="e">
        <f>IF(ISNUMBER('Неочищенные данные'!E100), 'Неочищенные данные'!E100 * 1000, SUBSTITUTE((SUBSTITUTE('Неочищенные данные'!E100, " ", "")), ",", ".") * 1000)</f>
        <v>#VALUE!</v>
      </c>
      <c r="G97" s="27">
        <f>IF(ISNUMBER('Неочищенные данные'!F100), 'Неочищенные данные'!F100 * 1000, SUBSTITUTE((SUBSTITUTE('Неочищенные данные'!F100, " ", "")), ",", ".") * 1000)</f>
        <v>2724946000</v>
      </c>
      <c r="H97" s="27">
        <f>IF(ISNUMBER('Неочищенные данные'!G100), 'Неочищенные данные'!G100 * 1000, SUBSTITUTE((SUBSTITUTE('Неочищенные данные'!G100, " ", "")), ",", ".") * 1000)</f>
        <v>0</v>
      </c>
      <c r="I97" s="27">
        <f>IF(ISNUMBER('Неочищенные данные'!H100), 'Неочищенные данные'!H100 * 1000, SUBSTITUTE((SUBSTITUTE('Неочищенные данные'!H100, " ", "")), ",", ".") * 1000)</f>
        <v>27193000</v>
      </c>
      <c r="J97" s="27" t="e">
        <f>IF(ISNUMBER('Неочищенные данные'!I100), 'Неочищенные данные'!I100 * 1000, SUBSTITUTE((SUBSTITUTE('Неочищенные данные'!I100, " ", "")), ",", ".") * 1000)</f>
        <v>#VALUE!</v>
      </c>
      <c r="K97" s="27" t="e">
        <f>IF(ISNUMBER('Неочищенные данные'!J100), 'Неочищенные данные'!J100 * 1000, SUBSTITUTE((SUBSTITUTE('Неочищенные данные'!J100, " ", "")), ",", ".") * 1000)</f>
        <v>#VALUE!</v>
      </c>
      <c r="L97" s="27">
        <f>IF(ISNUMBER('Неочищенные данные'!K100), 'Неочищенные данные'!K100 * 1000, SUBSTITUTE((SUBSTITUTE('Неочищенные данные'!K100, " ", "")), ",", ".") * 1000)</f>
        <v>451560000</v>
      </c>
      <c r="M97" s="27">
        <f>IF(ISNUMBER('Неочищенные данные'!L100), 'Неочищенные данные'!L100 * 1000, SUBSTITUTE((SUBSTITUTE('Неочищенные данные'!L100, " ", "")), ",", ".") * 1000)</f>
        <v>90644000</v>
      </c>
      <c r="N97" s="27">
        <f>IF(ISNUMBER('Неочищенные данные'!M100), 'Неочищенные данные'!M100 * 1000, SUBSTITUTE((SUBSTITUTE('Неочищенные данные'!M100, " ", "")), ",", ".") * 1000)</f>
        <v>0</v>
      </c>
      <c r="O97" s="27">
        <f>IF(ISNUMBER('Неочищенные данные'!N100), 'Неочищенные данные'!N100 * 1000, SUBSTITUTE((SUBSTITUTE('Неочищенные данные'!N100, " ", "")), ",", ".") * 1000)</f>
        <v>0</v>
      </c>
      <c r="P97" s="1">
        <f>VLOOKUP(YEAR(B97), 'ИПЦ ГКС'!$B$5:$D$34, 3, TRUE)</f>
        <v>13.280000000000001</v>
      </c>
      <c r="Q97" s="1" t="e">
        <f>VLOOKUP(B97, RUONIA!A98:B2563, 2, FALSE)</f>
        <v>#N/A</v>
      </c>
      <c r="R97" s="1" t="e">
        <f>VLOOKUP(B97, Treasury!$D$1:$G$3498, 2, FALSE)</f>
        <v>#N/A</v>
      </c>
      <c r="S97" s="1" t="e">
        <f>VLOOKUP(B97, Treasury!$D$1:$G$3498, 3, FALSE)</f>
        <v>#N/A</v>
      </c>
      <c r="T97" s="1" t="e">
        <f>VLOOKUP(B97, Treasury!$D$1:$G$3498, 4, FALSE)</f>
        <v>#N/A</v>
      </c>
      <c r="U97" s="1" t="e">
        <f>VLOOKUP(B97, 'OFZ Yield'!$A:$M, 5, FALSE)</f>
        <v>#N/A</v>
      </c>
      <c r="V97" s="1" t="e">
        <f>VLOOKUP(B97, 'OFZ Yield'!$A:$M, 7, FALSE)</f>
        <v>#N/A</v>
      </c>
      <c r="W97" s="1" t="e">
        <f>VLOOKUP(B97, 'OFZ Yield'!$A:$M, 9, FALSE)</f>
        <v>#N/A</v>
      </c>
      <c r="X97" s="1" t="e">
        <f>VLOOKUP(B97, IMOEX!$A$1:$B$3284, 2, FALSE)</f>
        <v>#N/A</v>
      </c>
      <c r="Y97" s="1">
        <f t="shared" si="3"/>
        <v>0.2007352289839667</v>
      </c>
      <c r="Z97" s="1" t="e">
        <f t="shared" si="4"/>
        <v>#VALUE!</v>
      </c>
      <c r="AA97" s="1" t="e">
        <f ca="1">_xludf.IFNA(VLOOKUP(A97, 'Неочищенные данные'!A100:AI534, 35, FALSE), 0)</f>
        <v>#NAME?</v>
      </c>
      <c r="AB97" s="1">
        <f t="shared" si="5"/>
        <v>0</v>
      </c>
    </row>
    <row r="98" spans="1:28" ht="15.75" customHeight="1">
      <c r="A98" s="3" t="s">
        <v>129</v>
      </c>
      <c r="B98" s="29">
        <v>44028</v>
      </c>
      <c r="C98" s="3" t="s">
        <v>29</v>
      </c>
      <c r="D98" s="3" t="e">
        <f ca="1">_xludf.IFNA(VLOOKUP(C98, Рейтинг!$A$2:$C$22, 3, FALSE), VLOOKUP(C98, Рейтинг!$B$2:$C$22, 2, FALSE))</f>
        <v>#NAME?</v>
      </c>
      <c r="E98" s="27">
        <f>IF(ISNUMBER('Неочищенные данные'!D101), 'Неочищенные данные'!D101 * 1000, SUBSTITUTE((SUBSTITUTE('Неочищенные данные'!D101, " ", "")), ",", ".") * 1000)</f>
        <v>80639000</v>
      </c>
      <c r="F98" s="27" t="e">
        <f>IF(ISNUMBER('Неочищенные данные'!E101), 'Неочищенные данные'!E101 * 1000, SUBSTITUTE((SUBSTITUTE('Неочищенные данные'!E101, " ", "")), ",", ".") * 1000)</f>
        <v>#VALUE!</v>
      </c>
      <c r="G98" s="27">
        <f>IF(ISNUMBER('Неочищенные данные'!F101), 'Неочищенные данные'!F101 * 1000, SUBSTITUTE((SUBSTITUTE('Неочищенные данные'!F101, " ", "")), ",", ".") * 1000)</f>
        <v>45364114000</v>
      </c>
      <c r="H98" s="27">
        <f>IF(ISNUMBER('Неочищенные данные'!G101), 'Неочищенные данные'!G101 * 1000, SUBSTITUTE((SUBSTITUTE('Неочищенные данные'!G101, " ", "")), ",", ".") * 1000)</f>
        <v>0</v>
      </c>
      <c r="I98" s="27">
        <f>IF(ISNUMBER('Неочищенные данные'!H101), 'Неочищенные данные'!H101 * 1000, SUBSTITUTE((SUBSTITUTE('Неочищенные данные'!H101, " ", "")), ",", ".") * 1000)</f>
        <v>240000</v>
      </c>
      <c r="J98" s="27">
        <f>IF(ISNUMBER('Неочищенные данные'!I101), 'Неочищенные данные'!I101 * 1000, SUBSTITUTE((SUBSTITUTE('Неочищенные данные'!I101, " ", "")), ",", ".") * 1000)</f>
        <v>28823123000</v>
      </c>
      <c r="K98" s="27">
        <f>IF(ISNUMBER('Неочищенные данные'!J101), 'Неочищенные данные'!J101 * 1000, SUBSTITUTE((SUBSTITUTE('Неочищенные данные'!J101, " ", "")), ",", ".") * 1000)</f>
        <v>27737533000</v>
      </c>
      <c r="L98" s="27">
        <f>IF(ISNUMBER('Неочищенные данные'!K101), 'Неочищенные данные'!K101 * 1000, SUBSTITUTE((SUBSTITUTE('Неочищенные данные'!K101, " ", "")), ",", ".") * 1000)</f>
        <v>16540991000</v>
      </c>
      <c r="M98" s="27">
        <f>IF(ISNUMBER('Неочищенные данные'!L101), 'Неочищенные данные'!L101 * 1000, SUBSTITUTE((SUBSTITUTE('Неочищенные данные'!L101, " ", "")), ",", ".") * 1000)</f>
        <v>779107000</v>
      </c>
      <c r="N98" s="27">
        <f>IF(ISNUMBER('Неочищенные данные'!M101), 'Неочищенные данные'!M101 * 1000, SUBSTITUTE((SUBSTITUTE('Неочищенные данные'!M101, " ", "")), ",", ".") * 1000)</f>
        <v>315932000</v>
      </c>
      <c r="O98" s="27">
        <f>IF(ISNUMBER('Неочищенные данные'!N101), 'Неочищенные данные'!N101 * 1000, SUBSTITUTE((SUBSTITUTE('Неочищенные данные'!N101, " ", "")), ",", ".") * 1000)</f>
        <v>324103000</v>
      </c>
      <c r="P98" s="1">
        <f>VLOOKUP(YEAR(B98), 'ИПЦ ГКС'!$B$5:$D$34, 3, TRUE)</f>
        <v>2.4000000000000057</v>
      </c>
      <c r="Q98" s="28">
        <f>VLOOKUP(B98, RUONIA!A99:B2564, 2, FALSE)</f>
        <v>4.13</v>
      </c>
      <c r="R98" s="1">
        <f>VLOOKUP(B98, Treasury!$D$1:$G$3498, 2, FALSE)</f>
        <v>0.16</v>
      </c>
      <c r="S98" s="1">
        <f>VLOOKUP(B98, Treasury!$D$1:$G$3498, 3, FALSE)</f>
        <v>0.28000000000000003</v>
      </c>
      <c r="T98" s="1">
        <f>VLOOKUP(B98, Treasury!$D$1:$G$3498, 4, FALSE)</f>
        <v>0.62</v>
      </c>
      <c r="U98" s="1">
        <f>VLOOKUP(B98, 'OFZ Yield'!$A:$M, 5, FALSE)</f>
        <v>4.2</v>
      </c>
      <c r="V98" s="1">
        <f>VLOOKUP(B98, 'OFZ Yield'!$A:$M, 7, FALSE)</f>
        <v>4.66</v>
      </c>
      <c r="W98" s="1">
        <f>VLOOKUP(B98, 'OFZ Yield'!$A:$M, 9, FALSE)</f>
        <v>5.55</v>
      </c>
      <c r="X98" s="1" t="str">
        <f>VLOOKUP(B98, IMOEX!$A$1:$B$3284, 2, FALSE)</f>
        <v>2.760,01</v>
      </c>
      <c r="Y98" s="1">
        <f t="shared" si="3"/>
        <v>4.7101591434273796E-2</v>
      </c>
      <c r="Z98" s="1">
        <f t="shared" si="4"/>
        <v>1.742526974351174</v>
      </c>
      <c r="AA98" s="1" t="e">
        <f ca="1">_xludf.IFNA(VLOOKUP(A98, 'Неочищенные данные'!A101:AI535, 35, FALSE), 0)</f>
        <v>#NAME?</v>
      </c>
      <c r="AB98" s="1">
        <f t="shared" si="5"/>
        <v>0</v>
      </c>
    </row>
    <row r="99" spans="1:28" ht="15.75" customHeight="1">
      <c r="A99" s="3" t="s">
        <v>129</v>
      </c>
      <c r="B99" s="29">
        <v>43684</v>
      </c>
      <c r="C99" s="3" t="s">
        <v>29</v>
      </c>
      <c r="D99" s="3" t="e">
        <f ca="1">_xludf.IFNA(VLOOKUP(C99, Рейтинг!$A$2:$C$22, 3, FALSE), VLOOKUP(C99, Рейтинг!$B$2:$C$22, 2, FALSE))</f>
        <v>#NAME?</v>
      </c>
      <c r="E99" s="27">
        <f>IF(ISNUMBER('Неочищенные данные'!D102), 'Неочищенные данные'!D102 * 1000, SUBSTITUTE((SUBSTITUTE('Неочищенные данные'!D102, " ", "")), ",", ".") * 1000)</f>
        <v>738512000</v>
      </c>
      <c r="F99" s="27" t="e">
        <f>IF(ISNUMBER('Неочищенные данные'!E102), 'Неочищенные данные'!E102 * 1000, SUBSTITUTE((SUBSTITUTE('Неочищенные данные'!E102, " ", "")), ",", ".") * 1000)</f>
        <v>#VALUE!</v>
      </c>
      <c r="G99" s="27">
        <f>IF(ISNUMBER('Неочищенные данные'!F102), 'Неочищенные данные'!F102 * 1000, SUBSTITUTE((SUBSTITUTE('Неочищенные данные'!F102, " ", "")), ",", ".") * 1000)</f>
        <v>42030503000</v>
      </c>
      <c r="H99" s="27">
        <f>IF(ISNUMBER('Неочищенные данные'!G102), 'Неочищенные данные'!G102 * 1000, SUBSTITUTE((SUBSTITUTE('Неочищенные данные'!G102, " ", "")), ",", ".") * 1000)</f>
        <v>0</v>
      </c>
      <c r="I99" s="27">
        <f>IF(ISNUMBER('Неочищенные данные'!H102), 'Неочищенные данные'!H102 * 1000, SUBSTITUTE((SUBSTITUTE('Неочищенные данные'!H102, " ", "")), ",", ".") * 1000)</f>
        <v>398000</v>
      </c>
      <c r="J99" s="27">
        <f>IF(ISNUMBER('Неочищенные данные'!I102), 'Неочищенные данные'!I102 * 1000, SUBSTITUTE((SUBSTITUTE('Неочищенные данные'!I102, " ", "")), ",", ".") * 1000)</f>
        <v>25553251000</v>
      </c>
      <c r="K99" s="27">
        <f>IF(ISNUMBER('Неочищенные данные'!J102), 'Неочищенные данные'!J102 * 1000, SUBSTITUTE((SUBSTITUTE('Неочищенные данные'!J102, " ", "")), ",", ".") * 1000)</f>
        <v>24541478000</v>
      </c>
      <c r="L99" s="27">
        <f>IF(ISNUMBER('Неочищенные данные'!K102), 'Неочищенные данные'!K102 * 1000, SUBSTITUTE((SUBSTITUTE('Неочищенные данные'!K102, " ", "")), ",", ".") * 1000)</f>
        <v>16477252000</v>
      </c>
      <c r="M99" s="27">
        <f>IF(ISNUMBER('Неочищенные данные'!L102), 'Неочищенные данные'!L102 * 1000, SUBSTITUTE((SUBSTITUTE('Неочищенные данные'!L102, " ", "")), ",", ".") * 1000)</f>
        <v>274704000</v>
      </c>
      <c r="N99" s="27">
        <f>IF(ISNUMBER('Неочищенные данные'!M102), 'Неочищенные данные'!M102 * 1000, SUBSTITUTE((SUBSTITUTE('Неочищенные данные'!M102, " ", "")), ",", ".") * 1000)</f>
        <v>259962000</v>
      </c>
      <c r="O99" s="27">
        <f>IF(ISNUMBER('Неочищенные данные'!N102), 'Неочищенные данные'!N102 * 1000, SUBSTITUTE((SUBSTITUTE('Неочищенные данные'!N102, " ", "")), ",", ".") * 1000)</f>
        <v>288378000</v>
      </c>
      <c r="P99" s="1">
        <f>VLOOKUP(YEAR(B99), 'ИПЦ ГКС'!$B$5:$D$34, 3, TRUE)</f>
        <v>3.0400000000000063</v>
      </c>
      <c r="Q99" s="28">
        <f>VLOOKUP(B99, RUONIA!A100:B2565, 2, FALSE)</f>
        <v>7.1</v>
      </c>
      <c r="R99" s="1">
        <f>VLOOKUP(B99, Treasury!$D$1:$G$3498, 2, FALSE)</f>
        <v>1.59</v>
      </c>
      <c r="S99" s="1">
        <f>VLOOKUP(B99, Treasury!$D$1:$G$3498, 3, FALSE)</f>
        <v>1.52</v>
      </c>
      <c r="T99" s="1">
        <f>VLOOKUP(B99, Treasury!$D$1:$G$3498, 4, FALSE)</f>
        <v>1.71</v>
      </c>
      <c r="U99" s="1">
        <f>VLOOKUP(B99, 'OFZ Yield'!$A:$M, 5, FALSE)</f>
        <v>6.84</v>
      </c>
      <c r="V99" s="1">
        <f>VLOOKUP(B99, 'OFZ Yield'!$A:$M, 7, FALSE)</f>
        <v>7.01</v>
      </c>
      <c r="W99" s="1">
        <f>VLOOKUP(B99, 'OFZ Yield'!$A:$M, 9, FALSE)</f>
        <v>7.22</v>
      </c>
      <c r="X99" s="1" t="str">
        <f>VLOOKUP(B99, IMOEX!$A$1:$B$3284, 2, FALSE)</f>
        <v>2.674,98</v>
      </c>
      <c r="Y99" s="1">
        <f t="shared" si="3"/>
        <v>1.6671712006346689E-2</v>
      </c>
      <c r="Z99" s="1">
        <f t="shared" si="4"/>
        <v>1.5508199425486726</v>
      </c>
      <c r="AA99" s="1" t="e">
        <f ca="1">_xludf.IFNA(VLOOKUP(A99, 'Неочищенные данные'!A102:AI536, 35, FALSE), 0)</f>
        <v>#NAME?</v>
      </c>
      <c r="AB99" s="1">
        <f t="shared" si="5"/>
        <v>0</v>
      </c>
    </row>
    <row r="100" spans="1:28" ht="15.75" customHeight="1">
      <c r="A100" s="3" t="s">
        <v>129</v>
      </c>
      <c r="B100" s="29">
        <v>43328</v>
      </c>
      <c r="C100" s="3" t="s">
        <v>29</v>
      </c>
      <c r="D100" s="3" t="e">
        <f ca="1">_xludf.IFNA(VLOOKUP(C100, Рейтинг!$A$2:$C$22, 3, FALSE), VLOOKUP(C100, Рейтинг!$B$2:$C$22, 2, FALSE))</f>
        <v>#NAME?</v>
      </c>
      <c r="E100" s="27">
        <f>IF(ISNUMBER('Неочищенные данные'!D103), 'Неочищенные данные'!D103 * 1000, SUBSTITUTE((SUBSTITUTE('Неочищенные данные'!D103, " ", "")), ",", ".") * 1000)</f>
        <v>1989224000</v>
      </c>
      <c r="F100" s="27" t="e">
        <f>IF(ISNUMBER('Неочищенные данные'!E103), 'Неочищенные данные'!E103 * 1000, SUBSTITUTE((SUBSTITUTE('Неочищенные данные'!E103, " ", "")), ",", ".") * 1000)</f>
        <v>#VALUE!</v>
      </c>
      <c r="G100" s="27">
        <f>IF(ISNUMBER('Неочищенные данные'!F103), 'Неочищенные данные'!F103 * 1000, SUBSTITUTE((SUBSTITUTE('Неочищенные данные'!F103, " ", "")), ",", ".") * 1000)</f>
        <v>37688194000</v>
      </c>
      <c r="H100" s="27">
        <f>IF(ISNUMBER('Неочищенные данные'!G103), 'Неочищенные данные'!G103 * 1000, SUBSTITUTE((SUBSTITUTE('Неочищенные данные'!G103, " ", "")), ",", ".") * 1000)</f>
        <v>0</v>
      </c>
      <c r="I100" s="27">
        <f>IF(ISNUMBER('Неочищенные данные'!H103), 'Неочищенные данные'!H103 * 1000, SUBSTITUTE((SUBSTITUTE('Неочищенные данные'!H103, " ", "")), ",", ".") * 1000)</f>
        <v>195000</v>
      </c>
      <c r="J100" s="27">
        <f>IF(ISNUMBER('Неочищенные данные'!I103), 'Неочищенные данные'!I103 * 1000, SUBSTITUTE((SUBSTITUTE('Неочищенные данные'!I103, " ", "")), ",", ".") * 1000)</f>
        <v>23747720000</v>
      </c>
      <c r="K100" s="27">
        <f>IF(ISNUMBER('Неочищенные данные'!J103), 'Неочищенные данные'!J103 * 1000, SUBSTITUTE((SUBSTITUTE('Неочищенные данные'!J103, " ", "")), ",", ".") * 1000)</f>
        <v>22793255000</v>
      </c>
      <c r="L100" s="27">
        <f>IF(ISNUMBER('Неочищенные данные'!K103), 'Неочищенные данные'!K103 * 1000, SUBSTITUTE((SUBSTITUTE('Неочищенные данные'!K103, " ", "")), ",", ".") * 1000)</f>
        <v>13940474000</v>
      </c>
      <c r="M100" s="27">
        <f>IF(ISNUMBER('Неочищенные данные'!L103), 'Неочищенные данные'!L103 * 1000, SUBSTITUTE((SUBSTITUTE('Неочищенные данные'!L103, " ", "")), ",", ".") * 1000)</f>
        <v>1096050000</v>
      </c>
      <c r="N100" s="27">
        <f>IF(ISNUMBER('Неочищенные данные'!M103), 'Неочищенные данные'!M103 * 1000, SUBSTITUTE((SUBSTITUTE('Неочищенные данные'!M103, " ", "")), ",", ".") * 1000)</f>
        <v>318389000</v>
      </c>
      <c r="O100" s="27">
        <f>IF(ISNUMBER('Неочищенные данные'!N103), 'Неочищенные данные'!N103 * 1000, SUBSTITUTE((SUBSTITUTE('Неочищенные данные'!N103, " ", "")), ",", ".") * 1000)</f>
        <v>238297000</v>
      </c>
      <c r="P100" s="1">
        <f>VLOOKUP(YEAR(B100), 'ИПЦ ГКС'!$B$5:$D$34, 3, TRUE)</f>
        <v>4.2600000000000051</v>
      </c>
      <c r="Q100" s="28">
        <f>VLOOKUP(B100, RUONIA!A101:B2566, 2, FALSE)</f>
        <v>7.08</v>
      </c>
      <c r="R100" s="1">
        <f>VLOOKUP(B100, Treasury!$D$1:$G$3498, 2, FALSE)</f>
        <v>2.63</v>
      </c>
      <c r="S100" s="1">
        <f>VLOOKUP(B100, Treasury!$D$1:$G$3498, 3, FALSE)</f>
        <v>2.75</v>
      </c>
      <c r="T100" s="1">
        <f>VLOOKUP(B100, Treasury!$D$1:$G$3498, 4, FALSE)</f>
        <v>2.87</v>
      </c>
      <c r="U100" s="1">
        <f>VLOOKUP(B100, 'OFZ Yield'!$A:$M, 5, FALSE)</f>
        <v>7.54</v>
      </c>
      <c r="V100" s="1">
        <f>VLOOKUP(B100, 'OFZ Yield'!$A:$M, 7, FALSE)</f>
        <v>8.17</v>
      </c>
      <c r="W100" s="1">
        <f>VLOOKUP(B100, 'OFZ Yield'!$A:$M, 9, FALSE)</f>
        <v>8.5500000000000007</v>
      </c>
      <c r="X100" s="1" t="str">
        <f>VLOOKUP(B100, IMOEX!$A$1:$B$3284, 2, FALSE)</f>
        <v>2.261,09</v>
      </c>
      <c r="Y100" s="1">
        <f t="shared" si="3"/>
        <v>7.8623581952808774E-2</v>
      </c>
      <c r="Z100" s="1">
        <f t="shared" si="4"/>
        <v>1.703508790303687</v>
      </c>
      <c r="AA100" s="1" t="e">
        <f ca="1">_xludf.IFNA(VLOOKUP(A100, 'Неочищенные данные'!A103:AI537, 35, FALSE), 0)</f>
        <v>#NAME?</v>
      </c>
      <c r="AB100" s="1">
        <f t="shared" si="5"/>
        <v>0</v>
      </c>
    </row>
    <row r="101" spans="1:28" ht="15.75" customHeight="1">
      <c r="A101" s="3" t="s">
        <v>129</v>
      </c>
      <c r="B101" s="29">
        <v>43256</v>
      </c>
      <c r="C101" s="3" t="s">
        <v>29</v>
      </c>
      <c r="D101" s="3" t="e">
        <f ca="1">_xludf.IFNA(VLOOKUP(C101, Рейтинг!$A$2:$C$22, 3, FALSE), VLOOKUP(C101, Рейтинг!$B$2:$C$22, 2, FALSE))</f>
        <v>#NAME?</v>
      </c>
      <c r="E101" s="27">
        <f>IF(ISNUMBER('Неочищенные данные'!D104), 'Неочищенные данные'!D104 * 1000, SUBSTITUTE((SUBSTITUTE('Неочищенные данные'!D104, " ", "")), ",", ".") * 1000)</f>
        <v>2745619000</v>
      </c>
      <c r="F101" s="27" t="e">
        <f>IF(ISNUMBER('Неочищенные данные'!E104), 'Неочищенные данные'!E104 * 1000, SUBSTITUTE((SUBSTITUTE('Неочищенные данные'!E104, " ", "")), ",", ".") * 1000)</f>
        <v>#VALUE!</v>
      </c>
      <c r="G101" s="27">
        <f>IF(ISNUMBER('Неочищенные данные'!F104), 'Неочищенные данные'!F104 * 1000, SUBSTITUTE((SUBSTITUTE('Неочищенные данные'!F104, " ", "")), ",", ".") * 1000)</f>
        <v>36403033000</v>
      </c>
      <c r="H101" s="27">
        <f>IF(ISNUMBER('Неочищенные данные'!G104), 'Неочищенные данные'!G104 * 1000, SUBSTITUTE((SUBSTITUTE('Неочищенные данные'!G104, " ", "")), ",", ".") * 1000)</f>
        <v>0</v>
      </c>
      <c r="I101" s="27">
        <f>IF(ISNUMBER('Неочищенные данные'!H104), 'Неочищенные данные'!H104 * 1000, SUBSTITUTE((SUBSTITUTE('Неочищенные данные'!H104, " ", "")), ",", ".") * 1000)</f>
        <v>266000</v>
      </c>
      <c r="J101" s="27">
        <f>IF(ISNUMBER('Неочищенные данные'!I104), 'Неочищенные данные'!I104 * 1000, SUBSTITUTE((SUBSTITUTE('Неочищенные данные'!I104, " ", "")), ",", ".") * 1000)</f>
        <v>23558609000</v>
      </c>
      <c r="K101" s="27">
        <f>IF(ISNUMBER('Неочищенные данные'!J104), 'Неочищенные данные'!J104 * 1000, SUBSTITUTE((SUBSTITUTE('Неочищенные данные'!J104, " ", "")), ",", ".") * 1000)</f>
        <v>22737707000</v>
      </c>
      <c r="L101" s="27">
        <f>IF(ISNUMBER('Неочищенные данные'!K104), 'Неочищенные данные'!K104 * 1000, SUBSTITUTE((SUBSTITUTE('Неочищенные данные'!K104, " ", "")), ",", ".") * 1000)</f>
        <v>12844424000</v>
      </c>
      <c r="M101" s="27">
        <f>IF(ISNUMBER('Неочищенные данные'!L104), 'Неочищенные данные'!L104 * 1000, SUBSTITUTE((SUBSTITUTE('Неочищенные данные'!L104, " ", "")), ",", ".") * 1000)</f>
        <v>779442000</v>
      </c>
      <c r="N101" s="27">
        <f>IF(ISNUMBER('Неочищенные данные'!M104), 'Неочищенные данные'!M104 * 1000, SUBSTITUTE((SUBSTITUTE('Неочищенные данные'!M104, " ", "")), ",", ".") * 1000)</f>
        <v>398833000</v>
      </c>
      <c r="O101" s="27">
        <f>IF(ISNUMBER('Неочищенные данные'!N104), 'Неочищенные данные'!N104 * 1000, SUBSTITUTE((SUBSTITUTE('Неочищенные данные'!N104, " ", "")), ",", ".") * 1000)</f>
        <v>237601000</v>
      </c>
      <c r="P101" s="1">
        <f>VLOOKUP(YEAR(B101), 'ИПЦ ГКС'!$B$5:$D$34, 3, TRUE)</f>
        <v>4.2600000000000051</v>
      </c>
      <c r="Q101" s="28">
        <f>VLOOKUP(B101, RUONIA!A102:B2567, 2, FALSE)</f>
        <v>6.75</v>
      </c>
      <c r="R101" s="1">
        <f>VLOOKUP(B101, Treasury!$D$1:$G$3498, 2, FALSE)</f>
        <v>2.4900000000000002</v>
      </c>
      <c r="S101" s="1">
        <f>VLOOKUP(B101, Treasury!$D$1:$G$3498, 3, FALSE)</f>
        <v>2.76</v>
      </c>
      <c r="T101" s="1">
        <f>VLOOKUP(B101, Treasury!$D$1:$G$3498, 4, FALSE)</f>
        <v>2.92</v>
      </c>
      <c r="U101" s="1">
        <f>VLOOKUP(B101, 'OFZ Yield'!$A:$M, 5, FALSE)</f>
        <v>6.68</v>
      </c>
      <c r="V101" s="1">
        <f>VLOOKUP(B101, 'OFZ Yield'!$A:$M, 7, FALSE)</f>
        <v>6.87</v>
      </c>
      <c r="W101" s="1">
        <f>VLOOKUP(B101, 'OFZ Yield'!$A:$M, 9, FALSE)</f>
        <v>7.23</v>
      </c>
      <c r="X101" s="1" t="str">
        <f>VLOOKUP(B101, IMOEX!$A$1:$B$3284, 2, FALSE)</f>
        <v>2.318,23</v>
      </c>
      <c r="Y101" s="1">
        <f t="shared" si="3"/>
        <v>6.0683297281372839E-2</v>
      </c>
      <c r="Z101" s="1">
        <f t="shared" si="4"/>
        <v>1.834150678924956</v>
      </c>
      <c r="AA101" s="1" t="e">
        <f ca="1">_xludf.IFNA(VLOOKUP(A101, 'Неочищенные данные'!A104:AI538, 35, FALSE), 0)</f>
        <v>#NAME?</v>
      </c>
      <c r="AB101" s="1">
        <f t="shared" si="5"/>
        <v>0</v>
      </c>
    </row>
    <row r="102" spans="1:28" ht="15.75" customHeight="1">
      <c r="A102" s="3" t="s">
        <v>129</v>
      </c>
      <c r="B102" s="29">
        <v>42958</v>
      </c>
      <c r="C102" s="3" t="s">
        <v>29</v>
      </c>
      <c r="D102" s="3" t="e">
        <f ca="1">_xludf.IFNA(VLOOKUP(C102, Рейтинг!$A$2:$C$22, 3, FALSE), VLOOKUP(C102, Рейтинг!$B$2:$C$22, 2, FALSE))</f>
        <v>#NAME?</v>
      </c>
      <c r="E102" s="27">
        <f>IF(ISNUMBER('Неочищенные данные'!D105), 'Неочищенные данные'!D105 * 1000, SUBSTITUTE((SUBSTITUTE('Неочищенные данные'!D105, " ", "")), ",", ".") * 1000)</f>
        <v>1669891000</v>
      </c>
      <c r="F102" s="27" t="e">
        <f>IF(ISNUMBER('Неочищенные данные'!E105), 'Неочищенные данные'!E105 * 1000, SUBSTITUTE((SUBSTITUTE('Неочищенные данные'!E105, " ", "")), ",", ".") * 1000)</f>
        <v>#VALUE!</v>
      </c>
      <c r="G102" s="27">
        <f>IF(ISNUMBER('Неочищенные данные'!F105), 'Неочищенные данные'!F105 * 1000, SUBSTITUTE((SUBSTITUTE('Неочищенные данные'!F105, " ", "")), ",", ".") * 1000)</f>
        <v>34042223000</v>
      </c>
      <c r="H102" s="27">
        <f>IF(ISNUMBER('Неочищенные данные'!G105), 'Неочищенные данные'!G105 * 1000, SUBSTITUTE((SUBSTITUTE('Неочищенные данные'!G105, " ", "")), ",", ".") * 1000)</f>
        <v>0</v>
      </c>
      <c r="I102" s="27">
        <f>IF(ISNUMBER('Неочищенные данные'!H105), 'Неочищенные данные'!H105 * 1000, SUBSTITUTE((SUBSTITUTE('Неочищенные данные'!H105, " ", "")), ",", ".") * 1000)</f>
        <v>187000</v>
      </c>
      <c r="J102" s="27">
        <f>IF(ISNUMBER('Неочищенные данные'!I105), 'Неочищенные данные'!I105 * 1000, SUBSTITUTE((SUBSTITUTE('Неочищенные данные'!I105, " ", "")), ",", ".") * 1000)</f>
        <v>21435834000</v>
      </c>
      <c r="K102" s="27">
        <f>IF(ISNUMBER('Неочищенные данные'!J105), 'Неочищенные данные'!J105 * 1000, SUBSTITUTE((SUBSTITUTE('Неочищенные данные'!J105, " ", "")), ",", ".") * 1000)</f>
        <v>20674692000</v>
      </c>
      <c r="L102" s="27">
        <f>IF(ISNUMBER('Неочищенные данные'!K105), 'Неочищенные данные'!K105 * 1000, SUBSTITUTE((SUBSTITUTE('Неочищенные данные'!K105, " ", "")), ",", ".") * 1000)</f>
        <v>12606389000</v>
      </c>
      <c r="M102" s="27">
        <f>IF(ISNUMBER('Неочищенные данные'!L105), 'Неочищенные данные'!L105 * 1000, SUBSTITUTE((SUBSTITUTE('Неочищенные данные'!L105, " ", "")), ",", ".") * 1000)</f>
        <v>1732152000</v>
      </c>
      <c r="N102" s="27">
        <f>IF(ISNUMBER('Неочищенные данные'!M105), 'Неочищенные данные'!M105 * 1000, SUBSTITUTE((SUBSTITUTE('Неочищенные данные'!M105, " ", "")), ",", ".") * 1000)</f>
        <v>1301373000</v>
      </c>
      <c r="O102" s="27">
        <f>IF(ISNUMBER('Неочищенные данные'!N105), 'Неочищенные данные'!N105 * 1000, SUBSTITUTE((SUBSTITUTE('Неочищенные данные'!N105, " ", "")), ",", ".") * 1000)</f>
        <v>905362000</v>
      </c>
      <c r="P102" s="1">
        <f>VLOOKUP(YEAR(B102), 'ИПЦ ГКС'!$B$5:$D$34, 3, TRUE)</f>
        <v>2.5100000000000051</v>
      </c>
      <c r="Q102" s="28">
        <f>VLOOKUP(B102, RUONIA!A103:B2568, 2, FALSE)</f>
        <v>8.35</v>
      </c>
      <c r="R102" s="1">
        <f>VLOOKUP(B102, Treasury!$D$1:$G$3498, 2, FALSE)</f>
        <v>1.3</v>
      </c>
      <c r="S102" s="1">
        <f>VLOOKUP(B102, Treasury!$D$1:$G$3498, 3, FALSE)</f>
        <v>1.74</v>
      </c>
      <c r="T102" s="1">
        <f>VLOOKUP(B102, Treasury!$D$1:$G$3498, 4, FALSE)</f>
        <v>2.19</v>
      </c>
      <c r="U102" s="1">
        <f>VLOOKUP(B102, 'OFZ Yield'!$A:$M, 5, FALSE)</f>
        <v>7.88</v>
      </c>
      <c r="V102" s="1">
        <f>VLOOKUP(B102, 'OFZ Yield'!$A:$M, 7, FALSE)</f>
        <v>7.92</v>
      </c>
      <c r="W102" s="1">
        <f>VLOOKUP(B102, 'OFZ Yield'!$A:$M, 9, FALSE)</f>
        <v>7.8</v>
      </c>
      <c r="X102" s="1" t="str">
        <f>VLOOKUP(B102, IMOEX!$A$1:$B$3284, 2, FALSE)</f>
        <v>1.944,83</v>
      </c>
      <c r="Y102" s="1">
        <f t="shared" si="3"/>
        <v>0.13740270905490859</v>
      </c>
      <c r="Z102" s="1">
        <f t="shared" si="4"/>
        <v>1.7003944587145454</v>
      </c>
      <c r="AA102" s="1" t="e">
        <f ca="1">_xludf.IFNA(VLOOKUP(A102, 'Неочищенные данные'!A105:AI539, 35, FALSE), 0)</f>
        <v>#NAME?</v>
      </c>
      <c r="AB102" s="1">
        <f t="shared" si="5"/>
        <v>0</v>
      </c>
    </row>
    <row r="103" spans="1:28" ht="15.75" customHeight="1">
      <c r="A103" s="3" t="s">
        <v>129</v>
      </c>
      <c r="B103" s="29">
        <v>42593</v>
      </c>
      <c r="C103" s="3" t="s">
        <v>35</v>
      </c>
      <c r="D103" s="3" t="e">
        <f ca="1">_xludf.IFNA(VLOOKUP(C103, Рейтинг!$A$2:$C$22, 3, FALSE), VLOOKUP(C103, Рейтинг!$B$2:$C$22, 2, FALSE))</f>
        <v>#NAME?</v>
      </c>
      <c r="E103" s="27">
        <f>IF(ISNUMBER('Неочищенные данные'!D106), 'Неочищенные данные'!D106 * 1000, SUBSTITUTE((SUBSTITUTE('Неочищенные данные'!D106, " ", "")), ",", ".") * 1000)</f>
        <v>289651000</v>
      </c>
      <c r="F103" s="27" t="e">
        <f>IF(ISNUMBER('Неочищенные данные'!E106), 'Неочищенные данные'!E106 * 1000, SUBSTITUTE((SUBSTITUTE('Неочищенные данные'!E106, " ", "")), ",", ".") * 1000)</f>
        <v>#VALUE!</v>
      </c>
      <c r="G103" s="27">
        <f>IF(ISNUMBER('Неочищенные данные'!F106), 'Неочищенные данные'!F106 * 1000, SUBSTITUTE((SUBSTITUTE('Неочищенные данные'!F106, " ", "")), ",", ".") * 1000)</f>
        <v>33092627000</v>
      </c>
      <c r="H103" s="27">
        <f>IF(ISNUMBER('Неочищенные данные'!G106), 'Неочищенные данные'!G106 * 1000, SUBSTITUTE((SUBSTITUTE('Неочищенные данные'!G106, " ", "")), ",", ".") * 1000)</f>
        <v>0</v>
      </c>
      <c r="I103" s="27">
        <f>IF(ISNUMBER('Неочищенные данные'!H106), 'Неочищенные данные'!H106 * 1000, SUBSTITUTE((SUBSTITUTE('Неочищенные данные'!H106, " ", "")), ",", ".") * 1000)</f>
        <v>0</v>
      </c>
      <c r="J103" s="27">
        <f>IF(ISNUMBER('Неочищенные данные'!I106), 'Неочищенные данные'!I106 * 1000, SUBSTITUTE((SUBSTITUTE('Неочищенные данные'!I106, " ", "")), ",", ".") * 1000)</f>
        <v>21359114000</v>
      </c>
      <c r="K103" s="27">
        <f>IF(ISNUMBER('Неочищенные данные'!J106), 'Неочищенные данные'!J106 * 1000, SUBSTITUTE((SUBSTITUTE('Неочищенные данные'!J106, " ", "")), ",", ".") * 1000)</f>
        <v>20636884000</v>
      </c>
      <c r="L103" s="27">
        <f>IF(ISNUMBER('Неочищенные данные'!K106), 'Неочищенные данные'!K106 * 1000, SUBSTITUTE((SUBSTITUTE('Неочищенные данные'!K106, " ", "")), ",", ".") * 1000)</f>
        <v>11733513000</v>
      </c>
      <c r="M103" s="27">
        <f>IF(ISNUMBER('Неочищенные данные'!L106), 'Неочищенные данные'!L106 * 1000, SUBSTITUTE((SUBSTITUTE('Неочищенные данные'!L106, " ", "")), ",", ".") * 1000)</f>
        <v>859276000</v>
      </c>
      <c r="N103" s="27">
        <f>IF(ISNUMBER('Неочищенные данные'!M106), 'Неочищенные данные'!M106 * 1000, SUBSTITUTE((SUBSTITUTE('Неочищенные данные'!M106, " ", "")), ",", ".") * 1000)</f>
        <v>996628000</v>
      </c>
      <c r="O103" s="27">
        <f>IF(ISNUMBER('Неочищенные данные'!N106), 'Неочищенные данные'!N106 * 1000, SUBSTITUTE((SUBSTITUTE('Неочищенные данные'!N106, " ", "")), ",", ".") * 1000)</f>
        <v>683981000</v>
      </c>
      <c r="P103" s="1">
        <f>VLOOKUP(YEAR(B103), 'ИПЦ ГКС'!$B$5:$D$34, 3, TRUE)</f>
        <v>5.3900000000000006</v>
      </c>
      <c r="Q103" s="28">
        <f>VLOOKUP(B103, RUONIA!A104:B2569, 2, FALSE)</f>
        <v>10.37</v>
      </c>
      <c r="R103" s="1">
        <f>VLOOKUP(B103, Treasury!$D$1:$G$3498, 2, FALSE)</f>
        <v>0.76</v>
      </c>
      <c r="S103" s="1">
        <f>VLOOKUP(B103, Treasury!$D$1:$G$3498, 3, FALSE)</f>
        <v>1.1599999999999999</v>
      </c>
      <c r="T103" s="1">
        <f>VLOOKUP(B103, Treasury!$D$1:$G$3498, 4, FALSE)</f>
        <v>1.57</v>
      </c>
      <c r="U103" s="1">
        <f>VLOOKUP(B103, 'OFZ Yield'!$A:$M, 5, FALSE)</f>
        <v>9.32</v>
      </c>
      <c r="V103" s="1">
        <f>VLOOKUP(B103, 'OFZ Yield'!$A:$M, 7, FALSE)</f>
        <v>8.86</v>
      </c>
      <c r="W103" s="1">
        <f>VLOOKUP(B103, 'OFZ Yield'!$A:$M, 9, FALSE)</f>
        <v>8.35</v>
      </c>
      <c r="X103" s="1" t="str">
        <f>VLOOKUP(B103, IMOEX!$A$1:$B$3284, 2, FALSE)</f>
        <v>1.952,18</v>
      </c>
      <c r="Y103" s="1">
        <f t="shared" si="3"/>
        <v>7.3232628625374177E-2</v>
      </c>
      <c r="Z103" s="1">
        <f t="shared" si="4"/>
        <v>1.8203511599637721</v>
      </c>
      <c r="AA103" s="1" t="e">
        <f ca="1">_xludf.IFNA(VLOOKUP(A103, 'Неочищенные данные'!A106:AI540, 35, FALSE), 0)</f>
        <v>#NAME?</v>
      </c>
      <c r="AB103" s="1">
        <f t="shared" si="5"/>
        <v>0</v>
      </c>
    </row>
    <row r="104" spans="1:28" ht="15.75" customHeight="1">
      <c r="A104" s="3" t="s">
        <v>129</v>
      </c>
      <c r="B104" s="29">
        <v>42220</v>
      </c>
      <c r="C104" s="3" t="s">
        <v>35</v>
      </c>
      <c r="D104" s="3" t="e">
        <f ca="1">_xludf.IFNA(VLOOKUP(C104, Рейтинг!$A$2:$C$22, 3, FALSE), VLOOKUP(C104, Рейтинг!$B$2:$C$22, 2, FALSE))</f>
        <v>#NAME?</v>
      </c>
      <c r="E104" s="27">
        <f>IF(ISNUMBER('Неочищенные данные'!D107), 'Неочищенные данные'!D107 * 1000, SUBSTITUTE((SUBSTITUTE('Неочищенные данные'!D107, " ", "")), ",", ".") * 1000)</f>
        <v>2249710000</v>
      </c>
      <c r="F104" s="27" t="e">
        <f>IF(ISNUMBER('Неочищенные данные'!E107), 'Неочищенные данные'!E107 * 1000, SUBSTITUTE((SUBSTITUTE('Неочищенные данные'!E107, " ", "")), ",", ".") * 1000)</f>
        <v>#VALUE!</v>
      </c>
      <c r="G104" s="27">
        <f>IF(ISNUMBER('Неочищенные данные'!F107), 'Неочищенные данные'!F107 * 1000, SUBSTITUTE((SUBSTITUTE('Неочищенные данные'!F107, " ", "")), ",", ".") * 1000)</f>
        <v>27001252000</v>
      </c>
      <c r="H104" s="27">
        <f>IF(ISNUMBER('Неочищенные данные'!G107), 'Неочищенные данные'!G107 * 1000, SUBSTITUTE((SUBSTITUTE('Неочищенные данные'!G107, " ", "")), ",", ".") * 1000)</f>
        <v>0</v>
      </c>
      <c r="I104" s="27">
        <f>IF(ISNUMBER('Неочищенные данные'!H107), 'Неочищенные данные'!H107 * 1000, SUBSTITUTE((SUBSTITUTE('Неочищенные данные'!H107, " ", "")), ",", ".") * 1000)</f>
        <v>89189000</v>
      </c>
      <c r="J104" s="27" t="e">
        <f>IF(ISNUMBER('Неочищенные данные'!I107), 'Неочищенные данные'!I107 * 1000, SUBSTITUTE((SUBSTITUTE('Неочищенные данные'!I107, " ", "")), ",", ".") * 1000)</f>
        <v>#VALUE!</v>
      </c>
      <c r="K104" s="27" t="e">
        <f>IF(ISNUMBER('Неочищенные данные'!J107), 'Неочищенные данные'!J107 * 1000, SUBSTITUTE((SUBSTITUTE('Неочищенные данные'!J107, " ", "")), ",", ".") * 1000)</f>
        <v>#VALUE!</v>
      </c>
      <c r="L104" s="27">
        <f>IF(ISNUMBER('Неочищенные данные'!K107), 'Неочищенные данные'!K107 * 1000, SUBSTITUTE((SUBSTITUTE('Неочищенные данные'!K107, " ", "")), ",", ".") * 1000)</f>
        <v>10691051000</v>
      </c>
      <c r="M104" s="27">
        <f>IF(ISNUMBER('Неочищенные данные'!L107), 'Неочищенные данные'!L107 * 1000, SUBSTITUTE((SUBSTITUTE('Неочищенные данные'!L107, " ", "")), ",", ".") * 1000)</f>
        <v>5299765000</v>
      </c>
      <c r="N104" s="27">
        <f>IF(ISNUMBER('Неочищенные данные'!M107), 'Неочищенные данные'!M107 * 1000, SUBSTITUTE((SUBSTITUTE('Неочищенные данные'!M107, " ", "")), ",", ".") * 1000)</f>
        <v>0</v>
      </c>
      <c r="O104" s="27">
        <f>IF(ISNUMBER('Неочищенные данные'!N107), 'Неочищенные данные'!N107 * 1000, SUBSTITUTE((SUBSTITUTE('Неочищенные данные'!N107, " ", "")), ",", ".") * 1000)</f>
        <v>0</v>
      </c>
      <c r="P104" s="1">
        <f>VLOOKUP(YEAR(B104), 'ИПЦ ГКС'!$B$5:$D$34, 3, TRUE)</f>
        <v>12.909999999999997</v>
      </c>
      <c r="Q104" s="28">
        <f>VLOOKUP(B104, RUONIA!A105:B2570, 2, FALSE)</f>
        <v>10.17</v>
      </c>
      <c r="R104" s="1">
        <f>VLOOKUP(B104, Treasury!$D$1:$G$3498, 2, FALSE)</f>
        <v>0.74</v>
      </c>
      <c r="S104" s="1">
        <f>VLOOKUP(B104, Treasury!$D$1:$G$3498, 3, FALSE)</f>
        <v>1.6</v>
      </c>
      <c r="T104" s="1">
        <f>VLOOKUP(B104, Treasury!$D$1:$G$3498, 4, FALSE)</f>
        <v>2.23</v>
      </c>
      <c r="U104" s="1">
        <f>VLOOKUP(B104, 'OFZ Yield'!$A:$M, 5, FALSE)</f>
        <v>10.16</v>
      </c>
      <c r="V104" s="1">
        <f>VLOOKUP(B104, 'OFZ Yield'!$A:$M, 7, FALSE)</f>
        <v>10.97</v>
      </c>
      <c r="W104" s="1">
        <f>VLOOKUP(B104, 'OFZ Yield'!$A:$M, 9, FALSE)</f>
        <v>10.99</v>
      </c>
      <c r="X104" s="1" t="str">
        <f>VLOOKUP(B104, IMOEX!$A$1:$B$3284, 2, FALSE)</f>
        <v>1.674,46</v>
      </c>
      <c r="Y104" s="1">
        <f t="shared" si="3"/>
        <v>0.49571973793783231</v>
      </c>
      <c r="Z104" s="1" t="e">
        <f t="shared" si="4"/>
        <v>#VALUE!</v>
      </c>
      <c r="AA104" s="1" t="e">
        <f ca="1">_xludf.IFNA(VLOOKUP(A104, 'Неочищенные данные'!A107:AI541, 35, FALSE), 0)</f>
        <v>#NAME?</v>
      </c>
      <c r="AB104" s="1">
        <f t="shared" si="5"/>
        <v>0</v>
      </c>
    </row>
    <row r="105" spans="1:28" ht="15.75" customHeight="1">
      <c r="A105" s="3" t="s">
        <v>129</v>
      </c>
      <c r="B105" s="29">
        <v>41879</v>
      </c>
      <c r="C105" s="3" t="s">
        <v>35</v>
      </c>
      <c r="D105" s="3" t="e">
        <f ca="1">_xludf.IFNA(VLOOKUP(C105, Рейтинг!$A$2:$C$22, 3, FALSE), VLOOKUP(C105, Рейтинг!$B$2:$C$22, 2, FALSE))</f>
        <v>#NAME?</v>
      </c>
      <c r="E105" s="27">
        <f>IF(ISNUMBER('Неочищенные данные'!D108), 'Неочищенные данные'!D108 * 1000, SUBSTITUTE((SUBSTITUTE('Неочищенные данные'!D108, " ", "")), ",", ".") * 1000)</f>
        <v>164154000</v>
      </c>
      <c r="F105" s="27" t="e">
        <f>IF(ISNUMBER('Неочищенные данные'!E108), 'Неочищенные данные'!E108 * 1000, SUBSTITUTE((SUBSTITUTE('Неочищенные данные'!E108, " ", "")), ",", ".") * 1000)</f>
        <v>#VALUE!</v>
      </c>
      <c r="G105" s="27">
        <f>IF(ISNUMBER('Неочищенные данные'!F108), 'Неочищенные данные'!F108 * 1000, SUBSTITUTE((SUBSTITUTE('Неочищенные данные'!F108, " ", "")), ",", ".") * 1000)</f>
        <v>15442112000</v>
      </c>
      <c r="H105" s="27">
        <f>IF(ISNUMBER('Неочищенные данные'!G108), 'Неочищенные данные'!G108 * 1000, SUBSTITUTE((SUBSTITUTE('Неочищенные данные'!G108, " ", "")), ",", ".") * 1000)</f>
        <v>0</v>
      </c>
      <c r="I105" s="27">
        <f>IF(ISNUMBER('Неочищенные данные'!H108), 'Неочищенные данные'!H108 * 1000, SUBSTITUTE((SUBSTITUTE('Неочищенные данные'!H108, " ", "")), ",", ".") * 1000)</f>
        <v>13340000</v>
      </c>
      <c r="J105" s="27" t="e">
        <f>IF(ISNUMBER('Неочищенные данные'!I108), 'Неочищенные данные'!I108 * 1000, SUBSTITUTE((SUBSTITUTE('Неочищенные данные'!I108, " ", "")), ",", ".") * 1000)</f>
        <v>#VALUE!</v>
      </c>
      <c r="K105" s="27" t="e">
        <f>IF(ISNUMBER('Неочищенные данные'!J108), 'Неочищенные данные'!J108 * 1000, SUBSTITUTE((SUBSTITUTE('Неочищенные данные'!J108, " ", "")), ",", ".") * 1000)</f>
        <v>#VALUE!</v>
      </c>
      <c r="L105" s="27">
        <f>IF(ISNUMBER('Неочищенные данные'!K108), 'Неочищенные данные'!K108 * 1000, SUBSTITUTE((SUBSTITUTE('Неочищенные данные'!K108, " ", "")), ",", ".") * 1000)</f>
        <v>6987091000</v>
      </c>
      <c r="M105" s="27">
        <f>IF(ISNUMBER('Неочищенные данные'!L108), 'Неочищенные данные'!L108 * 1000, SUBSTITUTE((SUBSTITUTE('Неочищенные данные'!L108, " ", "")), ",", ".") * 1000)</f>
        <v>510744000</v>
      </c>
      <c r="N105" s="27">
        <f>IF(ISNUMBER('Неочищенные данные'!M108), 'Неочищенные данные'!M108 * 1000, SUBSTITUTE((SUBSTITUTE('Неочищенные данные'!M108, " ", "")), ",", ".") * 1000)</f>
        <v>0</v>
      </c>
      <c r="O105" s="27">
        <f>IF(ISNUMBER('Неочищенные данные'!N108), 'Неочищенные данные'!N108 * 1000, SUBSTITUTE((SUBSTITUTE('Неочищенные данные'!N108, " ", "")), ",", ".") * 1000)</f>
        <v>0</v>
      </c>
      <c r="P105" s="1">
        <f>VLOOKUP(YEAR(B105), 'ИПЦ ГКС'!$B$5:$D$34, 3, TRUE)</f>
        <v>11.349999999999994</v>
      </c>
      <c r="Q105" s="28">
        <f>VLOOKUP(B105, RUONIA!A106:B2571, 2, FALSE)</f>
        <v>8.08</v>
      </c>
      <c r="R105" s="1">
        <f>VLOOKUP(B105, Treasury!$D$1:$G$3498, 2, FALSE)</f>
        <v>0.5</v>
      </c>
      <c r="S105" s="1">
        <f>VLOOKUP(B105, Treasury!$D$1:$G$3498, 3, FALSE)</f>
        <v>1.63</v>
      </c>
      <c r="T105" s="1">
        <f>VLOOKUP(B105, Treasury!$D$1:$G$3498, 4, FALSE)</f>
        <v>2.34</v>
      </c>
      <c r="U105" s="1">
        <f>VLOOKUP(B105, 'OFZ Yield'!$A:$M, 5, FALSE)</f>
        <v>8.66</v>
      </c>
      <c r="V105" s="1">
        <f>VLOOKUP(B105, 'OFZ Yield'!$A:$M, 7, FALSE)</f>
        <v>9.68</v>
      </c>
      <c r="W105" s="1">
        <f>VLOOKUP(B105, 'OFZ Yield'!$A:$M, 9, FALSE)</f>
        <v>9.7899999999999991</v>
      </c>
      <c r="X105" s="1" t="str">
        <f>VLOOKUP(B105, IMOEX!$A$1:$B$3284, 2, FALSE)</f>
        <v>1.423,78</v>
      </c>
      <c r="Y105" s="1">
        <f t="shared" si="3"/>
        <v>7.3098232154125378E-2</v>
      </c>
      <c r="Z105" s="1" t="e">
        <f t="shared" si="4"/>
        <v>#VALUE!</v>
      </c>
      <c r="AA105" s="1" t="e">
        <f ca="1">_xludf.IFNA(VLOOKUP(A105, 'Неочищенные данные'!A108:AI542, 35, FALSE), 0)</f>
        <v>#NAME?</v>
      </c>
      <c r="AB105" s="1">
        <f t="shared" si="5"/>
        <v>0</v>
      </c>
    </row>
    <row r="106" spans="1:28" ht="15.75" hidden="1" customHeight="1">
      <c r="A106" s="38" t="s">
        <v>129</v>
      </c>
      <c r="B106" s="39">
        <v>41498</v>
      </c>
      <c r="C106" s="38" t="s">
        <v>35</v>
      </c>
      <c r="D106" s="38"/>
      <c r="E106" s="27" t="e">
        <f>IF(ISNUMBER('Неочищенные данные'!D109), 'Неочищенные данные'!D109 * 1000, SUBSTITUTE((SUBSTITUTE('Неочищенные данные'!D109, " ", "")), ",", ".") * 1000)</f>
        <v>#VALUE!</v>
      </c>
      <c r="F106" s="27" t="e">
        <f>IF(ISNUMBER('Неочищенные данные'!E109), 'Неочищенные данные'!E109 * 1000, SUBSTITUTE((SUBSTITUTE('Неочищенные данные'!E109, " ", "")), ",", ".") * 1000)</f>
        <v>#VALUE!</v>
      </c>
      <c r="G106" s="27" t="e">
        <f>IF(ISNUMBER('Неочищенные данные'!F109), 'Неочищенные данные'!F109 * 1000, SUBSTITUTE((SUBSTITUTE('Неочищенные данные'!F109, " ", "")), ",", ".") * 1000)</f>
        <v>#VALUE!</v>
      </c>
      <c r="H106" s="27" t="e">
        <f>IF(ISNUMBER('Неочищенные данные'!G109), 'Неочищенные данные'!G109 * 1000, SUBSTITUTE((SUBSTITUTE('Неочищенные данные'!G109, " ", "")), ",", ".") * 1000)</f>
        <v>#VALUE!</v>
      </c>
      <c r="I106" s="27" t="e">
        <f>IF(ISNUMBER('Неочищенные данные'!H109), 'Неочищенные данные'!H109 * 1000, SUBSTITUTE((SUBSTITUTE('Неочищенные данные'!H109, " ", "")), ",", ".") * 1000)</f>
        <v>#VALUE!</v>
      </c>
      <c r="J106" s="27" t="e">
        <f>IF(ISNUMBER('Неочищенные данные'!I109), 'Неочищенные данные'!I109 * 1000, SUBSTITUTE((SUBSTITUTE('Неочищенные данные'!I109, " ", "")), ",", ".") * 1000)</f>
        <v>#VALUE!</v>
      </c>
      <c r="K106" s="27" t="e">
        <f>IF(ISNUMBER('Неочищенные данные'!J109), 'Неочищенные данные'!J109 * 1000, SUBSTITUTE((SUBSTITUTE('Неочищенные данные'!J109, " ", "")), ",", ".") * 1000)</f>
        <v>#VALUE!</v>
      </c>
      <c r="L106" s="27" t="e">
        <f>IF(ISNUMBER('Неочищенные данные'!K109), 'Неочищенные данные'!K109 * 1000, SUBSTITUTE((SUBSTITUTE('Неочищенные данные'!K109, " ", "")), ",", ".") * 1000)</f>
        <v>#VALUE!</v>
      </c>
      <c r="M106" s="27" t="e">
        <f>IF(ISNUMBER('Неочищенные данные'!L109), 'Неочищенные данные'!L109 * 1000, SUBSTITUTE((SUBSTITUTE('Неочищенные данные'!L109, " ", "")), ",", ".") * 1000)</f>
        <v>#VALUE!</v>
      </c>
      <c r="N106" s="27" t="e">
        <f>IF(ISNUMBER('Неочищенные данные'!M109), 'Неочищенные данные'!M109 * 1000, SUBSTITUTE((SUBSTITUTE('Неочищенные данные'!M109, " ", "")), ",", ".") * 1000)</f>
        <v>#VALUE!</v>
      </c>
      <c r="O106" s="27" t="e">
        <f>IF(ISNUMBER('Неочищенные данные'!N109), 'Неочищенные данные'!N109 * 1000, SUBSTITUTE((SUBSTITUTE('Неочищенные данные'!N109, " ", "")), ",", ".") * 1000)</f>
        <v>#VALUE!</v>
      </c>
    </row>
    <row r="107" spans="1:28" ht="15.75" hidden="1" customHeight="1">
      <c r="A107" s="38" t="s">
        <v>129</v>
      </c>
      <c r="B107" s="39">
        <v>41116</v>
      </c>
      <c r="C107" s="38" t="s">
        <v>35</v>
      </c>
      <c r="D107" s="38"/>
      <c r="E107" s="27" t="e">
        <f>IF(ISNUMBER('Неочищенные данные'!D110), 'Неочищенные данные'!D110 * 1000, SUBSTITUTE((SUBSTITUTE('Неочищенные данные'!D110, " ", "")), ",", ".") * 1000)</f>
        <v>#VALUE!</v>
      </c>
      <c r="F107" s="27" t="e">
        <f>IF(ISNUMBER('Неочищенные данные'!E110), 'Неочищенные данные'!E110 * 1000, SUBSTITUTE((SUBSTITUTE('Неочищенные данные'!E110, " ", "")), ",", ".") * 1000)</f>
        <v>#VALUE!</v>
      </c>
      <c r="G107" s="27" t="e">
        <f>IF(ISNUMBER('Неочищенные данные'!F110), 'Неочищенные данные'!F110 * 1000, SUBSTITUTE((SUBSTITUTE('Неочищенные данные'!F110, " ", "")), ",", ".") * 1000)</f>
        <v>#VALUE!</v>
      </c>
      <c r="H107" s="27" t="e">
        <f>IF(ISNUMBER('Неочищенные данные'!G110), 'Неочищенные данные'!G110 * 1000, SUBSTITUTE((SUBSTITUTE('Неочищенные данные'!G110, " ", "")), ",", ".") * 1000)</f>
        <v>#VALUE!</v>
      </c>
      <c r="I107" s="27" t="e">
        <f>IF(ISNUMBER('Неочищенные данные'!H110), 'Неочищенные данные'!H110 * 1000, SUBSTITUTE((SUBSTITUTE('Неочищенные данные'!H110, " ", "")), ",", ".") * 1000)</f>
        <v>#VALUE!</v>
      </c>
      <c r="J107" s="27" t="e">
        <f>IF(ISNUMBER('Неочищенные данные'!I110), 'Неочищенные данные'!I110 * 1000, SUBSTITUTE((SUBSTITUTE('Неочищенные данные'!I110, " ", "")), ",", ".") * 1000)</f>
        <v>#VALUE!</v>
      </c>
      <c r="K107" s="27" t="e">
        <f>IF(ISNUMBER('Неочищенные данные'!J110), 'Неочищенные данные'!J110 * 1000, SUBSTITUTE((SUBSTITUTE('Неочищенные данные'!J110, " ", "")), ",", ".") * 1000)</f>
        <v>#VALUE!</v>
      </c>
      <c r="L107" s="27" t="e">
        <f>IF(ISNUMBER('Неочищенные данные'!K110), 'Неочищенные данные'!K110 * 1000, SUBSTITUTE((SUBSTITUTE('Неочищенные данные'!K110, " ", "")), ",", ".") * 1000)</f>
        <v>#VALUE!</v>
      </c>
      <c r="M107" s="27" t="e">
        <f>IF(ISNUMBER('Неочищенные данные'!L110), 'Неочищенные данные'!L110 * 1000, SUBSTITUTE((SUBSTITUTE('Неочищенные данные'!L110, " ", "")), ",", ".") * 1000)</f>
        <v>#VALUE!</v>
      </c>
      <c r="N107" s="27" t="e">
        <f>IF(ISNUMBER('Неочищенные данные'!M110), 'Неочищенные данные'!M110 * 1000, SUBSTITUTE((SUBSTITUTE('Неочищенные данные'!M110, " ", "")), ",", ".") * 1000)</f>
        <v>#VALUE!</v>
      </c>
      <c r="O107" s="27" t="e">
        <f>IF(ISNUMBER('Неочищенные данные'!N110), 'Неочищенные данные'!N110 * 1000, SUBSTITUTE((SUBSTITUTE('Неочищенные данные'!N110, " ", "")), ",", ".") * 1000)</f>
        <v>#VALUE!</v>
      </c>
    </row>
    <row r="108" spans="1:28" ht="15.75" hidden="1" customHeight="1">
      <c r="A108" s="38" t="s">
        <v>129</v>
      </c>
      <c r="B108" s="40">
        <v>40843</v>
      </c>
      <c r="C108" s="38" t="s">
        <v>35</v>
      </c>
      <c r="D108" s="38"/>
      <c r="E108" s="27" t="e">
        <f>IF(ISNUMBER('Неочищенные данные'!D111), 'Неочищенные данные'!D111 * 1000, SUBSTITUTE((SUBSTITUTE('Неочищенные данные'!D111, " ", "")), ",", ".") * 1000)</f>
        <v>#VALUE!</v>
      </c>
      <c r="F108" s="27" t="e">
        <f>IF(ISNUMBER('Неочищенные данные'!E111), 'Неочищенные данные'!E111 * 1000, SUBSTITUTE((SUBSTITUTE('Неочищенные данные'!E111, " ", "")), ",", ".") * 1000)</f>
        <v>#VALUE!</v>
      </c>
      <c r="G108" s="27" t="e">
        <f>IF(ISNUMBER('Неочищенные данные'!F111), 'Неочищенные данные'!F111 * 1000, SUBSTITUTE((SUBSTITUTE('Неочищенные данные'!F111, " ", "")), ",", ".") * 1000)</f>
        <v>#VALUE!</v>
      </c>
      <c r="H108" s="27" t="e">
        <f>IF(ISNUMBER('Неочищенные данные'!G111), 'Неочищенные данные'!G111 * 1000, SUBSTITUTE((SUBSTITUTE('Неочищенные данные'!G111, " ", "")), ",", ".") * 1000)</f>
        <v>#VALUE!</v>
      </c>
      <c r="I108" s="27" t="e">
        <f>IF(ISNUMBER('Неочищенные данные'!H111), 'Неочищенные данные'!H111 * 1000, SUBSTITUTE((SUBSTITUTE('Неочищенные данные'!H111, " ", "")), ",", ".") * 1000)</f>
        <v>#VALUE!</v>
      </c>
      <c r="J108" s="27" t="e">
        <f>IF(ISNUMBER('Неочищенные данные'!I111), 'Неочищенные данные'!I111 * 1000, SUBSTITUTE((SUBSTITUTE('Неочищенные данные'!I111, " ", "")), ",", ".") * 1000)</f>
        <v>#VALUE!</v>
      </c>
      <c r="K108" s="27" t="e">
        <f>IF(ISNUMBER('Неочищенные данные'!J111), 'Неочищенные данные'!J111 * 1000, SUBSTITUTE((SUBSTITUTE('Неочищенные данные'!J111, " ", "")), ",", ".") * 1000)</f>
        <v>#VALUE!</v>
      </c>
      <c r="L108" s="27" t="e">
        <f>IF(ISNUMBER('Неочищенные данные'!K111), 'Неочищенные данные'!K111 * 1000, SUBSTITUTE((SUBSTITUTE('Неочищенные данные'!K111, " ", "")), ",", ".") * 1000)</f>
        <v>#VALUE!</v>
      </c>
      <c r="M108" s="27" t="e">
        <f>IF(ISNUMBER('Неочищенные данные'!L111), 'Неочищенные данные'!L111 * 1000, SUBSTITUTE((SUBSTITUTE('Неочищенные данные'!L111, " ", "")), ",", ".") * 1000)</f>
        <v>#VALUE!</v>
      </c>
      <c r="N108" s="27" t="e">
        <f>IF(ISNUMBER('Неочищенные данные'!M111), 'Неочищенные данные'!M111 * 1000, SUBSTITUTE((SUBSTITUTE('Неочищенные данные'!M111, " ", "")), ",", ".") * 1000)</f>
        <v>#VALUE!</v>
      </c>
      <c r="O108" s="27" t="e">
        <f>IF(ISNUMBER('Неочищенные данные'!N111), 'Неочищенные данные'!N111 * 1000, SUBSTITUTE((SUBSTITUTE('Неочищенные данные'!N111, " ", "")), ",", ".") * 1000)</f>
        <v>#VALUE!</v>
      </c>
    </row>
    <row r="109" spans="1:28" ht="15.75" hidden="1" customHeight="1">
      <c r="A109" s="38" t="s">
        <v>129</v>
      </c>
      <c r="B109" s="40">
        <v>40834</v>
      </c>
      <c r="C109" s="38" t="s">
        <v>35</v>
      </c>
      <c r="D109" s="38"/>
      <c r="E109" s="27" t="e">
        <f>IF(ISNUMBER('Неочищенные данные'!D112), 'Неочищенные данные'!D112 * 1000, SUBSTITUTE((SUBSTITUTE('Неочищенные данные'!D112, " ", "")), ",", ".") * 1000)</f>
        <v>#VALUE!</v>
      </c>
      <c r="F109" s="27" t="e">
        <f>IF(ISNUMBER('Неочищенные данные'!E112), 'Неочищенные данные'!E112 * 1000, SUBSTITUTE((SUBSTITUTE('Неочищенные данные'!E112, " ", "")), ",", ".") * 1000)</f>
        <v>#VALUE!</v>
      </c>
      <c r="G109" s="27" t="e">
        <f>IF(ISNUMBER('Неочищенные данные'!F112), 'Неочищенные данные'!F112 * 1000, SUBSTITUTE((SUBSTITUTE('Неочищенные данные'!F112, " ", "")), ",", ".") * 1000)</f>
        <v>#VALUE!</v>
      </c>
      <c r="H109" s="27" t="e">
        <f>IF(ISNUMBER('Неочищенные данные'!G112), 'Неочищенные данные'!G112 * 1000, SUBSTITUTE((SUBSTITUTE('Неочищенные данные'!G112, " ", "")), ",", ".") * 1000)</f>
        <v>#VALUE!</v>
      </c>
      <c r="I109" s="27" t="e">
        <f>IF(ISNUMBER('Неочищенные данные'!H112), 'Неочищенные данные'!H112 * 1000, SUBSTITUTE((SUBSTITUTE('Неочищенные данные'!H112, " ", "")), ",", ".") * 1000)</f>
        <v>#VALUE!</v>
      </c>
      <c r="J109" s="27" t="e">
        <f>IF(ISNUMBER('Неочищенные данные'!I112), 'Неочищенные данные'!I112 * 1000, SUBSTITUTE((SUBSTITUTE('Неочищенные данные'!I112, " ", "")), ",", ".") * 1000)</f>
        <v>#VALUE!</v>
      </c>
      <c r="K109" s="27" t="e">
        <f>IF(ISNUMBER('Неочищенные данные'!J112), 'Неочищенные данные'!J112 * 1000, SUBSTITUTE((SUBSTITUTE('Неочищенные данные'!J112, " ", "")), ",", ".") * 1000)</f>
        <v>#VALUE!</v>
      </c>
      <c r="L109" s="27" t="e">
        <f>IF(ISNUMBER('Неочищенные данные'!K112), 'Неочищенные данные'!K112 * 1000, SUBSTITUTE((SUBSTITUTE('Неочищенные данные'!K112, " ", "")), ",", ".") * 1000)</f>
        <v>#VALUE!</v>
      </c>
      <c r="M109" s="27" t="e">
        <f>IF(ISNUMBER('Неочищенные данные'!L112), 'Неочищенные данные'!L112 * 1000, SUBSTITUTE((SUBSTITUTE('Неочищенные данные'!L112, " ", "")), ",", ".") * 1000)</f>
        <v>#VALUE!</v>
      </c>
      <c r="N109" s="27" t="e">
        <f>IF(ISNUMBER('Неочищенные данные'!M112), 'Неочищенные данные'!M112 * 1000, SUBSTITUTE((SUBSTITUTE('Неочищенные данные'!M112, " ", "")), ",", ".") * 1000)</f>
        <v>#VALUE!</v>
      </c>
      <c r="O109" s="27" t="e">
        <f>IF(ISNUMBER('Неочищенные данные'!N112), 'Неочищенные данные'!N112 * 1000, SUBSTITUTE((SUBSTITUTE('Неочищенные данные'!N112, " ", "")), ",", ".") * 1000)</f>
        <v>#VALUE!</v>
      </c>
    </row>
    <row r="110" spans="1:28" ht="15.75" hidden="1" customHeight="1">
      <c r="A110" s="38" t="s">
        <v>129</v>
      </c>
      <c r="B110" s="39">
        <v>40753</v>
      </c>
      <c r="C110" s="38" t="s">
        <v>35</v>
      </c>
      <c r="D110" s="38"/>
      <c r="E110" s="27" t="e">
        <f>IF(ISNUMBER('Неочищенные данные'!D113), 'Неочищенные данные'!D113 * 1000, SUBSTITUTE((SUBSTITUTE('Неочищенные данные'!D113, " ", "")), ",", ".") * 1000)</f>
        <v>#VALUE!</v>
      </c>
      <c r="F110" s="27" t="e">
        <f>IF(ISNUMBER('Неочищенные данные'!E113), 'Неочищенные данные'!E113 * 1000, SUBSTITUTE((SUBSTITUTE('Неочищенные данные'!E113, " ", "")), ",", ".") * 1000)</f>
        <v>#VALUE!</v>
      </c>
      <c r="G110" s="27" t="e">
        <f>IF(ISNUMBER('Неочищенные данные'!F113), 'Неочищенные данные'!F113 * 1000, SUBSTITUTE((SUBSTITUTE('Неочищенные данные'!F113, " ", "")), ",", ".") * 1000)</f>
        <v>#VALUE!</v>
      </c>
      <c r="H110" s="27" t="e">
        <f>IF(ISNUMBER('Неочищенные данные'!G113), 'Неочищенные данные'!G113 * 1000, SUBSTITUTE((SUBSTITUTE('Неочищенные данные'!G113, " ", "")), ",", ".") * 1000)</f>
        <v>#VALUE!</v>
      </c>
      <c r="I110" s="27" t="e">
        <f>IF(ISNUMBER('Неочищенные данные'!H113), 'Неочищенные данные'!H113 * 1000, SUBSTITUTE((SUBSTITUTE('Неочищенные данные'!H113, " ", "")), ",", ".") * 1000)</f>
        <v>#VALUE!</v>
      </c>
      <c r="J110" s="27" t="e">
        <f>IF(ISNUMBER('Неочищенные данные'!I113), 'Неочищенные данные'!I113 * 1000, SUBSTITUTE((SUBSTITUTE('Неочищенные данные'!I113, " ", "")), ",", ".") * 1000)</f>
        <v>#VALUE!</v>
      </c>
      <c r="K110" s="27" t="e">
        <f>IF(ISNUMBER('Неочищенные данные'!J113), 'Неочищенные данные'!J113 * 1000, SUBSTITUTE((SUBSTITUTE('Неочищенные данные'!J113, " ", "")), ",", ".") * 1000)</f>
        <v>#VALUE!</v>
      </c>
      <c r="L110" s="27" t="e">
        <f>IF(ISNUMBER('Неочищенные данные'!K113), 'Неочищенные данные'!K113 * 1000, SUBSTITUTE((SUBSTITUTE('Неочищенные данные'!K113, " ", "")), ",", ".") * 1000)</f>
        <v>#VALUE!</v>
      </c>
      <c r="M110" s="27" t="e">
        <f>IF(ISNUMBER('Неочищенные данные'!L113), 'Неочищенные данные'!L113 * 1000, SUBSTITUTE((SUBSTITUTE('Неочищенные данные'!L113, " ", "")), ",", ".") * 1000)</f>
        <v>#VALUE!</v>
      </c>
      <c r="N110" s="27" t="e">
        <f>IF(ISNUMBER('Неочищенные данные'!M113), 'Неочищенные данные'!M113 * 1000, SUBSTITUTE((SUBSTITUTE('Неочищенные данные'!M113, " ", "")), ",", ".") * 1000)</f>
        <v>#VALUE!</v>
      </c>
      <c r="O110" s="27" t="e">
        <f>IF(ISNUMBER('Неочищенные данные'!N113), 'Неочищенные данные'!N113 * 1000, SUBSTITUTE((SUBSTITUTE('Неочищенные данные'!N113, " ", "")), ",", ".") * 1000)</f>
        <v>#VALUE!</v>
      </c>
    </row>
    <row r="111" spans="1:28" ht="15.75" hidden="1" customHeight="1">
      <c r="A111" s="38" t="s">
        <v>238</v>
      </c>
      <c r="B111" s="39">
        <v>40204</v>
      </c>
      <c r="C111" s="38" t="s">
        <v>239</v>
      </c>
      <c r="D111" s="38"/>
      <c r="E111" s="27" t="e">
        <f>IF(ISNUMBER('Неочищенные данные'!D114), 'Неочищенные данные'!D114 * 1000, SUBSTITUTE((SUBSTITUTE('Неочищенные данные'!D114, " ", "")), ",", ".") * 1000)</f>
        <v>#VALUE!</v>
      </c>
      <c r="F111" s="27" t="e">
        <f>IF(ISNUMBER('Неочищенные данные'!E114), 'Неочищенные данные'!E114 * 1000, SUBSTITUTE((SUBSTITUTE('Неочищенные данные'!E114, " ", "")), ",", ".") * 1000)</f>
        <v>#VALUE!</v>
      </c>
      <c r="G111" s="27" t="e">
        <f>IF(ISNUMBER('Неочищенные данные'!F114), 'Неочищенные данные'!F114 * 1000, SUBSTITUTE((SUBSTITUTE('Неочищенные данные'!F114, " ", "")), ",", ".") * 1000)</f>
        <v>#VALUE!</v>
      </c>
      <c r="H111" s="27" t="e">
        <f>IF(ISNUMBER('Неочищенные данные'!G114), 'Неочищенные данные'!G114 * 1000, SUBSTITUTE((SUBSTITUTE('Неочищенные данные'!G114, " ", "")), ",", ".") * 1000)</f>
        <v>#VALUE!</v>
      </c>
      <c r="I111" s="27" t="e">
        <f>IF(ISNUMBER('Неочищенные данные'!H114), 'Неочищенные данные'!H114 * 1000, SUBSTITUTE((SUBSTITUTE('Неочищенные данные'!H114, " ", "")), ",", ".") * 1000)</f>
        <v>#VALUE!</v>
      </c>
      <c r="J111" s="27" t="e">
        <f>IF(ISNUMBER('Неочищенные данные'!I114), 'Неочищенные данные'!I114 * 1000, SUBSTITUTE((SUBSTITUTE('Неочищенные данные'!I114, " ", "")), ",", ".") * 1000)</f>
        <v>#VALUE!</v>
      </c>
      <c r="K111" s="27" t="e">
        <f>IF(ISNUMBER('Неочищенные данные'!J114), 'Неочищенные данные'!J114 * 1000, SUBSTITUTE((SUBSTITUTE('Неочищенные данные'!J114, " ", "")), ",", ".") * 1000)</f>
        <v>#VALUE!</v>
      </c>
      <c r="L111" s="27" t="e">
        <f>IF(ISNUMBER('Неочищенные данные'!K114), 'Неочищенные данные'!K114 * 1000, SUBSTITUTE((SUBSTITUTE('Неочищенные данные'!K114, " ", "")), ",", ".") * 1000)</f>
        <v>#VALUE!</v>
      </c>
      <c r="M111" s="27" t="e">
        <f>IF(ISNUMBER('Неочищенные данные'!L114), 'Неочищенные данные'!L114 * 1000, SUBSTITUTE((SUBSTITUTE('Неочищенные данные'!L114, " ", "")), ",", ".") * 1000)</f>
        <v>#VALUE!</v>
      </c>
      <c r="N111" s="27" t="e">
        <f>IF(ISNUMBER('Неочищенные данные'!M114), 'Неочищенные данные'!M114 * 1000, SUBSTITUTE((SUBSTITUTE('Неочищенные данные'!M114, " ", "")), ",", ".") * 1000)</f>
        <v>#VALUE!</v>
      </c>
      <c r="O111" s="27" t="e">
        <f>IF(ISNUMBER('Неочищенные данные'!N114), 'Неочищенные данные'!N114 * 1000, SUBSTITUTE((SUBSTITUTE('Неочищенные данные'!N114, " ", "")), ",", ".") * 1000)</f>
        <v>#VALUE!</v>
      </c>
    </row>
    <row r="112" spans="1:28" ht="15.75" hidden="1" customHeight="1">
      <c r="A112" s="38" t="s">
        <v>238</v>
      </c>
      <c r="B112" s="40">
        <v>39768</v>
      </c>
      <c r="C112" s="38" t="s">
        <v>68</v>
      </c>
      <c r="D112" s="38"/>
      <c r="E112" s="27" t="e">
        <f>IF(ISNUMBER('Неочищенные данные'!D115), 'Неочищенные данные'!D115 * 1000, SUBSTITUTE((SUBSTITUTE('Неочищенные данные'!D115, " ", "")), ",", ".") * 1000)</f>
        <v>#VALUE!</v>
      </c>
      <c r="F112" s="27" t="e">
        <f>IF(ISNUMBER('Неочищенные данные'!E115), 'Неочищенные данные'!E115 * 1000, SUBSTITUTE((SUBSTITUTE('Неочищенные данные'!E115, " ", "")), ",", ".") * 1000)</f>
        <v>#VALUE!</v>
      </c>
      <c r="G112" s="27" t="e">
        <f>IF(ISNUMBER('Неочищенные данные'!F115), 'Неочищенные данные'!F115 * 1000, SUBSTITUTE((SUBSTITUTE('Неочищенные данные'!F115, " ", "")), ",", ".") * 1000)</f>
        <v>#VALUE!</v>
      </c>
      <c r="H112" s="27" t="e">
        <f>IF(ISNUMBER('Неочищенные данные'!G115), 'Неочищенные данные'!G115 * 1000, SUBSTITUTE((SUBSTITUTE('Неочищенные данные'!G115, " ", "")), ",", ".") * 1000)</f>
        <v>#VALUE!</v>
      </c>
      <c r="I112" s="27" t="e">
        <f>IF(ISNUMBER('Неочищенные данные'!H115), 'Неочищенные данные'!H115 * 1000, SUBSTITUTE((SUBSTITUTE('Неочищенные данные'!H115, " ", "")), ",", ".") * 1000)</f>
        <v>#VALUE!</v>
      </c>
      <c r="J112" s="27" t="e">
        <f>IF(ISNUMBER('Неочищенные данные'!I115), 'Неочищенные данные'!I115 * 1000, SUBSTITUTE((SUBSTITUTE('Неочищенные данные'!I115, " ", "")), ",", ".") * 1000)</f>
        <v>#VALUE!</v>
      </c>
      <c r="K112" s="27" t="e">
        <f>IF(ISNUMBER('Неочищенные данные'!J115), 'Неочищенные данные'!J115 * 1000, SUBSTITUTE((SUBSTITUTE('Неочищенные данные'!J115, " ", "")), ",", ".") * 1000)</f>
        <v>#VALUE!</v>
      </c>
      <c r="L112" s="27" t="e">
        <f>IF(ISNUMBER('Неочищенные данные'!K115), 'Неочищенные данные'!K115 * 1000, SUBSTITUTE((SUBSTITUTE('Неочищенные данные'!K115, " ", "")), ",", ".") * 1000)</f>
        <v>#VALUE!</v>
      </c>
      <c r="M112" s="27" t="e">
        <f>IF(ISNUMBER('Неочищенные данные'!L115), 'Неочищенные данные'!L115 * 1000, SUBSTITUTE((SUBSTITUTE('Неочищенные данные'!L115, " ", "")), ",", ".") * 1000)</f>
        <v>#VALUE!</v>
      </c>
      <c r="N112" s="27" t="e">
        <f>IF(ISNUMBER('Неочищенные данные'!M115), 'Неочищенные данные'!M115 * 1000, SUBSTITUTE((SUBSTITUTE('Неочищенные данные'!M115, " ", "")), ",", ".") * 1000)</f>
        <v>#VALUE!</v>
      </c>
      <c r="O112" s="27" t="e">
        <f>IF(ISNUMBER('Неочищенные данные'!N115), 'Неочищенные данные'!N115 * 1000, SUBSTITUTE((SUBSTITUTE('Неочищенные данные'!N115, " ", "")), ",", ".") * 1000)</f>
        <v>#VALUE!</v>
      </c>
    </row>
    <row r="113" spans="1:28" ht="15.75" customHeight="1">
      <c r="A113" s="3" t="s">
        <v>138</v>
      </c>
      <c r="B113" s="29">
        <v>43278</v>
      </c>
      <c r="C113" s="3" t="s">
        <v>29</v>
      </c>
      <c r="D113" s="3" t="e">
        <f ca="1">_xludf.IFNA(VLOOKUP(C113, Рейтинг!$A$2:$C$22, 3, FALSE), VLOOKUP(C113, Рейтинг!$B$2:$C$22, 2, FALSE))</f>
        <v>#NAME?</v>
      </c>
      <c r="E113" s="27">
        <f>IF(ISNUMBER('Неочищенные данные'!D117), 'Неочищенные данные'!D117 * 1000, SUBSTITUTE((SUBSTITUTE('Неочищенные данные'!D117, " ", "")), ",", ".") * 1000)</f>
        <v>879689000</v>
      </c>
      <c r="F113" s="27" t="e">
        <f>IF(ISNUMBER('Неочищенные данные'!E117), 'Неочищенные данные'!E117 * 1000, SUBSTITUTE((SUBSTITUTE('Неочищенные данные'!E117, " ", "")), ",", ".") * 1000)</f>
        <v>#VALUE!</v>
      </c>
      <c r="G113" s="27">
        <f>IF(ISNUMBER('Неочищенные данные'!F117), 'Неочищенные данные'!F117 * 1000, SUBSTITUTE((SUBSTITUTE('Неочищенные данные'!F117, " ", "")), ",", ".") * 1000)</f>
        <v>19278978000</v>
      </c>
      <c r="H113" s="27">
        <f>IF(ISNUMBER('Неочищенные данные'!G117), 'Неочищенные данные'!G117 * 1000, SUBSTITUTE((SUBSTITUTE('Неочищенные данные'!G117, " ", "")), ",", ".") * 1000)</f>
        <v>0</v>
      </c>
      <c r="I113" s="27">
        <f>IF(ISNUMBER('Неочищенные данные'!H117), 'Неочищенные данные'!H117 * 1000, SUBSTITUTE((SUBSTITUTE('Неочищенные данные'!H117, " ", "")), ",", ".") * 1000)</f>
        <v>0</v>
      </c>
      <c r="J113" s="27">
        <f>IF(ISNUMBER('Неочищенные данные'!I117), 'Неочищенные данные'!I117 * 1000, SUBSTITUTE((SUBSTITUTE('Неочищенные данные'!I117, " ", "")), ",", ".") * 1000)</f>
        <v>17905343000</v>
      </c>
      <c r="K113" s="27" t="e">
        <f>IF(ISNUMBER('Неочищенные данные'!J117), 'Неочищенные данные'!J117 * 1000, SUBSTITUTE((SUBSTITUTE('Неочищенные данные'!J117, " ", "")), ",", ".") * 1000)</f>
        <v>#VALUE!</v>
      </c>
      <c r="L113" s="27">
        <f>IF(ISNUMBER('Неочищенные данные'!K117), 'Неочищенные данные'!K117 * 1000, SUBSTITUTE((SUBSTITUTE('Неочищенные данные'!K117, " ", "")), ",", ".") * 1000)</f>
        <v>1373635000</v>
      </c>
      <c r="M113" s="27">
        <f>IF(ISNUMBER('Неочищенные данные'!L117), 'Неочищенные данные'!L117 * 1000, SUBSTITUTE((SUBSTITUTE('Неочищенные данные'!L117, " ", "")), ",", ".") * 1000)</f>
        <v>47611000</v>
      </c>
      <c r="N113" s="27">
        <f>IF(ISNUMBER('Неочищенные данные'!M117), 'Неочищенные данные'!M117 * 1000, SUBSTITUTE((SUBSTITUTE('Неочищенные данные'!M117, " ", "")), ",", ".") * 1000)</f>
        <v>1535716000</v>
      </c>
      <c r="O113" s="27">
        <f>IF(ISNUMBER('Неочищенные данные'!N117), 'Неочищенные данные'!N117 * 1000, SUBSTITUTE((SUBSTITUTE('Неочищенные данные'!N117, " ", "")), ",", ".") * 1000)</f>
        <v>1151474000</v>
      </c>
      <c r="P113" s="1">
        <f>VLOOKUP(YEAR(B113), 'ИПЦ ГКС'!$B$5:$D$34, 3, TRUE)</f>
        <v>4.2600000000000051</v>
      </c>
      <c r="Q113" s="28">
        <f>VLOOKUP(B113, RUONIA!A115:B2580, 2, FALSE)</f>
        <v>7.21</v>
      </c>
      <c r="R113" s="1">
        <f>VLOOKUP(B113, Treasury!$D$1:$G$3498, 2, FALSE)</f>
        <v>2.52</v>
      </c>
      <c r="S113" s="1">
        <f>VLOOKUP(B113, Treasury!$D$1:$G$3498, 3, FALSE)</f>
        <v>2.71</v>
      </c>
      <c r="T113" s="1">
        <f>VLOOKUP(B113, Treasury!$D$1:$G$3498, 4, FALSE)</f>
        <v>2.83</v>
      </c>
      <c r="U113" s="1">
        <f>VLOOKUP(B113, 'OFZ Yield'!$A:$M, 5, FALSE)</f>
        <v>6.94</v>
      </c>
      <c r="V113" s="1">
        <f>VLOOKUP(B113, 'OFZ Yield'!$A:$M, 7, FALSE)</f>
        <v>7.34</v>
      </c>
      <c r="W113" s="1">
        <f>VLOOKUP(B113, 'OFZ Yield'!$A:$M, 9, FALSE)</f>
        <v>7.73</v>
      </c>
      <c r="X113" s="1" t="str">
        <f>VLOOKUP(B113, IMOEX!$A$1:$B$3284, 2, FALSE)</f>
        <v>2.253,60</v>
      </c>
      <c r="Y113" s="1">
        <f t="shared" ref="Y113:Y124" si="6">M113 / L113</f>
        <v>3.466059033149272E-2</v>
      </c>
      <c r="Z113" s="1">
        <f t="shared" ref="Z113:Z124" si="7">J113 / L113</f>
        <v>13.035007844150739</v>
      </c>
      <c r="AA113" s="1" t="e">
        <f ca="1">_xludf.IFNA(VLOOKUP(A113, 'Неочищенные данные'!A117:AI551, 35, FALSE), 0)</f>
        <v>#NAME?</v>
      </c>
      <c r="AB113" s="1">
        <f t="shared" ref="AB113:AB124" si="8">IF(NOT(H113 = 0), 1, 0)</f>
        <v>0</v>
      </c>
    </row>
    <row r="114" spans="1:28" ht="15.75" customHeight="1">
      <c r="A114" s="3" t="s">
        <v>138</v>
      </c>
      <c r="B114" s="29">
        <v>42916</v>
      </c>
      <c r="C114" s="3" t="s">
        <v>29</v>
      </c>
      <c r="D114" s="3" t="e">
        <f ca="1">_xludf.IFNA(VLOOKUP(C114, Рейтинг!$A$2:$C$22, 3, FALSE), VLOOKUP(C114, Рейтинг!$B$2:$C$22, 2, FALSE))</f>
        <v>#NAME?</v>
      </c>
      <c r="E114" s="27">
        <f>IF(ISNUMBER('Неочищенные данные'!D118), 'Неочищенные данные'!D118 * 1000, SUBSTITUTE((SUBSTITUTE('Неочищенные данные'!D118, " ", "")), ",", ".") * 1000)</f>
        <v>2438242000</v>
      </c>
      <c r="F114" s="27" t="e">
        <f>IF(ISNUMBER('Неочищенные данные'!E118), 'Неочищенные данные'!E118 * 1000, SUBSTITUTE((SUBSTITUTE('Неочищенные данные'!E118, " ", "")), ",", ".") * 1000)</f>
        <v>#VALUE!</v>
      </c>
      <c r="G114" s="27">
        <f>IF(ISNUMBER('Неочищенные данные'!F118), 'Неочищенные данные'!F118 * 1000, SUBSTITUTE((SUBSTITUTE('Неочищенные данные'!F118, " ", "")), ",", ".") * 1000)</f>
        <v>18136637000</v>
      </c>
      <c r="H114" s="27">
        <f>IF(ISNUMBER('Неочищенные данные'!G118), 'Неочищенные данные'!G118 * 1000, SUBSTITUTE((SUBSTITUTE('Неочищенные данные'!G118, " ", "")), ",", ".") * 1000)</f>
        <v>0</v>
      </c>
      <c r="I114" s="27">
        <f>IF(ISNUMBER('Неочищенные данные'!H118), 'Неочищенные данные'!H118 * 1000, SUBSTITUTE((SUBSTITUTE('Неочищенные данные'!H118, " ", "")), ",", ".") * 1000)</f>
        <v>0</v>
      </c>
      <c r="J114" s="27">
        <f>IF(ISNUMBER('Неочищенные данные'!I118), 'Неочищенные данные'!I118 * 1000, SUBSTITUTE((SUBSTITUTE('Неочищенные данные'!I118, " ", "")), ",", ".") * 1000)</f>
        <v>16810613000</v>
      </c>
      <c r="K114" s="27" t="e">
        <f>IF(ISNUMBER('Неочищенные данные'!J118), 'Неочищенные данные'!J118 * 1000, SUBSTITUTE((SUBSTITUTE('Неочищенные данные'!J118, " ", "")), ",", ".") * 1000)</f>
        <v>#VALUE!</v>
      </c>
      <c r="L114" s="27">
        <f>IF(ISNUMBER('Неочищенные данные'!K118), 'Неочищенные данные'!K118 * 1000, SUBSTITUTE((SUBSTITUTE('Неочищенные данные'!K118, " ", "")), ",", ".") * 1000)</f>
        <v>1326024000</v>
      </c>
      <c r="M114" s="27">
        <f>IF(ISNUMBER('Неочищенные данные'!L118), 'Неочищенные данные'!L118 * 1000, SUBSTITUTE((SUBSTITUTE('Неочищенные данные'!L118, " ", "")), ",", ".") * 1000)</f>
        <v>129315000</v>
      </c>
      <c r="N114" s="27">
        <f>IF(ISNUMBER('Неочищенные данные'!M118), 'Неочищенные данные'!M118 * 1000, SUBSTITUTE((SUBSTITUTE('Неочищенные данные'!M118, " ", "")), ",", ".") * 1000)</f>
        <v>2181277000</v>
      </c>
      <c r="O114" s="27">
        <f>IF(ISNUMBER('Неочищенные данные'!N118), 'Неочищенные данные'!N118 * 1000, SUBSTITUTE((SUBSTITUTE('Неочищенные данные'!N118, " ", "")), ",", ".") * 1000)</f>
        <v>1144708000</v>
      </c>
      <c r="P114" s="1">
        <f>VLOOKUP(YEAR(B114), 'ИПЦ ГКС'!$B$5:$D$34, 3, TRUE)</f>
        <v>2.5100000000000051</v>
      </c>
      <c r="Q114" s="28">
        <f>VLOOKUP(B114, RUONIA!A116:B2581, 2, FALSE)</f>
        <v>9.09</v>
      </c>
      <c r="R114" s="1">
        <f>VLOOKUP(B114, Treasury!$D$1:$G$3498, 2, FALSE)</f>
        <v>1.38</v>
      </c>
      <c r="S114" s="1">
        <f>VLOOKUP(B114, Treasury!$D$1:$G$3498, 3, FALSE)</f>
        <v>1.89</v>
      </c>
      <c r="T114" s="1">
        <f>VLOOKUP(B114, Treasury!$D$1:$G$3498, 4, FALSE)</f>
        <v>2.31</v>
      </c>
      <c r="U114" s="1">
        <f>VLOOKUP(B114, 'OFZ Yield'!$A:$M, 5, FALSE)</f>
        <v>8.06</v>
      </c>
      <c r="V114" s="1">
        <f>VLOOKUP(B114, 'OFZ Yield'!$A:$M, 7, FALSE)</f>
        <v>7.96</v>
      </c>
      <c r="W114" s="1">
        <f>VLOOKUP(B114, 'OFZ Yield'!$A:$M, 9, FALSE)</f>
        <v>7.78</v>
      </c>
      <c r="X114" s="1" t="str">
        <f>VLOOKUP(B114, IMOEX!$A$1:$B$3284, 2, FALSE)</f>
        <v>1.879,50</v>
      </c>
      <c r="Y114" s="1">
        <f t="shared" si="6"/>
        <v>9.7520859350961969E-2</v>
      </c>
      <c r="Z114" s="1">
        <f t="shared" si="7"/>
        <v>12.677457572411962</v>
      </c>
      <c r="AA114" s="1" t="e">
        <f ca="1">_xludf.IFNA(VLOOKUP(A114, 'Неочищенные данные'!A118:AI552, 35, FALSE), 0)</f>
        <v>#NAME?</v>
      </c>
      <c r="AB114" s="1">
        <f t="shared" si="8"/>
        <v>0</v>
      </c>
    </row>
    <row r="115" spans="1:28" ht="15.75" customHeight="1">
      <c r="A115" s="3" t="s">
        <v>138</v>
      </c>
      <c r="B115" s="29">
        <v>42551</v>
      </c>
      <c r="C115" s="3" t="s">
        <v>35</v>
      </c>
      <c r="D115" s="3" t="e">
        <f ca="1">_xludf.IFNA(VLOOKUP(C115, Рейтинг!$A$2:$C$22, 3, FALSE), VLOOKUP(C115, Рейтинг!$B$2:$C$22, 2, FALSE))</f>
        <v>#NAME?</v>
      </c>
      <c r="E115" s="27">
        <f>IF(ISNUMBER('Неочищенные данные'!D119), 'Неочищенные данные'!D119 * 1000, SUBSTITUTE((SUBSTITUTE('Неочищенные данные'!D119, " ", "")), ",", ".") * 1000)</f>
        <v>1365379000</v>
      </c>
      <c r="F115" s="27" t="e">
        <f>IF(ISNUMBER('Неочищенные данные'!E119), 'Неочищенные данные'!E119 * 1000, SUBSTITUTE((SUBSTITUTE('Неочищенные данные'!E119, " ", "")), ",", ".") * 1000)</f>
        <v>#VALUE!</v>
      </c>
      <c r="G115" s="27">
        <f>IF(ISNUMBER('Неочищенные данные'!F119), 'Неочищенные данные'!F119 * 1000, SUBSTITUTE((SUBSTITUTE('Неочищенные данные'!F119, " ", "")), ",", ".") * 1000)</f>
        <v>15970969000</v>
      </c>
      <c r="H115" s="27">
        <f>IF(ISNUMBER('Неочищенные данные'!G119), 'Неочищенные данные'!G119 * 1000, SUBSTITUTE((SUBSTITUTE('Неочищенные данные'!G119, " ", "")), ",", ".") * 1000)</f>
        <v>0</v>
      </c>
      <c r="I115" s="27">
        <f>IF(ISNUMBER('Неочищенные данные'!H119), 'Неочищенные данные'!H119 * 1000, SUBSTITUTE((SUBSTITUTE('Неочищенные данные'!H119, " ", "")), ",", ".") * 1000)</f>
        <v>0</v>
      </c>
      <c r="J115" s="27">
        <f>IF(ISNUMBER('Неочищенные данные'!I119), 'Неочищенные данные'!I119 * 1000, SUBSTITUTE((SUBSTITUTE('Неочищенные данные'!I119, " ", "")), ",", ".") * 1000)</f>
        <v>14775363000</v>
      </c>
      <c r="K115" s="27" t="e">
        <f>IF(ISNUMBER('Неочищенные данные'!J119), 'Неочищенные данные'!J119 * 1000, SUBSTITUTE((SUBSTITUTE('Неочищенные данные'!J119, " ", "")), ",", ".") * 1000)</f>
        <v>#VALUE!</v>
      </c>
      <c r="L115" s="27">
        <f>IF(ISNUMBER('Неочищенные данные'!K119), 'Неочищенные данные'!K119 * 1000, SUBSTITUTE((SUBSTITUTE('Неочищенные данные'!K119, " ", "")), ",", ".") * 1000)</f>
        <v>1195606000</v>
      </c>
      <c r="M115" s="27">
        <f>IF(ISNUMBER('Неочищенные данные'!L119), 'Неочищенные данные'!L119 * 1000, SUBSTITUTE((SUBSTITUTE('Неочищенные данные'!L119, " ", "")), ",", ".") * 1000)</f>
        <v>65691000</v>
      </c>
      <c r="N115" s="27">
        <f>IF(ISNUMBER('Неочищенные данные'!M119), 'Неочищенные данные'!M119 * 1000, SUBSTITUTE((SUBSTITUTE('Неочищенные данные'!M119, " ", "")), ",", ".") * 1000)</f>
        <v>1506450000</v>
      </c>
      <c r="O115" s="27">
        <f>IF(ISNUMBER('Неочищенные данные'!N119), 'Неочищенные данные'!N119 * 1000, SUBSTITUTE((SUBSTITUTE('Неочищенные данные'!N119, " ", "")), ",", ".") * 1000)</f>
        <v>1139206000</v>
      </c>
      <c r="P115" s="1">
        <f>VLOOKUP(YEAR(B115), 'ИПЦ ГКС'!$B$5:$D$34, 3, TRUE)</f>
        <v>5.3900000000000006</v>
      </c>
      <c r="Q115" s="28">
        <f>VLOOKUP(B115, RUONIA!A117:B2582, 2, FALSE)</f>
        <v>10.41</v>
      </c>
      <c r="R115" s="1">
        <f>VLOOKUP(B115, Treasury!$D$1:$G$3498, 2, FALSE)</f>
        <v>0.57999999999999996</v>
      </c>
      <c r="S115" s="1">
        <f>VLOOKUP(B115, Treasury!$D$1:$G$3498, 3, FALSE)</f>
        <v>1.01</v>
      </c>
      <c r="T115" s="1">
        <f>VLOOKUP(B115, Treasury!$D$1:$G$3498, 4, FALSE)</f>
        <v>1.49</v>
      </c>
      <c r="U115" s="1">
        <f>VLOOKUP(B115, 'OFZ Yield'!$A:$M, 5, FALSE)</f>
        <v>9.66</v>
      </c>
      <c r="V115" s="1">
        <f>VLOOKUP(B115, 'OFZ Yield'!$A:$M, 7, FALSE)</f>
        <v>8.9499999999999993</v>
      </c>
      <c r="W115" s="1">
        <f>VLOOKUP(B115, 'OFZ Yield'!$A:$M, 9, FALSE)</f>
        <v>8.33</v>
      </c>
      <c r="X115" s="1" t="str">
        <f>VLOOKUP(B115, IMOEX!$A$1:$B$3284, 2, FALSE)</f>
        <v>1.891,09</v>
      </c>
      <c r="Y115" s="1">
        <f t="shared" si="6"/>
        <v>5.494368546159855E-2</v>
      </c>
      <c r="Z115" s="1">
        <f t="shared" si="7"/>
        <v>12.358053572832521</v>
      </c>
      <c r="AA115" s="1" t="e">
        <f ca="1">_xludf.IFNA(VLOOKUP(A115, 'Неочищенные данные'!A119:AI553, 35, FALSE), 0)</f>
        <v>#NAME?</v>
      </c>
      <c r="AB115" s="1">
        <f t="shared" si="8"/>
        <v>0</v>
      </c>
    </row>
    <row r="116" spans="1:28" ht="15.75" customHeight="1">
      <c r="A116" s="3" t="s">
        <v>138</v>
      </c>
      <c r="B116" s="29">
        <v>42503</v>
      </c>
      <c r="C116" s="3" t="s">
        <v>35</v>
      </c>
      <c r="D116" s="3" t="e">
        <f ca="1">_xludf.IFNA(VLOOKUP(C116, Рейтинг!$A$2:$C$22, 3, FALSE), VLOOKUP(C116, Рейтинг!$B$2:$C$22, 2, FALSE))</f>
        <v>#NAME?</v>
      </c>
      <c r="E116" s="27">
        <f>IF(ISNUMBER('Неочищенные данные'!D120), 'Неочищенные данные'!D120 * 1000, SUBSTITUTE((SUBSTITUTE('Неочищенные данные'!D120, " ", "")), ",", ".") * 1000)</f>
        <v>2420956000</v>
      </c>
      <c r="F116" s="27" t="e">
        <f>IF(ISNUMBER('Неочищенные данные'!E120), 'Неочищенные данные'!E120 * 1000, SUBSTITUTE((SUBSTITUTE('Неочищенные данные'!E120, " ", "")), ",", ".") * 1000)</f>
        <v>#VALUE!</v>
      </c>
      <c r="G116" s="27">
        <f>IF(ISNUMBER('Неочищенные данные'!F120), 'Неочищенные данные'!F120 * 1000, SUBSTITUTE((SUBSTITUTE('Неочищенные данные'!F120, " ", "")), ",", ".") * 1000)</f>
        <v>14386473000</v>
      </c>
      <c r="H116" s="27">
        <f>IF(ISNUMBER('Неочищенные данные'!G120), 'Неочищенные данные'!G120 * 1000, SUBSTITUTE((SUBSTITUTE('Неочищенные данные'!G120, " ", "")), ",", ".") * 1000)</f>
        <v>0</v>
      </c>
      <c r="I116" s="27">
        <f>IF(ISNUMBER('Неочищенные данные'!H120), 'Неочищенные данные'!H120 * 1000, SUBSTITUTE((SUBSTITUTE('Неочищенные данные'!H120, " ", "")), ",", ".") * 1000)</f>
        <v>0</v>
      </c>
      <c r="J116" s="27">
        <f>IF(ISNUMBER('Неочищенные данные'!I120), 'Неочищенные данные'!I120 * 1000, SUBSTITUTE((SUBSTITUTE('Неочищенные данные'!I120, " ", "")), ",", ".") * 1000)</f>
        <v>1326114000</v>
      </c>
      <c r="K116" s="27" t="e">
        <f>IF(ISNUMBER('Неочищенные данные'!J120), 'Неочищенные данные'!J120 * 1000, SUBSTITUTE((SUBSTITUTE('Неочищенные данные'!J120, " ", "")), ",", ".") * 1000)</f>
        <v>#VALUE!</v>
      </c>
      <c r="L116" s="27">
        <f>IF(ISNUMBER('Неочищенные данные'!K120), 'Неочищенные данные'!K120 * 1000, SUBSTITUTE((SUBSTITUTE('Неочищенные данные'!K120, " ", "")), ",", ".") * 1000)</f>
        <v>1125359000</v>
      </c>
      <c r="M116" s="27">
        <f>IF(ISNUMBER('Неочищенные данные'!L120), 'Неочищенные данные'!L120 * 1000, SUBSTITUTE((SUBSTITUTE('Неочищенные данные'!L120, " ", "")), ",", ".") * 1000)</f>
        <v>579253000</v>
      </c>
      <c r="N116" s="27">
        <f>IF(ISNUMBER('Неочищенные данные'!M120), 'Неочищенные данные'!M120 * 1000, SUBSTITUTE((SUBSTITUTE('Неочищенные данные'!M120, " ", "")), ",", ".") * 1000)</f>
        <v>988782000</v>
      </c>
      <c r="O116" s="27">
        <f>IF(ISNUMBER('Неочищенные данные'!N120), 'Неочищенные данные'!N120 * 1000, SUBSTITUTE((SUBSTITUTE('Неочищенные данные'!N120, " ", "")), ",", ".") * 1000)</f>
        <v>1118127000</v>
      </c>
      <c r="P116" s="1">
        <f>VLOOKUP(YEAR(B116), 'ИПЦ ГКС'!$B$5:$D$34, 3, TRUE)</f>
        <v>5.3900000000000006</v>
      </c>
      <c r="Q116" s="28">
        <f>VLOOKUP(B116, RUONIA!A118:B2583, 2, FALSE)</f>
        <v>11.1</v>
      </c>
      <c r="R116" s="1">
        <f>VLOOKUP(B116, Treasury!$D$1:$G$3498, 2, FALSE)</f>
        <v>0.76</v>
      </c>
      <c r="S116" s="1">
        <f>VLOOKUP(B116, Treasury!$D$1:$G$3498, 3, FALSE)</f>
        <v>1.22</v>
      </c>
      <c r="T116" s="1">
        <f>VLOOKUP(B116, Treasury!$D$1:$G$3498, 4, FALSE)</f>
        <v>1.71</v>
      </c>
      <c r="U116" s="1">
        <f>VLOOKUP(B116, 'OFZ Yield'!$A:$M, 5, FALSE)</f>
        <v>9.49</v>
      </c>
      <c r="V116" s="1">
        <f>VLOOKUP(B116, 'OFZ Yield'!$A:$M, 7, FALSE)</f>
        <v>9.1999999999999993</v>
      </c>
      <c r="W116" s="1">
        <f>VLOOKUP(B116, 'OFZ Yield'!$A:$M, 9, FALSE)</f>
        <v>8.83</v>
      </c>
      <c r="X116" s="1" t="str">
        <f>VLOOKUP(B116, IMOEX!$A$1:$B$3284, 2, FALSE)</f>
        <v>1.907,19</v>
      </c>
      <c r="Y116" s="1">
        <f t="shared" si="6"/>
        <v>0.51472730035482006</v>
      </c>
      <c r="Z116" s="1">
        <f t="shared" si="7"/>
        <v>1.1783919620316716</v>
      </c>
      <c r="AA116" s="1" t="e">
        <f ca="1">_xludf.IFNA(VLOOKUP(A116, 'Неочищенные данные'!A120:AI554, 35, FALSE), 0)</f>
        <v>#NAME?</v>
      </c>
      <c r="AB116" s="1">
        <f t="shared" si="8"/>
        <v>0</v>
      </c>
    </row>
    <row r="117" spans="1:28" ht="15.75" customHeight="1">
      <c r="A117" s="3" t="s">
        <v>138</v>
      </c>
      <c r="B117" s="29">
        <v>42073</v>
      </c>
      <c r="C117" s="3" t="s">
        <v>35</v>
      </c>
      <c r="D117" s="3" t="e">
        <f ca="1">_xludf.IFNA(VLOOKUP(C117, Рейтинг!$A$2:$C$22, 3, FALSE), VLOOKUP(C117, Рейтинг!$B$2:$C$22, 2, FALSE))</f>
        <v>#NAME?</v>
      </c>
      <c r="E117" s="27">
        <f>IF(ISNUMBER('Неочищенные данные'!D121), 'Неочищенные данные'!D121 * 1000, SUBSTITUTE((SUBSTITUTE('Неочищенные данные'!D121, " ", "")), ",", ".") * 1000)</f>
        <v>101974000</v>
      </c>
      <c r="F117" s="27" t="e">
        <f>IF(ISNUMBER('Неочищенные данные'!E121), 'Неочищенные данные'!E121 * 1000, SUBSTITUTE((SUBSTITUTE('Неочищенные данные'!E121, " ", "")), ",", ".") * 1000)</f>
        <v>#VALUE!</v>
      </c>
      <c r="G117" s="27">
        <f>IF(ISNUMBER('Неочищенные данные'!F121), 'Неочищенные данные'!F121 * 1000, SUBSTITUTE((SUBSTITUTE('Неочищенные данные'!F121, " ", "")), ",", ".") * 1000)</f>
        <v>13035448000</v>
      </c>
      <c r="H117" s="27">
        <f>IF(ISNUMBER('Неочищенные данные'!G121), 'Неочищенные данные'!G121 * 1000, SUBSTITUTE((SUBSTITUTE('Неочищенные данные'!G121, " ", "")), ",", ".") * 1000)</f>
        <v>0</v>
      </c>
      <c r="I117" s="27">
        <f>IF(ISNUMBER('Неочищенные данные'!H121), 'Неочищенные данные'!H121 * 1000, SUBSTITUTE((SUBSTITUTE('Неочищенные данные'!H121, " ", "")), ",", ".") * 1000)</f>
        <v>110016000</v>
      </c>
      <c r="J117" s="27" t="e">
        <f>IF(ISNUMBER('Неочищенные данные'!I121), 'Неочищенные данные'!I121 * 1000, SUBSTITUTE((SUBSTITUTE('Неочищенные данные'!I121, " ", "")), ",", ".") * 1000)</f>
        <v>#VALUE!</v>
      </c>
      <c r="K117" s="27" t="e">
        <f>IF(ISNUMBER('Неочищенные данные'!J121), 'Неочищенные данные'!J121 * 1000, SUBSTITUTE((SUBSTITUTE('Неочищенные данные'!J121, " ", "")), ",", ".") * 1000)</f>
        <v>#VALUE!</v>
      </c>
      <c r="L117" s="27">
        <f>IF(ISNUMBER('Неочищенные данные'!K121), 'Неочищенные данные'!K121 * 1000, SUBSTITUTE((SUBSTITUTE('Неочищенные данные'!K121, " ", "")), ",", ".") * 1000)</f>
        <v>399660000</v>
      </c>
      <c r="M117" s="27">
        <f>IF(ISNUMBER('Неочищенные данные'!L121), 'Неочищенные данные'!L121 * 1000, SUBSTITUTE((SUBSTITUTE('Неочищенные данные'!L121, " ", "")), ",", ".") * 1000)</f>
        <v>1066987000</v>
      </c>
      <c r="N117" s="27">
        <f>IF(ISNUMBER('Неочищенные данные'!M121), 'Неочищенные данные'!M121 * 1000, SUBSTITUTE((SUBSTITUTE('Неочищенные данные'!M121, " ", "")), ",", ".") * 1000)</f>
        <v>0</v>
      </c>
      <c r="O117" s="27">
        <f>IF(ISNUMBER('Неочищенные данные'!N121), 'Неочищенные данные'!N121 * 1000, SUBSTITUTE((SUBSTITUTE('Неочищенные данные'!N121, " ", "")), ",", ".") * 1000)</f>
        <v>0</v>
      </c>
      <c r="P117" s="1">
        <f>VLOOKUP(YEAR(B117), 'ИПЦ ГКС'!$B$5:$D$34, 3, TRUE)</f>
        <v>12.909999999999997</v>
      </c>
      <c r="Q117" s="28">
        <f>VLOOKUP(B117, RUONIA!A119:B2584, 2, FALSE)</f>
        <v>15.5</v>
      </c>
      <c r="R117" s="1">
        <f>VLOOKUP(B117, Treasury!$D$1:$G$3498, 2, FALSE)</f>
        <v>0.7</v>
      </c>
      <c r="S117" s="1">
        <f>VLOOKUP(B117, Treasury!$D$1:$G$3498, 3, FALSE)</f>
        <v>1.62</v>
      </c>
      <c r="T117" s="1">
        <f>VLOOKUP(B117, Treasury!$D$1:$G$3498, 4, FALSE)</f>
        <v>2.14</v>
      </c>
      <c r="U117" s="1">
        <f>VLOOKUP(B117, 'OFZ Yield'!$A:$M, 5, FALSE)</f>
        <v>13.12</v>
      </c>
      <c r="V117" s="1">
        <f>VLOOKUP(B117, 'OFZ Yield'!$A:$M, 7, FALSE)</f>
        <v>13.54</v>
      </c>
      <c r="W117" s="1">
        <f>VLOOKUP(B117, 'OFZ Yield'!$A:$M, 9, FALSE)</f>
        <v>13.33</v>
      </c>
      <c r="X117" s="1" t="str">
        <f>VLOOKUP(B117, IMOEX!$A$1:$B$3284, 2, FALSE)</f>
        <v>1.665,38</v>
      </c>
      <c r="Y117" s="1">
        <f t="shared" si="6"/>
        <v>2.6697367762598208</v>
      </c>
      <c r="Z117" s="1" t="e">
        <f t="shared" si="7"/>
        <v>#VALUE!</v>
      </c>
      <c r="AA117" s="1" t="e">
        <f ca="1">_xludf.IFNA(VLOOKUP(A117, 'Неочищенные данные'!A121:AI555, 35, FALSE), 0)</f>
        <v>#NAME?</v>
      </c>
      <c r="AB117" s="1">
        <f t="shared" si="8"/>
        <v>0</v>
      </c>
    </row>
    <row r="118" spans="1:28" ht="15.75" customHeight="1">
      <c r="A118" s="3" t="s">
        <v>138</v>
      </c>
      <c r="B118" s="29">
        <v>41583</v>
      </c>
      <c r="C118" s="3" t="s">
        <v>35</v>
      </c>
      <c r="D118" s="3" t="e">
        <f ca="1">_xludf.IFNA(VLOOKUP(C118, Рейтинг!$A$2:$C$22, 3, FALSE), VLOOKUP(C118, Рейтинг!$B$2:$C$22, 2, FALSE))</f>
        <v>#NAME?</v>
      </c>
      <c r="E118" s="27">
        <f>IF(ISNUMBER('Неочищенные данные'!D122), 'Неочищенные данные'!D122 * 1000, SUBSTITUTE((SUBSTITUTE('Неочищенные данные'!D122, " ", "")), ",", ".") * 1000)</f>
        <v>746429000</v>
      </c>
      <c r="F118" s="27" t="e">
        <f>IF(ISNUMBER('Неочищенные данные'!E122), 'Неочищенные данные'!E122 * 1000, SUBSTITUTE((SUBSTITUTE('Неочищенные данные'!E122, " ", "")), ",", ".") * 1000)</f>
        <v>#VALUE!</v>
      </c>
      <c r="G118" s="27">
        <f>IF(ISNUMBER('Неочищенные данные'!F122), 'Неочищенные данные'!F122 * 1000, SUBSTITUTE((SUBSTITUTE('Неочищенные данные'!F122, " ", "")), ",", ".") * 1000)</f>
        <v>12211240000</v>
      </c>
      <c r="H118" s="27">
        <f>IF(ISNUMBER('Неочищенные данные'!G122), 'Неочищенные данные'!G122 * 1000, SUBSTITUTE((SUBSTITUTE('Неочищенные данные'!G122, " ", "")), ",", ".") * 1000)</f>
        <v>0</v>
      </c>
      <c r="I118" s="27">
        <f>IF(ISNUMBER('Неочищенные данные'!H122), 'Неочищенные данные'!H122 * 1000, SUBSTITUTE((SUBSTITUTE('Неочищенные данные'!H122, " ", "")), ",", ".") * 1000)</f>
        <v>167879000</v>
      </c>
      <c r="J118" s="27" t="e">
        <f>IF(ISNUMBER('Неочищенные данные'!I122), 'Неочищенные данные'!I122 * 1000, SUBSTITUTE((SUBSTITUTE('Неочищенные данные'!I122, " ", "")), ",", ".") * 1000)</f>
        <v>#VALUE!</v>
      </c>
      <c r="K118" s="27" t="e">
        <f>IF(ISNUMBER('Неочищенные данные'!J122), 'Неочищенные данные'!J122 * 1000, SUBSTITUTE((SUBSTITUTE('Неочищенные данные'!J122, " ", "")), ",", ".") * 1000)</f>
        <v>#VALUE!</v>
      </c>
      <c r="L118" s="27">
        <f>IF(ISNUMBER('Неочищенные данные'!K122), 'Неочищенные данные'!K122 * 1000, SUBSTITUTE((SUBSTITUTE('Неочищенные данные'!K122, " ", "")), ",", ".") * 1000)</f>
        <v>236869000</v>
      </c>
      <c r="M118" s="27">
        <f>IF(ISNUMBER('Неочищенные данные'!L122), 'Неочищенные данные'!L122 * 1000, SUBSTITUTE((SUBSTITUTE('Неочищенные данные'!L122, " ", "")), ",", ".") * 1000)</f>
        <v>737210000</v>
      </c>
      <c r="N118" s="27">
        <f>IF(ISNUMBER('Неочищенные данные'!M122), 'Неочищенные данные'!M122 * 1000, SUBSTITUTE((SUBSTITUTE('Неочищенные данные'!M122, " ", "")), ",", ".") * 1000)</f>
        <v>0</v>
      </c>
      <c r="O118" s="27">
        <f>IF(ISNUMBER('Неочищенные данные'!N122), 'Неочищенные данные'!N122 * 1000, SUBSTITUTE((SUBSTITUTE('Неочищенные данные'!N122, " ", "")), ",", ".") * 1000)</f>
        <v>0</v>
      </c>
      <c r="P118" s="1">
        <f>VLOOKUP(YEAR(B118), 'ИПЦ ГКС'!$B$5:$D$34, 3, TRUE)</f>
        <v>6.4699999999999989</v>
      </c>
      <c r="Q118" s="28">
        <f>VLOOKUP(B118, RUONIA!A120:B2585, 2, FALSE)</f>
        <v>6.25</v>
      </c>
      <c r="R118" s="1">
        <f>VLOOKUP(B118, Treasury!$D$1:$G$3498, 2, FALSE)</f>
        <v>0.32</v>
      </c>
      <c r="S118" s="1">
        <f>VLOOKUP(B118, Treasury!$D$1:$G$3498, 3, FALSE)</f>
        <v>1.39</v>
      </c>
      <c r="T118" s="1">
        <f>VLOOKUP(B118, Treasury!$D$1:$G$3498, 4, FALSE)</f>
        <v>2.69</v>
      </c>
      <c r="U118" s="1">
        <f>VLOOKUP(B118, 'OFZ Yield'!$A:$M, 5, FALSE)</f>
        <v>6.07</v>
      </c>
      <c r="V118" s="1">
        <f>VLOOKUP(B118, 'OFZ Yield'!$A:$M, 7, FALSE)</f>
        <v>6.48</v>
      </c>
      <c r="W118" s="1">
        <f>VLOOKUP(B118, 'OFZ Yield'!$A:$M, 9, FALSE)</f>
        <v>7.15</v>
      </c>
      <c r="X118" s="1" t="str">
        <f>VLOOKUP(B118, IMOEX!$A$1:$B$3284, 2, FALSE)</f>
        <v>1.505,94</v>
      </c>
      <c r="Y118" s="1">
        <f t="shared" si="6"/>
        <v>3.1123110242370253</v>
      </c>
      <c r="Z118" s="1" t="e">
        <f t="shared" si="7"/>
        <v>#VALUE!</v>
      </c>
      <c r="AA118" s="1" t="e">
        <f ca="1">_xludf.IFNA(VLOOKUP(A118, 'Неочищенные данные'!A122:AI556, 35, FALSE), 0)</f>
        <v>#NAME?</v>
      </c>
      <c r="AB118" s="1">
        <f t="shared" si="8"/>
        <v>0</v>
      </c>
    </row>
    <row r="119" spans="1:28" ht="15.75" customHeight="1">
      <c r="A119" s="3" t="s">
        <v>138</v>
      </c>
      <c r="B119" s="29">
        <v>41117</v>
      </c>
      <c r="C119" s="3" t="s">
        <v>35</v>
      </c>
      <c r="D119" s="3" t="e">
        <f ca="1">_xludf.IFNA(VLOOKUP(C119, Рейтинг!$A$2:$C$22, 3, FALSE), VLOOKUP(C119, Рейтинг!$B$2:$C$22, 2, FALSE))</f>
        <v>#NAME?</v>
      </c>
      <c r="E119" s="27">
        <f>IF(ISNUMBER('Неочищенные данные'!D123), 'Неочищенные данные'!D123 * 1000, SUBSTITUTE((SUBSTITUTE('Неочищенные данные'!D123, " ", "")), ",", ".") * 1000)</f>
        <v>760696000</v>
      </c>
      <c r="F119" s="27" t="e">
        <f>IF(ISNUMBER('Неочищенные данные'!E123), 'Неочищенные данные'!E123 * 1000, SUBSTITUTE((SUBSTITUTE('Неочищенные данные'!E123, " ", "")), ",", ".") * 1000)</f>
        <v>#VALUE!</v>
      </c>
      <c r="G119" s="27">
        <f>IF(ISNUMBER('Неочищенные данные'!F123), 'Неочищенные данные'!F123 * 1000, SUBSTITUTE((SUBSTITUTE('Неочищенные данные'!F123, " ", "")), ",", ".") * 1000)</f>
        <v>9404013000</v>
      </c>
      <c r="H119" s="27">
        <f>IF(ISNUMBER('Неочищенные данные'!G123), 'Неочищенные данные'!G123 * 1000, SUBSTITUTE((SUBSTITUTE('Неочищенные данные'!G123, " ", "")), ",", ".") * 1000)</f>
        <v>0</v>
      </c>
      <c r="I119" s="27">
        <f>IF(ISNUMBER('Неочищенные данные'!H123), 'Неочищенные данные'!H123 * 1000, SUBSTITUTE((SUBSTITUTE('Неочищенные данные'!H123, " ", "")), ",", ".") * 1000)</f>
        <v>122915000</v>
      </c>
      <c r="J119" s="27" t="e">
        <f>IF(ISNUMBER('Неочищенные данные'!I123), 'Неочищенные данные'!I123 * 1000, SUBSTITUTE((SUBSTITUTE('Неочищенные данные'!I123, " ", "")), ",", ".") * 1000)</f>
        <v>#VALUE!</v>
      </c>
      <c r="K119" s="27" t="e">
        <f>IF(ISNUMBER('Неочищенные данные'!J123), 'Неочищенные данные'!J123 * 1000, SUBSTITUTE((SUBSTITUTE('Неочищенные данные'!J123, " ", "")), ",", ".") * 1000)</f>
        <v>#VALUE!</v>
      </c>
      <c r="L119" s="27">
        <f>IF(ISNUMBER('Неочищенные данные'!K123), 'Неочищенные данные'!K123 * 1000, SUBSTITUTE((SUBSTITUTE('Неочищенные данные'!K123, " ", "")), ",", ".") * 1000)</f>
        <v>188659000</v>
      </c>
      <c r="M119" s="27">
        <f>IF(ISNUMBER('Неочищенные данные'!L123), 'Неочищенные данные'!L123 * 1000, SUBSTITUTE((SUBSTITUTE('Неочищенные данные'!L123, " ", "")), ",", ".") * 1000)</f>
        <v>540354000</v>
      </c>
      <c r="N119" s="27">
        <f>IF(ISNUMBER('Неочищенные данные'!M123), 'Неочищенные данные'!M123 * 1000, SUBSTITUTE((SUBSTITUTE('Неочищенные данные'!M123, " ", "")), ",", ".") * 1000)</f>
        <v>0</v>
      </c>
      <c r="O119" s="27">
        <f>IF(ISNUMBER('Неочищенные данные'!N123), 'Неочищенные данные'!N123 * 1000, SUBSTITUTE((SUBSTITUTE('Неочищенные данные'!N123, " ", "")), ",", ".") * 1000)</f>
        <v>0</v>
      </c>
      <c r="P119" s="1">
        <f>VLOOKUP(YEAR(B119), 'ИПЦ ГКС'!$B$5:$D$34, 3, TRUE)</f>
        <v>6.5699999999999932</v>
      </c>
      <c r="Q119" s="28">
        <f>VLOOKUP(B119, RUONIA!A121:B2586, 2, FALSE)</f>
        <v>5.63</v>
      </c>
      <c r="R119" s="1">
        <f>VLOOKUP(B119, Treasury!$D$1:$G$3498, 2, FALSE)</f>
        <v>0.25</v>
      </c>
      <c r="S119" s="1">
        <f>VLOOKUP(B119, Treasury!$D$1:$G$3498, 3, FALSE)</f>
        <v>0.65</v>
      </c>
      <c r="T119" s="1">
        <f>VLOOKUP(B119, Treasury!$D$1:$G$3498, 4, FALSE)</f>
        <v>1.58</v>
      </c>
      <c r="U119" s="1">
        <f>VLOOKUP(B119, 'OFZ Yield'!$A:$M, 5, FALSE)</f>
        <v>6.43</v>
      </c>
      <c r="V119" s="1">
        <f>VLOOKUP(B119, 'OFZ Yield'!$A:$M, 7, FALSE)</f>
        <v>7.37</v>
      </c>
      <c r="W119" s="1">
        <f>VLOOKUP(B119, 'OFZ Yield'!$A:$M, 9, FALSE)</f>
        <v>7.93</v>
      </c>
      <c r="X119" s="1" t="str">
        <f>VLOOKUP(B119, IMOEX!$A$1:$B$3284, 2, FALSE)</f>
        <v>1.406,30</v>
      </c>
      <c r="Y119" s="1">
        <f t="shared" si="6"/>
        <v>2.8641835268924356</v>
      </c>
      <c r="Z119" s="1" t="e">
        <f t="shared" si="7"/>
        <v>#VALUE!</v>
      </c>
      <c r="AA119" s="1" t="e">
        <f ca="1">_xludf.IFNA(VLOOKUP(A119, 'Неочищенные данные'!A123:AI557, 35, FALSE), 0)</f>
        <v>#NAME?</v>
      </c>
      <c r="AB119" s="1">
        <f t="shared" si="8"/>
        <v>0</v>
      </c>
    </row>
    <row r="120" spans="1:28" ht="15.75" customHeight="1">
      <c r="A120" s="3" t="s">
        <v>138</v>
      </c>
      <c r="B120" s="29">
        <v>40843</v>
      </c>
      <c r="C120" s="3" t="s">
        <v>37</v>
      </c>
      <c r="D120" s="3" t="e">
        <f ca="1">_xludf.IFNA(VLOOKUP(C120, Рейтинг!$A$2:$C$22, 3, FALSE), VLOOKUP(C120, Рейтинг!$B$2:$C$22, 2, FALSE))</f>
        <v>#NAME?</v>
      </c>
      <c r="E120" s="27">
        <f>IF(ISNUMBER('Неочищенные данные'!D124), 'Неочищенные данные'!D124 * 1000, SUBSTITUTE((SUBSTITUTE('Неочищенные данные'!D124, " ", "")), ",", ".") * 1000)</f>
        <v>551341000</v>
      </c>
      <c r="F120" s="27" t="e">
        <f>IF(ISNUMBER('Неочищенные данные'!E124), 'Неочищенные данные'!E124 * 1000, SUBSTITUTE((SUBSTITUTE('Неочищенные данные'!E124, " ", "")), ",", ".") * 1000)</f>
        <v>#VALUE!</v>
      </c>
      <c r="G120" s="27">
        <f>IF(ISNUMBER('Неочищенные данные'!F124), 'Неочищенные данные'!F124 * 1000, SUBSTITUTE((SUBSTITUTE('Неочищенные данные'!F124, " ", "")), ",", ".") * 1000)</f>
        <v>7352539000</v>
      </c>
      <c r="H120" s="27">
        <f>IF(ISNUMBER('Неочищенные данные'!G124), 'Неочищенные данные'!G124 * 1000, SUBSTITUTE((SUBSTITUTE('Неочищенные данные'!G124, " ", "")), ",", ".") * 1000)</f>
        <v>0</v>
      </c>
      <c r="I120" s="27">
        <f>IF(ISNUMBER('Неочищенные данные'!H124), 'Неочищенные данные'!H124 * 1000, SUBSTITUTE((SUBSTITUTE('Неочищенные данные'!H124, " ", "")), ",", ".") * 1000)</f>
        <v>45745000</v>
      </c>
      <c r="J120" s="27" t="e">
        <f>IF(ISNUMBER('Неочищенные данные'!I124), 'Неочищенные данные'!I124 * 1000, SUBSTITUTE((SUBSTITUTE('Неочищенные данные'!I124, " ", "")), ",", ".") * 1000)</f>
        <v>#VALUE!</v>
      </c>
      <c r="K120" s="27" t="e">
        <f>IF(ISNUMBER('Неочищенные данные'!J124), 'Неочищенные данные'!J124 * 1000, SUBSTITUTE((SUBSTITUTE('Неочищенные данные'!J124, " ", "")), ",", ".") * 1000)</f>
        <v>#VALUE!</v>
      </c>
      <c r="L120" s="27">
        <f>IF(ISNUMBER('Неочищенные данные'!K124), 'Неочищенные данные'!K124 * 1000, SUBSTITUTE((SUBSTITUTE('Неочищенные данные'!K124, " ", "")), ",", ".") * 1000)</f>
        <v>195173000</v>
      </c>
      <c r="M120" s="27">
        <f>IF(ISNUMBER('Неочищенные данные'!L124), 'Неочищенные данные'!L124 * 1000, SUBSTITUTE((SUBSTITUTE('Неочищенные данные'!L124, " ", "")), ",", ".") * 1000)</f>
        <v>235557000</v>
      </c>
      <c r="N120" s="27">
        <f>IF(ISNUMBER('Неочищенные данные'!M124), 'Неочищенные данные'!M124 * 1000, SUBSTITUTE((SUBSTITUTE('Неочищенные данные'!M124, " ", "")), ",", ".") * 1000)</f>
        <v>0</v>
      </c>
      <c r="O120" s="27">
        <f>IF(ISNUMBER('Неочищенные данные'!N124), 'Неочищенные данные'!N124 * 1000, SUBSTITUTE((SUBSTITUTE('Неочищенные данные'!N124, " ", "")), ",", ".") * 1000)</f>
        <v>0</v>
      </c>
      <c r="P120" s="1">
        <f>VLOOKUP(YEAR(B120), 'ИПЦ ГКС'!$B$5:$D$34, 3, TRUE)</f>
        <v>6.0999999999999943</v>
      </c>
      <c r="Q120" s="28">
        <f>VLOOKUP(B120, RUONIA!A122:B2587, 2, FALSE)</f>
        <v>4.92</v>
      </c>
      <c r="R120" s="1">
        <f>VLOOKUP(B120, Treasury!$D$1:$G$3498, 2, FALSE)</f>
        <v>0.31</v>
      </c>
      <c r="S120" s="1">
        <f>VLOOKUP(B120, Treasury!$D$1:$G$3498, 3, FALSE)</f>
        <v>1.2</v>
      </c>
      <c r="T120" s="1">
        <f>VLOOKUP(B120, Treasury!$D$1:$G$3498, 4, FALSE)</f>
        <v>2.42</v>
      </c>
      <c r="U120" s="1">
        <f>VLOOKUP(B120, 'OFZ Yield'!$A:$M, 5, FALSE)</f>
        <v>6.2</v>
      </c>
      <c r="V120" s="1">
        <f>VLOOKUP(B120, 'OFZ Yield'!$A:$M, 7, FALSE)</f>
        <v>7.76</v>
      </c>
      <c r="W120" s="1">
        <f>VLOOKUP(B120, 'OFZ Yield'!$A:$M, 9, FALSE)</f>
        <v>8.1999999999999993</v>
      </c>
      <c r="X120" s="1" t="str">
        <f>VLOOKUP(B120, IMOEX!$A$1:$B$3284, 2, FALSE)</f>
        <v>1.525,52</v>
      </c>
      <c r="Y120" s="1">
        <f t="shared" si="6"/>
        <v>1.206913866159766</v>
      </c>
      <c r="Z120" s="1" t="e">
        <f t="shared" si="7"/>
        <v>#VALUE!</v>
      </c>
      <c r="AA120" s="1" t="e">
        <f ca="1">_xludf.IFNA(VLOOKUP(A120, 'Неочищенные данные'!A124:AI558, 35, FALSE), 0)</f>
        <v>#NAME?</v>
      </c>
      <c r="AB120" s="1">
        <f t="shared" si="8"/>
        <v>0</v>
      </c>
    </row>
    <row r="121" spans="1:28" ht="15.75" customHeight="1">
      <c r="A121" s="3" t="s">
        <v>138</v>
      </c>
      <c r="B121" s="29">
        <v>40834</v>
      </c>
      <c r="C121" s="3" t="s">
        <v>37</v>
      </c>
      <c r="D121" s="3" t="e">
        <f ca="1">_xludf.IFNA(VLOOKUP(C121, Рейтинг!$A$2:$C$22, 3, FALSE), VLOOKUP(C121, Рейтинг!$B$2:$C$22, 2, FALSE))</f>
        <v>#NAME?</v>
      </c>
      <c r="E121" s="27">
        <f>IF(ISNUMBER('Неочищенные данные'!D125), 'Неочищенные данные'!D125 * 1000, SUBSTITUTE((SUBSTITUTE('Неочищенные данные'!D125, " ", "")), ",", ".") * 1000)</f>
        <v>551341000</v>
      </c>
      <c r="F121" s="27" t="e">
        <f>IF(ISNUMBER('Неочищенные данные'!E125), 'Неочищенные данные'!E125 * 1000, SUBSTITUTE((SUBSTITUTE('Неочищенные данные'!E125, " ", "")), ",", ".") * 1000)</f>
        <v>#VALUE!</v>
      </c>
      <c r="G121" s="27">
        <f>IF(ISNUMBER('Неочищенные данные'!F125), 'Неочищенные данные'!F125 * 1000, SUBSTITUTE((SUBSTITUTE('Неочищенные данные'!F125, " ", "")), ",", ".") * 1000)</f>
        <v>7352539000</v>
      </c>
      <c r="H121" s="27">
        <f>IF(ISNUMBER('Неочищенные данные'!G125), 'Неочищенные данные'!G125 * 1000, SUBSTITUTE((SUBSTITUTE('Неочищенные данные'!G125, " ", "")), ",", ".") * 1000)</f>
        <v>0</v>
      </c>
      <c r="I121" s="27">
        <f>IF(ISNUMBER('Неочищенные данные'!H125), 'Неочищенные данные'!H125 * 1000, SUBSTITUTE((SUBSTITUTE('Неочищенные данные'!H125, " ", "")), ",", ".") * 1000)</f>
        <v>45745000</v>
      </c>
      <c r="J121" s="27" t="e">
        <f>IF(ISNUMBER('Неочищенные данные'!I125), 'Неочищенные данные'!I125 * 1000, SUBSTITUTE((SUBSTITUTE('Неочищенные данные'!I125, " ", "")), ",", ".") * 1000)</f>
        <v>#VALUE!</v>
      </c>
      <c r="K121" s="27" t="e">
        <f>IF(ISNUMBER('Неочищенные данные'!J125), 'Неочищенные данные'!J125 * 1000, SUBSTITUTE((SUBSTITUTE('Неочищенные данные'!J125, " ", "")), ",", ".") * 1000)</f>
        <v>#VALUE!</v>
      </c>
      <c r="L121" s="27">
        <f>IF(ISNUMBER('Неочищенные данные'!K125), 'Неочищенные данные'!K125 * 1000, SUBSTITUTE((SUBSTITUTE('Неочищенные данные'!K125, " ", "")), ",", ".") * 1000)</f>
        <v>195173000</v>
      </c>
      <c r="M121" s="27">
        <f>IF(ISNUMBER('Неочищенные данные'!L125), 'Неочищенные данные'!L125 * 1000, SUBSTITUTE((SUBSTITUTE('Неочищенные данные'!L125, " ", "")), ",", ".") * 1000)</f>
        <v>235557000</v>
      </c>
      <c r="N121" s="27">
        <f>IF(ISNUMBER('Неочищенные данные'!M125), 'Неочищенные данные'!M125 * 1000, SUBSTITUTE((SUBSTITUTE('Неочищенные данные'!M125, " ", "")), ",", ".") * 1000)</f>
        <v>0</v>
      </c>
      <c r="O121" s="27">
        <f>IF(ISNUMBER('Неочищенные данные'!N125), 'Неочищенные данные'!N125 * 1000, SUBSTITUTE((SUBSTITUTE('Неочищенные данные'!N125, " ", "")), ",", ".") * 1000)</f>
        <v>0</v>
      </c>
      <c r="P121" s="1">
        <f>VLOOKUP(YEAR(B121), 'ИПЦ ГКС'!$B$5:$D$34, 3, TRUE)</f>
        <v>6.0999999999999943</v>
      </c>
      <c r="Q121" s="28">
        <f>VLOOKUP(B121, RUONIA!A123:B2588, 2, FALSE)</f>
        <v>5.04</v>
      </c>
      <c r="R121" s="1">
        <f>VLOOKUP(B121, Treasury!$D$1:$G$3498, 2, FALSE)</f>
        <v>0.28000000000000003</v>
      </c>
      <c r="S121" s="1">
        <f>VLOOKUP(B121, Treasury!$D$1:$G$3498, 3, FALSE)</f>
        <v>1.07</v>
      </c>
      <c r="T121" s="1">
        <f>VLOOKUP(B121, Treasury!$D$1:$G$3498, 4, FALSE)</f>
        <v>2.19</v>
      </c>
      <c r="U121" s="1">
        <f>VLOOKUP(B121, 'OFZ Yield'!$A:$M, 5, FALSE)</f>
        <v>6.55</v>
      </c>
      <c r="V121" s="1">
        <f>VLOOKUP(B121, 'OFZ Yield'!$A:$M, 7, FALSE)</f>
        <v>8.19</v>
      </c>
      <c r="W121" s="1">
        <f>VLOOKUP(B121, 'OFZ Yield'!$A:$M, 9, FALSE)</f>
        <v>8.65</v>
      </c>
      <c r="X121" s="1" t="str">
        <f>VLOOKUP(B121, IMOEX!$A$1:$B$3284, 2, FALSE)</f>
        <v>1.425,24</v>
      </c>
      <c r="Y121" s="1">
        <f t="shared" si="6"/>
        <v>1.206913866159766</v>
      </c>
      <c r="Z121" s="1" t="e">
        <f t="shared" si="7"/>
        <v>#VALUE!</v>
      </c>
      <c r="AA121" s="1" t="e">
        <f ca="1">_xludf.IFNA(VLOOKUP(A121, 'Неочищенные данные'!A125:AI559, 35, FALSE), 0)</f>
        <v>#NAME?</v>
      </c>
      <c r="AB121" s="1">
        <f t="shared" si="8"/>
        <v>0</v>
      </c>
    </row>
    <row r="122" spans="1:28" ht="15.75" customHeight="1">
      <c r="A122" s="3" t="s">
        <v>138</v>
      </c>
      <c r="B122" s="29">
        <v>40641</v>
      </c>
      <c r="C122" s="3" t="s">
        <v>37</v>
      </c>
      <c r="D122" s="3" t="e">
        <f ca="1">_xludf.IFNA(VLOOKUP(C122, Рейтинг!$A$2:$C$22, 3, FALSE), VLOOKUP(C122, Рейтинг!$B$2:$C$22, 2, FALSE))</f>
        <v>#NAME?</v>
      </c>
      <c r="E122" s="27">
        <f>IF(ISNUMBER('Неочищенные данные'!D126), 'Неочищенные данные'!D126 * 1000, SUBSTITUTE((SUBSTITUTE('Неочищенные данные'!D126, " ", "")), ",", ".") * 1000)</f>
        <v>543555000</v>
      </c>
      <c r="F122" s="27" t="e">
        <f>IF(ISNUMBER('Неочищенные данные'!E126), 'Неочищенные данные'!E126 * 1000, SUBSTITUTE((SUBSTITUTE('Неочищенные данные'!E126, " ", "")), ",", ".") * 1000)</f>
        <v>#VALUE!</v>
      </c>
      <c r="G122" s="27">
        <f>IF(ISNUMBER('Неочищенные данные'!F126), 'Неочищенные данные'!F126 * 1000, SUBSTITUTE((SUBSTITUTE('Неочищенные данные'!F126, " ", "")), ",", ".") * 1000)</f>
        <v>5509336000</v>
      </c>
      <c r="H122" s="27">
        <f>IF(ISNUMBER('Неочищенные данные'!G126), 'Неочищенные данные'!G126 * 1000, SUBSTITUTE((SUBSTITUTE('Неочищенные данные'!G126, " ", "")), ",", ".") * 1000)</f>
        <v>0</v>
      </c>
      <c r="I122" s="27">
        <f>IF(ISNUMBER('Неочищенные данные'!H126), 'Неочищенные данные'!H126 * 1000, SUBSTITUTE((SUBSTITUTE('Неочищенные данные'!H126, " ", "")), ",", ".") * 1000)</f>
        <v>129884000</v>
      </c>
      <c r="J122" s="27" t="e">
        <f>IF(ISNUMBER('Неочищенные данные'!I126), 'Неочищенные данные'!I126 * 1000, SUBSTITUTE((SUBSTITUTE('Неочищенные данные'!I126, " ", "")), ",", ".") * 1000)</f>
        <v>#VALUE!</v>
      </c>
      <c r="K122" s="27" t="e">
        <f>IF(ISNUMBER('Неочищенные данные'!J126), 'Неочищенные данные'!J126 * 1000, SUBSTITUTE((SUBSTITUTE('Неочищенные данные'!J126, " ", "")), ",", ".") * 1000)</f>
        <v>#VALUE!</v>
      </c>
      <c r="L122" s="27">
        <f>IF(ISNUMBER('Неочищенные данные'!K126), 'Неочищенные данные'!K126 * 1000, SUBSTITUTE((SUBSTITUTE('Неочищенные данные'!K126, " ", "")), ",", ".") * 1000)</f>
        <v>223882000</v>
      </c>
      <c r="M122" s="27">
        <f>IF(ISNUMBER('Неочищенные данные'!L126), 'Неочищенные данные'!L126 * 1000, SUBSTITUTE((SUBSTITUTE('Неочищенные данные'!L126, " ", "")), ",", ".") * 1000)</f>
        <v>472674000</v>
      </c>
      <c r="N122" s="27">
        <f>IF(ISNUMBER('Неочищенные данные'!M126), 'Неочищенные данные'!M126 * 1000, SUBSTITUTE((SUBSTITUTE('Неочищенные данные'!M126, " ", "")), ",", ".") * 1000)</f>
        <v>0</v>
      </c>
      <c r="O122" s="27">
        <f>IF(ISNUMBER('Неочищенные данные'!N126), 'Неочищенные данные'!N126 * 1000, SUBSTITUTE((SUBSTITUTE('Неочищенные данные'!N126, " ", "")), ",", ".") * 1000)</f>
        <v>0</v>
      </c>
      <c r="P122" s="1">
        <f>VLOOKUP(YEAR(B122), 'ИПЦ ГКС'!$B$5:$D$34, 3, TRUE)</f>
        <v>6.0999999999999943</v>
      </c>
      <c r="Q122" s="28">
        <f>VLOOKUP(B122, RUONIA!A124:B2589, 2, FALSE)</f>
        <v>2.52</v>
      </c>
      <c r="R122" s="1">
        <f>VLOOKUP(B122, Treasury!$D$1:$G$3498, 2, FALSE)</f>
        <v>0.83</v>
      </c>
      <c r="S122" s="1">
        <f>VLOOKUP(B122, Treasury!$D$1:$G$3498, 3, FALSE)</f>
        <v>2.31</v>
      </c>
      <c r="T122" s="1">
        <f>VLOOKUP(B122, Treasury!$D$1:$G$3498, 4, FALSE)</f>
        <v>3.59</v>
      </c>
      <c r="U122" s="1">
        <f>VLOOKUP(B122, 'OFZ Yield'!$A:$M, 5, FALSE)</f>
        <v>4.54</v>
      </c>
      <c r="V122" s="1">
        <f>VLOOKUP(B122, 'OFZ Yield'!$A:$M, 7, FALSE)</f>
        <v>6.45</v>
      </c>
      <c r="W122" s="1">
        <f>VLOOKUP(B122, 'OFZ Yield'!$A:$M, 9, FALSE)</f>
        <v>7.73</v>
      </c>
      <c r="X122" s="1" t="str">
        <f>VLOOKUP(B122, IMOEX!$A$1:$B$3284, 2, FALSE)</f>
        <v>1.855,97</v>
      </c>
      <c r="Y122" s="1">
        <f t="shared" si="6"/>
        <v>2.1112639694124584</v>
      </c>
      <c r="Z122" s="1" t="e">
        <f t="shared" si="7"/>
        <v>#VALUE!</v>
      </c>
      <c r="AA122" s="1" t="e">
        <f ca="1">_xludf.IFNA(VLOOKUP(A122, 'Неочищенные данные'!A126:AI560, 35, FALSE), 0)</f>
        <v>#NAME?</v>
      </c>
      <c r="AB122" s="1">
        <f t="shared" si="8"/>
        <v>0</v>
      </c>
    </row>
    <row r="123" spans="1:28" ht="15.75" customHeight="1">
      <c r="A123" s="3" t="s">
        <v>138</v>
      </c>
      <c r="B123" s="29">
        <v>40115</v>
      </c>
      <c r="C123" s="3" t="s">
        <v>37</v>
      </c>
      <c r="D123" s="3" t="e">
        <f ca="1">_xludf.IFNA(VLOOKUP(C123, Рейтинг!$A$2:$C$22, 3, FALSE), VLOOKUP(C123, Рейтинг!$B$2:$C$22, 2, FALSE))</f>
        <v>#NAME?</v>
      </c>
      <c r="E123" s="27">
        <f>IF(ISNUMBER('Неочищенные данные'!D127), 'Неочищенные данные'!D127 * 1000, SUBSTITUTE((SUBSTITUTE('Неочищенные данные'!D127, " ", "")), ",", ".") * 1000)</f>
        <v>839476000</v>
      </c>
      <c r="F123" s="27" t="e">
        <f>IF(ISNUMBER('Неочищенные данные'!E127), 'Неочищенные данные'!E127 * 1000, SUBSTITUTE((SUBSTITUTE('Неочищенные данные'!E127, " ", "")), ",", ".") * 1000)</f>
        <v>#VALUE!</v>
      </c>
      <c r="G123" s="27">
        <f>IF(ISNUMBER('Неочищенные данные'!F127), 'Неочищенные данные'!F127 * 1000, SUBSTITUTE((SUBSTITUTE('Неочищенные данные'!F127, " ", "")), ",", ".") * 1000)</f>
        <v>3803127000</v>
      </c>
      <c r="H123" s="27">
        <f>IF(ISNUMBER('Неочищенные данные'!G127), 'Неочищенные данные'!G127 * 1000, SUBSTITUTE((SUBSTITUTE('Неочищенные данные'!G127, " ", "")), ",", ".") * 1000)</f>
        <v>0</v>
      </c>
      <c r="I123" s="27">
        <f>IF(ISNUMBER('Неочищенные данные'!H127), 'Неочищенные данные'!H127 * 1000, SUBSTITUTE((SUBSTITUTE('Неочищенные данные'!H127, " ", "")), ",", ".") * 1000)</f>
        <v>50688000</v>
      </c>
      <c r="J123" s="27" t="e">
        <f>IF(ISNUMBER('Неочищенные данные'!I127), 'Неочищенные данные'!I127 * 1000, SUBSTITUTE((SUBSTITUTE('Неочищенные данные'!I127, " ", "")), ",", ".") * 1000)</f>
        <v>#VALUE!</v>
      </c>
      <c r="K123" s="27" t="e">
        <f>IF(ISNUMBER('Неочищенные данные'!J127), 'Неочищенные данные'!J127 * 1000, SUBSTITUTE((SUBSTITUTE('Неочищенные данные'!J127, " ", "")), ",", ".") * 1000)</f>
        <v>#VALUE!</v>
      </c>
      <c r="L123" s="27">
        <f>IF(ISNUMBER('Неочищенные данные'!K127), 'Неочищенные данные'!K127 * 1000, SUBSTITUTE((SUBSTITUTE('Неочищенные данные'!K127, " ", "")), ",", ".") * 1000)</f>
        <v>199759000</v>
      </c>
      <c r="M123" s="27">
        <f>IF(ISNUMBER('Неочищенные данные'!L127), 'Неочищенные данные'!L127 * 1000, SUBSTITUTE((SUBSTITUTE('Неочищенные данные'!L127, " ", "")), ",", ".") * 1000)</f>
        <v>648982000</v>
      </c>
      <c r="N123" s="27">
        <f>IF(ISNUMBER('Неочищенные данные'!M127), 'Неочищенные данные'!M127 * 1000, SUBSTITUTE((SUBSTITUTE('Неочищенные данные'!M127, " ", "")), ",", ".") * 1000)</f>
        <v>0</v>
      </c>
      <c r="O123" s="27">
        <f>IF(ISNUMBER('Неочищенные данные'!N127), 'Неочищенные данные'!N127 * 1000, SUBSTITUTE((SUBSTITUTE('Неочищенные данные'!N127, " ", "")), ",", ".") * 1000)</f>
        <v>0</v>
      </c>
      <c r="P123" s="1">
        <f>VLOOKUP(YEAR(B123), 'ИПЦ ГКС'!$B$5:$D$34, 3, TRUE)</f>
        <v>8.7999999999999972</v>
      </c>
      <c r="Q123" s="1" t="e">
        <f>VLOOKUP(B123, RUONIA!A125:B2590, 2, FALSE)</f>
        <v>#N/A</v>
      </c>
      <c r="R123" s="1">
        <f>VLOOKUP(B123, Treasury!$D$1:$G$3498, 2, FALSE)</f>
        <v>0.98</v>
      </c>
      <c r="S123" s="1">
        <f>VLOOKUP(B123, Treasury!$D$1:$G$3498, 3, FALSE)</f>
        <v>2.44</v>
      </c>
      <c r="T123" s="1">
        <f>VLOOKUP(B123, Treasury!$D$1:$G$3498, 4, FALSE)</f>
        <v>3.53</v>
      </c>
      <c r="U123" s="1" t="e">
        <f>VLOOKUP(B123, 'OFZ Yield'!$A:$M, 5, FALSE)</f>
        <v>#N/A</v>
      </c>
      <c r="V123" s="1" t="e">
        <f>VLOOKUP(B123, 'OFZ Yield'!$A:$M, 7, FALSE)</f>
        <v>#N/A</v>
      </c>
      <c r="W123" s="1" t="e">
        <f>VLOOKUP(B123, 'OFZ Yield'!$A:$M, 9, FALSE)</f>
        <v>#N/A</v>
      </c>
      <c r="X123" s="1" t="str">
        <f>VLOOKUP(B123, IMOEX!$A$1:$B$3284, 2, FALSE)</f>
        <v>1.291,99</v>
      </c>
      <c r="Y123" s="1">
        <f t="shared" si="6"/>
        <v>3.2488248339248793</v>
      </c>
      <c r="Z123" s="1" t="e">
        <f t="shared" si="7"/>
        <v>#VALUE!</v>
      </c>
      <c r="AA123" s="1" t="e">
        <f ca="1">_xludf.IFNA(VLOOKUP(A123, 'Неочищенные данные'!A127:AI561, 35, FALSE), 0)</f>
        <v>#NAME?</v>
      </c>
      <c r="AB123" s="1">
        <f t="shared" si="8"/>
        <v>0</v>
      </c>
    </row>
    <row r="124" spans="1:28" ht="15.75" customHeight="1">
      <c r="A124" s="3" t="s">
        <v>138</v>
      </c>
      <c r="B124" s="29">
        <v>39768</v>
      </c>
      <c r="C124" s="3" t="s">
        <v>37</v>
      </c>
      <c r="D124" s="3" t="e">
        <f ca="1">_xludf.IFNA(VLOOKUP(C124, Рейтинг!$A$2:$C$22, 3, FALSE), VLOOKUP(C124, Рейтинг!$B$2:$C$22, 2, FALSE))</f>
        <v>#NAME?</v>
      </c>
      <c r="E124" s="27">
        <f>IF(ISNUMBER('Неочищенные данные'!D128), 'Неочищенные данные'!D128 * 1000, SUBSTITUTE((SUBSTITUTE('Неочищенные данные'!D128, " ", "")), ",", ".") * 1000)</f>
        <v>440391000</v>
      </c>
      <c r="F124" s="27" t="e">
        <f>IF(ISNUMBER('Неочищенные данные'!E128), 'Неочищенные данные'!E128 * 1000, SUBSTITUTE((SUBSTITUTE('Неочищенные данные'!E128, " ", "")), ",", ".") * 1000)</f>
        <v>#VALUE!</v>
      </c>
      <c r="G124" s="27">
        <f>IF(ISNUMBER('Неочищенные данные'!F128), 'Неочищенные данные'!F128 * 1000, SUBSTITUTE((SUBSTITUTE('Неочищенные данные'!F128, " ", "")), ",", ".") * 1000)</f>
        <v>2170568000</v>
      </c>
      <c r="H124" s="27">
        <f>IF(ISNUMBER('Неочищенные данные'!G128), 'Неочищенные данные'!G128 * 1000, SUBSTITUTE((SUBSTITUTE('Неочищенные данные'!G128, " ", "")), ",", ".") * 1000)</f>
        <v>0</v>
      </c>
      <c r="I124" s="27" t="e">
        <f>IF(ISNUMBER('Неочищенные данные'!H128), 'Неочищенные данные'!H128 * 1000, SUBSTITUTE((SUBSTITUTE('Неочищенные данные'!H128, " ", "")), ",", ".") * 1000)</f>
        <v>#VALUE!</v>
      </c>
      <c r="J124" s="27" t="e">
        <f>IF(ISNUMBER('Неочищенные данные'!I128), 'Неочищенные данные'!I128 * 1000, SUBSTITUTE((SUBSTITUTE('Неочищенные данные'!I128, " ", "")), ",", ".") * 1000)</f>
        <v>#VALUE!</v>
      </c>
      <c r="K124" s="27" t="e">
        <f>IF(ISNUMBER('Неочищенные данные'!J128), 'Неочищенные данные'!J128 * 1000, SUBSTITUTE((SUBSTITUTE('Неочищенные данные'!J128, " ", "")), ",", ".") * 1000)</f>
        <v>#VALUE!</v>
      </c>
      <c r="L124" s="27">
        <f>IF(ISNUMBER('Неочищенные данные'!K128), 'Неочищенные данные'!K128 * 1000, SUBSTITUTE((SUBSTITUTE('Неочищенные данные'!K128, " ", "")), ",", ".") * 1000)</f>
        <v>103925000</v>
      </c>
      <c r="M124" s="27">
        <f>IF(ISNUMBER('Неочищенные данные'!L128), 'Неочищенные данные'!L128 * 1000, SUBSTITUTE((SUBSTITUTE('Неочищенные данные'!L128, " ", "")), ",", ".") * 1000)</f>
        <v>502953000</v>
      </c>
      <c r="N124" s="27">
        <f>IF(ISNUMBER('Неочищенные данные'!M128), 'Неочищенные данные'!M128 * 1000, SUBSTITUTE((SUBSTITUTE('Неочищенные данные'!M128, " ", "")), ",", ".") * 1000)</f>
        <v>0</v>
      </c>
      <c r="O124" s="27">
        <f>IF(ISNUMBER('Неочищенные данные'!N128), 'Неочищенные данные'!N128 * 1000, SUBSTITUTE((SUBSTITUTE('Неочищенные данные'!N128, " ", "")), ",", ".") * 1000)</f>
        <v>0</v>
      </c>
      <c r="P124" s="1">
        <f>VLOOKUP(YEAR(B124), 'ИПЦ ГКС'!$B$5:$D$34, 3, TRUE)</f>
        <v>13.280000000000001</v>
      </c>
      <c r="Q124" s="1" t="e">
        <f>VLOOKUP(B124, RUONIA!A126:B2591, 2, FALSE)</f>
        <v>#N/A</v>
      </c>
      <c r="R124" s="1" t="e">
        <f>VLOOKUP(B124, Treasury!$D$1:$G$3498, 2, FALSE)</f>
        <v>#N/A</v>
      </c>
      <c r="S124" s="1" t="e">
        <f>VLOOKUP(B124, Treasury!$D$1:$G$3498, 3, FALSE)</f>
        <v>#N/A</v>
      </c>
      <c r="T124" s="1" t="e">
        <f>VLOOKUP(B124, Treasury!$D$1:$G$3498, 4, FALSE)</f>
        <v>#N/A</v>
      </c>
      <c r="U124" s="1" t="e">
        <f>VLOOKUP(B124, 'OFZ Yield'!$A:$M, 5, FALSE)</f>
        <v>#N/A</v>
      </c>
      <c r="V124" s="1" t="e">
        <f>VLOOKUP(B124, 'OFZ Yield'!$A:$M, 7, FALSE)</f>
        <v>#N/A</v>
      </c>
      <c r="W124" s="1" t="e">
        <f>VLOOKUP(B124, 'OFZ Yield'!$A:$M, 9, FALSE)</f>
        <v>#N/A</v>
      </c>
      <c r="X124" s="1" t="e">
        <f>VLOOKUP(B124, IMOEX!$A$1:$B$3284, 2, FALSE)</f>
        <v>#N/A</v>
      </c>
      <c r="Y124" s="1">
        <f t="shared" si="6"/>
        <v>4.8395766177531874</v>
      </c>
      <c r="Z124" s="1" t="e">
        <f t="shared" si="7"/>
        <v>#VALUE!</v>
      </c>
      <c r="AA124" s="1" t="e">
        <f ca="1">_xludf.IFNA(VLOOKUP(A124, 'Неочищенные данные'!A128:AI562, 35, FALSE), 0)</f>
        <v>#NAME?</v>
      </c>
      <c r="AB124" s="1">
        <f t="shared" si="8"/>
        <v>0</v>
      </c>
    </row>
    <row r="125" spans="1:28" ht="15.75" hidden="1" customHeight="1">
      <c r="A125" s="38" t="s">
        <v>240</v>
      </c>
      <c r="B125" s="40">
        <v>42334</v>
      </c>
      <c r="C125" s="38" t="s">
        <v>239</v>
      </c>
      <c r="D125" s="38"/>
      <c r="E125" s="27" t="e">
        <f>IF(ISNUMBER('Неочищенные данные'!D129), 'Неочищенные данные'!D129 * 1000, SUBSTITUTE((SUBSTITUTE('Неочищенные данные'!D129, " ", "")), ",", ".") * 1000)</f>
        <v>#VALUE!</v>
      </c>
      <c r="F125" s="27" t="e">
        <f>IF(ISNUMBER('Неочищенные данные'!E129), 'Неочищенные данные'!E129 * 1000, SUBSTITUTE((SUBSTITUTE('Неочищенные данные'!E129, " ", "")), ",", ".") * 1000)</f>
        <v>#VALUE!</v>
      </c>
      <c r="G125" s="27" t="e">
        <f>IF(ISNUMBER('Неочищенные данные'!F129), 'Неочищенные данные'!F129 * 1000, SUBSTITUTE((SUBSTITUTE('Неочищенные данные'!F129, " ", "")), ",", ".") * 1000)</f>
        <v>#VALUE!</v>
      </c>
      <c r="H125" s="27" t="e">
        <f>IF(ISNUMBER('Неочищенные данные'!G129), 'Неочищенные данные'!G129 * 1000, SUBSTITUTE((SUBSTITUTE('Неочищенные данные'!G129, " ", "")), ",", ".") * 1000)</f>
        <v>#VALUE!</v>
      </c>
      <c r="I125" s="27" t="e">
        <f>IF(ISNUMBER('Неочищенные данные'!H129), 'Неочищенные данные'!H129 * 1000, SUBSTITUTE((SUBSTITUTE('Неочищенные данные'!H129, " ", "")), ",", ".") * 1000)</f>
        <v>#VALUE!</v>
      </c>
      <c r="J125" s="27" t="e">
        <f>IF(ISNUMBER('Неочищенные данные'!I129), 'Неочищенные данные'!I129 * 1000, SUBSTITUTE((SUBSTITUTE('Неочищенные данные'!I129, " ", "")), ",", ".") * 1000)</f>
        <v>#VALUE!</v>
      </c>
      <c r="K125" s="27" t="e">
        <f>IF(ISNUMBER('Неочищенные данные'!J129), 'Неочищенные данные'!J129 * 1000, SUBSTITUTE((SUBSTITUTE('Неочищенные данные'!J129, " ", "")), ",", ".") * 1000)</f>
        <v>#VALUE!</v>
      </c>
      <c r="L125" s="27" t="e">
        <f>IF(ISNUMBER('Неочищенные данные'!K129), 'Неочищенные данные'!K129 * 1000, SUBSTITUTE((SUBSTITUTE('Неочищенные данные'!K129, " ", "")), ",", ".") * 1000)</f>
        <v>#VALUE!</v>
      </c>
      <c r="M125" s="27" t="e">
        <f>IF(ISNUMBER('Неочищенные данные'!L129), 'Неочищенные данные'!L129 * 1000, SUBSTITUTE((SUBSTITUTE('Неочищенные данные'!L129, " ", "")), ",", ".") * 1000)</f>
        <v>#VALUE!</v>
      </c>
      <c r="N125" s="27" t="e">
        <f>IF(ISNUMBER('Неочищенные данные'!M129), 'Неочищенные данные'!M129 * 1000, SUBSTITUTE((SUBSTITUTE('Неочищенные данные'!M129, " ", "")), ",", ".") * 1000)</f>
        <v>#VALUE!</v>
      </c>
      <c r="O125" s="27" t="e">
        <f>IF(ISNUMBER('Неочищенные данные'!N129), 'Неочищенные данные'!N129 * 1000, SUBSTITUTE((SUBSTITUTE('Неочищенные данные'!N129, " ", "")), ",", ".") * 1000)</f>
        <v>#VALUE!</v>
      </c>
    </row>
    <row r="126" spans="1:28" ht="15.75" hidden="1" customHeight="1">
      <c r="A126" s="38" t="s">
        <v>240</v>
      </c>
      <c r="B126" s="40">
        <v>42334</v>
      </c>
      <c r="C126" s="38" t="s">
        <v>241</v>
      </c>
      <c r="D126" s="38"/>
      <c r="E126" s="27" t="e">
        <f>IF(ISNUMBER('Неочищенные данные'!D130), 'Неочищенные данные'!D130 * 1000, SUBSTITUTE((SUBSTITUTE('Неочищенные данные'!D130, " ", "")), ",", ".") * 1000)</f>
        <v>#VALUE!</v>
      </c>
      <c r="F126" s="27" t="e">
        <f>IF(ISNUMBER('Неочищенные данные'!E130), 'Неочищенные данные'!E130 * 1000, SUBSTITUTE((SUBSTITUTE('Неочищенные данные'!E130, " ", "")), ",", ".") * 1000)</f>
        <v>#VALUE!</v>
      </c>
      <c r="G126" s="27" t="e">
        <f>IF(ISNUMBER('Неочищенные данные'!F130), 'Неочищенные данные'!F130 * 1000, SUBSTITUTE((SUBSTITUTE('Неочищенные данные'!F130, " ", "")), ",", ".") * 1000)</f>
        <v>#VALUE!</v>
      </c>
      <c r="H126" s="27" t="e">
        <f>IF(ISNUMBER('Неочищенные данные'!G130), 'Неочищенные данные'!G130 * 1000, SUBSTITUTE((SUBSTITUTE('Неочищенные данные'!G130, " ", "")), ",", ".") * 1000)</f>
        <v>#VALUE!</v>
      </c>
      <c r="I126" s="27" t="e">
        <f>IF(ISNUMBER('Неочищенные данные'!H130), 'Неочищенные данные'!H130 * 1000, SUBSTITUTE((SUBSTITUTE('Неочищенные данные'!H130, " ", "")), ",", ".") * 1000)</f>
        <v>#VALUE!</v>
      </c>
      <c r="J126" s="27" t="e">
        <f>IF(ISNUMBER('Неочищенные данные'!I130), 'Неочищенные данные'!I130 * 1000, SUBSTITUTE((SUBSTITUTE('Неочищенные данные'!I130, " ", "")), ",", ".") * 1000)</f>
        <v>#VALUE!</v>
      </c>
      <c r="K126" s="27" t="e">
        <f>IF(ISNUMBER('Неочищенные данные'!J130), 'Неочищенные данные'!J130 * 1000, SUBSTITUTE((SUBSTITUTE('Неочищенные данные'!J130, " ", "")), ",", ".") * 1000)</f>
        <v>#VALUE!</v>
      </c>
      <c r="L126" s="27" t="e">
        <f>IF(ISNUMBER('Неочищенные данные'!K130), 'Неочищенные данные'!K130 * 1000, SUBSTITUTE((SUBSTITUTE('Неочищенные данные'!K130, " ", "")), ",", ".") * 1000)</f>
        <v>#VALUE!</v>
      </c>
      <c r="M126" s="27" t="e">
        <f>IF(ISNUMBER('Неочищенные данные'!L130), 'Неочищенные данные'!L130 * 1000, SUBSTITUTE((SUBSTITUTE('Неочищенные данные'!L130, " ", "")), ",", ".") * 1000)</f>
        <v>#VALUE!</v>
      </c>
      <c r="N126" s="27" t="e">
        <f>IF(ISNUMBER('Неочищенные данные'!M130), 'Неочищенные данные'!M130 * 1000, SUBSTITUTE((SUBSTITUTE('Неочищенные данные'!M130, " ", "")), ",", ".") * 1000)</f>
        <v>#VALUE!</v>
      </c>
      <c r="O126" s="27" t="e">
        <f>IF(ISNUMBER('Неочищенные данные'!N130), 'Неочищенные данные'!N130 * 1000, SUBSTITUTE((SUBSTITUTE('Неочищенные данные'!N130, " ", "")), ",", ".") * 1000)</f>
        <v>#VALUE!</v>
      </c>
    </row>
    <row r="127" spans="1:28" ht="15.75" hidden="1" customHeight="1">
      <c r="A127" s="38" t="s">
        <v>240</v>
      </c>
      <c r="B127" s="39">
        <v>42311</v>
      </c>
      <c r="C127" s="38" t="s">
        <v>241</v>
      </c>
      <c r="D127" s="38"/>
      <c r="E127" s="27" t="e">
        <f>IF(ISNUMBER('Неочищенные данные'!D131), 'Неочищенные данные'!D131 * 1000, SUBSTITUTE((SUBSTITUTE('Неочищенные данные'!D131, " ", "")), ",", ".") * 1000)</f>
        <v>#VALUE!</v>
      </c>
      <c r="F127" s="27" t="e">
        <f>IF(ISNUMBER('Неочищенные данные'!E131), 'Неочищенные данные'!E131 * 1000, SUBSTITUTE((SUBSTITUTE('Неочищенные данные'!E131, " ", "")), ",", ".") * 1000)</f>
        <v>#VALUE!</v>
      </c>
      <c r="G127" s="27" t="e">
        <f>IF(ISNUMBER('Неочищенные данные'!F131), 'Неочищенные данные'!F131 * 1000, SUBSTITUTE((SUBSTITUTE('Неочищенные данные'!F131, " ", "")), ",", ".") * 1000)</f>
        <v>#VALUE!</v>
      </c>
      <c r="H127" s="27" t="e">
        <f>IF(ISNUMBER('Неочищенные данные'!G131), 'Неочищенные данные'!G131 * 1000, SUBSTITUTE((SUBSTITUTE('Неочищенные данные'!G131, " ", "")), ",", ".") * 1000)</f>
        <v>#VALUE!</v>
      </c>
      <c r="I127" s="27" t="e">
        <f>IF(ISNUMBER('Неочищенные данные'!H131), 'Неочищенные данные'!H131 * 1000, SUBSTITUTE((SUBSTITUTE('Неочищенные данные'!H131, " ", "")), ",", ".") * 1000)</f>
        <v>#VALUE!</v>
      </c>
      <c r="J127" s="27" t="e">
        <f>IF(ISNUMBER('Неочищенные данные'!I131), 'Неочищенные данные'!I131 * 1000, SUBSTITUTE((SUBSTITUTE('Неочищенные данные'!I131, " ", "")), ",", ".") * 1000)</f>
        <v>#VALUE!</v>
      </c>
      <c r="K127" s="27" t="e">
        <f>IF(ISNUMBER('Неочищенные данные'!J131), 'Неочищенные данные'!J131 * 1000, SUBSTITUTE((SUBSTITUTE('Неочищенные данные'!J131, " ", "")), ",", ".") * 1000)</f>
        <v>#VALUE!</v>
      </c>
      <c r="L127" s="27" t="e">
        <f>IF(ISNUMBER('Неочищенные данные'!K131), 'Неочищенные данные'!K131 * 1000, SUBSTITUTE((SUBSTITUTE('Неочищенные данные'!K131, " ", "")), ",", ".") * 1000)</f>
        <v>#VALUE!</v>
      </c>
      <c r="M127" s="27" t="e">
        <f>IF(ISNUMBER('Неочищенные данные'!L131), 'Неочищенные данные'!L131 * 1000, SUBSTITUTE((SUBSTITUTE('Неочищенные данные'!L131, " ", "")), ",", ".") * 1000)</f>
        <v>#VALUE!</v>
      </c>
      <c r="N127" s="27" t="e">
        <f>IF(ISNUMBER('Неочищенные данные'!M131), 'Неочищенные данные'!M131 * 1000, SUBSTITUTE((SUBSTITUTE('Неочищенные данные'!M131, " ", "")), ",", ".") * 1000)</f>
        <v>#VALUE!</v>
      </c>
      <c r="O127" s="27" t="e">
        <f>IF(ISNUMBER('Неочищенные данные'!N131), 'Неочищенные данные'!N131 * 1000, SUBSTITUTE((SUBSTITUTE('Неочищенные данные'!N131, " ", "")), ",", ".") * 1000)</f>
        <v>#VALUE!</v>
      </c>
    </row>
    <row r="128" spans="1:28" ht="15.75" hidden="1" customHeight="1">
      <c r="A128" s="38" t="s">
        <v>240</v>
      </c>
      <c r="B128" s="39">
        <v>42209</v>
      </c>
      <c r="C128" s="38" t="s">
        <v>242</v>
      </c>
      <c r="D128" s="38"/>
      <c r="E128" s="27" t="e">
        <f>IF(ISNUMBER('Неочищенные данные'!D132), 'Неочищенные данные'!D132 * 1000, SUBSTITUTE((SUBSTITUTE('Неочищенные данные'!D132, " ", "")), ",", ".") * 1000)</f>
        <v>#VALUE!</v>
      </c>
      <c r="F128" s="27" t="e">
        <f>IF(ISNUMBER('Неочищенные данные'!E132), 'Неочищенные данные'!E132 * 1000, SUBSTITUTE((SUBSTITUTE('Неочищенные данные'!E132, " ", "")), ",", ".") * 1000)</f>
        <v>#VALUE!</v>
      </c>
      <c r="G128" s="27" t="e">
        <f>IF(ISNUMBER('Неочищенные данные'!F132), 'Неочищенные данные'!F132 * 1000, SUBSTITUTE((SUBSTITUTE('Неочищенные данные'!F132, " ", "")), ",", ".") * 1000)</f>
        <v>#VALUE!</v>
      </c>
      <c r="H128" s="27" t="e">
        <f>IF(ISNUMBER('Неочищенные данные'!G132), 'Неочищенные данные'!G132 * 1000, SUBSTITUTE((SUBSTITUTE('Неочищенные данные'!G132, " ", "")), ",", ".") * 1000)</f>
        <v>#VALUE!</v>
      </c>
      <c r="I128" s="27" t="e">
        <f>IF(ISNUMBER('Неочищенные данные'!H132), 'Неочищенные данные'!H132 * 1000, SUBSTITUTE((SUBSTITUTE('Неочищенные данные'!H132, " ", "")), ",", ".") * 1000)</f>
        <v>#VALUE!</v>
      </c>
      <c r="J128" s="27" t="e">
        <f>IF(ISNUMBER('Неочищенные данные'!I132), 'Неочищенные данные'!I132 * 1000, SUBSTITUTE((SUBSTITUTE('Неочищенные данные'!I132, " ", "")), ",", ".") * 1000)</f>
        <v>#VALUE!</v>
      </c>
      <c r="K128" s="27" t="e">
        <f>IF(ISNUMBER('Неочищенные данные'!J132), 'Неочищенные данные'!J132 * 1000, SUBSTITUTE((SUBSTITUTE('Неочищенные данные'!J132, " ", "")), ",", ".") * 1000)</f>
        <v>#VALUE!</v>
      </c>
      <c r="L128" s="27" t="e">
        <f>IF(ISNUMBER('Неочищенные данные'!K132), 'Неочищенные данные'!K132 * 1000, SUBSTITUTE((SUBSTITUTE('Неочищенные данные'!K132, " ", "")), ",", ".") * 1000)</f>
        <v>#VALUE!</v>
      </c>
      <c r="M128" s="27" t="e">
        <f>IF(ISNUMBER('Неочищенные данные'!L132), 'Неочищенные данные'!L132 * 1000, SUBSTITUTE((SUBSTITUTE('Неочищенные данные'!L132, " ", "")), ",", ".") * 1000)</f>
        <v>#VALUE!</v>
      </c>
      <c r="N128" s="27" t="e">
        <f>IF(ISNUMBER('Неочищенные данные'!M132), 'Неочищенные данные'!M132 * 1000, SUBSTITUTE((SUBSTITUTE('Неочищенные данные'!M132, " ", "")), ",", ".") * 1000)</f>
        <v>#VALUE!</v>
      </c>
      <c r="O128" s="27" t="e">
        <f>IF(ISNUMBER('Неочищенные данные'!N132), 'Неочищенные данные'!N132 * 1000, SUBSTITUTE((SUBSTITUTE('Неочищенные данные'!N132, " ", "")), ",", ".") * 1000)</f>
        <v>#VALUE!</v>
      </c>
    </row>
    <row r="129" spans="1:15" ht="15.75" hidden="1" customHeight="1">
      <c r="A129" s="38" t="s">
        <v>240</v>
      </c>
      <c r="B129" s="40">
        <v>41599</v>
      </c>
      <c r="C129" s="38" t="s">
        <v>39</v>
      </c>
      <c r="D129" s="38"/>
      <c r="E129" s="27" t="e">
        <f>IF(ISNUMBER('Неочищенные данные'!D133), 'Неочищенные данные'!D133 * 1000, SUBSTITUTE((SUBSTITUTE('Неочищенные данные'!D133, " ", "")), ",", ".") * 1000)</f>
        <v>#VALUE!</v>
      </c>
      <c r="F129" s="27" t="e">
        <f>IF(ISNUMBER('Неочищенные данные'!E133), 'Неочищенные данные'!E133 * 1000, SUBSTITUTE((SUBSTITUTE('Неочищенные данные'!E133, " ", "")), ",", ".") * 1000)</f>
        <v>#VALUE!</v>
      </c>
      <c r="G129" s="27" t="e">
        <f>IF(ISNUMBER('Неочищенные данные'!F133), 'Неочищенные данные'!F133 * 1000, SUBSTITUTE((SUBSTITUTE('Неочищенные данные'!F133, " ", "")), ",", ".") * 1000)</f>
        <v>#VALUE!</v>
      </c>
      <c r="H129" s="27" t="e">
        <f>IF(ISNUMBER('Неочищенные данные'!G133), 'Неочищенные данные'!G133 * 1000, SUBSTITUTE((SUBSTITUTE('Неочищенные данные'!G133, " ", "")), ",", ".") * 1000)</f>
        <v>#VALUE!</v>
      </c>
      <c r="I129" s="27" t="e">
        <f>IF(ISNUMBER('Неочищенные данные'!H133), 'Неочищенные данные'!H133 * 1000, SUBSTITUTE((SUBSTITUTE('Неочищенные данные'!H133, " ", "")), ",", ".") * 1000)</f>
        <v>#VALUE!</v>
      </c>
      <c r="J129" s="27" t="e">
        <f>IF(ISNUMBER('Неочищенные данные'!I133), 'Неочищенные данные'!I133 * 1000, SUBSTITUTE((SUBSTITUTE('Неочищенные данные'!I133, " ", "")), ",", ".") * 1000)</f>
        <v>#VALUE!</v>
      </c>
      <c r="K129" s="27" t="e">
        <f>IF(ISNUMBER('Неочищенные данные'!J133), 'Неочищенные данные'!J133 * 1000, SUBSTITUTE((SUBSTITUTE('Неочищенные данные'!J133, " ", "")), ",", ".") * 1000)</f>
        <v>#VALUE!</v>
      </c>
      <c r="L129" s="27" t="e">
        <f>IF(ISNUMBER('Неочищенные данные'!K133), 'Неочищенные данные'!K133 * 1000, SUBSTITUTE((SUBSTITUTE('Неочищенные данные'!K133, " ", "")), ",", ".") * 1000)</f>
        <v>#VALUE!</v>
      </c>
      <c r="M129" s="27" t="e">
        <f>IF(ISNUMBER('Неочищенные данные'!L133), 'Неочищенные данные'!L133 * 1000, SUBSTITUTE((SUBSTITUTE('Неочищенные данные'!L133, " ", "")), ",", ".") * 1000)</f>
        <v>#VALUE!</v>
      </c>
      <c r="N129" s="27" t="e">
        <f>IF(ISNUMBER('Неочищенные данные'!M133), 'Неочищенные данные'!M133 * 1000, SUBSTITUTE((SUBSTITUTE('Неочищенные данные'!M133, " ", "")), ",", ".") * 1000)</f>
        <v>#VALUE!</v>
      </c>
      <c r="O129" s="27" t="e">
        <f>IF(ISNUMBER('Неочищенные данные'!N133), 'Неочищенные данные'!N133 * 1000, SUBSTITUTE((SUBSTITUTE('Неочищенные данные'!N133, " ", "")), ",", ".") * 1000)</f>
        <v>#VALUE!</v>
      </c>
    </row>
    <row r="130" spans="1:15" ht="15.75" hidden="1" customHeight="1">
      <c r="A130" s="38" t="s">
        <v>243</v>
      </c>
      <c r="B130" s="39">
        <v>40204</v>
      </c>
      <c r="C130" s="38" t="s">
        <v>239</v>
      </c>
      <c r="D130" s="38"/>
      <c r="E130" s="27" t="e">
        <f>IF(ISNUMBER('Неочищенные данные'!D134), 'Неочищенные данные'!D134 * 1000, SUBSTITUTE((SUBSTITUTE('Неочищенные данные'!D134, " ", "")), ",", ".") * 1000)</f>
        <v>#VALUE!</v>
      </c>
      <c r="F130" s="27" t="e">
        <f>IF(ISNUMBER('Неочищенные данные'!E134), 'Неочищенные данные'!E134 * 1000, SUBSTITUTE((SUBSTITUTE('Неочищенные данные'!E134, " ", "")), ",", ".") * 1000)</f>
        <v>#VALUE!</v>
      </c>
      <c r="G130" s="27" t="e">
        <f>IF(ISNUMBER('Неочищенные данные'!F134), 'Неочищенные данные'!F134 * 1000, SUBSTITUTE((SUBSTITUTE('Неочищенные данные'!F134, " ", "")), ",", ".") * 1000)</f>
        <v>#VALUE!</v>
      </c>
      <c r="H130" s="27" t="e">
        <f>IF(ISNUMBER('Неочищенные данные'!G134), 'Неочищенные данные'!G134 * 1000, SUBSTITUTE((SUBSTITUTE('Неочищенные данные'!G134, " ", "")), ",", ".") * 1000)</f>
        <v>#VALUE!</v>
      </c>
      <c r="I130" s="27" t="e">
        <f>IF(ISNUMBER('Неочищенные данные'!H134), 'Неочищенные данные'!H134 * 1000, SUBSTITUTE((SUBSTITUTE('Неочищенные данные'!H134, " ", "")), ",", ".") * 1000)</f>
        <v>#VALUE!</v>
      </c>
      <c r="J130" s="27" t="e">
        <f>IF(ISNUMBER('Неочищенные данные'!I134), 'Неочищенные данные'!I134 * 1000, SUBSTITUTE((SUBSTITUTE('Неочищенные данные'!I134, " ", "")), ",", ".") * 1000)</f>
        <v>#VALUE!</v>
      </c>
      <c r="K130" s="27" t="e">
        <f>IF(ISNUMBER('Неочищенные данные'!J134), 'Неочищенные данные'!J134 * 1000, SUBSTITUTE((SUBSTITUTE('Неочищенные данные'!J134, " ", "")), ",", ".") * 1000)</f>
        <v>#VALUE!</v>
      </c>
      <c r="L130" s="27" t="e">
        <f>IF(ISNUMBER('Неочищенные данные'!K134), 'Неочищенные данные'!K134 * 1000, SUBSTITUTE((SUBSTITUTE('Неочищенные данные'!K134, " ", "")), ",", ".") * 1000)</f>
        <v>#VALUE!</v>
      </c>
      <c r="M130" s="27" t="e">
        <f>IF(ISNUMBER('Неочищенные данные'!L134), 'Неочищенные данные'!L134 * 1000, SUBSTITUTE((SUBSTITUTE('Неочищенные данные'!L134, " ", "")), ",", ".") * 1000)</f>
        <v>#VALUE!</v>
      </c>
      <c r="N130" s="27" t="e">
        <f>IF(ISNUMBER('Неочищенные данные'!M134), 'Неочищенные данные'!M134 * 1000, SUBSTITUTE((SUBSTITUTE('Неочищенные данные'!M134, " ", "")), ",", ".") * 1000)</f>
        <v>#VALUE!</v>
      </c>
      <c r="O130" s="27" t="e">
        <f>IF(ISNUMBER('Неочищенные данные'!N134), 'Неочищенные данные'!N134 * 1000, SUBSTITUTE((SUBSTITUTE('Неочищенные данные'!N134, " ", "")), ",", ".") * 1000)</f>
        <v>#VALUE!</v>
      </c>
    </row>
    <row r="131" spans="1:15" ht="15.75" hidden="1" customHeight="1">
      <c r="A131" s="38" t="s">
        <v>243</v>
      </c>
      <c r="B131" s="40">
        <v>39768</v>
      </c>
      <c r="C131" s="38" t="s">
        <v>244</v>
      </c>
      <c r="D131" s="38"/>
      <c r="E131" s="27" t="e">
        <f>IF(ISNUMBER('Неочищенные данные'!D135), 'Неочищенные данные'!D135 * 1000, SUBSTITUTE((SUBSTITUTE('Неочищенные данные'!D135, " ", "")), ",", ".") * 1000)</f>
        <v>#VALUE!</v>
      </c>
      <c r="F131" s="27" t="e">
        <f>IF(ISNUMBER('Неочищенные данные'!E135), 'Неочищенные данные'!E135 * 1000, SUBSTITUTE((SUBSTITUTE('Неочищенные данные'!E135, " ", "")), ",", ".") * 1000)</f>
        <v>#VALUE!</v>
      </c>
      <c r="G131" s="27" t="e">
        <f>IF(ISNUMBER('Неочищенные данные'!F135), 'Неочищенные данные'!F135 * 1000, SUBSTITUTE((SUBSTITUTE('Неочищенные данные'!F135, " ", "")), ",", ".") * 1000)</f>
        <v>#VALUE!</v>
      </c>
      <c r="H131" s="27" t="e">
        <f>IF(ISNUMBER('Неочищенные данные'!G135), 'Неочищенные данные'!G135 * 1000, SUBSTITUTE((SUBSTITUTE('Неочищенные данные'!G135, " ", "")), ",", ".") * 1000)</f>
        <v>#VALUE!</v>
      </c>
      <c r="I131" s="27" t="e">
        <f>IF(ISNUMBER('Неочищенные данные'!H135), 'Неочищенные данные'!H135 * 1000, SUBSTITUTE((SUBSTITUTE('Неочищенные данные'!H135, " ", "")), ",", ".") * 1000)</f>
        <v>#VALUE!</v>
      </c>
      <c r="J131" s="27" t="e">
        <f>IF(ISNUMBER('Неочищенные данные'!I135), 'Неочищенные данные'!I135 * 1000, SUBSTITUTE((SUBSTITUTE('Неочищенные данные'!I135, " ", "")), ",", ".") * 1000)</f>
        <v>#VALUE!</v>
      </c>
      <c r="K131" s="27" t="e">
        <f>IF(ISNUMBER('Неочищенные данные'!J135), 'Неочищенные данные'!J135 * 1000, SUBSTITUTE((SUBSTITUTE('Неочищенные данные'!J135, " ", "")), ",", ".") * 1000)</f>
        <v>#VALUE!</v>
      </c>
      <c r="L131" s="27" t="e">
        <f>IF(ISNUMBER('Неочищенные данные'!K135), 'Неочищенные данные'!K135 * 1000, SUBSTITUTE((SUBSTITUTE('Неочищенные данные'!K135, " ", "")), ",", ".") * 1000)</f>
        <v>#VALUE!</v>
      </c>
      <c r="M131" s="27" t="e">
        <f>IF(ISNUMBER('Неочищенные данные'!L135), 'Неочищенные данные'!L135 * 1000, SUBSTITUTE((SUBSTITUTE('Неочищенные данные'!L135, " ", "")), ",", ".") * 1000)</f>
        <v>#VALUE!</v>
      </c>
      <c r="N131" s="27" t="e">
        <f>IF(ISNUMBER('Неочищенные данные'!M135), 'Неочищенные данные'!M135 * 1000, SUBSTITUTE((SUBSTITUTE('Неочищенные данные'!M135, " ", "")), ",", ".") * 1000)</f>
        <v>#VALUE!</v>
      </c>
      <c r="O131" s="27" t="e">
        <f>IF(ISNUMBER('Неочищенные данные'!N135), 'Неочищенные данные'!N135 * 1000, SUBSTITUTE((SUBSTITUTE('Неочищенные данные'!N135, " ", "")), ",", ".") * 1000)</f>
        <v>#VALUE!</v>
      </c>
    </row>
    <row r="132" spans="1:15" ht="15.75" hidden="1" customHeight="1">
      <c r="A132" s="38" t="s">
        <v>245</v>
      </c>
      <c r="B132" s="39">
        <v>40204</v>
      </c>
      <c r="C132" s="38" t="s">
        <v>239</v>
      </c>
      <c r="D132" s="38"/>
      <c r="E132" s="27" t="e">
        <f>IF(ISNUMBER('Неочищенные данные'!D136), 'Неочищенные данные'!D136 * 1000, SUBSTITUTE((SUBSTITUTE('Неочищенные данные'!D136, " ", "")), ",", ".") * 1000)</f>
        <v>#VALUE!</v>
      </c>
      <c r="F132" s="27" t="e">
        <f>IF(ISNUMBER('Неочищенные данные'!E136), 'Неочищенные данные'!E136 * 1000, SUBSTITUTE((SUBSTITUTE('Неочищенные данные'!E136, " ", "")), ",", ".") * 1000)</f>
        <v>#VALUE!</v>
      </c>
      <c r="G132" s="27" t="e">
        <f>IF(ISNUMBER('Неочищенные данные'!F136), 'Неочищенные данные'!F136 * 1000, SUBSTITUTE((SUBSTITUTE('Неочищенные данные'!F136, " ", "")), ",", ".") * 1000)</f>
        <v>#VALUE!</v>
      </c>
      <c r="H132" s="27" t="e">
        <f>IF(ISNUMBER('Неочищенные данные'!G136), 'Неочищенные данные'!G136 * 1000, SUBSTITUTE((SUBSTITUTE('Неочищенные данные'!G136, " ", "")), ",", ".") * 1000)</f>
        <v>#VALUE!</v>
      </c>
      <c r="I132" s="27" t="e">
        <f>IF(ISNUMBER('Неочищенные данные'!H136), 'Неочищенные данные'!H136 * 1000, SUBSTITUTE((SUBSTITUTE('Неочищенные данные'!H136, " ", "")), ",", ".") * 1000)</f>
        <v>#VALUE!</v>
      </c>
      <c r="J132" s="27" t="e">
        <f>IF(ISNUMBER('Неочищенные данные'!I136), 'Неочищенные данные'!I136 * 1000, SUBSTITUTE((SUBSTITUTE('Неочищенные данные'!I136, " ", "")), ",", ".") * 1000)</f>
        <v>#VALUE!</v>
      </c>
      <c r="K132" s="27" t="e">
        <f>IF(ISNUMBER('Неочищенные данные'!J136), 'Неочищенные данные'!J136 * 1000, SUBSTITUTE((SUBSTITUTE('Неочищенные данные'!J136, " ", "")), ",", ".") * 1000)</f>
        <v>#VALUE!</v>
      </c>
      <c r="L132" s="27" t="e">
        <f>IF(ISNUMBER('Неочищенные данные'!K136), 'Неочищенные данные'!K136 * 1000, SUBSTITUTE((SUBSTITUTE('Неочищенные данные'!K136, " ", "")), ",", ".") * 1000)</f>
        <v>#VALUE!</v>
      </c>
      <c r="M132" s="27" t="e">
        <f>IF(ISNUMBER('Неочищенные данные'!L136), 'Неочищенные данные'!L136 * 1000, SUBSTITUTE((SUBSTITUTE('Неочищенные данные'!L136, " ", "")), ",", ".") * 1000)</f>
        <v>#VALUE!</v>
      </c>
      <c r="N132" s="27" t="e">
        <f>IF(ISNUMBER('Неочищенные данные'!M136), 'Неочищенные данные'!M136 * 1000, SUBSTITUTE((SUBSTITUTE('Неочищенные данные'!M136, " ", "")), ",", ".") * 1000)</f>
        <v>#VALUE!</v>
      </c>
      <c r="O132" s="27" t="e">
        <f>IF(ISNUMBER('Неочищенные данные'!N136), 'Неочищенные данные'!N136 * 1000, SUBSTITUTE((SUBSTITUTE('Неочищенные данные'!N136, " ", "")), ",", ".") * 1000)</f>
        <v>#VALUE!</v>
      </c>
    </row>
    <row r="133" spans="1:15" ht="15.75" hidden="1" customHeight="1">
      <c r="A133" s="38" t="s">
        <v>245</v>
      </c>
      <c r="B133" s="40">
        <v>39768</v>
      </c>
      <c r="C133" s="38" t="s">
        <v>242</v>
      </c>
      <c r="D133" s="38"/>
      <c r="E133" s="27" t="e">
        <f>IF(ISNUMBER('Неочищенные данные'!D137), 'Неочищенные данные'!D137 * 1000, SUBSTITUTE((SUBSTITUTE('Неочищенные данные'!D137, " ", "")), ",", ".") * 1000)</f>
        <v>#VALUE!</v>
      </c>
      <c r="F133" s="27" t="e">
        <f>IF(ISNUMBER('Неочищенные данные'!E137), 'Неочищенные данные'!E137 * 1000, SUBSTITUTE((SUBSTITUTE('Неочищенные данные'!E137, " ", "")), ",", ".") * 1000)</f>
        <v>#VALUE!</v>
      </c>
      <c r="G133" s="27" t="e">
        <f>IF(ISNUMBER('Неочищенные данные'!F137), 'Неочищенные данные'!F137 * 1000, SUBSTITUTE((SUBSTITUTE('Неочищенные данные'!F137, " ", "")), ",", ".") * 1000)</f>
        <v>#VALUE!</v>
      </c>
      <c r="H133" s="27" t="e">
        <f>IF(ISNUMBER('Неочищенные данные'!G137), 'Неочищенные данные'!G137 * 1000, SUBSTITUTE((SUBSTITUTE('Неочищенные данные'!G137, " ", "")), ",", ".") * 1000)</f>
        <v>#VALUE!</v>
      </c>
      <c r="I133" s="27" t="e">
        <f>IF(ISNUMBER('Неочищенные данные'!H137), 'Неочищенные данные'!H137 * 1000, SUBSTITUTE((SUBSTITUTE('Неочищенные данные'!H137, " ", "")), ",", ".") * 1000)</f>
        <v>#VALUE!</v>
      </c>
      <c r="J133" s="27" t="e">
        <f>IF(ISNUMBER('Неочищенные данные'!I137), 'Неочищенные данные'!I137 * 1000, SUBSTITUTE((SUBSTITUTE('Неочищенные данные'!I137, " ", "")), ",", ".") * 1000)</f>
        <v>#VALUE!</v>
      </c>
      <c r="K133" s="27" t="e">
        <f>IF(ISNUMBER('Неочищенные данные'!J137), 'Неочищенные данные'!J137 * 1000, SUBSTITUTE((SUBSTITUTE('Неочищенные данные'!J137, " ", "")), ",", ".") * 1000)</f>
        <v>#VALUE!</v>
      </c>
      <c r="L133" s="27" t="e">
        <f>IF(ISNUMBER('Неочищенные данные'!K137), 'Неочищенные данные'!K137 * 1000, SUBSTITUTE((SUBSTITUTE('Неочищенные данные'!K137, " ", "")), ",", ".") * 1000)</f>
        <v>#VALUE!</v>
      </c>
      <c r="M133" s="27" t="e">
        <f>IF(ISNUMBER('Неочищенные данные'!L137), 'Неочищенные данные'!L137 * 1000, SUBSTITUTE((SUBSTITUTE('Неочищенные данные'!L137, " ", "")), ",", ".") * 1000)</f>
        <v>#VALUE!</v>
      </c>
      <c r="N133" s="27" t="e">
        <f>IF(ISNUMBER('Неочищенные данные'!M137), 'Неочищенные данные'!M137 * 1000, SUBSTITUTE((SUBSTITUTE('Неочищенные данные'!M137, " ", "")), ",", ".") * 1000)</f>
        <v>#VALUE!</v>
      </c>
      <c r="O133" s="27" t="e">
        <f>IF(ISNUMBER('Неочищенные данные'!N137), 'Неочищенные данные'!N137 * 1000, SUBSTITUTE((SUBSTITUTE('Неочищенные данные'!N137, " ", "")), ",", ".") * 1000)</f>
        <v>#VALUE!</v>
      </c>
    </row>
    <row r="134" spans="1:15" ht="15.75" hidden="1" customHeight="1">
      <c r="A134" s="38" t="s">
        <v>246</v>
      </c>
      <c r="B134" s="40">
        <v>43420</v>
      </c>
      <c r="C134" s="38" t="s">
        <v>239</v>
      </c>
      <c r="D134" s="38"/>
      <c r="E134" s="27" t="e">
        <f>IF(ISNUMBER('Неочищенные данные'!D138), 'Неочищенные данные'!D138 * 1000, SUBSTITUTE((SUBSTITUTE('Неочищенные данные'!D138, " ", "")), ",", ".") * 1000)</f>
        <v>#VALUE!</v>
      </c>
      <c r="F134" s="27" t="e">
        <f>IF(ISNUMBER('Неочищенные данные'!E138), 'Неочищенные данные'!E138 * 1000, SUBSTITUTE((SUBSTITUTE('Неочищенные данные'!E138, " ", "")), ",", ".") * 1000)</f>
        <v>#VALUE!</v>
      </c>
      <c r="G134" s="27" t="e">
        <f>IF(ISNUMBER('Неочищенные данные'!F138), 'Неочищенные данные'!F138 * 1000, SUBSTITUTE((SUBSTITUTE('Неочищенные данные'!F138, " ", "")), ",", ".") * 1000)</f>
        <v>#VALUE!</v>
      </c>
      <c r="H134" s="27" t="e">
        <f>IF(ISNUMBER('Неочищенные данные'!G138), 'Неочищенные данные'!G138 * 1000, SUBSTITUTE((SUBSTITUTE('Неочищенные данные'!G138, " ", "")), ",", ".") * 1000)</f>
        <v>#VALUE!</v>
      </c>
      <c r="I134" s="27" t="e">
        <f>IF(ISNUMBER('Неочищенные данные'!H138), 'Неочищенные данные'!H138 * 1000, SUBSTITUTE((SUBSTITUTE('Неочищенные данные'!H138, " ", "")), ",", ".") * 1000)</f>
        <v>#VALUE!</v>
      </c>
      <c r="J134" s="27" t="e">
        <f>IF(ISNUMBER('Неочищенные данные'!I138), 'Неочищенные данные'!I138 * 1000, SUBSTITUTE((SUBSTITUTE('Неочищенные данные'!I138, " ", "")), ",", ".") * 1000)</f>
        <v>#VALUE!</v>
      </c>
      <c r="K134" s="27" t="e">
        <f>IF(ISNUMBER('Неочищенные данные'!J138), 'Неочищенные данные'!J138 * 1000, SUBSTITUTE((SUBSTITUTE('Неочищенные данные'!J138, " ", "")), ",", ".") * 1000)</f>
        <v>#VALUE!</v>
      </c>
      <c r="L134" s="27" t="e">
        <f>IF(ISNUMBER('Неочищенные данные'!K138), 'Неочищенные данные'!K138 * 1000, SUBSTITUTE((SUBSTITUTE('Неочищенные данные'!K138, " ", "")), ",", ".") * 1000)</f>
        <v>#VALUE!</v>
      </c>
      <c r="M134" s="27" t="e">
        <f>IF(ISNUMBER('Неочищенные данные'!L138), 'Неочищенные данные'!L138 * 1000, SUBSTITUTE((SUBSTITUTE('Неочищенные данные'!L138, " ", "")), ",", ".") * 1000)</f>
        <v>#VALUE!</v>
      </c>
      <c r="N134" s="27" t="e">
        <f>IF(ISNUMBER('Неочищенные данные'!M138), 'Неочищенные данные'!M138 * 1000, SUBSTITUTE((SUBSTITUTE('Неочищенные данные'!M138, " ", "")), ",", ".") * 1000)</f>
        <v>#VALUE!</v>
      </c>
      <c r="O134" s="27" t="e">
        <f>IF(ISNUMBER('Неочищенные данные'!N138), 'Неочищенные данные'!N138 * 1000, SUBSTITUTE((SUBSTITUTE('Неочищенные данные'!N138, " ", "")), ",", ".") * 1000)</f>
        <v>#VALUE!</v>
      </c>
    </row>
    <row r="135" spans="1:15" ht="15.75" hidden="1" customHeight="1">
      <c r="A135" s="38" t="s">
        <v>246</v>
      </c>
      <c r="B135" s="39">
        <v>43152</v>
      </c>
      <c r="C135" s="38" t="s">
        <v>203</v>
      </c>
      <c r="D135" s="38"/>
      <c r="E135" s="27" t="e">
        <f>IF(ISNUMBER('Неочищенные данные'!D139), 'Неочищенные данные'!D139 * 1000, SUBSTITUTE((SUBSTITUTE('Неочищенные данные'!D139, " ", "")), ",", ".") * 1000)</f>
        <v>#VALUE!</v>
      </c>
      <c r="F135" s="27" t="e">
        <f>IF(ISNUMBER('Неочищенные данные'!E139), 'Неочищенные данные'!E139 * 1000, SUBSTITUTE((SUBSTITUTE('Неочищенные данные'!E139, " ", "")), ",", ".") * 1000)</f>
        <v>#VALUE!</v>
      </c>
      <c r="G135" s="27" t="e">
        <f>IF(ISNUMBER('Неочищенные данные'!F139), 'Неочищенные данные'!F139 * 1000, SUBSTITUTE((SUBSTITUTE('Неочищенные данные'!F139, " ", "")), ",", ".") * 1000)</f>
        <v>#VALUE!</v>
      </c>
      <c r="H135" s="27" t="e">
        <f>IF(ISNUMBER('Неочищенные данные'!G139), 'Неочищенные данные'!G139 * 1000, SUBSTITUTE((SUBSTITUTE('Неочищенные данные'!G139, " ", "")), ",", ".") * 1000)</f>
        <v>#VALUE!</v>
      </c>
      <c r="I135" s="27" t="e">
        <f>IF(ISNUMBER('Неочищенные данные'!H139), 'Неочищенные данные'!H139 * 1000, SUBSTITUTE((SUBSTITUTE('Неочищенные данные'!H139, " ", "")), ",", ".") * 1000)</f>
        <v>#VALUE!</v>
      </c>
      <c r="J135" s="27" t="e">
        <f>IF(ISNUMBER('Неочищенные данные'!I139), 'Неочищенные данные'!I139 * 1000, SUBSTITUTE((SUBSTITUTE('Неочищенные данные'!I139, " ", "")), ",", ".") * 1000)</f>
        <v>#VALUE!</v>
      </c>
      <c r="K135" s="27" t="e">
        <f>IF(ISNUMBER('Неочищенные данные'!J139), 'Неочищенные данные'!J139 * 1000, SUBSTITUTE((SUBSTITUTE('Неочищенные данные'!J139, " ", "")), ",", ".") * 1000)</f>
        <v>#VALUE!</v>
      </c>
      <c r="L135" s="27" t="e">
        <f>IF(ISNUMBER('Неочищенные данные'!K139), 'Неочищенные данные'!K139 * 1000, SUBSTITUTE((SUBSTITUTE('Неочищенные данные'!K139, " ", "")), ",", ".") * 1000)</f>
        <v>#VALUE!</v>
      </c>
      <c r="M135" s="27" t="e">
        <f>IF(ISNUMBER('Неочищенные данные'!L139), 'Неочищенные данные'!L139 * 1000, SUBSTITUTE((SUBSTITUTE('Неочищенные данные'!L139, " ", "")), ",", ".") * 1000)</f>
        <v>#VALUE!</v>
      </c>
      <c r="N135" s="27" t="e">
        <f>IF(ISNUMBER('Неочищенные данные'!M139), 'Неочищенные данные'!M139 * 1000, SUBSTITUTE((SUBSTITUTE('Неочищенные данные'!M139, " ", "")), ",", ".") * 1000)</f>
        <v>#VALUE!</v>
      </c>
      <c r="O135" s="27" t="e">
        <f>IF(ISNUMBER('Неочищенные данные'!N139), 'Неочищенные данные'!N139 * 1000, SUBSTITUTE((SUBSTITUTE('Неочищенные данные'!N139, " ", "")), ",", ".") * 1000)</f>
        <v>#VALUE!</v>
      </c>
    </row>
    <row r="136" spans="1:15" ht="15.75" hidden="1" customHeight="1">
      <c r="A136" s="38" t="s">
        <v>246</v>
      </c>
      <c r="B136" s="39">
        <v>42993</v>
      </c>
      <c r="C136" s="38" t="s">
        <v>203</v>
      </c>
      <c r="D136" s="38"/>
      <c r="E136" s="27" t="e">
        <f>IF(ISNUMBER('Неочищенные данные'!D140), 'Неочищенные данные'!D140 * 1000, SUBSTITUTE((SUBSTITUTE('Неочищенные данные'!D140, " ", "")), ",", ".") * 1000)</f>
        <v>#VALUE!</v>
      </c>
      <c r="F136" s="27" t="e">
        <f>IF(ISNUMBER('Неочищенные данные'!E140), 'Неочищенные данные'!E140 * 1000, SUBSTITUTE((SUBSTITUTE('Неочищенные данные'!E140, " ", "")), ",", ".") * 1000)</f>
        <v>#VALUE!</v>
      </c>
      <c r="G136" s="27" t="e">
        <f>IF(ISNUMBER('Неочищенные данные'!F140), 'Неочищенные данные'!F140 * 1000, SUBSTITUTE((SUBSTITUTE('Неочищенные данные'!F140, " ", "")), ",", ".") * 1000)</f>
        <v>#VALUE!</v>
      </c>
      <c r="H136" s="27" t="e">
        <f>IF(ISNUMBER('Неочищенные данные'!G140), 'Неочищенные данные'!G140 * 1000, SUBSTITUTE((SUBSTITUTE('Неочищенные данные'!G140, " ", "")), ",", ".") * 1000)</f>
        <v>#VALUE!</v>
      </c>
      <c r="I136" s="27" t="e">
        <f>IF(ISNUMBER('Неочищенные данные'!H140), 'Неочищенные данные'!H140 * 1000, SUBSTITUTE((SUBSTITUTE('Неочищенные данные'!H140, " ", "")), ",", ".") * 1000)</f>
        <v>#VALUE!</v>
      </c>
      <c r="J136" s="27" t="e">
        <f>IF(ISNUMBER('Неочищенные данные'!I140), 'Неочищенные данные'!I140 * 1000, SUBSTITUTE((SUBSTITUTE('Неочищенные данные'!I140, " ", "")), ",", ".") * 1000)</f>
        <v>#VALUE!</v>
      </c>
      <c r="K136" s="27" t="e">
        <f>IF(ISNUMBER('Неочищенные данные'!J140), 'Неочищенные данные'!J140 * 1000, SUBSTITUTE((SUBSTITUTE('Неочищенные данные'!J140, " ", "")), ",", ".") * 1000)</f>
        <v>#VALUE!</v>
      </c>
      <c r="L136" s="27" t="e">
        <f>IF(ISNUMBER('Неочищенные данные'!K140), 'Неочищенные данные'!K140 * 1000, SUBSTITUTE((SUBSTITUTE('Неочищенные данные'!K140, " ", "")), ",", ".") * 1000)</f>
        <v>#VALUE!</v>
      </c>
      <c r="M136" s="27" t="e">
        <f>IF(ISNUMBER('Неочищенные данные'!L140), 'Неочищенные данные'!L140 * 1000, SUBSTITUTE((SUBSTITUTE('Неочищенные данные'!L140, " ", "")), ",", ".") * 1000)</f>
        <v>#VALUE!</v>
      </c>
      <c r="N136" s="27" t="e">
        <f>IF(ISNUMBER('Неочищенные данные'!M140), 'Неочищенные данные'!M140 * 1000, SUBSTITUTE((SUBSTITUTE('Неочищенные данные'!M140, " ", "")), ",", ".") * 1000)</f>
        <v>#VALUE!</v>
      </c>
      <c r="O136" s="27" t="e">
        <f>IF(ISNUMBER('Неочищенные данные'!N140), 'Неочищенные данные'!N140 * 1000, SUBSTITUTE((SUBSTITUTE('Неочищенные данные'!N140, " ", "")), ",", ".") * 1000)</f>
        <v>#VALUE!</v>
      </c>
    </row>
    <row r="137" spans="1:15" ht="15.75" hidden="1" customHeight="1">
      <c r="A137" s="38" t="s">
        <v>246</v>
      </c>
      <c r="B137" s="40">
        <v>42726</v>
      </c>
      <c r="C137" s="38" t="s">
        <v>35</v>
      </c>
      <c r="D137" s="38"/>
      <c r="E137" s="27" t="e">
        <f>IF(ISNUMBER('Неочищенные данные'!D141), 'Неочищенные данные'!D141 * 1000, SUBSTITUTE((SUBSTITUTE('Неочищенные данные'!D141, " ", "")), ",", ".") * 1000)</f>
        <v>#VALUE!</v>
      </c>
      <c r="F137" s="27" t="e">
        <f>IF(ISNUMBER('Неочищенные данные'!E141), 'Неочищенные данные'!E141 * 1000, SUBSTITUTE((SUBSTITUTE('Неочищенные данные'!E141, " ", "")), ",", ".") * 1000)</f>
        <v>#VALUE!</v>
      </c>
      <c r="G137" s="27" t="e">
        <f>IF(ISNUMBER('Неочищенные данные'!F141), 'Неочищенные данные'!F141 * 1000, SUBSTITUTE((SUBSTITUTE('Неочищенные данные'!F141, " ", "")), ",", ".") * 1000)</f>
        <v>#VALUE!</v>
      </c>
      <c r="H137" s="27" t="e">
        <f>IF(ISNUMBER('Неочищенные данные'!G141), 'Неочищенные данные'!G141 * 1000, SUBSTITUTE((SUBSTITUTE('Неочищенные данные'!G141, " ", "")), ",", ".") * 1000)</f>
        <v>#VALUE!</v>
      </c>
      <c r="I137" s="27" t="e">
        <f>IF(ISNUMBER('Неочищенные данные'!H141), 'Неочищенные данные'!H141 * 1000, SUBSTITUTE((SUBSTITUTE('Неочищенные данные'!H141, " ", "")), ",", ".") * 1000)</f>
        <v>#VALUE!</v>
      </c>
      <c r="J137" s="27" t="e">
        <f>IF(ISNUMBER('Неочищенные данные'!I141), 'Неочищенные данные'!I141 * 1000, SUBSTITUTE((SUBSTITUTE('Неочищенные данные'!I141, " ", "")), ",", ".") * 1000)</f>
        <v>#VALUE!</v>
      </c>
      <c r="K137" s="27" t="e">
        <f>IF(ISNUMBER('Неочищенные данные'!J141), 'Неочищенные данные'!J141 * 1000, SUBSTITUTE((SUBSTITUTE('Неочищенные данные'!J141, " ", "")), ",", ".") * 1000)</f>
        <v>#VALUE!</v>
      </c>
      <c r="L137" s="27" t="e">
        <f>IF(ISNUMBER('Неочищенные данные'!K141), 'Неочищенные данные'!K141 * 1000, SUBSTITUTE((SUBSTITUTE('Неочищенные данные'!K141, " ", "")), ",", ".") * 1000)</f>
        <v>#VALUE!</v>
      </c>
      <c r="M137" s="27" t="e">
        <f>IF(ISNUMBER('Неочищенные данные'!L141), 'Неочищенные данные'!L141 * 1000, SUBSTITUTE((SUBSTITUTE('Неочищенные данные'!L141, " ", "")), ",", ".") * 1000)</f>
        <v>#VALUE!</v>
      </c>
      <c r="N137" s="27" t="e">
        <f>IF(ISNUMBER('Неочищенные данные'!M141), 'Неочищенные данные'!M141 * 1000, SUBSTITUTE((SUBSTITUTE('Неочищенные данные'!M141, " ", "")), ",", ".") * 1000)</f>
        <v>#VALUE!</v>
      </c>
      <c r="O137" s="27" t="e">
        <f>IF(ISNUMBER('Неочищенные данные'!N141), 'Неочищенные данные'!N141 * 1000, SUBSTITUTE((SUBSTITUTE('Неочищенные данные'!N141, " ", "")), ",", ".") * 1000)</f>
        <v>#VALUE!</v>
      </c>
    </row>
    <row r="138" spans="1:15" ht="15.75" hidden="1" customHeight="1">
      <c r="A138" s="38" t="s">
        <v>246</v>
      </c>
      <c r="B138" s="39">
        <v>42472</v>
      </c>
      <c r="C138" s="38" t="s">
        <v>35</v>
      </c>
      <c r="D138" s="38"/>
      <c r="E138" s="27" t="e">
        <f>IF(ISNUMBER('Неочищенные данные'!D142), 'Неочищенные данные'!D142 * 1000, SUBSTITUTE((SUBSTITUTE('Неочищенные данные'!D142, " ", "")), ",", ".") * 1000)</f>
        <v>#VALUE!</v>
      </c>
      <c r="F138" s="27" t="e">
        <f>IF(ISNUMBER('Неочищенные данные'!E142), 'Неочищенные данные'!E142 * 1000, SUBSTITUTE((SUBSTITUTE('Неочищенные данные'!E142, " ", "")), ",", ".") * 1000)</f>
        <v>#VALUE!</v>
      </c>
      <c r="G138" s="27" t="e">
        <f>IF(ISNUMBER('Неочищенные данные'!F142), 'Неочищенные данные'!F142 * 1000, SUBSTITUTE((SUBSTITUTE('Неочищенные данные'!F142, " ", "")), ",", ".") * 1000)</f>
        <v>#VALUE!</v>
      </c>
      <c r="H138" s="27" t="e">
        <f>IF(ISNUMBER('Неочищенные данные'!G142), 'Неочищенные данные'!G142 * 1000, SUBSTITUTE((SUBSTITUTE('Неочищенные данные'!G142, " ", "")), ",", ".") * 1000)</f>
        <v>#VALUE!</v>
      </c>
      <c r="I138" s="27" t="e">
        <f>IF(ISNUMBER('Неочищенные данные'!H142), 'Неочищенные данные'!H142 * 1000, SUBSTITUTE((SUBSTITUTE('Неочищенные данные'!H142, " ", "")), ",", ".") * 1000)</f>
        <v>#VALUE!</v>
      </c>
      <c r="J138" s="27" t="e">
        <f>IF(ISNUMBER('Неочищенные данные'!I142), 'Неочищенные данные'!I142 * 1000, SUBSTITUTE((SUBSTITUTE('Неочищенные данные'!I142, " ", "")), ",", ".") * 1000)</f>
        <v>#VALUE!</v>
      </c>
      <c r="K138" s="27" t="e">
        <f>IF(ISNUMBER('Неочищенные данные'!J142), 'Неочищенные данные'!J142 * 1000, SUBSTITUTE((SUBSTITUTE('Неочищенные данные'!J142, " ", "")), ",", ".") * 1000)</f>
        <v>#VALUE!</v>
      </c>
      <c r="L138" s="27" t="e">
        <f>IF(ISNUMBER('Неочищенные данные'!K142), 'Неочищенные данные'!K142 * 1000, SUBSTITUTE((SUBSTITUTE('Неочищенные данные'!K142, " ", "")), ",", ".") * 1000)</f>
        <v>#VALUE!</v>
      </c>
      <c r="M138" s="27" t="e">
        <f>IF(ISNUMBER('Неочищенные данные'!L142), 'Неочищенные данные'!L142 * 1000, SUBSTITUTE((SUBSTITUTE('Неочищенные данные'!L142, " ", "")), ",", ".") * 1000)</f>
        <v>#VALUE!</v>
      </c>
      <c r="N138" s="27" t="e">
        <f>IF(ISNUMBER('Неочищенные данные'!M142), 'Неочищенные данные'!M142 * 1000, SUBSTITUTE((SUBSTITUTE('Неочищенные данные'!M142, " ", "")), ",", ".") * 1000)</f>
        <v>#VALUE!</v>
      </c>
      <c r="O138" s="27" t="e">
        <f>IF(ISNUMBER('Неочищенные данные'!N142), 'Неочищенные данные'!N142 * 1000, SUBSTITUTE((SUBSTITUTE('Неочищенные данные'!N142, " ", "")), ",", ".") * 1000)</f>
        <v>#VALUE!</v>
      </c>
    </row>
    <row r="139" spans="1:15" ht="15.75" hidden="1" customHeight="1">
      <c r="A139" s="38" t="s">
        <v>246</v>
      </c>
      <c r="B139" s="40">
        <v>41984</v>
      </c>
      <c r="C139" s="38" t="s">
        <v>35</v>
      </c>
      <c r="D139" s="38"/>
      <c r="E139" s="27" t="e">
        <f>IF(ISNUMBER('Неочищенные данные'!D143), 'Неочищенные данные'!D143 * 1000, SUBSTITUTE((SUBSTITUTE('Неочищенные данные'!D143, " ", "")), ",", ".") * 1000)</f>
        <v>#VALUE!</v>
      </c>
      <c r="F139" s="27" t="e">
        <f>IF(ISNUMBER('Неочищенные данные'!E143), 'Неочищенные данные'!E143 * 1000, SUBSTITUTE((SUBSTITUTE('Неочищенные данные'!E143, " ", "")), ",", ".") * 1000)</f>
        <v>#VALUE!</v>
      </c>
      <c r="G139" s="27" t="e">
        <f>IF(ISNUMBER('Неочищенные данные'!F143), 'Неочищенные данные'!F143 * 1000, SUBSTITUTE((SUBSTITUTE('Неочищенные данные'!F143, " ", "")), ",", ".") * 1000)</f>
        <v>#VALUE!</v>
      </c>
      <c r="H139" s="27" t="e">
        <f>IF(ISNUMBER('Неочищенные данные'!G143), 'Неочищенные данные'!G143 * 1000, SUBSTITUTE((SUBSTITUTE('Неочищенные данные'!G143, " ", "")), ",", ".") * 1000)</f>
        <v>#VALUE!</v>
      </c>
      <c r="I139" s="27" t="e">
        <f>IF(ISNUMBER('Неочищенные данные'!H143), 'Неочищенные данные'!H143 * 1000, SUBSTITUTE((SUBSTITUTE('Неочищенные данные'!H143, " ", "")), ",", ".") * 1000)</f>
        <v>#VALUE!</v>
      </c>
      <c r="J139" s="27" t="e">
        <f>IF(ISNUMBER('Неочищенные данные'!I143), 'Неочищенные данные'!I143 * 1000, SUBSTITUTE((SUBSTITUTE('Неочищенные данные'!I143, " ", "")), ",", ".") * 1000)</f>
        <v>#VALUE!</v>
      </c>
      <c r="K139" s="27" t="e">
        <f>IF(ISNUMBER('Неочищенные данные'!J143), 'Неочищенные данные'!J143 * 1000, SUBSTITUTE((SUBSTITUTE('Неочищенные данные'!J143, " ", "")), ",", ".") * 1000)</f>
        <v>#VALUE!</v>
      </c>
      <c r="L139" s="27" t="e">
        <f>IF(ISNUMBER('Неочищенные данные'!K143), 'Неочищенные данные'!K143 * 1000, SUBSTITUTE((SUBSTITUTE('Неочищенные данные'!K143, " ", "")), ",", ".") * 1000)</f>
        <v>#VALUE!</v>
      </c>
      <c r="M139" s="27" t="e">
        <f>IF(ISNUMBER('Неочищенные данные'!L143), 'Неочищенные данные'!L143 * 1000, SUBSTITUTE((SUBSTITUTE('Неочищенные данные'!L143, " ", "")), ",", ".") * 1000)</f>
        <v>#VALUE!</v>
      </c>
      <c r="N139" s="27" t="e">
        <f>IF(ISNUMBER('Неочищенные данные'!M143), 'Неочищенные данные'!M143 * 1000, SUBSTITUTE((SUBSTITUTE('Неочищенные данные'!M143, " ", "")), ",", ".") * 1000)</f>
        <v>#VALUE!</v>
      </c>
      <c r="O139" s="27" t="e">
        <f>IF(ISNUMBER('Неочищенные данные'!N143), 'Неочищенные данные'!N143 * 1000, SUBSTITUTE((SUBSTITUTE('Неочищенные данные'!N143, " ", "")), ",", ".") * 1000)</f>
        <v>#VALUE!</v>
      </c>
    </row>
    <row r="140" spans="1:15" ht="15.75" hidden="1" customHeight="1">
      <c r="A140" s="38" t="s">
        <v>246</v>
      </c>
      <c r="B140" s="39">
        <v>41586</v>
      </c>
      <c r="C140" s="38" t="s">
        <v>35</v>
      </c>
      <c r="D140" s="38"/>
      <c r="E140" s="27" t="e">
        <f>IF(ISNUMBER('Неочищенные данные'!D144), 'Неочищенные данные'!D144 * 1000, SUBSTITUTE((SUBSTITUTE('Неочищенные данные'!D144, " ", "")), ",", ".") * 1000)</f>
        <v>#VALUE!</v>
      </c>
      <c r="F140" s="27" t="e">
        <f>IF(ISNUMBER('Неочищенные данные'!E144), 'Неочищенные данные'!E144 * 1000, SUBSTITUTE((SUBSTITUTE('Неочищенные данные'!E144, " ", "")), ",", ".") * 1000)</f>
        <v>#VALUE!</v>
      </c>
      <c r="G140" s="27" t="e">
        <f>IF(ISNUMBER('Неочищенные данные'!F144), 'Неочищенные данные'!F144 * 1000, SUBSTITUTE((SUBSTITUTE('Неочищенные данные'!F144, " ", "")), ",", ".") * 1000)</f>
        <v>#VALUE!</v>
      </c>
      <c r="H140" s="27" t="e">
        <f>IF(ISNUMBER('Неочищенные данные'!G144), 'Неочищенные данные'!G144 * 1000, SUBSTITUTE((SUBSTITUTE('Неочищенные данные'!G144, " ", "")), ",", ".") * 1000)</f>
        <v>#VALUE!</v>
      </c>
      <c r="I140" s="27" t="e">
        <f>IF(ISNUMBER('Неочищенные данные'!H144), 'Неочищенные данные'!H144 * 1000, SUBSTITUTE((SUBSTITUTE('Неочищенные данные'!H144, " ", "")), ",", ".") * 1000)</f>
        <v>#VALUE!</v>
      </c>
      <c r="J140" s="27" t="e">
        <f>IF(ISNUMBER('Неочищенные данные'!I144), 'Неочищенные данные'!I144 * 1000, SUBSTITUTE((SUBSTITUTE('Неочищенные данные'!I144, " ", "")), ",", ".") * 1000)</f>
        <v>#VALUE!</v>
      </c>
      <c r="K140" s="27" t="e">
        <f>IF(ISNUMBER('Неочищенные данные'!J144), 'Неочищенные данные'!J144 * 1000, SUBSTITUTE((SUBSTITUTE('Неочищенные данные'!J144, " ", "")), ",", ".") * 1000)</f>
        <v>#VALUE!</v>
      </c>
      <c r="L140" s="27" t="e">
        <f>IF(ISNUMBER('Неочищенные данные'!K144), 'Неочищенные данные'!K144 * 1000, SUBSTITUTE((SUBSTITUTE('Неочищенные данные'!K144, " ", "")), ",", ".") * 1000)</f>
        <v>#VALUE!</v>
      </c>
      <c r="M140" s="27" t="e">
        <f>IF(ISNUMBER('Неочищенные данные'!L144), 'Неочищенные данные'!L144 * 1000, SUBSTITUTE((SUBSTITUTE('Неочищенные данные'!L144, " ", "")), ",", ".") * 1000)</f>
        <v>#VALUE!</v>
      </c>
      <c r="N140" s="27" t="e">
        <f>IF(ISNUMBER('Неочищенные данные'!M144), 'Неочищенные данные'!M144 * 1000, SUBSTITUTE((SUBSTITUTE('Неочищенные данные'!M144, " ", "")), ",", ".") * 1000)</f>
        <v>#VALUE!</v>
      </c>
      <c r="O140" s="27" t="e">
        <f>IF(ISNUMBER('Неочищенные данные'!N144), 'Неочищенные данные'!N144 * 1000, SUBSTITUTE((SUBSTITUTE('Неочищенные данные'!N144, " ", "")), ",", ".") * 1000)</f>
        <v>#VALUE!</v>
      </c>
    </row>
    <row r="141" spans="1:15" ht="15.75" hidden="1" customHeight="1">
      <c r="A141" s="38" t="s">
        <v>246</v>
      </c>
      <c r="B141" s="39">
        <v>41180</v>
      </c>
      <c r="C141" s="38" t="s">
        <v>35</v>
      </c>
      <c r="D141" s="38"/>
      <c r="E141" s="27" t="e">
        <f>IF(ISNUMBER('Неочищенные данные'!D145), 'Неочищенные данные'!D145 * 1000, SUBSTITUTE((SUBSTITUTE('Неочищенные данные'!D145, " ", "")), ",", ".") * 1000)</f>
        <v>#VALUE!</v>
      </c>
      <c r="F141" s="27" t="e">
        <f>IF(ISNUMBER('Неочищенные данные'!E145), 'Неочищенные данные'!E145 * 1000, SUBSTITUTE((SUBSTITUTE('Неочищенные данные'!E145, " ", "")), ",", ".") * 1000)</f>
        <v>#VALUE!</v>
      </c>
      <c r="G141" s="27" t="e">
        <f>IF(ISNUMBER('Неочищенные данные'!F145), 'Неочищенные данные'!F145 * 1000, SUBSTITUTE((SUBSTITUTE('Неочищенные данные'!F145, " ", "")), ",", ".") * 1000)</f>
        <v>#VALUE!</v>
      </c>
      <c r="H141" s="27" t="e">
        <f>IF(ISNUMBER('Неочищенные данные'!G145), 'Неочищенные данные'!G145 * 1000, SUBSTITUTE((SUBSTITUTE('Неочищенные данные'!G145, " ", "")), ",", ".") * 1000)</f>
        <v>#VALUE!</v>
      </c>
      <c r="I141" s="27" t="e">
        <f>IF(ISNUMBER('Неочищенные данные'!H145), 'Неочищенные данные'!H145 * 1000, SUBSTITUTE((SUBSTITUTE('Неочищенные данные'!H145, " ", "")), ",", ".") * 1000)</f>
        <v>#VALUE!</v>
      </c>
      <c r="J141" s="27" t="e">
        <f>IF(ISNUMBER('Неочищенные данные'!I145), 'Неочищенные данные'!I145 * 1000, SUBSTITUTE((SUBSTITUTE('Неочищенные данные'!I145, " ", "")), ",", ".") * 1000)</f>
        <v>#VALUE!</v>
      </c>
      <c r="K141" s="27" t="e">
        <f>IF(ISNUMBER('Неочищенные данные'!J145), 'Неочищенные данные'!J145 * 1000, SUBSTITUTE((SUBSTITUTE('Неочищенные данные'!J145, " ", "")), ",", ".") * 1000)</f>
        <v>#VALUE!</v>
      </c>
      <c r="L141" s="27" t="e">
        <f>IF(ISNUMBER('Неочищенные данные'!K145), 'Неочищенные данные'!K145 * 1000, SUBSTITUTE((SUBSTITUTE('Неочищенные данные'!K145, " ", "")), ",", ".") * 1000)</f>
        <v>#VALUE!</v>
      </c>
      <c r="M141" s="27" t="e">
        <f>IF(ISNUMBER('Неочищенные данные'!L145), 'Неочищенные данные'!L145 * 1000, SUBSTITUTE((SUBSTITUTE('Неочищенные данные'!L145, " ", "")), ",", ".") * 1000)</f>
        <v>#VALUE!</v>
      </c>
      <c r="N141" s="27" t="e">
        <f>IF(ISNUMBER('Неочищенные данные'!M145), 'Неочищенные данные'!M145 * 1000, SUBSTITUTE((SUBSTITUTE('Неочищенные данные'!M145, " ", "")), ",", ".") * 1000)</f>
        <v>#VALUE!</v>
      </c>
      <c r="O141" s="27" t="e">
        <f>IF(ISNUMBER('Неочищенные данные'!N145), 'Неочищенные данные'!N145 * 1000, SUBSTITUTE((SUBSTITUTE('Неочищенные данные'!N145, " ", "")), ",", ".") * 1000)</f>
        <v>#VALUE!</v>
      </c>
    </row>
    <row r="142" spans="1:15" ht="15.75" hidden="1" customHeight="1">
      <c r="A142" s="38" t="s">
        <v>246</v>
      </c>
      <c r="B142" s="40">
        <v>40843</v>
      </c>
      <c r="C142" s="38" t="s">
        <v>37</v>
      </c>
      <c r="D142" s="38"/>
      <c r="E142" s="27" t="e">
        <f>IF(ISNUMBER('Неочищенные данные'!D146), 'Неочищенные данные'!D146 * 1000, SUBSTITUTE((SUBSTITUTE('Неочищенные данные'!D146, " ", "")), ",", ".") * 1000)</f>
        <v>#VALUE!</v>
      </c>
      <c r="F142" s="27" t="e">
        <f>IF(ISNUMBER('Неочищенные данные'!E146), 'Неочищенные данные'!E146 * 1000, SUBSTITUTE((SUBSTITUTE('Неочищенные данные'!E146, " ", "")), ",", ".") * 1000)</f>
        <v>#VALUE!</v>
      </c>
      <c r="G142" s="27" t="e">
        <f>IF(ISNUMBER('Неочищенные данные'!F146), 'Неочищенные данные'!F146 * 1000, SUBSTITUTE((SUBSTITUTE('Неочищенные данные'!F146, " ", "")), ",", ".") * 1000)</f>
        <v>#VALUE!</v>
      </c>
      <c r="H142" s="27" t="e">
        <f>IF(ISNUMBER('Неочищенные данные'!G146), 'Неочищенные данные'!G146 * 1000, SUBSTITUTE((SUBSTITUTE('Неочищенные данные'!G146, " ", "")), ",", ".") * 1000)</f>
        <v>#VALUE!</v>
      </c>
      <c r="I142" s="27" t="e">
        <f>IF(ISNUMBER('Неочищенные данные'!H146), 'Неочищенные данные'!H146 * 1000, SUBSTITUTE((SUBSTITUTE('Неочищенные данные'!H146, " ", "")), ",", ".") * 1000)</f>
        <v>#VALUE!</v>
      </c>
      <c r="J142" s="27" t="e">
        <f>IF(ISNUMBER('Неочищенные данные'!I146), 'Неочищенные данные'!I146 * 1000, SUBSTITUTE((SUBSTITUTE('Неочищенные данные'!I146, " ", "")), ",", ".") * 1000)</f>
        <v>#VALUE!</v>
      </c>
      <c r="K142" s="27" t="e">
        <f>IF(ISNUMBER('Неочищенные данные'!J146), 'Неочищенные данные'!J146 * 1000, SUBSTITUTE((SUBSTITUTE('Неочищенные данные'!J146, " ", "")), ",", ".") * 1000)</f>
        <v>#VALUE!</v>
      </c>
      <c r="L142" s="27" t="e">
        <f>IF(ISNUMBER('Неочищенные данные'!K146), 'Неочищенные данные'!K146 * 1000, SUBSTITUTE((SUBSTITUTE('Неочищенные данные'!K146, " ", "")), ",", ".") * 1000)</f>
        <v>#VALUE!</v>
      </c>
      <c r="M142" s="27" t="e">
        <f>IF(ISNUMBER('Неочищенные данные'!L146), 'Неочищенные данные'!L146 * 1000, SUBSTITUTE((SUBSTITUTE('Неочищенные данные'!L146, " ", "")), ",", ".") * 1000)</f>
        <v>#VALUE!</v>
      </c>
      <c r="N142" s="27" t="e">
        <f>IF(ISNUMBER('Неочищенные данные'!M146), 'Неочищенные данные'!M146 * 1000, SUBSTITUTE((SUBSTITUTE('Неочищенные данные'!M146, " ", "")), ",", ".") * 1000)</f>
        <v>#VALUE!</v>
      </c>
      <c r="O142" s="27" t="e">
        <f>IF(ISNUMBER('Неочищенные данные'!N146), 'Неочищенные данные'!N146 * 1000, SUBSTITUTE((SUBSTITUTE('Неочищенные данные'!N146, " ", "")), ",", ".") * 1000)</f>
        <v>#VALUE!</v>
      </c>
    </row>
    <row r="143" spans="1:15" ht="15.75" hidden="1" customHeight="1">
      <c r="A143" s="38" t="s">
        <v>246</v>
      </c>
      <c r="B143" s="40">
        <v>40834</v>
      </c>
      <c r="C143" s="38" t="s">
        <v>37</v>
      </c>
      <c r="D143" s="38"/>
      <c r="E143" s="27" t="e">
        <f>IF(ISNUMBER('Неочищенные данные'!D147), 'Неочищенные данные'!D147 * 1000, SUBSTITUTE((SUBSTITUTE('Неочищенные данные'!D147, " ", "")), ",", ".") * 1000)</f>
        <v>#VALUE!</v>
      </c>
      <c r="F143" s="27" t="e">
        <f>IF(ISNUMBER('Неочищенные данные'!E147), 'Неочищенные данные'!E147 * 1000, SUBSTITUTE((SUBSTITUTE('Неочищенные данные'!E147, " ", "")), ",", ".") * 1000)</f>
        <v>#VALUE!</v>
      </c>
      <c r="G143" s="27" t="e">
        <f>IF(ISNUMBER('Неочищенные данные'!F147), 'Неочищенные данные'!F147 * 1000, SUBSTITUTE((SUBSTITUTE('Неочищенные данные'!F147, " ", "")), ",", ".") * 1000)</f>
        <v>#VALUE!</v>
      </c>
      <c r="H143" s="27" t="e">
        <f>IF(ISNUMBER('Неочищенные данные'!G147), 'Неочищенные данные'!G147 * 1000, SUBSTITUTE((SUBSTITUTE('Неочищенные данные'!G147, " ", "")), ",", ".") * 1000)</f>
        <v>#VALUE!</v>
      </c>
      <c r="I143" s="27" t="e">
        <f>IF(ISNUMBER('Неочищенные данные'!H147), 'Неочищенные данные'!H147 * 1000, SUBSTITUTE((SUBSTITUTE('Неочищенные данные'!H147, " ", "")), ",", ".") * 1000)</f>
        <v>#VALUE!</v>
      </c>
      <c r="J143" s="27" t="e">
        <f>IF(ISNUMBER('Неочищенные данные'!I147), 'Неочищенные данные'!I147 * 1000, SUBSTITUTE((SUBSTITUTE('Неочищенные данные'!I147, " ", "")), ",", ".") * 1000)</f>
        <v>#VALUE!</v>
      </c>
      <c r="K143" s="27" t="e">
        <f>IF(ISNUMBER('Неочищенные данные'!J147), 'Неочищенные данные'!J147 * 1000, SUBSTITUTE((SUBSTITUTE('Неочищенные данные'!J147, " ", "")), ",", ".") * 1000)</f>
        <v>#VALUE!</v>
      </c>
      <c r="L143" s="27" t="e">
        <f>IF(ISNUMBER('Неочищенные данные'!K147), 'Неочищенные данные'!K147 * 1000, SUBSTITUTE((SUBSTITUTE('Неочищенные данные'!K147, " ", "")), ",", ".") * 1000)</f>
        <v>#VALUE!</v>
      </c>
      <c r="M143" s="27" t="e">
        <f>IF(ISNUMBER('Неочищенные данные'!L147), 'Неочищенные данные'!L147 * 1000, SUBSTITUTE((SUBSTITUTE('Неочищенные данные'!L147, " ", "")), ",", ".") * 1000)</f>
        <v>#VALUE!</v>
      </c>
      <c r="N143" s="27" t="e">
        <f>IF(ISNUMBER('Неочищенные данные'!M147), 'Неочищенные данные'!M147 * 1000, SUBSTITUTE((SUBSTITUTE('Неочищенные данные'!M147, " ", "")), ",", ".") * 1000)</f>
        <v>#VALUE!</v>
      </c>
      <c r="O143" s="27" t="e">
        <f>IF(ISNUMBER('Неочищенные данные'!N147), 'Неочищенные данные'!N147 * 1000, SUBSTITUTE((SUBSTITUTE('Неочищенные данные'!N147, " ", "")), ",", ".") * 1000)</f>
        <v>#VALUE!</v>
      </c>
    </row>
    <row r="144" spans="1:15" ht="15.75" hidden="1" customHeight="1">
      <c r="A144" s="38" t="s">
        <v>246</v>
      </c>
      <c r="B144" s="39">
        <v>40731</v>
      </c>
      <c r="C144" s="38" t="s">
        <v>37</v>
      </c>
      <c r="D144" s="38"/>
      <c r="E144" s="27" t="e">
        <f>IF(ISNUMBER('Неочищенные данные'!D148), 'Неочищенные данные'!D148 * 1000, SUBSTITUTE((SUBSTITUTE('Неочищенные данные'!D148, " ", "")), ",", ".") * 1000)</f>
        <v>#VALUE!</v>
      </c>
      <c r="F144" s="27" t="e">
        <f>IF(ISNUMBER('Неочищенные данные'!E148), 'Неочищенные данные'!E148 * 1000, SUBSTITUTE((SUBSTITUTE('Неочищенные данные'!E148, " ", "")), ",", ".") * 1000)</f>
        <v>#VALUE!</v>
      </c>
      <c r="G144" s="27" t="e">
        <f>IF(ISNUMBER('Неочищенные данные'!F148), 'Неочищенные данные'!F148 * 1000, SUBSTITUTE((SUBSTITUTE('Неочищенные данные'!F148, " ", "")), ",", ".") * 1000)</f>
        <v>#VALUE!</v>
      </c>
      <c r="H144" s="27" t="e">
        <f>IF(ISNUMBER('Неочищенные данные'!G148), 'Неочищенные данные'!G148 * 1000, SUBSTITUTE((SUBSTITUTE('Неочищенные данные'!G148, " ", "")), ",", ".") * 1000)</f>
        <v>#VALUE!</v>
      </c>
      <c r="I144" s="27" t="e">
        <f>IF(ISNUMBER('Неочищенные данные'!H148), 'Неочищенные данные'!H148 * 1000, SUBSTITUTE((SUBSTITUTE('Неочищенные данные'!H148, " ", "")), ",", ".") * 1000)</f>
        <v>#VALUE!</v>
      </c>
      <c r="J144" s="27" t="e">
        <f>IF(ISNUMBER('Неочищенные данные'!I148), 'Неочищенные данные'!I148 * 1000, SUBSTITUTE((SUBSTITUTE('Неочищенные данные'!I148, " ", "")), ",", ".") * 1000)</f>
        <v>#VALUE!</v>
      </c>
      <c r="K144" s="27" t="e">
        <f>IF(ISNUMBER('Неочищенные данные'!J148), 'Неочищенные данные'!J148 * 1000, SUBSTITUTE((SUBSTITUTE('Неочищенные данные'!J148, " ", "")), ",", ".") * 1000)</f>
        <v>#VALUE!</v>
      </c>
      <c r="L144" s="27" t="e">
        <f>IF(ISNUMBER('Неочищенные данные'!K148), 'Неочищенные данные'!K148 * 1000, SUBSTITUTE((SUBSTITUTE('Неочищенные данные'!K148, " ", "")), ",", ".") * 1000)</f>
        <v>#VALUE!</v>
      </c>
      <c r="M144" s="27" t="e">
        <f>IF(ISNUMBER('Неочищенные данные'!L148), 'Неочищенные данные'!L148 * 1000, SUBSTITUTE((SUBSTITUTE('Неочищенные данные'!L148, " ", "")), ",", ".") * 1000)</f>
        <v>#VALUE!</v>
      </c>
      <c r="N144" s="27" t="e">
        <f>IF(ISNUMBER('Неочищенные данные'!M148), 'Неочищенные данные'!M148 * 1000, SUBSTITUTE((SUBSTITUTE('Неочищенные данные'!M148, " ", "")), ",", ".") * 1000)</f>
        <v>#VALUE!</v>
      </c>
      <c r="O144" s="27" t="e">
        <f>IF(ISNUMBER('Неочищенные данные'!N148), 'Неочищенные данные'!N148 * 1000, SUBSTITUTE((SUBSTITUTE('Неочищенные данные'!N148, " ", "")), ",", ".") * 1000)</f>
        <v>#VALUE!</v>
      </c>
    </row>
    <row r="145" spans="1:28" ht="15.75" hidden="1" customHeight="1">
      <c r="A145" s="38" t="s">
        <v>246</v>
      </c>
      <c r="B145" s="39">
        <v>40246</v>
      </c>
      <c r="C145" s="38" t="s">
        <v>37</v>
      </c>
      <c r="D145" s="38"/>
      <c r="E145" s="27" t="e">
        <f>IF(ISNUMBER('Неочищенные данные'!D149), 'Неочищенные данные'!D149 * 1000, SUBSTITUTE((SUBSTITUTE('Неочищенные данные'!D149, " ", "")), ",", ".") * 1000)</f>
        <v>#VALUE!</v>
      </c>
      <c r="F145" s="27" t="e">
        <f>IF(ISNUMBER('Неочищенные данные'!E149), 'Неочищенные данные'!E149 * 1000, SUBSTITUTE((SUBSTITUTE('Неочищенные данные'!E149, " ", "")), ",", ".") * 1000)</f>
        <v>#VALUE!</v>
      </c>
      <c r="G145" s="27" t="e">
        <f>IF(ISNUMBER('Неочищенные данные'!F149), 'Неочищенные данные'!F149 * 1000, SUBSTITUTE((SUBSTITUTE('Неочищенные данные'!F149, " ", "")), ",", ".") * 1000)</f>
        <v>#VALUE!</v>
      </c>
      <c r="H145" s="27" t="e">
        <f>IF(ISNUMBER('Неочищенные данные'!G149), 'Неочищенные данные'!G149 * 1000, SUBSTITUTE((SUBSTITUTE('Неочищенные данные'!G149, " ", "")), ",", ".") * 1000)</f>
        <v>#VALUE!</v>
      </c>
      <c r="I145" s="27" t="e">
        <f>IF(ISNUMBER('Неочищенные данные'!H149), 'Неочищенные данные'!H149 * 1000, SUBSTITUTE((SUBSTITUTE('Неочищенные данные'!H149, " ", "")), ",", ".") * 1000)</f>
        <v>#VALUE!</v>
      </c>
      <c r="J145" s="27" t="e">
        <f>IF(ISNUMBER('Неочищенные данные'!I149), 'Неочищенные данные'!I149 * 1000, SUBSTITUTE((SUBSTITUTE('Неочищенные данные'!I149, " ", "")), ",", ".") * 1000)</f>
        <v>#VALUE!</v>
      </c>
      <c r="K145" s="27" t="e">
        <f>IF(ISNUMBER('Неочищенные данные'!J149), 'Неочищенные данные'!J149 * 1000, SUBSTITUTE((SUBSTITUTE('Неочищенные данные'!J149, " ", "")), ",", ".") * 1000)</f>
        <v>#VALUE!</v>
      </c>
      <c r="L145" s="27" t="e">
        <f>IF(ISNUMBER('Неочищенные данные'!K149), 'Неочищенные данные'!K149 * 1000, SUBSTITUTE((SUBSTITUTE('Неочищенные данные'!K149, " ", "")), ",", ".") * 1000)</f>
        <v>#VALUE!</v>
      </c>
      <c r="M145" s="27" t="e">
        <f>IF(ISNUMBER('Неочищенные данные'!L149), 'Неочищенные данные'!L149 * 1000, SUBSTITUTE((SUBSTITUTE('Неочищенные данные'!L149, " ", "")), ",", ".") * 1000)</f>
        <v>#VALUE!</v>
      </c>
      <c r="N145" s="27" t="e">
        <f>IF(ISNUMBER('Неочищенные данные'!M149), 'Неочищенные данные'!M149 * 1000, SUBSTITUTE((SUBSTITUTE('Неочищенные данные'!M149, " ", "")), ",", ".") * 1000)</f>
        <v>#VALUE!</v>
      </c>
      <c r="O145" s="27" t="e">
        <f>IF(ISNUMBER('Неочищенные данные'!N149), 'Неочищенные данные'!N149 * 1000, SUBSTITUTE((SUBSTITUTE('Неочищенные данные'!N149, " ", "")), ",", ".") * 1000)</f>
        <v>#VALUE!</v>
      </c>
    </row>
    <row r="146" spans="1:28" ht="15.75" hidden="1" customHeight="1">
      <c r="A146" s="38" t="s">
        <v>246</v>
      </c>
      <c r="B146" s="40">
        <v>39768</v>
      </c>
      <c r="C146" s="38" t="s">
        <v>39</v>
      </c>
      <c r="D146" s="38"/>
      <c r="E146" s="27" t="e">
        <f>IF(ISNUMBER('Неочищенные данные'!D150), 'Неочищенные данные'!D150 * 1000, SUBSTITUTE((SUBSTITUTE('Неочищенные данные'!D150, " ", "")), ",", ".") * 1000)</f>
        <v>#VALUE!</v>
      </c>
      <c r="F146" s="27" t="e">
        <f>IF(ISNUMBER('Неочищенные данные'!E150), 'Неочищенные данные'!E150 * 1000, SUBSTITUTE((SUBSTITUTE('Неочищенные данные'!E150, " ", "")), ",", ".") * 1000)</f>
        <v>#VALUE!</v>
      </c>
      <c r="G146" s="27" t="e">
        <f>IF(ISNUMBER('Неочищенные данные'!F150), 'Неочищенные данные'!F150 * 1000, SUBSTITUTE((SUBSTITUTE('Неочищенные данные'!F150, " ", "")), ",", ".") * 1000)</f>
        <v>#VALUE!</v>
      </c>
      <c r="H146" s="27" t="e">
        <f>IF(ISNUMBER('Неочищенные данные'!G150), 'Неочищенные данные'!G150 * 1000, SUBSTITUTE((SUBSTITUTE('Неочищенные данные'!G150, " ", "")), ",", ".") * 1000)</f>
        <v>#VALUE!</v>
      </c>
      <c r="I146" s="27" t="e">
        <f>IF(ISNUMBER('Неочищенные данные'!H150), 'Неочищенные данные'!H150 * 1000, SUBSTITUTE((SUBSTITUTE('Неочищенные данные'!H150, " ", "")), ",", ".") * 1000)</f>
        <v>#VALUE!</v>
      </c>
      <c r="J146" s="27" t="e">
        <f>IF(ISNUMBER('Неочищенные данные'!I150), 'Неочищенные данные'!I150 * 1000, SUBSTITUTE((SUBSTITUTE('Неочищенные данные'!I150, " ", "")), ",", ".") * 1000)</f>
        <v>#VALUE!</v>
      </c>
      <c r="K146" s="27" t="e">
        <f>IF(ISNUMBER('Неочищенные данные'!J150), 'Неочищенные данные'!J150 * 1000, SUBSTITUTE((SUBSTITUTE('Неочищенные данные'!J150, " ", "")), ",", ".") * 1000)</f>
        <v>#VALUE!</v>
      </c>
      <c r="L146" s="27" t="e">
        <f>IF(ISNUMBER('Неочищенные данные'!K150), 'Неочищенные данные'!K150 * 1000, SUBSTITUTE((SUBSTITUTE('Неочищенные данные'!K150, " ", "")), ",", ".") * 1000)</f>
        <v>#VALUE!</v>
      </c>
      <c r="M146" s="27" t="e">
        <f>IF(ISNUMBER('Неочищенные данные'!L150), 'Неочищенные данные'!L150 * 1000, SUBSTITUTE((SUBSTITUTE('Неочищенные данные'!L150, " ", "")), ",", ".") * 1000)</f>
        <v>#VALUE!</v>
      </c>
      <c r="N146" s="27" t="e">
        <f>IF(ISNUMBER('Неочищенные данные'!M150), 'Неочищенные данные'!M150 * 1000, SUBSTITUTE((SUBSTITUTE('Неочищенные данные'!M150, " ", "")), ",", ".") * 1000)</f>
        <v>#VALUE!</v>
      </c>
      <c r="O146" s="27" t="e">
        <f>IF(ISNUMBER('Неочищенные данные'!N150), 'Неочищенные данные'!N150 * 1000, SUBSTITUTE((SUBSTITUTE('Неочищенные данные'!N150, " ", "")), ",", ".") * 1000)</f>
        <v>#VALUE!</v>
      </c>
    </row>
    <row r="147" spans="1:28" ht="15.75" hidden="1" customHeight="1">
      <c r="A147" s="38" t="s">
        <v>247</v>
      </c>
      <c r="B147" s="39">
        <v>40329</v>
      </c>
      <c r="C147" s="38" t="s">
        <v>239</v>
      </c>
      <c r="D147" s="38"/>
      <c r="E147" s="27" t="e">
        <f>IF(ISNUMBER('Неочищенные данные'!D151), 'Неочищенные данные'!D151 * 1000, SUBSTITUTE((SUBSTITUTE('Неочищенные данные'!D151, " ", "")), ",", ".") * 1000)</f>
        <v>#VALUE!</v>
      </c>
      <c r="F147" s="27" t="e">
        <f>IF(ISNUMBER('Неочищенные данные'!E151), 'Неочищенные данные'!E151 * 1000, SUBSTITUTE((SUBSTITUTE('Неочищенные данные'!E151, " ", "")), ",", ".") * 1000)</f>
        <v>#VALUE!</v>
      </c>
      <c r="G147" s="27" t="e">
        <f>IF(ISNUMBER('Неочищенные данные'!F151), 'Неочищенные данные'!F151 * 1000, SUBSTITUTE((SUBSTITUTE('Неочищенные данные'!F151, " ", "")), ",", ".") * 1000)</f>
        <v>#VALUE!</v>
      </c>
      <c r="H147" s="27" t="e">
        <f>IF(ISNUMBER('Неочищенные данные'!G151), 'Неочищенные данные'!G151 * 1000, SUBSTITUTE((SUBSTITUTE('Неочищенные данные'!G151, " ", "")), ",", ".") * 1000)</f>
        <v>#VALUE!</v>
      </c>
      <c r="I147" s="27" t="e">
        <f>IF(ISNUMBER('Неочищенные данные'!H151), 'Неочищенные данные'!H151 * 1000, SUBSTITUTE((SUBSTITUTE('Неочищенные данные'!H151, " ", "")), ",", ".") * 1000)</f>
        <v>#VALUE!</v>
      </c>
      <c r="J147" s="27" t="e">
        <f>IF(ISNUMBER('Неочищенные данные'!I151), 'Неочищенные данные'!I151 * 1000, SUBSTITUTE((SUBSTITUTE('Неочищенные данные'!I151, " ", "")), ",", ".") * 1000)</f>
        <v>#VALUE!</v>
      </c>
      <c r="K147" s="27" t="e">
        <f>IF(ISNUMBER('Неочищенные данные'!J151), 'Неочищенные данные'!J151 * 1000, SUBSTITUTE((SUBSTITUTE('Неочищенные данные'!J151, " ", "")), ",", ".") * 1000)</f>
        <v>#VALUE!</v>
      </c>
      <c r="L147" s="27" t="e">
        <f>IF(ISNUMBER('Неочищенные данные'!K151), 'Неочищенные данные'!K151 * 1000, SUBSTITUTE((SUBSTITUTE('Неочищенные данные'!K151, " ", "")), ",", ".") * 1000)</f>
        <v>#VALUE!</v>
      </c>
      <c r="M147" s="27" t="e">
        <f>IF(ISNUMBER('Неочищенные данные'!L151), 'Неочищенные данные'!L151 * 1000, SUBSTITUTE((SUBSTITUTE('Неочищенные данные'!L151, " ", "")), ",", ".") * 1000)</f>
        <v>#VALUE!</v>
      </c>
      <c r="N147" s="27" t="e">
        <f>IF(ISNUMBER('Неочищенные данные'!M151), 'Неочищенные данные'!M151 * 1000, SUBSTITUTE((SUBSTITUTE('Неочищенные данные'!M151, " ", "")), ",", ".") * 1000)</f>
        <v>#VALUE!</v>
      </c>
      <c r="O147" s="27" t="e">
        <f>IF(ISNUMBER('Неочищенные данные'!N151), 'Неочищенные данные'!N151 * 1000, SUBSTITUTE((SUBSTITUTE('Неочищенные данные'!N151, " ", "")), ",", ".") * 1000)</f>
        <v>#VALUE!</v>
      </c>
    </row>
    <row r="148" spans="1:28" ht="15.75" hidden="1" customHeight="1">
      <c r="A148" s="38" t="s">
        <v>247</v>
      </c>
      <c r="B148" s="40">
        <v>39768</v>
      </c>
      <c r="C148" s="38" t="s">
        <v>39</v>
      </c>
      <c r="D148" s="38"/>
      <c r="E148" s="27" t="e">
        <f>IF(ISNUMBER('Неочищенные данные'!D152), 'Неочищенные данные'!D152 * 1000, SUBSTITUTE((SUBSTITUTE('Неочищенные данные'!D152, " ", "")), ",", ".") * 1000)</f>
        <v>#VALUE!</v>
      </c>
      <c r="F148" s="27" t="e">
        <f>IF(ISNUMBER('Неочищенные данные'!E152), 'Неочищенные данные'!E152 * 1000, SUBSTITUTE((SUBSTITUTE('Неочищенные данные'!E152, " ", "")), ",", ".") * 1000)</f>
        <v>#VALUE!</v>
      </c>
      <c r="G148" s="27" t="e">
        <f>IF(ISNUMBER('Неочищенные данные'!F152), 'Неочищенные данные'!F152 * 1000, SUBSTITUTE((SUBSTITUTE('Неочищенные данные'!F152, " ", "")), ",", ".") * 1000)</f>
        <v>#VALUE!</v>
      </c>
      <c r="H148" s="27" t="e">
        <f>IF(ISNUMBER('Неочищенные данные'!G152), 'Неочищенные данные'!G152 * 1000, SUBSTITUTE((SUBSTITUTE('Неочищенные данные'!G152, " ", "")), ",", ".") * 1000)</f>
        <v>#VALUE!</v>
      </c>
      <c r="I148" s="27" t="e">
        <f>IF(ISNUMBER('Неочищенные данные'!H152), 'Неочищенные данные'!H152 * 1000, SUBSTITUTE((SUBSTITUTE('Неочищенные данные'!H152, " ", "")), ",", ".") * 1000)</f>
        <v>#VALUE!</v>
      </c>
      <c r="J148" s="27" t="e">
        <f>IF(ISNUMBER('Неочищенные данные'!I152), 'Неочищенные данные'!I152 * 1000, SUBSTITUTE((SUBSTITUTE('Неочищенные данные'!I152, " ", "")), ",", ".") * 1000)</f>
        <v>#VALUE!</v>
      </c>
      <c r="K148" s="27" t="e">
        <f>IF(ISNUMBER('Неочищенные данные'!J152), 'Неочищенные данные'!J152 * 1000, SUBSTITUTE((SUBSTITUTE('Неочищенные данные'!J152, " ", "")), ",", ".") * 1000)</f>
        <v>#VALUE!</v>
      </c>
      <c r="L148" s="27" t="e">
        <f>IF(ISNUMBER('Неочищенные данные'!K152), 'Неочищенные данные'!K152 * 1000, SUBSTITUTE((SUBSTITUTE('Неочищенные данные'!K152, " ", "")), ",", ".") * 1000)</f>
        <v>#VALUE!</v>
      </c>
      <c r="M148" s="27" t="e">
        <f>IF(ISNUMBER('Неочищенные данные'!L152), 'Неочищенные данные'!L152 * 1000, SUBSTITUTE((SUBSTITUTE('Неочищенные данные'!L152, " ", "")), ",", ".") * 1000)</f>
        <v>#VALUE!</v>
      </c>
      <c r="N148" s="27" t="e">
        <f>IF(ISNUMBER('Неочищенные данные'!M152), 'Неочищенные данные'!M152 * 1000, SUBSTITUTE((SUBSTITUTE('Неочищенные данные'!M152, " ", "")), ",", ".") * 1000)</f>
        <v>#VALUE!</v>
      </c>
      <c r="O148" s="27" t="e">
        <f>IF(ISNUMBER('Неочищенные данные'!N152), 'Неочищенные данные'!N152 * 1000, SUBSTITUTE((SUBSTITUTE('Неочищенные данные'!N152, " ", "")), ",", ".") * 1000)</f>
        <v>#VALUE!</v>
      </c>
    </row>
    <row r="149" spans="1:28" ht="15.75" hidden="1" customHeight="1">
      <c r="A149" s="3" t="s">
        <v>148</v>
      </c>
      <c r="B149" s="41">
        <v>42934</v>
      </c>
      <c r="C149" s="3" t="s">
        <v>248</v>
      </c>
      <c r="D149" s="3"/>
      <c r="E149" s="27">
        <f>IF(ISNUMBER('Неочищенные данные'!D154), 'Неочищенные данные'!D154 * 1000, SUBSTITUTE((SUBSTITUTE('Неочищенные данные'!D154, " ", "")), ",", ".") * 1000)</f>
        <v>0</v>
      </c>
      <c r="F149" s="27" t="e">
        <f>IF(ISNUMBER('Неочищенные данные'!E154), 'Неочищенные данные'!E154 * 1000, SUBSTITUTE((SUBSTITUTE('Неочищенные данные'!E154, " ", "")), ",", ".") * 1000)</f>
        <v>#VALUE!</v>
      </c>
      <c r="G149" s="27">
        <f>IF(ISNUMBER('Неочищенные данные'!F154), 'Неочищенные данные'!F154 * 1000, SUBSTITUTE((SUBSTITUTE('Неочищенные данные'!F154, " ", "")), ",", ".") * 1000)</f>
        <v>0</v>
      </c>
      <c r="H149" s="27">
        <f>IF(ISNUMBER('Неочищенные данные'!G154), 'Неочищенные данные'!G154 * 1000, SUBSTITUTE((SUBSTITUTE('Неочищенные данные'!G154, " ", "")), ",", ".") * 1000)</f>
        <v>0</v>
      </c>
      <c r="I149" s="27">
        <f>IF(ISNUMBER('Неочищенные данные'!H154), 'Неочищенные данные'!H154 * 1000, SUBSTITUTE((SUBSTITUTE('Неочищенные данные'!H154, " ", "")), ",", ".") * 1000)</f>
        <v>0</v>
      </c>
      <c r="J149" s="27">
        <f>IF(ISNUMBER('Неочищенные данные'!I154), 'Неочищенные данные'!I154 * 1000, SUBSTITUTE((SUBSTITUTE('Неочищенные данные'!I154, " ", "")), ",", ".") * 1000)</f>
        <v>0</v>
      </c>
      <c r="K149" s="27">
        <f>IF(ISNUMBER('Неочищенные данные'!J154), 'Неочищенные данные'!J154 * 1000, SUBSTITUTE((SUBSTITUTE('Неочищенные данные'!J154, " ", "")), ",", ".") * 1000)</f>
        <v>0</v>
      </c>
      <c r="L149" s="27">
        <f>IF(ISNUMBER('Неочищенные данные'!K154), 'Неочищенные данные'!K154 * 1000, SUBSTITUTE((SUBSTITUTE('Неочищенные данные'!K154, " ", "")), ",", ".") * 1000)</f>
        <v>0</v>
      </c>
      <c r="M149" s="27">
        <f>IF(ISNUMBER('Неочищенные данные'!L154), 'Неочищенные данные'!L154 * 1000, SUBSTITUTE((SUBSTITUTE('Неочищенные данные'!L154, " ", "")), ",", ".") * 1000)</f>
        <v>0</v>
      </c>
      <c r="N149" s="27">
        <f>IF(ISNUMBER('Неочищенные данные'!M154), 'Неочищенные данные'!M154 * 1000, SUBSTITUTE((SUBSTITUTE('Неочищенные данные'!M154, " ", "")), ",", ".") * 1000)</f>
        <v>0</v>
      </c>
      <c r="O149" s="27">
        <f>IF(ISNUMBER('Неочищенные данные'!N154), 'Неочищенные данные'!N154 * 1000, SUBSTITUTE((SUBSTITUTE('Неочищенные данные'!N154, " ", "")), ",", ".") * 1000)</f>
        <v>0</v>
      </c>
    </row>
    <row r="150" spans="1:28" ht="15.75" customHeight="1">
      <c r="A150" s="3" t="s">
        <v>148</v>
      </c>
      <c r="B150" s="29">
        <v>42607</v>
      </c>
      <c r="C150" s="3" t="s">
        <v>37</v>
      </c>
      <c r="D150" s="3" t="e">
        <f ca="1">_xludf.IFNA(VLOOKUP(C150, Рейтинг!$A$2:$C$22, 3, FALSE), VLOOKUP(C150, Рейтинг!$B$2:$C$22, 2, FALSE))</f>
        <v>#NAME?</v>
      </c>
      <c r="E150" s="27">
        <f>IF(ISNUMBER('Неочищенные данные'!D155), 'Неочищенные данные'!D155 * 1000, SUBSTITUTE((SUBSTITUTE('Неочищенные данные'!D155, " ", "")), ",", ".") * 1000)</f>
        <v>307309000</v>
      </c>
      <c r="F150" s="27" t="e">
        <f>IF(ISNUMBER('Неочищенные данные'!E155), 'Неочищенные данные'!E155 * 1000, SUBSTITUTE((SUBSTITUTE('Неочищенные данные'!E155, " ", "")), ",", ".") * 1000)</f>
        <v>#VALUE!</v>
      </c>
      <c r="G150" s="27">
        <f>IF(ISNUMBER('Неочищенные данные'!F155), 'Неочищенные данные'!F155 * 1000, SUBSTITUTE((SUBSTITUTE('Неочищенные данные'!F155, " ", "")), ",", ".") * 1000)</f>
        <v>595698000</v>
      </c>
      <c r="H150" s="27">
        <f>IF(ISNUMBER('Неочищенные данные'!G155), 'Неочищенные данные'!G155 * 1000, SUBSTITUTE((SUBSTITUTE('Неочищенные данные'!G155, " ", "")), ",", ".") * 1000)</f>
        <v>0</v>
      </c>
      <c r="I150" s="27">
        <f>IF(ISNUMBER('Неочищенные данные'!H155), 'Неочищенные данные'!H155 * 1000, SUBSTITUTE((SUBSTITUTE('Неочищенные данные'!H155, " ", "")), ",", ".") * 1000)</f>
        <v>66899000</v>
      </c>
      <c r="J150" s="27" t="e">
        <f>IF(ISNUMBER('Неочищенные данные'!I155), 'Неочищенные данные'!I155 * 1000, SUBSTITUTE((SUBSTITUTE('Неочищенные данные'!I155, " ", "")), ",", ".") * 1000)</f>
        <v>#VALUE!</v>
      </c>
      <c r="K150" s="27" t="e">
        <f>IF(ISNUMBER('Неочищенные данные'!J155), 'Неочищенные данные'!J155 * 1000, SUBSTITUTE((SUBSTITUTE('Неочищенные данные'!J155, " ", "")), ",", ".") * 1000)</f>
        <v>#VALUE!</v>
      </c>
      <c r="L150" s="27">
        <f>IF(ISNUMBER('Неочищенные данные'!K155), 'Неочищенные данные'!K155 * 1000, SUBSTITUTE((SUBSTITUTE('Неочищенные данные'!K155, " ", "")), ",", ".") * 1000)</f>
        <v>270514000</v>
      </c>
      <c r="M150" s="27">
        <f>IF(ISNUMBER('Неочищенные данные'!L155), 'Неочищенные данные'!L155 * 1000, SUBSTITUTE((SUBSTITUTE('Неочищенные данные'!L155, " ", "")), ",", ".") * 1000)</f>
        <v>239962000</v>
      </c>
      <c r="N150" s="27">
        <f>IF(ISNUMBER('Неочищенные данные'!M155), 'Неочищенные данные'!M155 * 1000, SUBSTITUTE((SUBSTITUTE('Неочищенные данные'!M155, " ", "")), ",", ".") * 1000)</f>
        <v>0</v>
      </c>
      <c r="O150" s="27">
        <f>IF(ISNUMBER('Неочищенные данные'!N155), 'Неочищенные данные'!N155 * 1000, SUBSTITUTE((SUBSTITUTE('Неочищенные данные'!N155, " ", "")), ",", ".") * 1000)</f>
        <v>0</v>
      </c>
      <c r="P150" s="1">
        <f>VLOOKUP(YEAR(B150), 'ИПЦ ГКС'!$B$5:$D$34, 3, TRUE)</f>
        <v>5.3900000000000006</v>
      </c>
      <c r="Q150" s="28">
        <f>VLOOKUP(B150, RUONIA!A153:B2618, 2, FALSE)</f>
        <v>10.28</v>
      </c>
      <c r="R150" s="1">
        <f>VLOOKUP(B150, Treasury!$D$1:$G$3498, 2, FALSE)</f>
        <v>0.78</v>
      </c>
      <c r="S150" s="1">
        <f>VLOOKUP(B150, Treasury!$D$1:$G$3498, 3, FALSE)</f>
        <v>1.1599999999999999</v>
      </c>
      <c r="T150" s="1">
        <f>VLOOKUP(B150, Treasury!$D$1:$G$3498, 4, FALSE)</f>
        <v>1.58</v>
      </c>
      <c r="U150" s="1">
        <f>VLOOKUP(B150, 'OFZ Yield'!$A:$M, 5, FALSE)</f>
        <v>9.19</v>
      </c>
      <c r="V150" s="1">
        <f>VLOOKUP(B150, 'OFZ Yield'!$A:$M, 7, FALSE)</f>
        <v>8.82</v>
      </c>
      <c r="W150" s="1">
        <f>VLOOKUP(B150, 'OFZ Yield'!$A:$M, 9, FALSE)</f>
        <v>8.39</v>
      </c>
      <c r="X150" s="1" t="str">
        <f>VLOOKUP(B150, IMOEX!$A$1:$B$3284, 2, FALSE)</f>
        <v>1.985,56</v>
      </c>
      <c r="Y150" s="1">
        <f t="shared" ref="Y150:Y151" si="9">M150 / L150</f>
        <v>0.88705944978818096</v>
      </c>
      <c r="Z150" s="1" t="e">
        <f t="shared" ref="Z150:Z151" si="10">J150 / L150</f>
        <v>#VALUE!</v>
      </c>
      <c r="AA150" s="1" t="e">
        <f ca="1">_xludf.IFNA(VLOOKUP(A150, 'Неочищенные данные'!A155:AI589, 35, FALSE), 0)</f>
        <v>#NAME?</v>
      </c>
      <c r="AB150" s="1">
        <f t="shared" ref="AB150:AB151" si="11">IF(NOT(H150 = 0), 1, 0)</f>
        <v>0</v>
      </c>
    </row>
    <row r="151" spans="1:28" ht="15.75" customHeight="1">
      <c r="A151" s="3" t="s">
        <v>148</v>
      </c>
      <c r="B151" s="29">
        <v>42233</v>
      </c>
      <c r="C151" s="3" t="s">
        <v>37</v>
      </c>
      <c r="D151" s="3" t="e">
        <f ca="1">_xludf.IFNA(VLOOKUP(C151, Рейтинг!$A$2:$C$22, 3, FALSE), VLOOKUP(C151, Рейтинг!$B$2:$C$22, 2, FALSE))</f>
        <v>#NAME?</v>
      </c>
      <c r="E151" s="27">
        <f>IF(ISNUMBER('Неочищенные данные'!D156), 'Неочищенные данные'!D156 * 1000, SUBSTITUTE((SUBSTITUTE('Неочищенные данные'!D156, " ", "")), ",", ".") * 1000)</f>
        <v>2382888000</v>
      </c>
      <c r="F151" s="27" t="e">
        <f>IF(ISNUMBER('Неочищенные данные'!E156), 'Неочищенные данные'!E156 * 1000, SUBSTITUTE((SUBSTITUTE('Неочищенные данные'!E156, " ", "")), ",", ".") * 1000)</f>
        <v>#VALUE!</v>
      </c>
      <c r="G151" s="27">
        <f>IF(ISNUMBER('Неочищенные данные'!F156), 'Неочищенные данные'!F156 * 1000, SUBSTITUTE((SUBSTITUTE('Неочищенные данные'!F156, " ", "")), ",", ".") * 1000)</f>
        <v>4140342000</v>
      </c>
      <c r="H151" s="27">
        <f>IF(ISNUMBER('Неочищенные данные'!G156), 'Неочищенные данные'!G156 * 1000, SUBSTITUTE((SUBSTITUTE('Неочищенные данные'!G156, " ", "")), ",", ".") * 1000)</f>
        <v>0</v>
      </c>
      <c r="I151" s="27">
        <f>IF(ISNUMBER('Неочищенные данные'!H156), 'Неочищенные данные'!H156 * 1000, SUBSTITUTE((SUBSTITUTE('Неочищенные данные'!H156, " ", "")), ",", ".") * 1000)</f>
        <v>2997000</v>
      </c>
      <c r="J151" s="27" t="e">
        <f>IF(ISNUMBER('Неочищенные данные'!I156), 'Неочищенные данные'!I156 * 1000, SUBSTITUTE((SUBSTITUTE('Неочищенные данные'!I156, " ", "")), ",", ".") * 1000)</f>
        <v>#VALUE!</v>
      </c>
      <c r="K151" s="27" t="e">
        <f>IF(ISNUMBER('Неочищенные данные'!J156), 'Неочищенные данные'!J156 * 1000, SUBSTITUTE((SUBSTITUTE('Неочищенные данные'!J156, " ", "")), ",", ".") * 1000)</f>
        <v>#VALUE!</v>
      </c>
      <c r="L151" s="27">
        <f>IF(ISNUMBER('Неочищенные данные'!K156), 'Неочищенные данные'!K156 * 1000, SUBSTITUTE((SUBSTITUTE('Неочищенные данные'!K156, " ", "")), ",", ".") * 1000)</f>
        <v>246808000</v>
      </c>
      <c r="M151" s="27">
        <f>IF(ISNUMBER('Неочищенные данные'!L156), 'Неочищенные данные'!L156 * 1000, SUBSTITUTE((SUBSTITUTE('Неочищенные данные'!L156, " ", "")), ",", ".") * 1000)</f>
        <v>265046000</v>
      </c>
      <c r="N151" s="27">
        <f>IF(ISNUMBER('Неочищенные данные'!M156), 'Неочищенные данные'!M156 * 1000, SUBSTITUTE((SUBSTITUTE('Неочищенные данные'!M156, " ", "")), ",", ".") * 1000)</f>
        <v>0</v>
      </c>
      <c r="O151" s="27">
        <f>IF(ISNUMBER('Неочищенные данные'!N156), 'Неочищенные данные'!N156 * 1000, SUBSTITUTE((SUBSTITUTE('Неочищенные данные'!N156, " ", "")), ",", ".") * 1000)</f>
        <v>0</v>
      </c>
      <c r="P151" s="1">
        <f>VLOOKUP(YEAR(B151), 'ИПЦ ГКС'!$B$5:$D$34, 3, TRUE)</f>
        <v>12.909999999999997</v>
      </c>
      <c r="Q151" s="28">
        <f>VLOOKUP(B151, RUONIA!A154:B2619, 2, FALSE)</f>
        <v>11.1</v>
      </c>
      <c r="R151" s="1">
        <f>VLOOKUP(B151, Treasury!$D$1:$G$3498, 2, FALSE)</f>
        <v>0.72</v>
      </c>
      <c r="S151" s="1">
        <f>VLOOKUP(B151, Treasury!$D$1:$G$3498, 3, FALSE)</f>
        <v>1.58</v>
      </c>
      <c r="T151" s="1">
        <f>VLOOKUP(B151, Treasury!$D$1:$G$3498, 4, FALSE)</f>
        <v>2.16</v>
      </c>
      <c r="U151" s="1">
        <f>VLOOKUP(B151, 'OFZ Yield'!$A:$M, 5, FALSE)</f>
        <v>10.51</v>
      </c>
      <c r="V151" s="1">
        <f>VLOOKUP(B151, 'OFZ Yield'!$A:$M, 7, FALSE)</f>
        <v>11.16</v>
      </c>
      <c r="W151" s="1">
        <f>VLOOKUP(B151, 'OFZ Yield'!$A:$M, 9, FALSE)</f>
        <v>11.23</v>
      </c>
      <c r="X151" s="1" t="str">
        <f>VLOOKUP(B151, IMOEX!$A$1:$B$3284, 2, FALSE)</f>
        <v>1.707,95</v>
      </c>
      <c r="Y151" s="1">
        <f t="shared" si="9"/>
        <v>1.073895497714823</v>
      </c>
      <c r="Z151" s="1" t="e">
        <f t="shared" si="10"/>
        <v>#VALUE!</v>
      </c>
      <c r="AA151" s="1" t="e">
        <f ca="1">_xludf.IFNA(VLOOKUP(A151, 'Неочищенные данные'!A156:AI590, 35, FALSE), 0)</f>
        <v>#NAME?</v>
      </c>
      <c r="AB151" s="1">
        <f t="shared" si="11"/>
        <v>0</v>
      </c>
    </row>
    <row r="152" spans="1:28" ht="15.75" hidden="1" customHeight="1">
      <c r="A152" s="3" t="s">
        <v>148</v>
      </c>
      <c r="B152" s="41">
        <v>41851</v>
      </c>
      <c r="C152" s="3" t="s">
        <v>37</v>
      </c>
      <c r="D152" s="3"/>
      <c r="E152" s="27" t="e">
        <f>IF(ISNUMBER('Неочищенные данные'!D157), 'Неочищенные данные'!D157 * 1000, SUBSTITUTE((SUBSTITUTE('Неочищенные данные'!D157, " ", "")), ",", ".") * 1000)</f>
        <v>#VALUE!</v>
      </c>
      <c r="F152" s="27" t="e">
        <f>IF(ISNUMBER('Неочищенные данные'!E157), 'Неочищенные данные'!E157 * 1000, SUBSTITUTE((SUBSTITUTE('Неочищенные данные'!E157, " ", "")), ",", ".") * 1000)</f>
        <v>#VALUE!</v>
      </c>
      <c r="G152" s="27" t="e">
        <f>IF(ISNUMBER('Неочищенные данные'!F157), 'Неочищенные данные'!F157 * 1000, SUBSTITUTE((SUBSTITUTE('Неочищенные данные'!F157, " ", "")), ",", ".") * 1000)</f>
        <v>#VALUE!</v>
      </c>
      <c r="H152" s="27" t="e">
        <f>IF(ISNUMBER('Неочищенные данные'!G157), 'Неочищенные данные'!G157 * 1000, SUBSTITUTE((SUBSTITUTE('Неочищенные данные'!G157, " ", "")), ",", ".") * 1000)</f>
        <v>#VALUE!</v>
      </c>
      <c r="I152" s="27" t="e">
        <f>IF(ISNUMBER('Неочищенные данные'!H157), 'Неочищенные данные'!H157 * 1000, SUBSTITUTE((SUBSTITUTE('Неочищенные данные'!H157, " ", "")), ",", ".") * 1000)</f>
        <v>#VALUE!</v>
      </c>
      <c r="J152" s="27" t="e">
        <f>IF(ISNUMBER('Неочищенные данные'!I157), 'Неочищенные данные'!I157 * 1000, SUBSTITUTE((SUBSTITUTE('Неочищенные данные'!I157, " ", "")), ",", ".") * 1000)</f>
        <v>#VALUE!</v>
      </c>
      <c r="K152" s="27" t="e">
        <f>IF(ISNUMBER('Неочищенные данные'!J157), 'Неочищенные данные'!J157 * 1000, SUBSTITUTE((SUBSTITUTE('Неочищенные данные'!J157, " ", "")), ",", ".") * 1000)</f>
        <v>#VALUE!</v>
      </c>
      <c r="L152" s="27" t="e">
        <f>IF(ISNUMBER('Неочищенные данные'!K157), 'Неочищенные данные'!K157 * 1000, SUBSTITUTE((SUBSTITUTE('Неочищенные данные'!K157, " ", "")), ",", ".") * 1000)</f>
        <v>#VALUE!</v>
      </c>
      <c r="M152" s="27" t="e">
        <f>IF(ISNUMBER('Неочищенные данные'!L157), 'Неочищенные данные'!L157 * 1000, SUBSTITUTE((SUBSTITUTE('Неочищенные данные'!L157, " ", "")), ",", ".") * 1000)</f>
        <v>#VALUE!</v>
      </c>
      <c r="N152" s="27" t="e">
        <f>IF(ISNUMBER('Неочищенные данные'!M157), 'Неочищенные данные'!M157 * 1000, SUBSTITUTE((SUBSTITUTE('Неочищенные данные'!M157, " ", "")), ",", ".") * 1000)</f>
        <v>#VALUE!</v>
      </c>
      <c r="O152" s="27" t="e">
        <f>IF(ISNUMBER('Неочищенные данные'!N157), 'Неочищенные данные'!N157 * 1000, SUBSTITUTE((SUBSTITUTE('Неочищенные данные'!N157, " ", "")), ",", ".") * 1000)</f>
        <v>#VALUE!</v>
      </c>
    </row>
    <row r="153" spans="1:28" ht="15.75" hidden="1" customHeight="1">
      <c r="A153" s="3" t="s">
        <v>148</v>
      </c>
      <c r="B153" s="41">
        <v>41472</v>
      </c>
      <c r="C153" s="3" t="s">
        <v>37</v>
      </c>
      <c r="D153" s="3"/>
      <c r="E153" s="27" t="e">
        <f>IF(ISNUMBER('Неочищенные данные'!D158), 'Неочищенные данные'!D158 * 1000, SUBSTITUTE((SUBSTITUTE('Неочищенные данные'!D158, " ", "")), ",", ".") * 1000)</f>
        <v>#VALUE!</v>
      </c>
      <c r="F153" s="27" t="e">
        <f>IF(ISNUMBER('Неочищенные данные'!E158), 'Неочищенные данные'!E158 * 1000, SUBSTITUTE((SUBSTITUTE('Неочищенные данные'!E158, " ", "")), ",", ".") * 1000)</f>
        <v>#VALUE!</v>
      </c>
      <c r="G153" s="27" t="e">
        <f>IF(ISNUMBER('Неочищенные данные'!F158), 'Неочищенные данные'!F158 * 1000, SUBSTITUTE((SUBSTITUTE('Неочищенные данные'!F158, " ", "")), ",", ".") * 1000)</f>
        <v>#VALUE!</v>
      </c>
      <c r="H153" s="27" t="e">
        <f>IF(ISNUMBER('Неочищенные данные'!G158), 'Неочищенные данные'!G158 * 1000, SUBSTITUTE((SUBSTITUTE('Неочищенные данные'!G158, " ", "")), ",", ".") * 1000)</f>
        <v>#VALUE!</v>
      </c>
      <c r="I153" s="27" t="e">
        <f>IF(ISNUMBER('Неочищенные данные'!H158), 'Неочищенные данные'!H158 * 1000, SUBSTITUTE((SUBSTITUTE('Неочищенные данные'!H158, " ", "")), ",", ".") * 1000)</f>
        <v>#VALUE!</v>
      </c>
      <c r="J153" s="27" t="e">
        <f>IF(ISNUMBER('Неочищенные данные'!I158), 'Неочищенные данные'!I158 * 1000, SUBSTITUTE((SUBSTITUTE('Неочищенные данные'!I158, " ", "")), ",", ".") * 1000)</f>
        <v>#VALUE!</v>
      </c>
      <c r="K153" s="27" t="e">
        <f>IF(ISNUMBER('Неочищенные данные'!J158), 'Неочищенные данные'!J158 * 1000, SUBSTITUTE((SUBSTITUTE('Неочищенные данные'!J158, " ", "")), ",", ".") * 1000)</f>
        <v>#VALUE!</v>
      </c>
      <c r="L153" s="27" t="e">
        <f>IF(ISNUMBER('Неочищенные данные'!K158), 'Неочищенные данные'!K158 * 1000, SUBSTITUTE((SUBSTITUTE('Неочищенные данные'!K158, " ", "")), ",", ".") * 1000)</f>
        <v>#VALUE!</v>
      </c>
      <c r="M153" s="27" t="e">
        <f>IF(ISNUMBER('Неочищенные данные'!L158), 'Неочищенные данные'!L158 * 1000, SUBSTITUTE((SUBSTITUTE('Неочищенные данные'!L158, " ", "")), ",", ".") * 1000)</f>
        <v>#VALUE!</v>
      </c>
      <c r="N153" s="27" t="e">
        <f>IF(ISNUMBER('Неочищенные данные'!M158), 'Неочищенные данные'!M158 * 1000, SUBSTITUTE((SUBSTITUTE('Неочищенные данные'!M158, " ", "")), ",", ".") * 1000)</f>
        <v>#VALUE!</v>
      </c>
      <c r="O153" s="27" t="e">
        <f>IF(ISNUMBER('Неочищенные данные'!N158), 'Неочищенные данные'!N158 * 1000, SUBSTITUTE((SUBSTITUTE('Неочищенные данные'!N158, " ", "")), ",", ".") * 1000)</f>
        <v>#VALUE!</v>
      </c>
    </row>
    <row r="154" spans="1:28" ht="15.75" hidden="1" customHeight="1">
      <c r="A154" s="3" t="s">
        <v>249</v>
      </c>
      <c r="B154" s="41">
        <v>40204</v>
      </c>
      <c r="C154" s="3" t="s">
        <v>239</v>
      </c>
      <c r="D154" s="3"/>
      <c r="E154" s="27" t="e">
        <f>IF(ISNUMBER('Неочищенные данные'!D159), 'Неочищенные данные'!D159 * 1000, SUBSTITUTE((SUBSTITUTE('Неочищенные данные'!D159, " ", "")), ",", ".") * 1000)</f>
        <v>#VALUE!</v>
      </c>
      <c r="F154" s="27" t="e">
        <f>IF(ISNUMBER('Неочищенные данные'!E159), 'Неочищенные данные'!E159 * 1000, SUBSTITUTE((SUBSTITUTE('Неочищенные данные'!E159, " ", "")), ",", ".") * 1000)</f>
        <v>#VALUE!</v>
      </c>
      <c r="G154" s="27" t="e">
        <f>IF(ISNUMBER('Неочищенные данные'!F159), 'Неочищенные данные'!F159 * 1000, SUBSTITUTE((SUBSTITUTE('Неочищенные данные'!F159, " ", "")), ",", ".") * 1000)</f>
        <v>#VALUE!</v>
      </c>
      <c r="H154" s="27" t="e">
        <f>IF(ISNUMBER('Неочищенные данные'!G159), 'Неочищенные данные'!G159 * 1000, SUBSTITUTE((SUBSTITUTE('Неочищенные данные'!G159, " ", "")), ",", ".") * 1000)</f>
        <v>#VALUE!</v>
      </c>
      <c r="I154" s="27" t="e">
        <f>IF(ISNUMBER('Неочищенные данные'!H159), 'Неочищенные данные'!H159 * 1000, SUBSTITUTE((SUBSTITUTE('Неочищенные данные'!H159, " ", "")), ",", ".") * 1000)</f>
        <v>#VALUE!</v>
      </c>
      <c r="J154" s="27" t="e">
        <f>IF(ISNUMBER('Неочищенные данные'!I159), 'Неочищенные данные'!I159 * 1000, SUBSTITUTE((SUBSTITUTE('Неочищенные данные'!I159, " ", "")), ",", ".") * 1000)</f>
        <v>#VALUE!</v>
      </c>
      <c r="K154" s="27" t="e">
        <f>IF(ISNUMBER('Неочищенные данные'!J159), 'Неочищенные данные'!J159 * 1000, SUBSTITUTE((SUBSTITUTE('Неочищенные данные'!J159, " ", "")), ",", ".") * 1000)</f>
        <v>#VALUE!</v>
      </c>
      <c r="L154" s="27" t="e">
        <f>IF(ISNUMBER('Неочищенные данные'!K159), 'Неочищенные данные'!K159 * 1000, SUBSTITUTE((SUBSTITUTE('Неочищенные данные'!K159, " ", "")), ",", ".") * 1000)</f>
        <v>#VALUE!</v>
      </c>
      <c r="M154" s="27" t="e">
        <f>IF(ISNUMBER('Неочищенные данные'!L159), 'Неочищенные данные'!L159 * 1000, SUBSTITUTE((SUBSTITUTE('Неочищенные данные'!L159, " ", "")), ",", ".") * 1000)</f>
        <v>#VALUE!</v>
      </c>
      <c r="N154" s="27" t="e">
        <f>IF(ISNUMBER('Неочищенные данные'!M159), 'Неочищенные данные'!M159 * 1000, SUBSTITUTE((SUBSTITUTE('Неочищенные данные'!M159, " ", "")), ",", ".") * 1000)</f>
        <v>#VALUE!</v>
      </c>
      <c r="O154" s="27" t="e">
        <f>IF(ISNUMBER('Неочищенные данные'!N159), 'Неочищенные данные'!N159 * 1000, SUBSTITUTE((SUBSTITUTE('Неочищенные данные'!N159, " ", "")), ",", ".") * 1000)</f>
        <v>#VALUE!</v>
      </c>
    </row>
    <row r="155" spans="1:28" ht="15.75" hidden="1" customHeight="1">
      <c r="A155" s="3" t="s">
        <v>249</v>
      </c>
      <c r="B155" s="42">
        <v>39768</v>
      </c>
      <c r="C155" s="3" t="s">
        <v>242</v>
      </c>
      <c r="D155" s="3"/>
      <c r="E155" s="27" t="e">
        <f>IF(ISNUMBER('Неочищенные данные'!D160), 'Неочищенные данные'!D160 * 1000, SUBSTITUTE((SUBSTITUTE('Неочищенные данные'!D160, " ", "")), ",", ".") * 1000)</f>
        <v>#VALUE!</v>
      </c>
      <c r="F155" s="27" t="e">
        <f>IF(ISNUMBER('Неочищенные данные'!E160), 'Неочищенные данные'!E160 * 1000, SUBSTITUTE((SUBSTITUTE('Неочищенные данные'!E160, " ", "")), ",", ".") * 1000)</f>
        <v>#VALUE!</v>
      </c>
      <c r="G155" s="27" t="e">
        <f>IF(ISNUMBER('Неочищенные данные'!F160), 'Неочищенные данные'!F160 * 1000, SUBSTITUTE((SUBSTITUTE('Неочищенные данные'!F160, " ", "")), ",", ".") * 1000)</f>
        <v>#VALUE!</v>
      </c>
      <c r="H155" s="27" t="e">
        <f>IF(ISNUMBER('Неочищенные данные'!G160), 'Неочищенные данные'!G160 * 1000, SUBSTITUTE((SUBSTITUTE('Неочищенные данные'!G160, " ", "")), ",", ".") * 1000)</f>
        <v>#VALUE!</v>
      </c>
      <c r="I155" s="27" t="e">
        <f>IF(ISNUMBER('Неочищенные данные'!H160), 'Неочищенные данные'!H160 * 1000, SUBSTITUTE((SUBSTITUTE('Неочищенные данные'!H160, " ", "")), ",", ".") * 1000)</f>
        <v>#VALUE!</v>
      </c>
      <c r="J155" s="27" t="e">
        <f>IF(ISNUMBER('Неочищенные данные'!I160), 'Неочищенные данные'!I160 * 1000, SUBSTITUTE((SUBSTITUTE('Неочищенные данные'!I160, " ", "")), ",", ".") * 1000)</f>
        <v>#VALUE!</v>
      </c>
      <c r="K155" s="27" t="e">
        <f>IF(ISNUMBER('Неочищенные данные'!J160), 'Неочищенные данные'!J160 * 1000, SUBSTITUTE((SUBSTITUTE('Неочищенные данные'!J160, " ", "")), ",", ".") * 1000)</f>
        <v>#VALUE!</v>
      </c>
      <c r="L155" s="27" t="e">
        <f>IF(ISNUMBER('Неочищенные данные'!K160), 'Неочищенные данные'!K160 * 1000, SUBSTITUTE((SUBSTITUTE('Неочищенные данные'!K160, " ", "")), ",", ".") * 1000)</f>
        <v>#VALUE!</v>
      </c>
      <c r="M155" s="27" t="e">
        <f>IF(ISNUMBER('Неочищенные данные'!L160), 'Неочищенные данные'!L160 * 1000, SUBSTITUTE((SUBSTITUTE('Неочищенные данные'!L160, " ", "")), ",", ".") * 1000)</f>
        <v>#VALUE!</v>
      </c>
      <c r="N155" s="27" t="e">
        <f>IF(ISNUMBER('Неочищенные данные'!M160), 'Неочищенные данные'!M160 * 1000, SUBSTITUTE((SUBSTITUTE('Неочищенные данные'!M160, " ", "")), ",", ".") * 1000)</f>
        <v>#VALUE!</v>
      </c>
      <c r="O155" s="27" t="e">
        <f>IF(ISNUMBER('Неочищенные данные'!N160), 'Неочищенные данные'!N160 * 1000, SUBSTITUTE((SUBSTITUTE('Неочищенные данные'!N160, " ", "")), ",", ".") * 1000)</f>
        <v>#VALUE!</v>
      </c>
    </row>
    <row r="156" spans="1:28" ht="15.75" customHeight="1">
      <c r="A156" s="3" t="s">
        <v>151</v>
      </c>
      <c r="B156" s="29">
        <v>39768</v>
      </c>
      <c r="C156" s="3" t="s">
        <v>68</v>
      </c>
      <c r="D156" s="3" t="e">
        <f ca="1">_xludf.IFNA(VLOOKUP(C156, Рейтинг!$A$2:$C$22, 3, FALSE), VLOOKUP(C156, Рейтинг!$B$2:$C$22, 2, FALSE))</f>
        <v>#NAME?</v>
      </c>
      <c r="E156" s="27">
        <f>IF(ISNUMBER('Неочищенные данные'!D162), 'Неочищенные данные'!D162 * 1000, SUBSTITUTE((SUBSTITUTE('Неочищенные данные'!D162, " ", "")), ",", ".") * 1000)</f>
        <v>659000</v>
      </c>
      <c r="F156" s="27" t="e">
        <f>IF(ISNUMBER('Неочищенные данные'!E162), 'Неочищенные данные'!E162 * 1000, SUBSTITUTE((SUBSTITUTE('Неочищенные данные'!E162, " ", "")), ",", ".") * 1000)</f>
        <v>#VALUE!</v>
      </c>
      <c r="G156" s="27">
        <f>IF(ISNUMBER('Неочищенные данные'!F162), 'Неочищенные данные'!F162 * 1000, SUBSTITUTE((SUBSTITUTE('Неочищенные данные'!F162, " ", "")), ",", ".") * 1000)</f>
        <v>372444000</v>
      </c>
      <c r="H156" s="27">
        <f>IF(ISNUMBER('Неочищенные данные'!G162), 'Неочищенные данные'!G162 * 1000, SUBSTITUTE((SUBSTITUTE('Неочищенные данные'!G162, " ", "")), ",", ".") * 1000)</f>
        <v>0</v>
      </c>
      <c r="I156" s="27">
        <f>IF(ISNUMBER('Неочищенные данные'!H162), 'Неочищенные данные'!H162 * 1000, SUBSTITUTE((SUBSTITUTE('Неочищенные данные'!H162, " ", "")), ",", ".") * 1000)</f>
        <v>401000</v>
      </c>
      <c r="J156" s="27" t="e">
        <f>IF(ISNUMBER('Неочищенные данные'!I162), 'Неочищенные данные'!I162 * 1000, SUBSTITUTE((SUBSTITUTE('Неочищенные данные'!I162, " ", "")), ",", ".") * 1000)</f>
        <v>#VALUE!</v>
      </c>
      <c r="K156" s="27" t="e">
        <f>IF(ISNUMBER('Неочищенные данные'!J162), 'Неочищенные данные'!J162 * 1000, SUBSTITUTE((SUBSTITUTE('Неочищенные данные'!J162, " ", "")), ",", ".") * 1000)</f>
        <v>#VALUE!</v>
      </c>
      <c r="L156" s="27">
        <f>IF(ISNUMBER('Неочищенные данные'!K162), 'Неочищенные данные'!K162 * 1000, SUBSTITUTE((SUBSTITUTE('Неочищенные данные'!K162, " ", "")), ",", ".") * 1000)</f>
        <v>30560000</v>
      </c>
      <c r="M156" s="27">
        <f>IF(ISNUMBER('Неочищенные данные'!L162), 'Неочищенные данные'!L162 * 1000, SUBSTITUTE((SUBSTITUTE('Неочищенные данные'!L162, " ", "")), ",", ".") * 1000)</f>
        <v>10932000</v>
      </c>
      <c r="N156" s="27">
        <f>IF(ISNUMBER('Неочищенные данные'!M162), 'Неочищенные данные'!M162 * 1000, SUBSTITUTE((SUBSTITUTE('Неочищенные данные'!M162, " ", "")), ",", ".") * 1000)</f>
        <v>0</v>
      </c>
      <c r="O156" s="27">
        <f>IF(ISNUMBER('Неочищенные данные'!N162), 'Неочищенные данные'!N162 * 1000, SUBSTITUTE((SUBSTITUTE('Неочищенные данные'!N162, " ", "")), ",", ".") * 1000)</f>
        <v>0</v>
      </c>
      <c r="P156" s="1">
        <f>VLOOKUP(YEAR(B156), 'ИПЦ ГКС'!$B$5:$D$34, 3, TRUE)</f>
        <v>13.280000000000001</v>
      </c>
      <c r="Q156" s="1" t="e">
        <f>VLOOKUP(B156, RUONIA!A160:B2625, 2, FALSE)</f>
        <v>#N/A</v>
      </c>
      <c r="R156" s="1" t="e">
        <f>VLOOKUP(B156, Treasury!$D$1:$G$3498, 2, FALSE)</f>
        <v>#N/A</v>
      </c>
      <c r="S156" s="1" t="e">
        <f>VLOOKUP(B156, Treasury!$D$1:$G$3498, 3, FALSE)</f>
        <v>#N/A</v>
      </c>
      <c r="T156" s="1" t="e">
        <f>VLOOKUP(B156, Treasury!$D$1:$G$3498, 4, FALSE)</f>
        <v>#N/A</v>
      </c>
      <c r="U156" s="1" t="e">
        <f>VLOOKUP(B156, 'OFZ Yield'!$A:$M, 5, FALSE)</f>
        <v>#N/A</v>
      </c>
      <c r="V156" s="1" t="e">
        <f>VLOOKUP(B156, 'OFZ Yield'!$A:$M, 7, FALSE)</f>
        <v>#N/A</v>
      </c>
      <c r="W156" s="1" t="e">
        <f>VLOOKUP(B156, 'OFZ Yield'!$A:$M, 9, FALSE)</f>
        <v>#N/A</v>
      </c>
      <c r="X156" s="1" t="e">
        <f>VLOOKUP(B156, IMOEX!$A$1:$B$3284, 2, FALSE)</f>
        <v>#N/A</v>
      </c>
      <c r="Y156" s="1">
        <f>M156 / L156</f>
        <v>0.35772251308900521</v>
      </c>
      <c r="Z156" s="1" t="e">
        <f>J156 / L156</f>
        <v>#VALUE!</v>
      </c>
      <c r="AA156" s="1" t="e">
        <f ca="1">_xludf.IFNA(VLOOKUP(A156, 'Неочищенные данные'!A162:AI596, 35, FALSE), 0)</f>
        <v>#NAME?</v>
      </c>
      <c r="AB156" s="1">
        <f>IF(NOT(H156 = 0), 1, 0)</f>
        <v>0</v>
      </c>
    </row>
    <row r="157" spans="1:28" ht="15.75" hidden="1" customHeight="1">
      <c r="A157" s="3" t="s">
        <v>250</v>
      </c>
      <c r="B157" s="41">
        <v>40204</v>
      </c>
      <c r="C157" s="3" t="s">
        <v>239</v>
      </c>
      <c r="D157" s="3"/>
      <c r="E157" s="27" t="e">
        <f>IF(ISNUMBER('Неочищенные данные'!D163), 'Неочищенные данные'!D163 * 1000, SUBSTITUTE((SUBSTITUTE('Неочищенные данные'!D163, " ", "")), ",", ".") * 1000)</f>
        <v>#VALUE!</v>
      </c>
      <c r="F157" s="27" t="e">
        <f>IF(ISNUMBER('Неочищенные данные'!E163), 'Неочищенные данные'!E163 * 1000, SUBSTITUTE((SUBSTITUTE('Неочищенные данные'!E163, " ", "")), ",", ".") * 1000)</f>
        <v>#VALUE!</v>
      </c>
      <c r="G157" s="27" t="e">
        <f>IF(ISNUMBER('Неочищенные данные'!F163), 'Неочищенные данные'!F163 * 1000, SUBSTITUTE((SUBSTITUTE('Неочищенные данные'!F163, " ", "")), ",", ".") * 1000)</f>
        <v>#VALUE!</v>
      </c>
      <c r="H157" s="27" t="e">
        <f>IF(ISNUMBER('Неочищенные данные'!G163), 'Неочищенные данные'!G163 * 1000, SUBSTITUTE((SUBSTITUTE('Неочищенные данные'!G163, " ", "")), ",", ".") * 1000)</f>
        <v>#VALUE!</v>
      </c>
      <c r="I157" s="27" t="e">
        <f>IF(ISNUMBER('Неочищенные данные'!H163), 'Неочищенные данные'!H163 * 1000, SUBSTITUTE((SUBSTITUTE('Неочищенные данные'!H163, " ", "")), ",", ".") * 1000)</f>
        <v>#VALUE!</v>
      </c>
      <c r="J157" s="27" t="e">
        <f>IF(ISNUMBER('Неочищенные данные'!I163), 'Неочищенные данные'!I163 * 1000, SUBSTITUTE((SUBSTITUTE('Неочищенные данные'!I163, " ", "")), ",", ".") * 1000)</f>
        <v>#VALUE!</v>
      </c>
      <c r="K157" s="27" t="e">
        <f>IF(ISNUMBER('Неочищенные данные'!J163), 'Неочищенные данные'!J163 * 1000, SUBSTITUTE((SUBSTITUTE('Неочищенные данные'!J163, " ", "")), ",", ".") * 1000)</f>
        <v>#VALUE!</v>
      </c>
      <c r="L157" s="27" t="e">
        <f>IF(ISNUMBER('Неочищенные данные'!K163), 'Неочищенные данные'!K163 * 1000, SUBSTITUTE((SUBSTITUTE('Неочищенные данные'!K163, " ", "")), ",", ".") * 1000)</f>
        <v>#VALUE!</v>
      </c>
      <c r="M157" s="27" t="e">
        <f>IF(ISNUMBER('Неочищенные данные'!L163), 'Неочищенные данные'!L163 * 1000, SUBSTITUTE((SUBSTITUTE('Неочищенные данные'!L163, " ", "")), ",", ".") * 1000)</f>
        <v>#VALUE!</v>
      </c>
      <c r="N157" s="27" t="e">
        <f>IF(ISNUMBER('Неочищенные данные'!M163), 'Неочищенные данные'!M163 * 1000, SUBSTITUTE((SUBSTITUTE('Неочищенные данные'!M163, " ", "")), ",", ".") * 1000)</f>
        <v>#VALUE!</v>
      </c>
      <c r="O157" s="27" t="e">
        <f>IF(ISNUMBER('Неочищенные данные'!N163), 'Неочищенные данные'!N163 * 1000, SUBSTITUTE((SUBSTITUTE('Неочищенные данные'!N163, " ", "")), ",", ".") * 1000)</f>
        <v>#VALUE!</v>
      </c>
    </row>
    <row r="158" spans="1:28" ht="15.75" hidden="1" customHeight="1">
      <c r="A158" s="3" t="s">
        <v>250</v>
      </c>
      <c r="B158" s="42">
        <v>39768</v>
      </c>
      <c r="C158" s="3" t="s">
        <v>242</v>
      </c>
      <c r="D158" s="3"/>
      <c r="E158" s="27" t="e">
        <f>IF(ISNUMBER('Неочищенные данные'!D164), 'Неочищенные данные'!D164 * 1000, SUBSTITUTE((SUBSTITUTE('Неочищенные данные'!D164, " ", "")), ",", ".") * 1000)</f>
        <v>#VALUE!</v>
      </c>
      <c r="F158" s="27" t="e">
        <f>IF(ISNUMBER('Неочищенные данные'!E164), 'Неочищенные данные'!E164 * 1000, SUBSTITUTE((SUBSTITUTE('Неочищенные данные'!E164, " ", "")), ",", ".") * 1000)</f>
        <v>#VALUE!</v>
      </c>
      <c r="G158" s="27" t="e">
        <f>IF(ISNUMBER('Неочищенные данные'!F164), 'Неочищенные данные'!F164 * 1000, SUBSTITUTE((SUBSTITUTE('Неочищенные данные'!F164, " ", "")), ",", ".") * 1000)</f>
        <v>#VALUE!</v>
      </c>
      <c r="H158" s="27" t="e">
        <f>IF(ISNUMBER('Неочищенные данные'!G164), 'Неочищенные данные'!G164 * 1000, SUBSTITUTE((SUBSTITUTE('Неочищенные данные'!G164, " ", "")), ",", ".") * 1000)</f>
        <v>#VALUE!</v>
      </c>
      <c r="I158" s="27" t="e">
        <f>IF(ISNUMBER('Неочищенные данные'!H164), 'Неочищенные данные'!H164 * 1000, SUBSTITUTE((SUBSTITUTE('Неочищенные данные'!H164, " ", "")), ",", ".") * 1000)</f>
        <v>#VALUE!</v>
      </c>
      <c r="J158" s="27" t="e">
        <f>IF(ISNUMBER('Неочищенные данные'!I164), 'Неочищенные данные'!I164 * 1000, SUBSTITUTE((SUBSTITUTE('Неочищенные данные'!I164, " ", "")), ",", ".") * 1000)</f>
        <v>#VALUE!</v>
      </c>
      <c r="K158" s="27" t="e">
        <f>IF(ISNUMBER('Неочищенные данные'!J164), 'Неочищенные данные'!J164 * 1000, SUBSTITUTE((SUBSTITUTE('Неочищенные данные'!J164, " ", "")), ",", ".") * 1000)</f>
        <v>#VALUE!</v>
      </c>
      <c r="L158" s="27" t="e">
        <f>IF(ISNUMBER('Неочищенные данные'!K164), 'Неочищенные данные'!K164 * 1000, SUBSTITUTE((SUBSTITUTE('Неочищенные данные'!K164, " ", "")), ",", ".") * 1000)</f>
        <v>#VALUE!</v>
      </c>
      <c r="M158" s="27" t="e">
        <f>IF(ISNUMBER('Неочищенные данные'!L164), 'Неочищенные данные'!L164 * 1000, SUBSTITUTE((SUBSTITUTE('Неочищенные данные'!L164, " ", "")), ",", ".") * 1000)</f>
        <v>#VALUE!</v>
      </c>
      <c r="N158" s="27" t="e">
        <f>IF(ISNUMBER('Неочищенные данные'!M164), 'Неочищенные данные'!M164 * 1000, SUBSTITUTE((SUBSTITUTE('Неочищенные данные'!M164, " ", "")), ",", ".") * 1000)</f>
        <v>#VALUE!</v>
      </c>
      <c r="O158" s="27" t="e">
        <f>IF(ISNUMBER('Неочищенные данные'!N164), 'Неочищенные данные'!N164 * 1000, SUBSTITUTE((SUBSTITUTE('Неочищенные данные'!N164, " ", "")), ",", ".") * 1000)</f>
        <v>#VALUE!</v>
      </c>
    </row>
    <row r="159" spans="1:28" ht="15.75" hidden="1" customHeight="1">
      <c r="A159" s="3" t="s">
        <v>251</v>
      </c>
      <c r="B159" s="41">
        <v>40204</v>
      </c>
      <c r="C159" s="3" t="s">
        <v>239</v>
      </c>
      <c r="D159" s="3"/>
      <c r="E159" s="27" t="e">
        <f>IF(ISNUMBER('Неочищенные данные'!D165), 'Неочищенные данные'!D165 * 1000, SUBSTITUTE((SUBSTITUTE('Неочищенные данные'!D165, " ", "")), ",", ".") * 1000)</f>
        <v>#VALUE!</v>
      </c>
      <c r="F159" s="27" t="e">
        <f>IF(ISNUMBER('Неочищенные данные'!E165), 'Неочищенные данные'!E165 * 1000, SUBSTITUTE((SUBSTITUTE('Неочищенные данные'!E165, " ", "")), ",", ".") * 1000)</f>
        <v>#VALUE!</v>
      </c>
      <c r="G159" s="27" t="e">
        <f>IF(ISNUMBER('Неочищенные данные'!F165), 'Неочищенные данные'!F165 * 1000, SUBSTITUTE((SUBSTITUTE('Неочищенные данные'!F165, " ", "")), ",", ".") * 1000)</f>
        <v>#VALUE!</v>
      </c>
      <c r="H159" s="27" t="e">
        <f>IF(ISNUMBER('Неочищенные данные'!G165), 'Неочищенные данные'!G165 * 1000, SUBSTITUTE((SUBSTITUTE('Неочищенные данные'!G165, " ", "")), ",", ".") * 1000)</f>
        <v>#VALUE!</v>
      </c>
      <c r="I159" s="27" t="e">
        <f>IF(ISNUMBER('Неочищенные данные'!H165), 'Неочищенные данные'!H165 * 1000, SUBSTITUTE((SUBSTITUTE('Неочищенные данные'!H165, " ", "")), ",", ".") * 1000)</f>
        <v>#VALUE!</v>
      </c>
      <c r="J159" s="27" t="e">
        <f>IF(ISNUMBER('Неочищенные данные'!I165), 'Неочищенные данные'!I165 * 1000, SUBSTITUTE((SUBSTITUTE('Неочищенные данные'!I165, " ", "")), ",", ".") * 1000)</f>
        <v>#VALUE!</v>
      </c>
      <c r="K159" s="27" t="e">
        <f>IF(ISNUMBER('Неочищенные данные'!J165), 'Неочищенные данные'!J165 * 1000, SUBSTITUTE((SUBSTITUTE('Неочищенные данные'!J165, " ", "")), ",", ".") * 1000)</f>
        <v>#VALUE!</v>
      </c>
      <c r="L159" s="27" t="e">
        <f>IF(ISNUMBER('Неочищенные данные'!K165), 'Неочищенные данные'!K165 * 1000, SUBSTITUTE((SUBSTITUTE('Неочищенные данные'!K165, " ", "")), ",", ".") * 1000)</f>
        <v>#VALUE!</v>
      </c>
      <c r="M159" s="27" t="e">
        <f>IF(ISNUMBER('Неочищенные данные'!L165), 'Неочищенные данные'!L165 * 1000, SUBSTITUTE((SUBSTITUTE('Неочищенные данные'!L165, " ", "")), ",", ".") * 1000)</f>
        <v>#VALUE!</v>
      </c>
      <c r="N159" s="27" t="e">
        <f>IF(ISNUMBER('Неочищенные данные'!M165), 'Неочищенные данные'!M165 * 1000, SUBSTITUTE((SUBSTITUTE('Неочищенные данные'!M165, " ", "")), ",", ".") * 1000)</f>
        <v>#VALUE!</v>
      </c>
      <c r="O159" s="27" t="e">
        <f>IF(ISNUMBER('Неочищенные данные'!N165), 'Неочищенные данные'!N165 * 1000, SUBSTITUTE((SUBSTITUTE('Неочищенные данные'!N165, " ", "")), ",", ".") * 1000)</f>
        <v>#VALUE!</v>
      </c>
    </row>
    <row r="160" spans="1:28" ht="15.75" hidden="1" customHeight="1">
      <c r="A160" s="3" t="s">
        <v>251</v>
      </c>
      <c r="B160" s="42">
        <v>39768</v>
      </c>
      <c r="C160" s="3" t="s">
        <v>68</v>
      </c>
      <c r="D160" s="3"/>
      <c r="E160" s="27" t="e">
        <f>IF(ISNUMBER('Неочищенные данные'!D166), 'Неочищенные данные'!D166 * 1000, SUBSTITUTE((SUBSTITUTE('Неочищенные данные'!D166, " ", "")), ",", ".") * 1000)</f>
        <v>#VALUE!</v>
      </c>
      <c r="F160" s="27" t="e">
        <f>IF(ISNUMBER('Неочищенные данные'!E166), 'Неочищенные данные'!E166 * 1000, SUBSTITUTE((SUBSTITUTE('Неочищенные данные'!E166, " ", "")), ",", ".") * 1000)</f>
        <v>#VALUE!</v>
      </c>
      <c r="G160" s="27" t="e">
        <f>IF(ISNUMBER('Неочищенные данные'!F166), 'Неочищенные данные'!F166 * 1000, SUBSTITUTE((SUBSTITUTE('Неочищенные данные'!F166, " ", "")), ",", ".") * 1000)</f>
        <v>#VALUE!</v>
      </c>
      <c r="H160" s="27" t="e">
        <f>IF(ISNUMBER('Неочищенные данные'!G166), 'Неочищенные данные'!G166 * 1000, SUBSTITUTE((SUBSTITUTE('Неочищенные данные'!G166, " ", "")), ",", ".") * 1000)</f>
        <v>#VALUE!</v>
      </c>
      <c r="I160" s="27" t="e">
        <f>IF(ISNUMBER('Неочищенные данные'!H166), 'Неочищенные данные'!H166 * 1000, SUBSTITUTE((SUBSTITUTE('Неочищенные данные'!H166, " ", "")), ",", ".") * 1000)</f>
        <v>#VALUE!</v>
      </c>
      <c r="J160" s="27" t="e">
        <f>IF(ISNUMBER('Неочищенные данные'!I166), 'Неочищенные данные'!I166 * 1000, SUBSTITUTE((SUBSTITUTE('Неочищенные данные'!I166, " ", "")), ",", ".") * 1000)</f>
        <v>#VALUE!</v>
      </c>
      <c r="K160" s="27" t="e">
        <f>IF(ISNUMBER('Неочищенные данные'!J166), 'Неочищенные данные'!J166 * 1000, SUBSTITUTE((SUBSTITUTE('Неочищенные данные'!J166, " ", "")), ",", ".") * 1000)</f>
        <v>#VALUE!</v>
      </c>
      <c r="L160" s="27" t="e">
        <f>IF(ISNUMBER('Неочищенные данные'!K166), 'Неочищенные данные'!K166 * 1000, SUBSTITUTE((SUBSTITUTE('Неочищенные данные'!K166, " ", "")), ",", ".") * 1000)</f>
        <v>#VALUE!</v>
      </c>
      <c r="M160" s="27" t="e">
        <f>IF(ISNUMBER('Неочищенные данные'!L166), 'Неочищенные данные'!L166 * 1000, SUBSTITUTE((SUBSTITUTE('Неочищенные данные'!L166, " ", "")), ",", ".") * 1000)</f>
        <v>#VALUE!</v>
      </c>
      <c r="N160" s="27" t="e">
        <f>IF(ISNUMBER('Неочищенные данные'!M166), 'Неочищенные данные'!M166 * 1000, SUBSTITUTE((SUBSTITUTE('Неочищенные данные'!M166, " ", "")), ",", ".") * 1000)</f>
        <v>#VALUE!</v>
      </c>
      <c r="O160" s="27" t="e">
        <f>IF(ISNUMBER('Неочищенные данные'!N166), 'Неочищенные данные'!N166 * 1000, SUBSTITUTE((SUBSTITUTE('Неочищенные данные'!N166, " ", "")), ",", ".") * 1000)</f>
        <v>#VALUE!</v>
      </c>
    </row>
    <row r="161" spans="1:28" ht="15.75" customHeight="1">
      <c r="A161" s="3" t="s">
        <v>152</v>
      </c>
      <c r="B161" s="29">
        <v>43119</v>
      </c>
      <c r="C161" s="3" t="s">
        <v>153</v>
      </c>
      <c r="D161" s="3" t="e">
        <f ca="1">_xludf.IFNA(VLOOKUP(C161, Рейтинг!$A$2:$C$22, 3, FALSE), VLOOKUP(C161, Рейтинг!$B$2:$C$22, 2, FALSE))</f>
        <v>#NAME?</v>
      </c>
      <c r="E161" s="27">
        <f>IF(ISNUMBER('Неочищенные данные'!D168), 'Неочищенные данные'!D168 * 1000, SUBSTITUTE((SUBSTITUTE('Неочищенные данные'!D168, " ", "")), ",", ".") * 1000)</f>
        <v>115427000</v>
      </c>
      <c r="F161" s="27" t="e">
        <f>IF(ISNUMBER('Неочищенные данные'!E168), 'Неочищенные данные'!E168 * 1000, SUBSTITUTE((SUBSTITUTE('Неочищенные данные'!E168, " ", "")), ",", ".") * 1000)</f>
        <v>#VALUE!</v>
      </c>
      <c r="G161" s="27">
        <f>IF(ISNUMBER('Неочищенные данные'!F168), 'Неочищенные данные'!F168 * 1000, SUBSTITUTE((SUBSTITUTE('Неочищенные данные'!F168, " ", "")), ",", ".") * 1000)</f>
        <v>101638290000</v>
      </c>
      <c r="H161" s="27">
        <f>IF(ISNUMBER('Неочищенные данные'!G168), 'Неочищенные данные'!G168 * 1000, SUBSTITUTE((SUBSTITUTE('Неочищенные данные'!G168, " ", "")), ",", ".") * 1000)</f>
        <v>0</v>
      </c>
      <c r="I161" s="27">
        <f>IF(ISNUMBER('Неочищенные данные'!H168), 'Неочищенные данные'!H168 * 1000, SUBSTITUTE((SUBSTITUTE('Неочищенные данные'!H168, " ", "")), ",", ".") * 1000)</f>
        <v>0</v>
      </c>
      <c r="J161" s="27">
        <f>IF(ISNUMBER('Неочищенные данные'!I168), 'Неочищенные данные'!I168 * 1000, SUBSTITUTE((SUBSTITUTE('Неочищенные данные'!I168, " ", "")), ",", ".") * 1000)</f>
        <v>98849296000</v>
      </c>
      <c r="K161" s="27">
        <f>IF(ISNUMBER('Неочищенные данные'!J168), 'Неочищенные данные'!J168 * 1000, SUBSTITUTE((SUBSTITUTE('Неочищенные данные'!J168, " ", "")), ",", ".") * 1000)</f>
        <v>98317633000</v>
      </c>
      <c r="L161" s="27">
        <f>IF(ISNUMBER('Неочищенные данные'!K168), 'Неочищенные данные'!K168 * 1000, SUBSTITUTE((SUBSTITUTE('Неочищенные данные'!K168, " ", "")), ",", ".") * 1000)</f>
        <v>2788994000</v>
      </c>
      <c r="M161" s="27">
        <f>IF(ISNUMBER('Неочищенные данные'!L168), 'Неочищенные данные'!L168 * 1000, SUBSTITUTE((SUBSTITUTE('Неочищенные данные'!L168, " ", "")), ",", ".") * 1000)</f>
        <v>496680000</v>
      </c>
      <c r="N161" s="27">
        <f>IF(ISNUMBER('Неочищенные данные'!M168), 'Неочищенные данные'!M168 * 1000, SUBSTITUTE((SUBSTITUTE('Неочищенные данные'!M168, " ", "")), ",", ".") * 1000)</f>
        <v>29171493000</v>
      </c>
      <c r="O161" s="27">
        <f>IF(ISNUMBER('Неочищенные данные'!N168), 'Неочищенные данные'!N168 * 1000, SUBSTITUTE((SUBSTITUTE('Неочищенные данные'!N168, " ", "")), ",", ".") * 1000)</f>
        <v>1859092000</v>
      </c>
      <c r="P161" s="1">
        <f>VLOOKUP(YEAR(B161), 'ИПЦ ГКС'!$B$5:$D$34, 3, TRUE)</f>
        <v>4.2600000000000051</v>
      </c>
      <c r="Q161" s="28">
        <f>VLOOKUP(B161, RUONIA!A166:B2631, 2, FALSE)</f>
        <v>7.01</v>
      </c>
      <c r="R161" s="1">
        <f>VLOOKUP(B161, Treasury!$D$1:$G$3498, 2, FALSE)</f>
        <v>2.06</v>
      </c>
      <c r="S161" s="1">
        <f>VLOOKUP(B161, Treasury!$D$1:$G$3498, 3, FALSE)</f>
        <v>2.4500000000000002</v>
      </c>
      <c r="T161" s="1">
        <f>VLOOKUP(B161, Treasury!$D$1:$G$3498, 4, FALSE)</f>
        <v>2.64</v>
      </c>
      <c r="U161" s="1">
        <f>VLOOKUP(B161, 'OFZ Yield'!$A:$M, 5, FALSE)</f>
        <v>6.72</v>
      </c>
      <c r="V161" s="1">
        <f>VLOOKUP(B161, 'OFZ Yield'!$A:$M, 7, FALSE)</f>
        <v>6.86</v>
      </c>
      <c r="W161" s="1">
        <f>VLOOKUP(B161, 'OFZ Yield'!$A:$M, 9, FALSE)</f>
        <v>7.2</v>
      </c>
      <c r="X161" s="1" t="str">
        <f>VLOOKUP(B161, IMOEX!$A$1:$B$3284, 2, FALSE)</f>
        <v>2.286,33</v>
      </c>
      <c r="Y161" s="1">
        <f>M161 / L161</f>
        <v>0.17808571836296527</v>
      </c>
      <c r="Z161" s="1">
        <f>J161 / L161</f>
        <v>35.442634871211624</v>
      </c>
      <c r="AA161" s="1" t="e">
        <f ca="1">_xludf.IFNA(VLOOKUP(A161, 'Неочищенные данные'!A168:AI602, 35, FALSE), 0)</f>
        <v>#NAME?</v>
      </c>
      <c r="AB161" s="1">
        <f>IF(NOT(H161 = 0), 1, 0)</f>
        <v>0</v>
      </c>
    </row>
    <row r="162" spans="1:28" ht="15.75" hidden="1" customHeight="1">
      <c r="A162" s="3" t="s">
        <v>152</v>
      </c>
      <c r="B162" s="41">
        <v>43000</v>
      </c>
      <c r="C162" s="3" t="s">
        <v>153</v>
      </c>
      <c r="D162" s="3"/>
      <c r="E162" s="27" t="e">
        <f>IF(ISNUMBER('Неочищенные данные'!D169), 'Неочищенные данные'!D169 * 1000, SUBSTITUTE((SUBSTITUTE('Неочищенные данные'!D169, " ", "")), ",", ".") * 1000)</f>
        <v>#VALUE!</v>
      </c>
      <c r="F162" s="27" t="e">
        <f>IF(ISNUMBER('Неочищенные данные'!E169), 'Неочищенные данные'!E169 * 1000, SUBSTITUTE((SUBSTITUTE('Неочищенные данные'!E169, " ", "")), ",", ".") * 1000)</f>
        <v>#VALUE!</v>
      </c>
      <c r="G162" s="27" t="e">
        <f>IF(ISNUMBER('Неочищенные данные'!F169), 'Неочищенные данные'!F169 * 1000, SUBSTITUTE((SUBSTITUTE('Неочищенные данные'!F169, " ", "")), ",", ".") * 1000)</f>
        <v>#VALUE!</v>
      </c>
      <c r="H162" s="27" t="e">
        <f>IF(ISNUMBER('Неочищенные данные'!G169), 'Неочищенные данные'!G169 * 1000, SUBSTITUTE((SUBSTITUTE('Неочищенные данные'!G169, " ", "")), ",", ".") * 1000)</f>
        <v>#VALUE!</v>
      </c>
      <c r="I162" s="27" t="e">
        <f>IF(ISNUMBER('Неочищенные данные'!H169), 'Неочищенные данные'!H169 * 1000, SUBSTITUTE((SUBSTITUTE('Неочищенные данные'!H169, " ", "")), ",", ".") * 1000)</f>
        <v>#VALUE!</v>
      </c>
      <c r="J162" s="27" t="e">
        <f>IF(ISNUMBER('Неочищенные данные'!I169), 'Неочищенные данные'!I169 * 1000, SUBSTITUTE((SUBSTITUTE('Неочищенные данные'!I169, " ", "")), ",", ".") * 1000)</f>
        <v>#VALUE!</v>
      </c>
      <c r="K162" s="27" t="e">
        <f>IF(ISNUMBER('Неочищенные данные'!J169), 'Неочищенные данные'!J169 * 1000, SUBSTITUTE((SUBSTITUTE('Неочищенные данные'!J169, " ", "")), ",", ".") * 1000)</f>
        <v>#VALUE!</v>
      </c>
      <c r="L162" s="27" t="e">
        <f>IF(ISNUMBER('Неочищенные данные'!K169), 'Неочищенные данные'!K169 * 1000, SUBSTITUTE((SUBSTITUTE('Неочищенные данные'!K169, " ", "")), ",", ".") * 1000)</f>
        <v>#VALUE!</v>
      </c>
      <c r="M162" s="27" t="e">
        <f>IF(ISNUMBER('Неочищенные данные'!L169), 'Неочищенные данные'!L169 * 1000, SUBSTITUTE((SUBSTITUTE('Неочищенные данные'!L169, " ", "")), ",", ".") * 1000)</f>
        <v>#VALUE!</v>
      </c>
      <c r="N162" s="27" t="e">
        <f>IF(ISNUMBER('Неочищенные данные'!M169), 'Неочищенные данные'!M169 * 1000, SUBSTITUTE((SUBSTITUTE('Неочищенные данные'!M169, " ", "")), ",", ".") * 1000)</f>
        <v>#VALUE!</v>
      </c>
      <c r="O162" s="27" t="e">
        <f>IF(ISNUMBER('Неочищенные данные'!N169), 'Неочищенные данные'!N169 * 1000, SUBSTITUTE((SUBSTITUTE('Неочищенные данные'!N169, " ", "")), ",", ".") * 1000)</f>
        <v>#VALUE!</v>
      </c>
    </row>
    <row r="163" spans="1:28" ht="15.75" hidden="1" customHeight="1">
      <c r="A163" s="3" t="s">
        <v>152</v>
      </c>
      <c r="B163" s="41">
        <v>42949</v>
      </c>
      <c r="C163" s="3" t="s">
        <v>153</v>
      </c>
      <c r="D163" s="3"/>
      <c r="E163" s="27" t="e">
        <f>IF(ISNUMBER('Неочищенные данные'!D170), 'Неочищенные данные'!D170 * 1000, SUBSTITUTE((SUBSTITUTE('Неочищенные данные'!D170, " ", "")), ",", ".") * 1000)</f>
        <v>#VALUE!</v>
      </c>
      <c r="F163" s="27" t="e">
        <f>IF(ISNUMBER('Неочищенные данные'!E170), 'Неочищенные данные'!E170 * 1000, SUBSTITUTE((SUBSTITUTE('Неочищенные данные'!E170, " ", "")), ",", ".") * 1000)</f>
        <v>#VALUE!</v>
      </c>
      <c r="G163" s="27" t="e">
        <f>IF(ISNUMBER('Неочищенные данные'!F170), 'Неочищенные данные'!F170 * 1000, SUBSTITUTE((SUBSTITUTE('Неочищенные данные'!F170, " ", "")), ",", ".") * 1000)</f>
        <v>#VALUE!</v>
      </c>
      <c r="H163" s="27" t="e">
        <f>IF(ISNUMBER('Неочищенные данные'!G170), 'Неочищенные данные'!G170 * 1000, SUBSTITUTE((SUBSTITUTE('Неочищенные данные'!G170, " ", "")), ",", ".") * 1000)</f>
        <v>#VALUE!</v>
      </c>
      <c r="I163" s="27" t="e">
        <f>IF(ISNUMBER('Неочищенные данные'!H170), 'Неочищенные данные'!H170 * 1000, SUBSTITUTE((SUBSTITUTE('Неочищенные данные'!H170, " ", "")), ",", ".") * 1000)</f>
        <v>#VALUE!</v>
      </c>
      <c r="J163" s="27" t="e">
        <f>IF(ISNUMBER('Неочищенные данные'!I170), 'Неочищенные данные'!I170 * 1000, SUBSTITUTE((SUBSTITUTE('Неочищенные данные'!I170, " ", "")), ",", ".") * 1000)</f>
        <v>#VALUE!</v>
      </c>
      <c r="K163" s="27" t="e">
        <f>IF(ISNUMBER('Неочищенные данные'!J170), 'Неочищенные данные'!J170 * 1000, SUBSTITUTE((SUBSTITUTE('Неочищенные данные'!J170, " ", "")), ",", ".") * 1000)</f>
        <v>#VALUE!</v>
      </c>
      <c r="L163" s="27" t="e">
        <f>IF(ISNUMBER('Неочищенные данные'!K170), 'Неочищенные данные'!K170 * 1000, SUBSTITUTE((SUBSTITUTE('Неочищенные данные'!K170, " ", "")), ",", ".") * 1000)</f>
        <v>#VALUE!</v>
      </c>
      <c r="M163" s="27" t="e">
        <f>IF(ISNUMBER('Неочищенные данные'!L170), 'Неочищенные данные'!L170 * 1000, SUBSTITUTE((SUBSTITUTE('Неочищенные данные'!L170, " ", "")), ",", ".") * 1000)</f>
        <v>#VALUE!</v>
      </c>
      <c r="N163" s="27" t="e">
        <f>IF(ISNUMBER('Неочищенные данные'!M170), 'Неочищенные данные'!M170 * 1000, SUBSTITUTE((SUBSTITUTE('Неочищенные данные'!M170, " ", "")), ",", ".") * 1000)</f>
        <v>#VALUE!</v>
      </c>
      <c r="O163" s="27" t="e">
        <f>IF(ISNUMBER('Неочищенные данные'!N170), 'Неочищенные данные'!N170 * 1000, SUBSTITUTE((SUBSTITUTE('Неочищенные данные'!N170, " ", "")), ",", ".") * 1000)</f>
        <v>#VALUE!</v>
      </c>
    </row>
    <row r="164" spans="1:28" ht="15.75" hidden="1" customHeight="1">
      <c r="A164" s="3" t="s">
        <v>152</v>
      </c>
      <c r="B164" s="41">
        <v>42597</v>
      </c>
      <c r="C164" s="3" t="s">
        <v>37</v>
      </c>
      <c r="D164" s="3"/>
      <c r="E164" s="27" t="e">
        <f>IF(ISNUMBER('Неочищенные данные'!D171), 'Неочищенные данные'!D171 * 1000, SUBSTITUTE((SUBSTITUTE('Неочищенные данные'!D171, " ", "")), ",", ".") * 1000)</f>
        <v>#VALUE!</v>
      </c>
      <c r="F164" s="27" t="e">
        <f>IF(ISNUMBER('Неочищенные данные'!E171), 'Неочищенные данные'!E171 * 1000, SUBSTITUTE((SUBSTITUTE('Неочищенные данные'!E171, " ", "")), ",", ".") * 1000)</f>
        <v>#VALUE!</v>
      </c>
      <c r="G164" s="27" t="e">
        <f>IF(ISNUMBER('Неочищенные данные'!F171), 'Неочищенные данные'!F171 * 1000, SUBSTITUTE((SUBSTITUTE('Неочищенные данные'!F171, " ", "")), ",", ".") * 1000)</f>
        <v>#VALUE!</v>
      </c>
      <c r="H164" s="27" t="e">
        <f>IF(ISNUMBER('Неочищенные данные'!G171), 'Неочищенные данные'!G171 * 1000, SUBSTITUTE((SUBSTITUTE('Неочищенные данные'!G171, " ", "")), ",", ".") * 1000)</f>
        <v>#VALUE!</v>
      </c>
      <c r="I164" s="27" t="e">
        <f>IF(ISNUMBER('Неочищенные данные'!H171), 'Неочищенные данные'!H171 * 1000, SUBSTITUTE((SUBSTITUTE('Неочищенные данные'!H171, " ", "")), ",", ".") * 1000)</f>
        <v>#VALUE!</v>
      </c>
      <c r="J164" s="27" t="e">
        <f>IF(ISNUMBER('Неочищенные данные'!I171), 'Неочищенные данные'!I171 * 1000, SUBSTITUTE((SUBSTITUTE('Неочищенные данные'!I171, " ", "")), ",", ".") * 1000)</f>
        <v>#VALUE!</v>
      </c>
      <c r="K164" s="27" t="e">
        <f>IF(ISNUMBER('Неочищенные данные'!J171), 'Неочищенные данные'!J171 * 1000, SUBSTITUTE((SUBSTITUTE('Неочищенные данные'!J171, " ", "")), ",", ".") * 1000)</f>
        <v>#VALUE!</v>
      </c>
      <c r="L164" s="27" t="e">
        <f>IF(ISNUMBER('Неочищенные данные'!K171), 'Неочищенные данные'!K171 * 1000, SUBSTITUTE((SUBSTITUTE('Неочищенные данные'!K171, " ", "")), ",", ".") * 1000)</f>
        <v>#VALUE!</v>
      </c>
      <c r="M164" s="27" t="e">
        <f>IF(ISNUMBER('Неочищенные данные'!L171), 'Неочищенные данные'!L171 * 1000, SUBSTITUTE((SUBSTITUTE('Неочищенные данные'!L171, " ", "")), ",", ".") * 1000)</f>
        <v>#VALUE!</v>
      </c>
      <c r="N164" s="27" t="e">
        <f>IF(ISNUMBER('Неочищенные данные'!M171), 'Неочищенные данные'!M171 * 1000, SUBSTITUTE((SUBSTITUTE('Неочищенные данные'!M171, " ", "")), ",", ".") * 1000)</f>
        <v>#VALUE!</v>
      </c>
      <c r="O164" s="27" t="e">
        <f>IF(ISNUMBER('Неочищенные данные'!N171), 'Неочищенные данные'!N171 * 1000, SUBSTITUTE((SUBSTITUTE('Неочищенные данные'!N171, " ", "")), ",", ".") * 1000)</f>
        <v>#VALUE!</v>
      </c>
    </row>
    <row r="165" spans="1:28" ht="15.75" hidden="1" customHeight="1">
      <c r="A165" s="3" t="s">
        <v>152</v>
      </c>
      <c r="B165" s="41">
        <v>42122</v>
      </c>
      <c r="C165" s="3" t="s">
        <v>37</v>
      </c>
      <c r="D165" s="3"/>
      <c r="E165" s="27" t="e">
        <f>IF(ISNUMBER('Неочищенные данные'!D172), 'Неочищенные данные'!D172 * 1000, SUBSTITUTE((SUBSTITUTE('Неочищенные данные'!D172, " ", "")), ",", ".") * 1000)</f>
        <v>#VALUE!</v>
      </c>
      <c r="F165" s="27" t="e">
        <f>IF(ISNUMBER('Неочищенные данные'!E172), 'Неочищенные данные'!E172 * 1000, SUBSTITUTE((SUBSTITUTE('Неочищенные данные'!E172, " ", "")), ",", ".") * 1000)</f>
        <v>#VALUE!</v>
      </c>
      <c r="G165" s="27" t="e">
        <f>IF(ISNUMBER('Неочищенные данные'!F172), 'Неочищенные данные'!F172 * 1000, SUBSTITUTE((SUBSTITUTE('Неочищенные данные'!F172, " ", "")), ",", ".") * 1000)</f>
        <v>#VALUE!</v>
      </c>
      <c r="H165" s="27" t="e">
        <f>IF(ISNUMBER('Неочищенные данные'!G172), 'Неочищенные данные'!G172 * 1000, SUBSTITUTE((SUBSTITUTE('Неочищенные данные'!G172, " ", "")), ",", ".") * 1000)</f>
        <v>#VALUE!</v>
      </c>
      <c r="I165" s="27" t="e">
        <f>IF(ISNUMBER('Неочищенные данные'!H172), 'Неочищенные данные'!H172 * 1000, SUBSTITUTE((SUBSTITUTE('Неочищенные данные'!H172, " ", "")), ",", ".") * 1000)</f>
        <v>#VALUE!</v>
      </c>
      <c r="J165" s="27" t="e">
        <f>IF(ISNUMBER('Неочищенные данные'!I172), 'Неочищенные данные'!I172 * 1000, SUBSTITUTE((SUBSTITUTE('Неочищенные данные'!I172, " ", "")), ",", ".") * 1000)</f>
        <v>#VALUE!</v>
      </c>
      <c r="K165" s="27" t="e">
        <f>IF(ISNUMBER('Неочищенные данные'!J172), 'Неочищенные данные'!J172 * 1000, SUBSTITUTE((SUBSTITUTE('Неочищенные данные'!J172, " ", "")), ",", ".") * 1000)</f>
        <v>#VALUE!</v>
      </c>
      <c r="L165" s="27" t="e">
        <f>IF(ISNUMBER('Неочищенные данные'!K172), 'Неочищенные данные'!K172 * 1000, SUBSTITUTE((SUBSTITUTE('Неочищенные данные'!K172, " ", "")), ",", ".") * 1000)</f>
        <v>#VALUE!</v>
      </c>
      <c r="M165" s="27" t="e">
        <f>IF(ISNUMBER('Неочищенные данные'!L172), 'Неочищенные данные'!L172 * 1000, SUBSTITUTE((SUBSTITUTE('Неочищенные данные'!L172, " ", "")), ",", ".") * 1000)</f>
        <v>#VALUE!</v>
      </c>
      <c r="N165" s="27" t="e">
        <f>IF(ISNUMBER('Неочищенные данные'!M172), 'Неочищенные данные'!M172 * 1000, SUBSTITUTE((SUBSTITUTE('Неочищенные данные'!M172, " ", "")), ",", ".") * 1000)</f>
        <v>#VALUE!</v>
      </c>
      <c r="O165" s="27" t="e">
        <f>IF(ISNUMBER('Неочищенные данные'!N172), 'Неочищенные данные'!N172 * 1000, SUBSTITUTE((SUBSTITUTE('Неочищенные данные'!N172, " ", "")), ",", ".") * 1000)</f>
        <v>#VALUE!</v>
      </c>
    </row>
    <row r="166" spans="1:28" ht="15.75" hidden="1" customHeight="1">
      <c r="A166" s="3" t="s">
        <v>152</v>
      </c>
      <c r="B166" s="41">
        <v>41654</v>
      </c>
      <c r="C166" s="3" t="s">
        <v>37</v>
      </c>
      <c r="D166" s="3"/>
      <c r="E166" s="27" t="e">
        <f>IF(ISNUMBER('Неочищенные данные'!D173), 'Неочищенные данные'!D173 * 1000, SUBSTITUTE((SUBSTITUTE('Неочищенные данные'!D173, " ", "")), ",", ".") * 1000)</f>
        <v>#VALUE!</v>
      </c>
      <c r="F166" s="27" t="e">
        <f>IF(ISNUMBER('Неочищенные данные'!E173), 'Неочищенные данные'!E173 * 1000, SUBSTITUTE((SUBSTITUTE('Неочищенные данные'!E173, " ", "")), ",", ".") * 1000)</f>
        <v>#VALUE!</v>
      </c>
      <c r="G166" s="27" t="e">
        <f>IF(ISNUMBER('Неочищенные данные'!F173), 'Неочищенные данные'!F173 * 1000, SUBSTITUTE((SUBSTITUTE('Неочищенные данные'!F173, " ", "")), ",", ".") * 1000)</f>
        <v>#VALUE!</v>
      </c>
      <c r="H166" s="27" t="e">
        <f>IF(ISNUMBER('Неочищенные данные'!G173), 'Неочищенные данные'!G173 * 1000, SUBSTITUTE((SUBSTITUTE('Неочищенные данные'!G173, " ", "")), ",", ".") * 1000)</f>
        <v>#VALUE!</v>
      </c>
      <c r="I166" s="27" t="e">
        <f>IF(ISNUMBER('Неочищенные данные'!H173), 'Неочищенные данные'!H173 * 1000, SUBSTITUTE((SUBSTITUTE('Неочищенные данные'!H173, " ", "")), ",", ".") * 1000)</f>
        <v>#VALUE!</v>
      </c>
      <c r="J166" s="27" t="e">
        <f>IF(ISNUMBER('Неочищенные данные'!I173), 'Неочищенные данные'!I173 * 1000, SUBSTITUTE((SUBSTITUTE('Неочищенные данные'!I173, " ", "")), ",", ".") * 1000)</f>
        <v>#VALUE!</v>
      </c>
      <c r="K166" s="27" t="e">
        <f>IF(ISNUMBER('Неочищенные данные'!J173), 'Неочищенные данные'!J173 * 1000, SUBSTITUTE((SUBSTITUTE('Неочищенные данные'!J173, " ", "")), ",", ".") * 1000)</f>
        <v>#VALUE!</v>
      </c>
      <c r="L166" s="27" t="e">
        <f>IF(ISNUMBER('Неочищенные данные'!K173), 'Неочищенные данные'!K173 * 1000, SUBSTITUTE((SUBSTITUTE('Неочищенные данные'!K173, " ", "")), ",", ".") * 1000)</f>
        <v>#VALUE!</v>
      </c>
      <c r="M166" s="27" t="e">
        <f>IF(ISNUMBER('Неочищенные данные'!L173), 'Неочищенные данные'!L173 * 1000, SUBSTITUTE((SUBSTITUTE('Неочищенные данные'!L173, " ", "")), ",", ".") * 1000)</f>
        <v>#VALUE!</v>
      </c>
      <c r="N166" s="27" t="e">
        <f>IF(ISNUMBER('Неочищенные данные'!M173), 'Неочищенные данные'!M173 * 1000, SUBSTITUTE((SUBSTITUTE('Неочищенные данные'!M173, " ", "")), ",", ".") * 1000)</f>
        <v>#VALUE!</v>
      </c>
      <c r="O166" s="27" t="e">
        <f>IF(ISNUMBER('Неочищенные данные'!N173), 'Неочищенные данные'!N173 * 1000, SUBSTITUTE((SUBSTITUTE('Неочищенные данные'!N173, " ", "")), ",", ".") * 1000)</f>
        <v>#VALUE!</v>
      </c>
    </row>
    <row r="167" spans="1:28" ht="15.75" hidden="1" customHeight="1">
      <c r="A167" s="3" t="s">
        <v>152</v>
      </c>
      <c r="B167" s="41">
        <v>40204</v>
      </c>
      <c r="C167" s="3" t="s">
        <v>239</v>
      </c>
      <c r="D167" s="3"/>
      <c r="E167" s="27" t="e">
        <f>IF(ISNUMBER('Неочищенные данные'!D174), 'Неочищенные данные'!D174 * 1000, SUBSTITUTE((SUBSTITUTE('Неочищенные данные'!D174, " ", "")), ",", ".") * 1000)</f>
        <v>#VALUE!</v>
      </c>
      <c r="F167" s="27" t="e">
        <f>IF(ISNUMBER('Неочищенные данные'!E174), 'Неочищенные данные'!E174 * 1000, SUBSTITUTE((SUBSTITUTE('Неочищенные данные'!E174, " ", "")), ",", ".") * 1000)</f>
        <v>#VALUE!</v>
      </c>
      <c r="G167" s="27" t="e">
        <f>IF(ISNUMBER('Неочищенные данные'!F174), 'Неочищенные данные'!F174 * 1000, SUBSTITUTE((SUBSTITUTE('Неочищенные данные'!F174, " ", "")), ",", ".") * 1000)</f>
        <v>#VALUE!</v>
      </c>
      <c r="H167" s="27" t="e">
        <f>IF(ISNUMBER('Неочищенные данные'!G174), 'Неочищенные данные'!G174 * 1000, SUBSTITUTE((SUBSTITUTE('Неочищенные данные'!G174, " ", "")), ",", ".") * 1000)</f>
        <v>#VALUE!</v>
      </c>
      <c r="I167" s="27" t="e">
        <f>IF(ISNUMBER('Неочищенные данные'!H174), 'Неочищенные данные'!H174 * 1000, SUBSTITUTE((SUBSTITUTE('Неочищенные данные'!H174, " ", "")), ",", ".") * 1000)</f>
        <v>#VALUE!</v>
      </c>
      <c r="J167" s="27" t="e">
        <f>IF(ISNUMBER('Неочищенные данные'!I174), 'Неочищенные данные'!I174 * 1000, SUBSTITUTE((SUBSTITUTE('Неочищенные данные'!I174, " ", "")), ",", ".") * 1000)</f>
        <v>#VALUE!</v>
      </c>
      <c r="K167" s="27" t="e">
        <f>IF(ISNUMBER('Неочищенные данные'!J174), 'Неочищенные данные'!J174 * 1000, SUBSTITUTE((SUBSTITUTE('Неочищенные данные'!J174, " ", "")), ",", ".") * 1000)</f>
        <v>#VALUE!</v>
      </c>
      <c r="L167" s="27" t="e">
        <f>IF(ISNUMBER('Неочищенные данные'!K174), 'Неочищенные данные'!K174 * 1000, SUBSTITUTE((SUBSTITUTE('Неочищенные данные'!K174, " ", "")), ",", ".") * 1000)</f>
        <v>#VALUE!</v>
      </c>
      <c r="M167" s="27" t="e">
        <f>IF(ISNUMBER('Неочищенные данные'!L174), 'Неочищенные данные'!L174 * 1000, SUBSTITUTE((SUBSTITUTE('Неочищенные данные'!L174, " ", "")), ",", ".") * 1000)</f>
        <v>#VALUE!</v>
      </c>
      <c r="N167" s="27" t="e">
        <f>IF(ISNUMBER('Неочищенные данные'!M174), 'Неочищенные данные'!M174 * 1000, SUBSTITUTE((SUBSTITUTE('Неочищенные данные'!M174, " ", "")), ",", ".") * 1000)</f>
        <v>#VALUE!</v>
      </c>
      <c r="O167" s="27" t="e">
        <f>IF(ISNUMBER('Неочищенные данные'!N174), 'Неочищенные данные'!N174 * 1000, SUBSTITUTE((SUBSTITUTE('Неочищенные данные'!N174, " ", "")), ",", ".") * 1000)</f>
        <v>#VALUE!</v>
      </c>
    </row>
    <row r="168" spans="1:28" ht="15.75" hidden="1" customHeight="1">
      <c r="A168" s="3" t="s">
        <v>152</v>
      </c>
      <c r="B168" s="42">
        <v>39768</v>
      </c>
      <c r="C168" s="3" t="s">
        <v>242</v>
      </c>
      <c r="D168" s="3"/>
      <c r="E168" s="27" t="e">
        <f>IF(ISNUMBER('Неочищенные данные'!D175), 'Неочищенные данные'!D175 * 1000, SUBSTITUTE((SUBSTITUTE('Неочищенные данные'!D175, " ", "")), ",", ".") * 1000)</f>
        <v>#VALUE!</v>
      </c>
      <c r="F168" s="27" t="e">
        <f>IF(ISNUMBER('Неочищенные данные'!E175), 'Неочищенные данные'!E175 * 1000, SUBSTITUTE((SUBSTITUTE('Неочищенные данные'!E175, " ", "")), ",", ".") * 1000)</f>
        <v>#VALUE!</v>
      </c>
      <c r="G168" s="27" t="e">
        <f>IF(ISNUMBER('Неочищенные данные'!F175), 'Неочищенные данные'!F175 * 1000, SUBSTITUTE((SUBSTITUTE('Неочищенные данные'!F175, " ", "")), ",", ".") * 1000)</f>
        <v>#VALUE!</v>
      </c>
      <c r="H168" s="27" t="e">
        <f>IF(ISNUMBER('Неочищенные данные'!G175), 'Неочищенные данные'!G175 * 1000, SUBSTITUTE((SUBSTITUTE('Неочищенные данные'!G175, " ", "")), ",", ".") * 1000)</f>
        <v>#VALUE!</v>
      </c>
      <c r="I168" s="27" t="e">
        <f>IF(ISNUMBER('Неочищенные данные'!H175), 'Неочищенные данные'!H175 * 1000, SUBSTITUTE((SUBSTITUTE('Неочищенные данные'!H175, " ", "")), ",", ".") * 1000)</f>
        <v>#VALUE!</v>
      </c>
      <c r="J168" s="27" t="e">
        <f>IF(ISNUMBER('Неочищенные данные'!I175), 'Неочищенные данные'!I175 * 1000, SUBSTITUTE((SUBSTITUTE('Неочищенные данные'!I175, " ", "")), ",", ".") * 1000)</f>
        <v>#VALUE!</v>
      </c>
      <c r="K168" s="27" t="e">
        <f>IF(ISNUMBER('Неочищенные данные'!J175), 'Неочищенные данные'!J175 * 1000, SUBSTITUTE((SUBSTITUTE('Неочищенные данные'!J175, " ", "")), ",", ".") * 1000)</f>
        <v>#VALUE!</v>
      </c>
      <c r="L168" s="27" t="e">
        <f>IF(ISNUMBER('Неочищенные данные'!K175), 'Неочищенные данные'!K175 * 1000, SUBSTITUTE((SUBSTITUTE('Неочищенные данные'!K175, " ", "")), ",", ".") * 1000)</f>
        <v>#VALUE!</v>
      </c>
      <c r="M168" s="27" t="e">
        <f>IF(ISNUMBER('Неочищенные данные'!L175), 'Неочищенные данные'!L175 * 1000, SUBSTITUTE((SUBSTITUTE('Неочищенные данные'!L175, " ", "")), ",", ".") * 1000)</f>
        <v>#VALUE!</v>
      </c>
      <c r="N168" s="27" t="e">
        <f>IF(ISNUMBER('Неочищенные данные'!M175), 'Неочищенные данные'!M175 * 1000, SUBSTITUTE((SUBSTITUTE('Неочищенные данные'!M175, " ", "")), ",", ".") * 1000)</f>
        <v>#VALUE!</v>
      </c>
      <c r="O168" s="27" t="e">
        <f>IF(ISNUMBER('Неочищенные данные'!N175), 'Неочищенные данные'!N175 * 1000, SUBSTITUTE((SUBSTITUTE('Неочищенные данные'!N175, " ", "")), ",", ".") * 1000)</f>
        <v>#VALUE!</v>
      </c>
    </row>
    <row r="169" spans="1:28" ht="15.75" hidden="1" customHeight="1">
      <c r="A169" s="3" t="s">
        <v>155</v>
      </c>
      <c r="B169" s="41">
        <v>42620</v>
      </c>
      <c r="C169" s="3" t="s">
        <v>239</v>
      </c>
      <c r="D169" s="3"/>
      <c r="E169" s="27" t="e">
        <f>IF(ISNUMBER('Неочищенные данные'!D176), 'Неочищенные данные'!D176 * 1000, SUBSTITUTE((SUBSTITUTE('Неочищенные данные'!D176, " ", "")), ",", ".") * 1000)</f>
        <v>#VALUE!</v>
      </c>
      <c r="F169" s="27" t="e">
        <f>IF(ISNUMBER('Неочищенные данные'!E176), 'Неочищенные данные'!E176 * 1000, SUBSTITUTE((SUBSTITUTE('Неочищенные данные'!E176, " ", "")), ",", ".") * 1000)</f>
        <v>#VALUE!</v>
      </c>
      <c r="G169" s="27" t="e">
        <f>IF(ISNUMBER('Неочищенные данные'!F176), 'Неочищенные данные'!F176 * 1000, SUBSTITUTE((SUBSTITUTE('Неочищенные данные'!F176, " ", "")), ",", ".") * 1000)</f>
        <v>#VALUE!</v>
      </c>
      <c r="H169" s="27" t="e">
        <f>IF(ISNUMBER('Неочищенные данные'!G176), 'Неочищенные данные'!G176 * 1000, SUBSTITUTE((SUBSTITUTE('Неочищенные данные'!G176, " ", "")), ",", ".") * 1000)</f>
        <v>#VALUE!</v>
      </c>
      <c r="I169" s="27" t="e">
        <f>IF(ISNUMBER('Неочищенные данные'!H176), 'Неочищенные данные'!H176 * 1000, SUBSTITUTE((SUBSTITUTE('Неочищенные данные'!H176, " ", "")), ",", ".") * 1000)</f>
        <v>#VALUE!</v>
      </c>
      <c r="J169" s="27" t="e">
        <f>IF(ISNUMBER('Неочищенные данные'!I176), 'Неочищенные данные'!I176 * 1000, SUBSTITUTE((SUBSTITUTE('Неочищенные данные'!I176, " ", "")), ",", ".") * 1000)</f>
        <v>#VALUE!</v>
      </c>
      <c r="K169" s="27" t="e">
        <f>IF(ISNUMBER('Неочищенные данные'!J176), 'Неочищенные данные'!J176 * 1000, SUBSTITUTE((SUBSTITUTE('Неочищенные данные'!J176, " ", "")), ",", ".") * 1000)</f>
        <v>#VALUE!</v>
      </c>
      <c r="L169" s="27" t="e">
        <f>IF(ISNUMBER('Неочищенные данные'!K176), 'Неочищенные данные'!K176 * 1000, SUBSTITUTE((SUBSTITUTE('Неочищенные данные'!K176, " ", "")), ",", ".") * 1000)</f>
        <v>#VALUE!</v>
      </c>
      <c r="M169" s="27" t="e">
        <f>IF(ISNUMBER('Неочищенные данные'!L176), 'Неочищенные данные'!L176 * 1000, SUBSTITUTE((SUBSTITUTE('Неочищенные данные'!L176, " ", "")), ",", ".") * 1000)</f>
        <v>#VALUE!</v>
      </c>
      <c r="N169" s="27" t="e">
        <f>IF(ISNUMBER('Неочищенные данные'!M176), 'Неочищенные данные'!M176 * 1000, SUBSTITUTE((SUBSTITUTE('Неочищенные данные'!M176, " ", "")), ",", ".") * 1000)</f>
        <v>#VALUE!</v>
      </c>
      <c r="O169" s="27" t="e">
        <f>IF(ISNUMBER('Неочищенные данные'!N176), 'Неочищенные данные'!N176 * 1000, SUBSTITUTE((SUBSTITUTE('Неочищенные данные'!N176, " ", "")), ",", ".") * 1000)</f>
        <v>#VALUE!</v>
      </c>
    </row>
    <row r="170" spans="1:28" ht="15.75" hidden="1" customHeight="1">
      <c r="A170" s="3" t="s">
        <v>155</v>
      </c>
      <c r="B170" s="41">
        <v>42615</v>
      </c>
      <c r="C170" s="3" t="s">
        <v>35</v>
      </c>
      <c r="D170" s="3"/>
      <c r="E170" s="27" t="e">
        <f>IF(ISNUMBER('Неочищенные данные'!D177), 'Неочищенные данные'!D177 * 1000, SUBSTITUTE((SUBSTITUTE('Неочищенные данные'!D177, " ", "")), ",", ".") * 1000)</f>
        <v>#VALUE!</v>
      </c>
      <c r="F170" s="27" t="e">
        <f>IF(ISNUMBER('Неочищенные данные'!E177), 'Неочищенные данные'!E177 * 1000, SUBSTITUTE((SUBSTITUTE('Неочищенные данные'!E177, " ", "")), ",", ".") * 1000)</f>
        <v>#VALUE!</v>
      </c>
      <c r="G170" s="27" t="e">
        <f>IF(ISNUMBER('Неочищенные данные'!F177), 'Неочищенные данные'!F177 * 1000, SUBSTITUTE((SUBSTITUTE('Неочищенные данные'!F177, " ", "")), ",", ".") * 1000)</f>
        <v>#VALUE!</v>
      </c>
      <c r="H170" s="27" t="e">
        <f>IF(ISNUMBER('Неочищенные данные'!G177), 'Неочищенные данные'!G177 * 1000, SUBSTITUTE((SUBSTITUTE('Неочищенные данные'!G177, " ", "")), ",", ".") * 1000)</f>
        <v>#VALUE!</v>
      </c>
      <c r="I170" s="27" t="e">
        <f>IF(ISNUMBER('Неочищенные данные'!H177), 'Неочищенные данные'!H177 * 1000, SUBSTITUTE((SUBSTITUTE('Неочищенные данные'!H177, " ", "")), ",", ".") * 1000)</f>
        <v>#VALUE!</v>
      </c>
      <c r="J170" s="27" t="e">
        <f>IF(ISNUMBER('Неочищенные данные'!I177), 'Неочищенные данные'!I177 * 1000, SUBSTITUTE((SUBSTITUTE('Неочищенные данные'!I177, " ", "")), ",", ".") * 1000)</f>
        <v>#VALUE!</v>
      </c>
      <c r="K170" s="27" t="e">
        <f>IF(ISNUMBER('Неочищенные данные'!J177), 'Неочищенные данные'!J177 * 1000, SUBSTITUTE((SUBSTITUTE('Неочищенные данные'!J177, " ", "")), ",", ".") * 1000)</f>
        <v>#VALUE!</v>
      </c>
      <c r="L170" s="27" t="e">
        <f>IF(ISNUMBER('Неочищенные данные'!K177), 'Неочищенные данные'!K177 * 1000, SUBSTITUTE((SUBSTITUTE('Неочищенные данные'!K177, " ", "")), ",", ".") * 1000)</f>
        <v>#VALUE!</v>
      </c>
      <c r="M170" s="27" t="e">
        <f>IF(ISNUMBER('Неочищенные данные'!L177), 'Неочищенные данные'!L177 * 1000, SUBSTITUTE((SUBSTITUTE('Неочищенные данные'!L177, " ", "")), ",", ".") * 1000)</f>
        <v>#VALUE!</v>
      </c>
      <c r="N170" s="27" t="e">
        <f>IF(ISNUMBER('Неочищенные данные'!M177), 'Неочищенные данные'!M177 * 1000, SUBSTITUTE((SUBSTITUTE('Неочищенные данные'!M177, " ", "")), ",", ".") * 1000)</f>
        <v>#VALUE!</v>
      </c>
      <c r="O170" s="27" t="e">
        <f>IF(ISNUMBER('Неочищенные данные'!N177), 'Неочищенные данные'!N177 * 1000, SUBSTITUTE((SUBSTITUTE('Неочищенные данные'!N177, " ", "")), ",", ".") * 1000)</f>
        <v>#VALUE!</v>
      </c>
    </row>
    <row r="171" spans="1:28" ht="15.75" customHeight="1">
      <c r="A171" s="3" t="s">
        <v>155</v>
      </c>
      <c r="B171" s="29">
        <v>42240</v>
      </c>
      <c r="C171" s="3" t="s">
        <v>35</v>
      </c>
      <c r="D171" s="3" t="e">
        <f ca="1">_xludf.IFNA(VLOOKUP(C171, Рейтинг!$A$2:$C$22, 3, FALSE), VLOOKUP(C171, Рейтинг!$B$2:$C$22, 2, FALSE))</f>
        <v>#NAME?</v>
      </c>
      <c r="E171" s="27">
        <f>IF(ISNUMBER('Неочищенные данные'!D178), 'Неочищенные данные'!D178 * 1000, SUBSTITUTE((SUBSTITUTE('Неочищенные данные'!D178, " ", "")), ",", ".") * 1000)</f>
        <v>211658000</v>
      </c>
      <c r="F171" s="27" t="e">
        <f>IF(ISNUMBER('Неочищенные данные'!E178), 'Неочищенные данные'!E178 * 1000, SUBSTITUTE((SUBSTITUTE('Неочищенные данные'!E178, " ", "")), ",", ".") * 1000)</f>
        <v>#VALUE!</v>
      </c>
      <c r="G171" s="27">
        <f>IF(ISNUMBER('Неочищенные данные'!F178), 'Неочищенные данные'!F178 * 1000, SUBSTITUTE((SUBSTITUTE('Неочищенные данные'!F178, " ", "")), ",", ".") * 1000)</f>
        <v>58345650000</v>
      </c>
      <c r="H171" s="27">
        <f>IF(ISNUMBER('Неочищенные данные'!G178), 'Неочищенные данные'!G178 * 1000, SUBSTITUTE((SUBSTITUTE('Неочищенные данные'!G178, " ", "")), ",", ".") * 1000)</f>
        <v>0</v>
      </c>
      <c r="I171" s="27">
        <f>IF(ISNUMBER('Неочищенные данные'!H178), 'Неочищенные данные'!H178 * 1000, SUBSTITUTE((SUBSTITUTE('Неочищенные данные'!H178, " ", "")), ",", ".") * 1000)</f>
        <v>0</v>
      </c>
      <c r="J171" s="27">
        <f>IF(ISNUMBER('Неочищенные данные'!I178), 'Неочищенные данные'!I178 * 1000, SUBSTITUTE((SUBSTITUTE('Неочищенные данные'!I178, " ", "")), ",", ".") * 1000)</f>
        <v>59513606000</v>
      </c>
      <c r="K171" s="27" t="e">
        <f>IF(ISNUMBER('Неочищенные данные'!J178), 'Неочищенные данные'!J178 * 1000, SUBSTITUTE((SUBSTITUTE('Неочищенные данные'!J178, " ", "")), ",", ".") * 1000)</f>
        <v>#VALUE!</v>
      </c>
      <c r="L171" s="27">
        <f>IF(ISNUMBER('Неочищенные данные'!K178), 'Неочищенные данные'!K178 * 1000, SUBSTITUTE((SUBSTITUTE('Неочищенные данные'!K178, " ", "")), ",", ".") * 1000)</f>
        <v>-1167956000</v>
      </c>
      <c r="M171" s="27">
        <f>IF(ISNUMBER('Неочищенные данные'!L178), 'Неочищенные данные'!L178 * 1000, SUBSTITUTE((SUBSTITUTE('Неочищенные данные'!L178, " ", "")), ",", ".") * 1000)</f>
        <v>-4741316000</v>
      </c>
      <c r="N171" s="27">
        <f>IF(ISNUMBER('Неочищенные данные'!M178), 'Неочищенные данные'!M178 * 1000, SUBSTITUTE((SUBSTITUTE('Неочищенные данные'!M178, " ", "")), ",", ".") * 1000)</f>
        <v>41579056000</v>
      </c>
      <c r="O171" s="27">
        <f>IF(ISNUMBER('Неочищенные данные'!N178), 'Неочищенные данные'!N178 * 1000, SUBSTITUTE((SUBSTITUTE('Неочищенные данные'!N178, " ", "")), ",", ".") * 1000)</f>
        <v>2514935000</v>
      </c>
      <c r="P171" s="1">
        <f>VLOOKUP(YEAR(B171), 'ИПЦ ГКС'!$B$5:$D$34, 3, TRUE)</f>
        <v>12.909999999999997</v>
      </c>
      <c r="Q171" s="28">
        <f>VLOOKUP(B171, RUONIA!A176:B2641, 2, FALSE)</f>
        <v>11</v>
      </c>
      <c r="R171" s="1">
        <f>VLOOKUP(B171, Treasury!$D$1:$G$3498, 2, FALSE)</f>
        <v>0.59</v>
      </c>
      <c r="S171" s="1">
        <f>VLOOKUP(B171, Treasury!$D$1:$G$3498, 3, FALSE)</f>
        <v>1.39</v>
      </c>
      <c r="T171" s="1">
        <f>VLOOKUP(B171, Treasury!$D$1:$G$3498, 4, FALSE)</f>
        <v>2.0099999999999998</v>
      </c>
      <c r="U171" s="1">
        <f>VLOOKUP(B171, 'OFZ Yield'!$A:$M, 5, FALSE)</f>
        <v>11.22</v>
      </c>
      <c r="V171" s="1">
        <f>VLOOKUP(B171, 'OFZ Yield'!$A:$M, 7, FALSE)</f>
        <v>12.28</v>
      </c>
      <c r="W171" s="1">
        <f>VLOOKUP(B171, 'OFZ Yield'!$A:$M, 9, FALSE)</f>
        <v>12.25</v>
      </c>
      <c r="X171" s="1" t="str">
        <f>VLOOKUP(B171, IMOEX!$A$1:$B$3284, 2, FALSE)</f>
        <v>1.634,14</v>
      </c>
      <c r="Y171" s="1">
        <f t="shared" ref="Y171:Y172" si="12">M171 / L171</f>
        <v>4.0594988167362471</v>
      </c>
      <c r="Z171" s="1">
        <f t="shared" ref="Z171:Z172" si="13">J171 / L171</f>
        <v>-50.955349345352047</v>
      </c>
      <c r="AA171" s="1" t="e">
        <f ca="1">_xludf.IFNA(VLOOKUP(A171, 'Неочищенные данные'!A178:AI612, 35, FALSE), 0)</f>
        <v>#NAME?</v>
      </c>
      <c r="AB171" s="1">
        <f t="shared" ref="AB171:AB172" si="14">IF(NOT(H171 = 0), 1, 0)</f>
        <v>0</v>
      </c>
    </row>
    <row r="172" spans="1:28" ht="15.75" customHeight="1">
      <c r="A172" s="3" t="s">
        <v>155</v>
      </c>
      <c r="B172" s="29">
        <v>42040</v>
      </c>
      <c r="C172" s="3" t="s">
        <v>37</v>
      </c>
      <c r="D172" s="3" t="e">
        <f ca="1">_xludf.IFNA(VLOOKUP(C172, Рейтинг!$A$2:$C$22, 3, FALSE), VLOOKUP(C172, Рейтинг!$B$2:$C$22, 2, FALSE))</f>
        <v>#NAME?</v>
      </c>
      <c r="E172" s="27">
        <f>IF(ISNUMBER('Неочищенные данные'!D179), 'Неочищенные данные'!D179 * 1000, SUBSTITUTE((SUBSTITUTE('Неочищенные данные'!D179, " ", "")), ",", ".") * 1000)</f>
        <v>178817000</v>
      </c>
      <c r="F172" s="27" t="e">
        <f>IF(ISNUMBER('Неочищенные данные'!E179), 'Неочищенные данные'!E179 * 1000, SUBSTITUTE((SUBSTITUTE('Неочищенные данные'!E179, " ", "")), ",", ".") * 1000)</f>
        <v>#VALUE!</v>
      </c>
      <c r="G172" s="27">
        <f>IF(ISNUMBER('Неочищенные данные'!F179), 'Неочищенные данные'!F179 * 1000, SUBSTITUTE((SUBSTITUTE('Неочищенные данные'!F179, " ", "")), ",", ".") * 1000)</f>
        <v>14983246000</v>
      </c>
      <c r="H172" s="27">
        <f>IF(ISNUMBER('Неочищенные данные'!G179), 'Неочищенные данные'!G179 * 1000, SUBSTITUTE((SUBSTITUTE('Неочищенные данные'!G179, " ", "")), ",", ".") * 1000)</f>
        <v>0</v>
      </c>
      <c r="I172" s="27">
        <f>IF(ISNUMBER('Неочищенные данные'!H179), 'Неочищенные данные'!H179 * 1000, SUBSTITUTE((SUBSTITUTE('Неочищенные данные'!H179, " ", "")), ",", ".") * 1000)</f>
        <v>0</v>
      </c>
      <c r="J172" s="27">
        <f>IF(ISNUMBER('Неочищенные данные'!I179), 'Неочищенные данные'!I179 * 1000, SUBSTITUTE((SUBSTITUTE('Неочищенные данные'!I179, " ", "")), ",", ".") * 1000)</f>
        <v>15556486000</v>
      </c>
      <c r="K172" s="27" t="e">
        <f>IF(ISNUMBER('Неочищенные данные'!J179), 'Неочищенные данные'!J179 * 1000, SUBSTITUTE((SUBSTITUTE('Неочищенные данные'!J179, " ", "")), ",", ".") * 1000)</f>
        <v>#VALUE!</v>
      </c>
      <c r="L172" s="27">
        <f>IF(ISNUMBER('Неочищенные данные'!K179), 'Неочищенные данные'!K179 * 1000, SUBSTITUTE((SUBSTITUTE('Неочищенные данные'!K179, " ", "")), ",", ".") * 1000)</f>
        <v>-573240000</v>
      </c>
      <c r="M172" s="27">
        <f>IF(ISNUMBER('Неочищенные данные'!L179), 'Неочищенные данные'!L179 * 1000, SUBSTITUTE((SUBSTITUTE('Неочищенные данные'!L179, " ", "")), ",", ".") * 1000)</f>
        <v>-1687869000</v>
      </c>
      <c r="N172" s="27">
        <f>IF(ISNUMBER('Неочищенные данные'!M179), 'Неочищенные данные'!M179 * 1000, SUBSTITUTE((SUBSTITUTE('Неочищенные данные'!M179, " ", "")), ",", ".") * 1000)</f>
        <v>131126000</v>
      </c>
      <c r="O172" s="27">
        <f>IF(ISNUMBER('Неочищенные данные'!N179), 'Неочищенные данные'!N179 * 1000, SUBSTITUTE((SUBSTITUTE('Неочищенные данные'!N179, " ", "")), ",", ".") * 1000)</f>
        <v>69793000</v>
      </c>
      <c r="P172" s="1">
        <f>VLOOKUP(YEAR(B172), 'ИПЦ ГКС'!$B$5:$D$34, 3, TRUE)</f>
        <v>12.909999999999997</v>
      </c>
      <c r="Q172" s="28">
        <f>VLOOKUP(B172, RUONIA!A177:B2642, 2, FALSE)</f>
        <v>14.59</v>
      </c>
      <c r="R172" s="1">
        <f>VLOOKUP(B172, Treasury!$D$1:$G$3498, 2, FALSE)</f>
        <v>0.52</v>
      </c>
      <c r="S172" s="1">
        <f>VLOOKUP(B172, Treasury!$D$1:$G$3498, 3, FALSE)</f>
        <v>1.3</v>
      </c>
      <c r="T172" s="1">
        <f>VLOOKUP(B172, Treasury!$D$1:$G$3498, 4, FALSE)</f>
        <v>1.83</v>
      </c>
      <c r="U172" s="1">
        <f>VLOOKUP(B172, 'OFZ Yield'!$A:$M, 5, FALSE)</f>
        <v>13.55</v>
      </c>
      <c r="V172" s="1">
        <f>VLOOKUP(B172, 'OFZ Yield'!$A:$M, 7, FALSE)</f>
        <v>13.94</v>
      </c>
      <c r="W172" s="1">
        <f>VLOOKUP(B172, 'OFZ Yield'!$A:$M, 9, FALSE)</f>
        <v>12.83</v>
      </c>
      <c r="X172" s="1" t="str">
        <f>VLOOKUP(B172, IMOEX!$A$1:$B$3284, 2, FALSE)</f>
        <v>1.696,06</v>
      </c>
      <c r="Y172" s="1">
        <f t="shared" si="12"/>
        <v>2.9444368850743143</v>
      </c>
      <c r="Z172" s="1">
        <f t="shared" si="13"/>
        <v>-27.137823599190565</v>
      </c>
      <c r="AA172" s="1" t="e">
        <f ca="1">_xludf.IFNA(VLOOKUP(A172, 'Неочищенные данные'!A179:AI613, 35, FALSE), 0)</f>
        <v>#NAME?</v>
      </c>
      <c r="AB172" s="1">
        <f t="shared" si="14"/>
        <v>0</v>
      </c>
    </row>
    <row r="173" spans="1:28" ht="15.75" hidden="1" customHeight="1">
      <c r="A173" s="3" t="s">
        <v>155</v>
      </c>
      <c r="B173" s="41">
        <v>41514</v>
      </c>
      <c r="C173" s="3" t="s">
        <v>37</v>
      </c>
      <c r="D173" s="3"/>
      <c r="E173" s="27" t="e">
        <f>IF(ISNUMBER('Неочищенные данные'!D180), 'Неочищенные данные'!D180 * 1000, SUBSTITUTE((SUBSTITUTE('Неочищенные данные'!D180, " ", "")), ",", ".") * 1000)</f>
        <v>#VALUE!</v>
      </c>
      <c r="F173" s="27" t="e">
        <f>IF(ISNUMBER('Неочищенные данные'!E180), 'Неочищенные данные'!E180 * 1000, SUBSTITUTE((SUBSTITUTE('Неочищенные данные'!E180, " ", "")), ",", ".") * 1000)</f>
        <v>#VALUE!</v>
      </c>
      <c r="G173" s="27" t="e">
        <f>IF(ISNUMBER('Неочищенные данные'!F180), 'Неочищенные данные'!F180 * 1000, SUBSTITUTE((SUBSTITUTE('Неочищенные данные'!F180, " ", "")), ",", ".") * 1000)</f>
        <v>#VALUE!</v>
      </c>
      <c r="H173" s="27" t="e">
        <f>IF(ISNUMBER('Неочищенные данные'!G180), 'Неочищенные данные'!G180 * 1000, SUBSTITUTE((SUBSTITUTE('Неочищенные данные'!G180, " ", "")), ",", ".") * 1000)</f>
        <v>#VALUE!</v>
      </c>
      <c r="I173" s="27" t="e">
        <f>IF(ISNUMBER('Неочищенные данные'!H180), 'Неочищенные данные'!H180 * 1000, SUBSTITUTE((SUBSTITUTE('Неочищенные данные'!H180, " ", "")), ",", ".") * 1000)</f>
        <v>#VALUE!</v>
      </c>
      <c r="J173" s="27" t="e">
        <f>IF(ISNUMBER('Неочищенные данные'!I180), 'Неочищенные данные'!I180 * 1000, SUBSTITUTE((SUBSTITUTE('Неочищенные данные'!I180, " ", "")), ",", ".") * 1000)</f>
        <v>#VALUE!</v>
      </c>
      <c r="K173" s="27" t="e">
        <f>IF(ISNUMBER('Неочищенные данные'!J180), 'Неочищенные данные'!J180 * 1000, SUBSTITUTE((SUBSTITUTE('Неочищенные данные'!J180, " ", "")), ",", ".") * 1000)</f>
        <v>#VALUE!</v>
      </c>
      <c r="L173" s="27" t="e">
        <f>IF(ISNUMBER('Неочищенные данные'!K180), 'Неочищенные данные'!K180 * 1000, SUBSTITUTE((SUBSTITUTE('Неочищенные данные'!K180, " ", "")), ",", ".") * 1000)</f>
        <v>#VALUE!</v>
      </c>
      <c r="M173" s="27" t="e">
        <f>IF(ISNUMBER('Неочищенные данные'!L180), 'Неочищенные данные'!L180 * 1000, SUBSTITUTE((SUBSTITUTE('Неочищенные данные'!L180, " ", "")), ",", ".") * 1000)</f>
        <v>#VALUE!</v>
      </c>
      <c r="N173" s="27" t="e">
        <f>IF(ISNUMBER('Неочищенные данные'!M180), 'Неочищенные данные'!M180 * 1000, SUBSTITUTE((SUBSTITUTE('Неочищенные данные'!M180, " ", "")), ",", ".") * 1000)</f>
        <v>#VALUE!</v>
      </c>
      <c r="O173" s="27" t="e">
        <f>IF(ISNUMBER('Неочищенные данные'!N180), 'Неочищенные данные'!N180 * 1000, SUBSTITUTE((SUBSTITUTE('Неочищенные данные'!N180, " ", "")), ",", ".") * 1000)</f>
        <v>#VALUE!</v>
      </c>
    </row>
    <row r="174" spans="1:28" ht="15.75" hidden="1" customHeight="1">
      <c r="A174" s="3" t="s">
        <v>155</v>
      </c>
      <c r="B174" s="41">
        <v>41092</v>
      </c>
      <c r="C174" s="3" t="s">
        <v>37</v>
      </c>
      <c r="D174" s="3"/>
      <c r="E174" s="27" t="e">
        <f>IF(ISNUMBER('Неочищенные данные'!D181), 'Неочищенные данные'!D181 * 1000, SUBSTITUTE((SUBSTITUTE('Неочищенные данные'!D181, " ", "")), ",", ".") * 1000)</f>
        <v>#VALUE!</v>
      </c>
      <c r="F174" s="27" t="e">
        <f>IF(ISNUMBER('Неочищенные данные'!E181), 'Неочищенные данные'!E181 * 1000, SUBSTITUTE((SUBSTITUTE('Неочищенные данные'!E181, " ", "")), ",", ".") * 1000)</f>
        <v>#VALUE!</v>
      </c>
      <c r="G174" s="27" t="e">
        <f>IF(ISNUMBER('Неочищенные данные'!F181), 'Неочищенные данные'!F181 * 1000, SUBSTITUTE((SUBSTITUTE('Неочищенные данные'!F181, " ", "")), ",", ".") * 1000)</f>
        <v>#VALUE!</v>
      </c>
      <c r="H174" s="27" t="e">
        <f>IF(ISNUMBER('Неочищенные данные'!G181), 'Неочищенные данные'!G181 * 1000, SUBSTITUTE((SUBSTITUTE('Неочищенные данные'!G181, " ", "")), ",", ".") * 1000)</f>
        <v>#VALUE!</v>
      </c>
      <c r="I174" s="27" t="e">
        <f>IF(ISNUMBER('Неочищенные данные'!H181), 'Неочищенные данные'!H181 * 1000, SUBSTITUTE((SUBSTITUTE('Неочищенные данные'!H181, " ", "")), ",", ".") * 1000)</f>
        <v>#VALUE!</v>
      </c>
      <c r="J174" s="27" t="e">
        <f>IF(ISNUMBER('Неочищенные данные'!I181), 'Неочищенные данные'!I181 * 1000, SUBSTITUTE((SUBSTITUTE('Неочищенные данные'!I181, " ", "")), ",", ".") * 1000)</f>
        <v>#VALUE!</v>
      </c>
      <c r="K174" s="27" t="e">
        <f>IF(ISNUMBER('Неочищенные данные'!J181), 'Неочищенные данные'!J181 * 1000, SUBSTITUTE((SUBSTITUTE('Неочищенные данные'!J181, " ", "")), ",", ".") * 1000)</f>
        <v>#VALUE!</v>
      </c>
      <c r="L174" s="27" t="e">
        <f>IF(ISNUMBER('Неочищенные данные'!K181), 'Неочищенные данные'!K181 * 1000, SUBSTITUTE((SUBSTITUTE('Неочищенные данные'!K181, " ", "")), ",", ".") * 1000)</f>
        <v>#VALUE!</v>
      </c>
      <c r="M174" s="27" t="e">
        <f>IF(ISNUMBER('Неочищенные данные'!L181), 'Неочищенные данные'!L181 * 1000, SUBSTITUTE((SUBSTITUTE('Неочищенные данные'!L181, " ", "")), ",", ".") * 1000)</f>
        <v>#VALUE!</v>
      </c>
      <c r="N174" s="27" t="e">
        <f>IF(ISNUMBER('Неочищенные данные'!M181), 'Неочищенные данные'!M181 * 1000, SUBSTITUTE((SUBSTITUTE('Неочищенные данные'!M181, " ", "")), ",", ".") * 1000)</f>
        <v>#VALUE!</v>
      </c>
      <c r="O174" s="27" t="e">
        <f>IF(ISNUMBER('Неочищенные данные'!N181), 'Неочищенные данные'!N181 * 1000, SUBSTITUTE((SUBSTITUTE('Неочищенные данные'!N181, " ", "")), ",", ".") * 1000)</f>
        <v>#VALUE!</v>
      </c>
    </row>
    <row r="175" spans="1:28" ht="15.75" hidden="1" customHeight="1">
      <c r="A175" s="3" t="s">
        <v>158</v>
      </c>
      <c r="B175" s="41">
        <v>42845</v>
      </c>
      <c r="C175" s="3" t="s">
        <v>239</v>
      </c>
      <c r="D175" s="3"/>
      <c r="E175" s="27" t="e">
        <f>IF(ISNUMBER('Неочищенные данные'!D182), 'Неочищенные данные'!D182 * 1000, SUBSTITUTE((SUBSTITUTE('Неочищенные данные'!D182, " ", "")), ",", ".") * 1000)</f>
        <v>#VALUE!</v>
      </c>
      <c r="F175" s="27" t="e">
        <f>IF(ISNUMBER('Неочищенные данные'!E182), 'Неочищенные данные'!E182 * 1000, SUBSTITUTE((SUBSTITUTE('Неочищенные данные'!E182, " ", "")), ",", ".") * 1000)</f>
        <v>#VALUE!</v>
      </c>
      <c r="G175" s="27" t="e">
        <f>IF(ISNUMBER('Неочищенные данные'!F182), 'Неочищенные данные'!F182 * 1000, SUBSTITUTE((SUBSTITUTE('Неочищенные данные'!F182, " ", "")), ",", ".") * 1000)</f>
        <v>#VALUE!</v>
      </c>
      <c r="H175" s="27" t="e">
        <f>IF(ISNUMBER('Неочищенные данные'!G182), 'Неочищенные данные'!G182 * 1000, SUBSTITUTE((SUBSTITUTE('Неочищенные данные'!G182, " ", "")), ",", ".") * 1000)</f>
        <v>#VALUE!</v>
      </c>
      <c r="I175" s="27" t="e">
        <f>IF(ISNUMBER('Неочищенные данные'!H182), 'Неочищенные данные'!H182 * 1000, SUBSTITUTE((SUBSTITUTE('Неочищенные данные'!H182, " ", "")), ",", ".") * 1000)</f>
        <v>#VALUE!</v>
      </c>
      <c r="J175" s="27" t="e">
        <f>IF(ISNUMBER('Неочищенные данные'!I182), 'Неочищенные данные'!I182 * 1000, SUBSTITUTE((SUBSTITUTE('Неочищенные данные'!I182, " ", "")), ",", ".") * 1000)</f>
        <v>#VALUE!</v>
      </c>
      <c r="K175" s="27" t="e">
        <f>IF(ISNUMBER('Неочищенные данные'!J182), 'Неочищенные данные'!J182 * 1000, SUBSTITUTE((SUBSTITUTE('Неочищенные данные'!J182, " ", "")), ",", ".") * 1000)</f>
        <v>#VALUE!</v>
      </c>
      <c r="L175" s="27" t="e">
        <f>IF(ISNUMBER('Неочищенные данные'!K182), 'Неочищенные данные'!K182 * 1000, SUBSTITUTE((SUBSTITUTE('Неочищенные данные'!K182, " ", "")), ",", ".") * 1000)</f>
        <v>#VALUE!</v>
      </c>
      <c r="M175" s="27" t="e">
        <f>IF(ISNUMBER('Неочищенные данные'!L182), 'Неочищенные данные'!L182 * 1000, SUBSTITUTE((SUBSTITUTE('Неочищенные данные'!L182, " ", "")), ",", ".") * 1000)</f>
        <v>#VALUE!</v>
      </c>
      <c r="N175" s="27" t="e">
        <f>IF(ISNUMBER('Неочищенные данные'!M182), 'Неочищенные данные'!M182 * 1000, SUBSTITUTE((SUBSTITUTE('Неочищенные данные'!M182, " ", "")), ",", ".") * 1000)</f>
        <v>#VALUE!</v>
      </c>
      <c r="O175" s="27" t="e">
        <f>IF(ISNUMBER('Неочищенные данные'!N182), 'Неочищенные данные'!N182 * 1000, SUBSTITUTE((SUBSTITUTE('Неочищенные данные'!N182, " ", "")), ",", ".") * 1000)</f>
        <v>#VALUE!</v>
      </c>
    </row>
    <row r="176" spans="1:28" ht="15.75" customHeight="1">
      <c r="A176" s="3" t="s">
        <v>158</v>
      </c>
      <c r="B176" s="29">
        <v>42611</v>
      </c>
      <c r="C176" s="3" t="s">
        <v>35</v>
      </c>
      <c r="D176" s="3" t="e">
        <f ca="1">_xludf.IFNA(VLOOKUP(C176, Рейтинг!$A$2:$C$22, 3, FALSE), VLOOKUP(C176, Рейтинг!$B$2:$C$22, 2, FALSE))</f>
        <v>#NAME?</v>
      </c>
      <c r="E176" s="27">
        <f>IF(ISNUMBER('Неочищенные данные'!D183), 'Неочищенные данные'!D183 * 1000, SUBSTITUTE((SUBSTITUTE('Неочищенные данные'!D183, " ", "")), ",", ".") * 1000)</f>
        <v>8401245000</v>
      </c>
      <c r="F176" s="27" t="e">
        <f>IF(ISNUMBER('Неочищенные данные'!E183), 'Неочищенные данные'!E183 * 1000, SUBSTITUTE((SUBSTITUTE('Неочищенные данные'!E183, " ", "")), ",", ".") * 1000)</f>
        <v>#VALUE!</v>
      </c>
      <c r="G176" s="27">
        <f>IF(ISNUMBER('Неочищенные данные'!F183), 'Неочищенные данные'!F183 * 1000, SUBSTITUTE((SUBSTITUTE('Неочищенные данные'!F183, " ", "")), ",", ".") * 1000)</f>
        <v>110990173000</v>
      </c>
      <c r="H176" s="27">
        <f>IF(ISNUMBER('Неочищенные данные'!G183), 'Неочищенные данные'!G183 * 1000, SUBSTITUTE((SUBSTITUTE('Неочищенные данные'!G183, " ", "")), ",", ".") * 1000)</f>
        <v>0</v>
      </c>
      <c r="I176" s="27">
        <f>IF(ISNUMBER('Неочищенные данные'!H183), 'Неочищенные данные'!H183 * 1000, SUBSTITUTE((SUBSTITUTE('Неочищенные данные'!H183, " ", "")), ",", ".") * 1000)</f>
        <v>0</v>
      </c>
      <c r="J176" s="27">
        <f>IF(ISNUMBER('Неочищенные данные'!I183), 'Неочищенные данные'!I183 * 1000, SUBSTITUTE((SUBSTITUTE('Неочищенные данные'!I183, " ", "")), ",", ".") * 1000)</f>
        <v>106531366000</v>
      </c>
      <c r="K176" s="27" t="e">
        <f>IF(ISNUMBER('Неочищенные данные'!J183), 'Неочищенные данные'!J183 * 1000, SUBSTITUTE((SUBSTITUTE('Неочищенные данные'!J183, " ", "")), ",", ".") * 1000)</f>
        <v>#VALUE!</v>
      </c>
      <c r="L176" s="27">
        <f>IF(ISNUMBER('Неочищенные данные'!K183), 'Неочищенные данные'!K183 * 1000, SUBSTITUTE((SUBSTITUTE('Неочищенные данные'!K183, " ", "")), ",", ".") * 1000)</f>
        <v>4458807000</v>
      </c>
      <c r="M176" s="27">
        <f>IF(ISNUMBER('Неочищенные данные'!L183), 'Неочищенные данные'!L183 * 1000, SUBSTITUTE((SUBSTITUTE('Неочищенные данные'!L183, " ", "")), ",", ".") * 1000)</f>
        <v>2762364000</v>
      </c>
      <c r="N176" s="27">
        <f>IF(ISNUMBER('Неочищенные данные'!M183), 'Неочищенные данные'!M183 * 1000, SUBSTITUTE((SUBSTITUTE('Неочищенные данные'!M183, " ", "")), ",", ".") * 1000)</f>
        <v>21551243000</v>
      </c>
      <c r="O176" s="27">
        <f>IF(ISNUMBER('Неочищенные данные'!N183), 'Неочищенные данные'!N183 * 1000, SUBSTITUTE((SUBSTITUTE('Неочищенные данные'!N183, " ", "")), ",", ".") * 1000)</f>
        <v>15517746000</v>
      </c>
      <c r="P176" s="1">
        <f>VLOOKUP(YEAR(B176), 'ИПЦ ГКС'!$B$5:$D$34, 3, TRUE)</f>
        <v>5.3900000000000006</v>
      </c>
      <c r="Q176" s="28">
        <f>VLOOKUP(B176, RUONIA!A181:B2646, 2, FALSE)</f>
        <v>10.29</v>
      </c>
      <c r="R176" s="1">
        <f>VLOOKUP(B176, Treasury!$D$1:$G$3498, 2, FALSE)</f>
        <v>0.81</v>
      </c>
      <c r="S176" s="1">
        <f>VLOOKUP(B176, Treasury!$D$1:$G$3498, 3, FALSE)</f>
        <v>1.18</v>
      </c>
      <c r="T176" s="1">
        <f>VLOOKUP(B176, Treasury!$D$1:$G$3498, 4, FALSE)</f>
        <v>1.57</v>
      </c>
      <c r="U176" s="1">
        <f>VLOOKUP(B176, 'OFZ Yield'!$A:$M, 5, FALSE)</f>
        <v>9.1</v>
      </c>
      <c r="V176" s="1">
        <f>VLOOKUP(B176, 'OFZ Yield'!$A:$M, 7, FALSE)</f>
        <v>8.7899999999999991</v>
      </c>
      <c r="W176" s="1">
        <f>VLOOKUP(B176, 'OFZ Yield'!$A:$M, 9, FALSE)</f>
        <v>8.3699999999999992</v>
      </c>
      <c r="X176" s="1" t="str">
        <f>VLOOKUP(B176, IMOEX!$A$1:$B$3284, 2, FALSE)</f>
        <v>1.986,72</v>
      </c>
      <c r="Y176" s="1">
        <f t="shared" ref="Y176:Y177" si="15">M176 / L176</f>
        <v>0.6195298428480982</v>
      </c>
      <c r="Z176" s="1">
        <f t="shared" ref="Z176:Z177" si="16">J176 / L176</f>
        <v>23.892347437330208</v>
      </c>
      <c r="AA176" s="1" t="e">
        <f ca="1">_xludf.IFNA(VLOOKUP(A176, 'Неочищенные данные'!A183:AI617, 35, FALSE), 0)</f>
        <v>#NAME?</v>
      </c>
      <c r="AB176" s="1">
        <f t="shared" ref="AB176:AB177" si="17">IF(NOT(H176 = 0), 1, 0)</f>
        <v>0</v>
      </c>
    </row>
    <row r="177" spans="1:28" ht="15.75" customHeight="1">
      <c r="A177" s="3" t="s">
        <v>158</v>
      </c>
      <c r="B177" s="29">
        <v>42310</v>
      </c>
      <c r="C177" s="3" t="s">
        <v>35</v>
      </c>
      <c r="D177" s="3" t="e">
        <f ca="1">_xludf.IFNA(VLOOKUP(C177, Рейтинг!$A$2:$C$22, 3, FALSE), VLOOKUP(C177, Рейтинг!$B$2:$C$22, 2, FALSE))</f>
        <v>#NAME?</v>
      </c>
      <c r="E177" s="27">
        <f>IF(ISNUMBER('Неочищенные данные'!D184), 'Неочищенные данные'!D184 * 1000, SUBSTITUTE((SUBSTITUTE('Неочищенные данные'!D184, " ", "")), ",", ".") * 1000)</f>
        <v>2104324000</v>
      </c>
      <c r="F177" s="27" t="e">
        <f>IF(ISNUMBER('Неочищенные данные'!E184), 'Неочищенные данные'!E184 * 1000, SUBSTITUTE((SUBSTITUTE('Неочищенные данные'!E184, " ", "")), ",", ".") * 1000)</f>
        <v>#VALUE!</v>
      </c>
      <c r="G177" s="27">
        <f>IF(ISNUMBER('Неочищенные данные'!F184), 'Неочищенные данные'!F184 * 1000, SUBSTITUTE((SUBSTITUTE('Неочищенные данные'!F184, " ", "")), ",", ".") * 1000)</f>
        <v>93919870000</v>
      </c>
      <c r="H177" s="27">
        <f>IF(ISNUMBER('Неочищенные данные'!G184), 'Неочищенные данные'!G184 * 1000, SUBSTITUTE((SUBSTITUTE('Неочищенные данные'!G184, " ", "")), ",", ".") * 1000)</f>
        <v>0</v>
      </c>
      <c r="I177" s="27">
        <f>IF(ISNUMBER('Неочищенные данные'!H184), 'Неочищенные данные'!H184 * 1000, SUBSTITUTE((SUBSTITUTE('Неочищенные данные'!H184, " ", "")), ",", ".") * 1000)</f>
        <v>0</v>
      </c>
      <c r="J177" s="27">
        <f>IF(ISNUMBER('Неочищенные данные'!I184), 'Неочищенные данные'!I184 * 1000, SUBSTITUTE((SUBSTITUTE('Неочищенные данные'!I184, " ", "")), ",", ".") * 1000)</f>
        <v>92318427000</v>
      </c>
      <c r="K177" s="27" t="e">
        <f>IF(ISNUMBER('Неочищенные данные'!J184), 'Неочищенные данные'!J184 * 1000, SUBSTITUTE((SUBSTITUTE('Неочищенные данные'!J184, " ", "")), ",", ".") * 1000)</f>
        <v>#VALUE!</v>
      </c>
      <c r="L177" s="27">
        <f>IF(ISNUMBER('Неочищенные данные'!K184), 'Неочищенные данные'!K184 * 1000, SUBSTITUTE((SUBSTITUTE('Неочищенные данные'!K184, " ", "")), ",", ".") * 1000)</f>
        <v>1601443000</v>
      </c>
      <c r="M177" s="27">
        <f>IF(ISNUMBER('Неочищенные данные'!L184), 'Неочищенные данные'!L184 * 1000, SUBSTITUTE((SUBSTITUTE('Неочищенные данные'!L184, " ", "")), ",", ".") * 1000)</f>
        <v>312898000</v>
      </c>
      <c r="N177" s="27">
        <f>IF(ISNUMBER('Неочищенные данные'!M184), 'Неочищенные данные'!M184 * 1000, SUBSTITUTE((SUBSTITUTE('Неочищенные данные'!M184, " ", "")), ",", ".") * 1000)</f>
        <v>32326514000</v>
      </c>
      <c r="O177" s="27">
        <f>IF(ISNUMBER('Неочищенные данные'!N184), 'Неочищенные данные'!N184 * 1000, SUBSTITUTE((SUBSTITUTE('Неочищенные данные'!N184, " ", "")), ",", ".") * 1000)</f>
        <v>14485358000</v>
      </c>
      <c r="P177" s="1">
        <f>VLOOKUP(YEAR(B177), 'ИПЦ ГКС'!$B$5:$D$34, 3, TRUE)</f>
        <v>12.909999999999997</v>
      </c>
      <c r="Q177" s="28">
        <f>VLOOKUP(B177, RUONIA!A182:B2647, 2, FALSE)</f>
        <v>11.33</v>
      </c>
      <c r="R177" s="1">
        <f>VLOOKUP(B177, Treasury!$D$1:$G$3498, 2, FALSE)</f>
        <v>0.77</v>
      </c>
      <c r="S177" s="1">
        <f>VLOOKUP(B177, Treasury!$D$1:$G$3498, 3, FALSE)</f>
        <v>1.57</v>
      </c>
      <c r="T177" s="1">
        <f>VLOOKUP(B177, Treasury!$D$1:$G$3498, 4, FALSE)</f>
        <v>2.2000000000000002</v>
      </c>
      <c r="U177" s="1">
        <f>VLOOKUP(B177, 'OFZ Yield'!$A:$M, 5, FALSE)</f>
        <v>10.32</v>
      </c>
      <c r="V177" s="1">
        <f>VLOOKUP(B177, 'OFZ Yield'!$A:$M, 7, FALSE)</f>
        <v>10.14</v>
      </c>
      <c r="W177" s="1">
        <f>VLOOKUP(B177, 'OFZ Yield'!$A:$M, 9, FALSE)</f>
        <v>10.06</v>
      </c>
      <c r="X177" s="1" t="str">
        <f>VLOOKUP(B177, IMOEX!$A$1:$B$3284, 2, FALSE)</f>
        <v>1.735,75</v>
      </c>
      <c r="Y177" s="1">
        <f t="shared" si="15"/>
        <v>0.19538503711964772</v>
      </c>
      <c r="Z177" s="1">
        <f t="shared" si="16"/>
        <v>57.647026463008672</v>
      </c>
      <c r="AA177" s="1" t="e">
        <f ca="1">_xludf.IFNA(VLOOKUP(A177, 'Неочищенные данные'!A184:AI618, 35, FALSE), 0)</f>
        <v>#NAME?</v>
      </c>
      <c r="AB177" s="1">
        <f t="shared" si="17"/>
        <v>0</v>
      </c>
    </row>
    <row r="178" spans="1:28" ht="15.75" hidden="1" customHeight="1">
      <c r="A178" s="3" t="s">
        <v>158</v>
      </c>
      <c r="B178" s="41">
        <v>41898</v>
      </c>
      <c r="C178" s="3" t="s">
        <v>35</v>
      </c>
      <c r="D178" s="3"/>
      <c r="E178" s="27" t="e">
        <f>IF(ISNUMBER('Неочищенные данные'!D185), 'Неочищенные данные'!D185 * 1000, SUBSTITUTE((SUBSTITUTE('Неочищенные данные'!D185, " ", "")), ",", ".") * 1000)</f>
        <v>#VALUE!</v>
      </c>
      <c r="F178" s="27" t="e">
        <f>IF(ISNUMBER('Неочищенные данные'!E185), 'Неочищенные данные'!E185 * 1000, SUBSTITUTE((SUBSTITUTE('Неочищенные данные'!E185, " ", "")), ",", ".") * 1000)</f>
        <v>#VALUE!</v>
      </c>
      <c r="G178" s="27" t="e">
        <f>IF(ISNUMBER('Неочищенные данные'!F185), 'Неочищенные данные'!F185 * 1000, SUBSTITUTE((SUBSTITUTE('Неочищенные данные'!F185, " ", "")), ",", ".") * 1000)</f>
        <v>#VALUE!</v>
      </c>
      <c r="H178" s="27" t="e">
        <f>IF(ISNUMBER('Неочищенные данные'!G185), 'Неочищенные данные'!G185 * 1000, SUBSTITUTE((SUBSTITUTE('Неочищенные данные'!G185, " ", "")), ",", ".") * 1000)</f>
        <v>#VALUE!</v>
      </c>
      <c r="I178" s="27" t="e">
        <f>IF(ISNUMBER('Неочищенные данные'!H185), 'Неочищенные данные'!H185 * 1000, SUBSTITUTE((SUBSTITUTE('Неочищенные данные'!H185, " ", "")), ",", ".") * 1000)</f>
        <v>#VALUE!</v>
      </c>
      <c r="J178" s="27" t="e">
        <f>IF(ISNUMBER('Неочищенные данные'!I185), 'Неочищенные данные'!I185 * 1000, SUBSTITUTE((SUBSTITUTE('Неочищенные данные'!I185, " ", "")), ",", ".") * 1000)</f>
        <v>#VALUE!</v>
      </c>
      <c r="K178" s="27" t="e">
        <f>IF(ISNUMBER('Неочищенные данные'!J185), 'Неочищенные данные'!J185 * 1000, SUBSTITUTE((SUBSTITUTE('Неочищенные данные'!J185, " ", "")), ",", ".") * 1000)</f>
        <v>#VALUE!</v>
      </c>
      <c r="L178" s="27" t="e">
        <f>IF(ISNUMBER('Неочищенные данные'!K185), 'Неочищенные данные'!K185 * 1000, SUBSTITUTE((SUBSTITUTE('Неочищенные данные'!K185, " ", "")), ",", ".") * 1000)</f>
        <v>#VALUE!</v>
      </c>
      <c r="M178" s="27" t="e">
        <f>IF(ISNUMBER('Неочищенные данные'!L185), 'Неочищенные данные'!L185 * 1000, SUBSTITUTE((SUBSTITUTE('Неочищенные данные'!L185, " ", "")), ",", ".") * 1000)</f>
        <v>#VALUE!</v>
      </c>
      <c r="N178" s="27" t="e">
        <f>IF(ISNUMBER('Неочищенные данные'!M185), 'Неочищенные данные'!M185 * 1000, SUBSTITUTE((SUBSTITUTE('Неочищенные данные'!M185, " ", "")), ",", ".") * 1000)</f>
        <v>#VALUE!</v>
      </c>
      <c r="O178" s="27" t="e">
        <f>IF(ISNUMBER('Неочищенные данные'!N185), 'Неочищенные данные'!N185 * 1000, SUBSTITUTE((SUBSTITUTE('Неочищенные данные'!N185, " ", "")), ",", ".") * 1000)</f>
        <v>#VALUE!</v>
      </c>
    </row>
    <row r="179" spans="1:28" ht="15.75" hidden="1" customHeight="1">
      <c r="A179" s="3" t="s">
        <v>158</v>
      </c>
      <c r="B179" s="41">
        <v>41530</v>
      </c>
      <c r="C179" s="3" t="s">
        <v>35</v>
      </c>
      <c r="D179" s="3"/>
      <c r="E179" s="27" t="e">
        <f>IF(ISNUMBER('Неочищенные данные'!D186), 'Неочищенные данные'!D186 * 1000, SUBSTITUTE((SUBSTITUTE('Неочищенные данные'!D186, " ", "")), ",", ".") * 1000)</f>
        <v>#VALUE!</v>
      </c>
      <c r="F179" s="27" t="e">
        <f>IF(ISNUMBER('Неочищенные данные'!E186), 'Неочищенные данные'!E186 * 1000, SUBSTITUTE((SUBSTITUTE('Неочищенные данные'!E186, " ", "")), ",", ".") * 1000)</f>
        <v>#VALUE!</v>
      </c>
      <c r="G179" s="27" t="e">
        <f>IF(ISNUMBER('Неочищенные данные'!F186), 'Неочищенные данные'!F186 * 1000, SUBSTITUTE((SUBSTITUTE('Неочищенные данные'!F186, " ", "")), ",", ".") * 1000)</f>
        <v>#VALUE!</v>
      </c>
      <c r="H179" s="27" t="e">
        <f>IF(ISNUMBER('Неочищенные данные'!G186), 'Неочищенные данные'!G186 * 1000, SUBSTITUTE((SUBSTITUTE('Неочищенные данные'!G186, " ", "")), ",", ".") * 1000)</f>
        <v>#VALUE!</v>
      </c>
      <c r="I179" s="27" t="e">
        <f>IF(ISNUMBER('Неочищенные данные'!H186), 'Неочищенные данные'!H186 * 1000, SUBSTITUTE((SUBSTITUTE('Неочищенные данные'!H186, " ", "")), ",", ".") * 1000)</f>
        <v>#VALUE!</v>
      </c>
      <c r="J179" s="27" t="e">
        <f>IF(ISNUMBER('Неочищенные данные'!I186), 'Неочищенные данные'!I186 * 1000, SUBSTITUTE((SUBSTITUTE('Неочищенные данные'!I186, " ", "")), ",", ".") * 1000)</f>
        <v>#VALUE!</v>
      </c>
      <c r="K179" s="27" t="e">
        <f>IF(ISNUMBER('Неочищенные данные'!J186), 'Неочищенные данные'!J186 * 1000, SUBSTITUTE((SUBSTITUTE('Неочищенные данные'!J186, " ", "")), ",", ".") * 1000)</f>
        <v>#VALUE!</v>
      </c>
      <c r="L179" s="27" t="e">
        <f>IF(ISNUMBER('Неочищенные данные'!K186), 'Неочищенные данные'!K186 * 1000, SUBSTITUTE((SUBSTITUTE('Неочищенные данные'!K186, " ", "")), ",", ".") * 1000)</f>
        <v>#VALUE!</v>
      </c>
      <c r="M179" s="27" t="e">
        <f>IF(ISNUMBER('Неочищенные данные'!L186), 'Неочищенные данные'!L186 * 1000, SUBSTITUTE((SUBSTITUTE('Неочищенные данные'!L186, " ", "")), ",", ".") * 1000)</f>
        <v>#VALUE!</v>
      </c>
      <c r="N179" s="27" t="e">
        <f>IF(ISNUMBER('Неочищенные данные'!M186), 'Неочищенные данные'!M186 * 1000, SUBSTITUTE((SUBSTITUTE('Неочищенные данные'!M186, " ", "")), ",", ".") * 1000)</f>
        <v>#VALUE!</v>
      </c>
      <c r="O179" s="27" t="e">
        <f>IF(ISNUMBER('Неочищенные данные'!N186), 'Неочищенные данные'!N186 * 1000, SUBSTITUTE((SUBSTITUTE('Неочищенные данные'!N186, " ", "")), ",", ".") * 1000)</f>
        <v>#VALUE!</v>
      </c>
    </row>
    <row r="180" spans="1:28" ht="15.75" hidden="1" customHeight="1">
      <c r="A180" s="3" t="s">
        <v>158</v>
      </c>
      <c r="B180" s="41">
        <v>41114</v>
      </c>
      <c r="C180" s="3" t="s">
        <v>37</v>
      </c>
      <c r="D180" s="3"/>
      <c r="E180" s="27" t="e">
        <f>IF(ISNUMBER('Неочищенные данные'!D187), 'Неочищенные данные'!D187 * 1000, SUBSTITUTE((SUBSTITUTE('Неочищенные данные'!D187, " ", "")), ",", ".") * 1000)</f>
        <v>#VALUE!</v>
      </c>
      <c r="F180" s="27" t="e">
        <f>IF(ISNUMBER('Неочищенные данные'!E187), 'Неочищенные данные'!E187 * 1000, SUBSTITUTE((SUBSTITUTE('Неочищенные данные'!E187, " ", "")), ",", ".") * 1000)</f>
        <v>#VALUE!</v>
      </c>
      <c r="G180" s="27" t="e">
        <f>IF(ISNUMBER('Неочищенные данные'!F187), 'Неочищенные данные'!F187 * 1000, SUBSTITUTE((SUBSTITUTE('Неочищенные данные'!F187, " ", "")), ",", ".") * 1000)</f>
        <v>#VALUE!</v>
      </c>
      <c r="H180" s="27" t="e">
        <f>IF(ISNUMBER('Неочищенные данные'!G187), 'Неочищенные данные'!G187 * 1000, SUBSTITUTE((SUBSTITUTE('Неочищенные данные'!G187, " ", "")), ",", ".") * 1000)</f>
        <v>#VALUE!</v>
      </c>
      <c r="I180" s="27" t="e">
        <f>IF(ISNUMBER('Неочищенные данные'!H187), 'Неочищенные данные'!H187 * 1000, SUBSTITUTE((SUBSTITUTE('Неочищенные данные'!H187, " ", "")), ",", ".") * 1000)</f>
        <v>#VALUE!</v>
      </c>
      <c r="J180" s="27" t="e">
        <f>IF(ISNUMBER('Неочищенные данные'!I187), 'Неочищенные данные'!I187 * 1000, SUBSTITUTE((SUBSTITUTE('Неочищенные данные'!I187, " ", "")), ",", ".") * 1000)</f>
        <v>#VALUE!</v>
      </c>
      <c r="K180" s="27" t="e">
        <f>IF(ISNUMBER('Неочищенные данные'!J187), 'Неочищенные данные'!J187 * 1000, SUBSTITUTE((SUBSTITUTE('Неочищенные данные'!J187, " ", "")), ",", ".") * 1000)</f>
        <v>#VALUE!</v>
      </c>
      <c r="L180" s="27" t="e">
        <f>IF(ISNUMBER('Неочищенные данные'!K187), 'Неочищенные данные'!K187 * 1000, SUBSTITUTE((SUBSTITUTE('Неочищенные данные'!K187, " ", "")), ",", ".") * 1000)</f>
        <v>#VALUE!</v>
      </c>
      <c r="M180" s="27" t="e">
        <f>IF(ISNUMBER('Неочищенные данные'!L187), 'Неочищенные данные'!L187 * 1000, SUBSTITUTE((SUBSTITUTE('Неочищенные данные'!L187, " ", "")), ",", ".") * 1000)</f>
        <v>#VALUE!</v>
      </c>
      <c r="N180" s="27" t="e">
        <f>IF(ISNUMBER('Неочищенные данные'!M187), 'Неочищенные данные'!M187 * 1000, SUBSTITUTE((SUBSTITUTE('Неочищенные данные'!M187, " ", "")), ",", ".") * 1000)</f>
        <v>#VALUE!</v>
      </c>
      <c r="O180" s="27" t="e">
        <f>IF(ISNUMBER('Неочищенные данные'!N187), 'Неочищенные данные'!N187 * 1000, SUBSTITUTE((SUBSTITUTE('Неочищенные данные'!N187, " ", "")), ",", ".") * 1000)</f>
        <v>#VALUE!</v>
      </c>
    </row>
    <row r="181" spans="1:28" ht="15.75" hidden="1" customHeight="1">
      <c r="A181" s="3" t="s">
        <v>158</v>
      </c>
      <c r="B181" s="42">
        <v>40843</v>
      </c>
      <c r="C181" s="3" t="s">
        <v>37</v>
      </c>
      <c r="D181" s="3"/>
      <c r="E181" s="27" t="e">
        <f>IF(ISNUMBER('Неочищенные данные'!D188), 'Неочищенные данные'!D188 * 1000, SUBSTITUTE((SUBSTITUTE('Неочищенные данные'!D188, " ", "")), ",", ".") * 1000)</f>
        <v>#VALUE!</v>
      </c>
      <c r="F181" s="27" t="e">
        <f>IF(ISNUMBER('Неочищенные данные'!E188), 'Неочищенные данные'!E188 * 1000, SUBSTITUTE((SUBSTITUTE('Неочищенные данные'!E188, " ", "")), ",", ".") * 1000)</f>
        <v>#VALUE!</v>
      </c>
      <c r="G181" s="27" t="e">
        <f>IF(ISNUMBER('Неочищенные данные'!F188), 'Неочищенные данные'!F188 * 1000, SUBSTITUTE((SUBSTITUTE('Неочищенные данные'!F188, " ", "")), ",", ".") * 1000)</f>
        <v>#VALUE!</v>
      </c>
      <c r="H181" s="27" t="e">
        <f>IF(ISNUMBER('Неочищенные данные'!G188), 'Неочищенные данные'!G188 * 1000, SUBSTITUTE((SUBSTITUTE('Неочищенные данные'!G188, " ", "")), ",", ".") * 1000)</f>
        <v>#VALUE!</v>
      </c>
      <c r="I181" s="27" t="e">
        <f>IF(ISNUMBER('Неочищенные данные'!H188), 'Неочищенные данные'!H188 * 1000, SUBSTITUTE((SUBSTITUTE('Неочищенные данные'!H188, " ", "")), ",", ".") * 1000)</f>
        <v>#VALUE!</v>
      </c>
      <c r="J181" s="27" t="e">
        <f>IF(ISNUMBER('Неочищенные данные'!I188), 'Неочищенные данные'!I188 * 1000, SUBSTITUTE((SUBSTITUTE('Неочищенные данные'!I188, " ", "")), ",", ".") * 1000)</f>
        <v>#VALUE!</v>
      </c>
      <c r="K181" s="27" t="e">
        <f>IF(ISNUMBER('Неочищенные данные'!J188), 'Неочищенные данные'!J188 * 1000, SUBSTITUTE((SUBSTITUTE('Неочищенные данные'!J188, " ", "")), ",", ".") * 1000)</f>
        <v>#VALUE!</v>
      </c>
      <c r="L181" s="27" t="e">
        <f>IF(ISNUMBER('Неочищенные данные'!K188), 'Неочищенные данные'!K188 * 1000, SUBSTITUTE((SUBSTITUTE('Неочищенные данные'!K188, " ", "")), ",", ".") * 1000)</f>
        <v>#VALUE!</v>
      </c>
      <c r="M181" s="27" t="e">
        <f>IF(ISNUMBER('Неочищенные данные'!L188), 'Неочищенные данные'!L188 * 1000, SUBSTITUTE((SUBSTITUTE('Неочищенные данные'!L188, " ", "")), ",", ".") * 1000)</f>
        <v>#VALUE!</v>
      </c>
      <c r="N181" s="27" t="e">
        <f>IF(ISNUMBER('Неочищенные данные'!M188), 'Неочищенные данные'!M188 * 1000, SUBSTITUTE((SUBSTITUTE('Неочищенные данные'!M188, " ", "")), ",", ".") * 1000)</f>
        <v>#VALUE!</v>
      </c>
      <c r="O181" s="27" t="e">
        <f>IF(ISNUMBER('Неочищенные данные'!N188), 'Неочищенные данные'!N188 * 1000, SUBSTITUTE((SUBSTITUTE('Неочищенные данные'!N188, " ", "")), ",", ".") * 1000)</f>
        <v>#VALUE!</v>
      </c>
    </row>
    <row r="182" spans="1:28" ht="15.75" hidden="1" customHeight="1">
      <c r="A182" s="3" t="s">
        <v>158</v>
      </c>
      <c r="B182" s="42">
        <v>40834</v>
      </c>
      <c r="C182" s="3" t="s">
        <v>37</v>
      </c>
      <c r="D182" s="3"/>
      <c r="E182" s="27" t="e">
        <f>IF(ISNUMBER('Неочищенные данные'!D189), 'Неочищенные данные'!D189 * 1000, SUBSTITUTE((SUBSTITUTE('Неочищенные данные'!D189, " ", "")), ",", ".") * 1000)</f>
        <v>#VALUE!</v>
      </c>
      <c r="F182" s="27" t="e">
        <f>IF(ISNUMBER('Неочищенные данные'!E189), 'Неочищенные данные'!E189 * 1000, SUBSTITUTE((SUBSTITUTE('Неочищенные данные'!E189, " ", "")), ",", ".") * 1000)</f>
        <v>#VALUE!</v>
      </c>
      <c r="G182" s="27" t="e">
        <f>IF(ISNUMBER('Неочищенные данные'!F189), 'Неочищенные данные'!F189 * 1000, SUBSTITUTE((SUBSTITUTE('Неочищенные данные'!F189, " ", "")), ",", ".") * 1000)</f>
        <v>#VALUE!</v>
      </c>
      <c r="H182" s="27" t="e">
        <f>IF(ISNUMBER('Неочищенные данные'!G189), 'Неочищенные данные'!G189 * 1000, SUBSTITUTE((SUBSTITUTE('Неочищенные данные'!G189, " ", "")), ",", ".") * 1000)</f>
        <v>#VALUE!</v>
      </c>
      <c r="I182" s="27" t="e">
        <f>IF(ISNUMBER('Неочищенные данные'!H189), 'Неочищенные данные'!H189 * 1000, SUBSTITUTE((SUBSTITUTE('Неочищенные данные'!H189, " ", "")), ",", ".") * 1000)</f>
        <v>#VALUE!</v>
      </c>
      <c r="J182" s="27" t="e">
        <f>IF(ISNUMBER('Неочищенные данные'!I189), 'Неочищенные данные'!I189 * 1000, SUBSTITUTE((SUBSTITUTE('Неочищенные данные'!I189, " ", "")), ",", ".") * 1000)</f>
        <v>#VALUE!</v>
      </c>
      <c r="K182" s="27" t="e">
        <f>IF(ISNUMBER('Неочищенные данные'!J189), 'Неочищенные данные'!J189 * 1000, SUBSTITUTE((SUBSTITUTE('Неочищенные данные'!J189, " ", "")), ",", ".") * 1000)</f>
        <v>#VALUE!</v>
      </c>
      <c r="L182" s="27" t="e">
        <f>IF(ISNUMBER('Неочищенные данные'!K189), 'Неочищенные данные'!K189 * 1000, SUBSTITUTE((SUBSTITUTE('Неочищенные данные'!K189, " ", "")), ",", ".") * 1000)</f>
        <v>#VALUE!</v>
      </c>
      <c r="M182" s="27" t="e">
        <f>IF(ISNUMBER('Неочищенные данные'!L189), 'Неочищенные данные'!L189 * 1000, SUBSTITUTE((SUBSTITUTE('Неочищенные данные'!L189, " ", "")), ",", ".") * 1000)</f>
        <v>#VALUE!</v>
      </c>
      <c r="N182" s="27" t="e">
        <f>IF(ISNUMBER('Неочищенные данные'!M189), 'Неочищенные данные'!M189 * 1000, SUBSTITUTE((SUBSTITUTE('Неочищенные данные'!M189, " ", "")), ",", ".") * 1000)</f>
        <v>#VALUE!</v>
      </c>
      <c r="O182" s="27" t="e">
        <f>IF(ISNUMBER('Неочищенные данные'!N189), 'Неочищенные данные'!N189 * 1000, SUBSTITUTE((SUBSTITUTE('Неочищенные данные'!N189, " ", "")), ",", ".") * 1000)</f>
        <v>#VALUE!</v>
      </c>
    </row>
    <row r="183" spans="1:28" ht="15.75" hidden="1" customHeight="1">
      <c r="A183" s="3" t="s">
        <v>158</v>
      </c>
      <c r="B183" s="41">
        <v>40739</v>
      </c>
      <c r="C183" s="3" t="s">
        <v>37</v>
      </c>
      <c r="D183" s="3"/>
      <c r="E183" s="27" t="e">
        <f>IF(ISNUMBER('Неочищенные данные'!D190), 'Неочищенные данные'!D190 * 1000, SUBSTITUTE((SUBSTITUTE('Неочищенные данные'!D190, " ", "")), ",", ".") * 1000)</f>
        <v>#VALUE!</v>
      </c>
      <c r="F183" s="27" t="e">
        <f>IF(ISNUMBER('Неочищенные данные'!E190), 'Неочищенные данные'!E190 * 1000, SUBSTITUTE((SUBSTITUTE('Неочищенные данные'!E190, " ", "")), ",", ".") * 1000)</f>
        <v>#VALUE!</v>
      </c>
      <c r="G183" s="27" t="e">
        <f>IF(ISNUMBER('Неочищенные данные'!F190), 'Неочищенные данные'!F190 * 1000, SUBSTITUTE((SUBSTITUTE('Неочищенные данные'!F190, " ", "")), ",", ".") * 1000)</f>
        <v>#VALUE!</v>
      </c>
      <c r="H183" s="27" t="e">
        <f>IF(ISNUMBER('Неочищенные данные'!G190), 'Неочищенные данные'!G190 * 1000, SUBSTITUTE((SUBSTITUTE('Неочищенные данные'!G190, " ", "")), ",", ".") * 1000)</f>
        <v>#VALUE!</v>
      </c>
      <c r="I183" s="27" t="e">
        <f>IF(ISNUMBER('Неочищенные данные'!H190), 'Неочищенные данные'!H190 * 1000, SUBSTITUTE((SUBSTITUTE('Неочищенные данные'!H190, " ", "")), ",", ".") * 1000)</f>
        <v>#VALUE!</v>
      </c>
      <c r="J183" s="27" t="e">
        <f>IF(ISNUMBER('Неочищенные данные'!I190), 'Неочищенные данные'!I190 * 1000, SUBSTITUTE((SUBSTITUTE('Неочищенные данные'!I190, " ", "")), ",", ".") * 1000)</f>
        <v>#VALUE!</v>
      </c>
      <c r="K183" s="27" t="e">
        <f>IF(ISNUMBER('Неочищенные данные'!J190), 'Неочищенные данные'!J190 * 1000, SUBSTITUTE((SUBSTITUTE('Неочищенные данные'!J190, " ", "")), ",", ".") * 1000)</f>
        <v>#VALUE!</v>
      </c>
      <c r="L183" s="27" t="e">
        <f>IF(ISNUMBER('Неочищенные данные'!K190), 'Неочищенные данные'!K190 * 1000, SUBSTITUTE((SUBSTITUTE('Неочищенные данные'!K190, " ", "")), ",", ".") * 1000)</f>
        <v>#VALUE!</v>
      </c>
      <c r="M183" s="27" t="e">
        <f>IF(ISNUMBER('Неочищенные данные'!L190), 'Неочищенные данные'!L190 * 1000, SUBSTITUTE((SUBSTITUTE('Неочищенные данные'!L190, " ", "")), ",", ".") * 1000)</f>
        <v>#VALUE!</v>
      </c>
      <c r="N183" s="27" t="e">
        <f>IF(ISNUMBER('Неочищенные данные'!M190), 'Неочищенные данные'!M190 * 1000, SUBSTITUTE((SUBSTITUTE('Неочищенные данные'!M190, " ", "")), ",", ".") * 1000)</f>
        <v>#VALUE!</v>
      </c>
      <c r="O183" s="27" t="e">
        <f>IF(ISNUMBER('Неочищенные данные'!N190), 'Неочищенные данные'!N190 * 1000, SUBSTITUTE((SUBSTITUTE('Неочищенные данные'!N190, " ", "")), ",", ".") * 1000)</f>
        <v>#VALUE!</v>
      </c>
    </row>
    <row r="184" spans="1:28" ht="15.75" hidden="1" customHeight="1">
      <c r="A184" s="3" t="s">
        <v>158</v>
      </c>
      <c r="B184" s="41">
        <v>40627</v>
      </c>
      <c r="C184" s="3" t="s">
        <v>39</v>
      </c>
      <c r="D184" s="3"/>
      <c r="E184" s="27" t="e">
        <f>IF(ISNUMBER('Неочищенные данные'!D191), 'Неочищенные данные'!D191 * 1000, SUBSTITUTE((SUBSTITUTE('Неочищенные данные'!D191, " ", "")), ",", ".") * 1000)</f>
        <v>#VALUE!</v>
      </c>
      <c r="F184" s="27" t="e">
        <f>IF(ISNUMBER('Неочищенные данные'!E191), 'Неочищенные данные'!E191 * 1000, SUBSTITUTE((SUBSTITUTE('Неочищенные данные'!E191, " ", "")), ",", ".") * 1000)</f>
        <v>#VALUE!</v>
      </c>
      <c r="G184" s="27" t="e">
        <f>IF(ISNUMBER('Неочищенные данные'!F191), 'Неочищенные данные'!F191 * 1000, SUBSTITUTE((SUBSTITUTE('Неочищенные данные'!F191, " ", "")), ",", ".") * 1000)</f>
        <v>#VALUE!</v>
      </c>
      <c r="H184" s="27" t="e">
        <f>IF(ISNUMBER('Неочищенные данные'!G191), 'Неочищенные данные'!G191 * 1000, SUBSTITUTE((SUBSTITUTE('Неочищенные данные'!G191, " ", "")), ",", ".") * 1000)</f>
        <v>#VALUE!</v>
      </c>
      <c r="I184" s="27" t="e">
        <f>IF(ISNUMBER('Неочищенные данные'!H191), 'Неочищенные данные'!H191 * 1000, SUBSTITUTE((SUBSTITUTE('Неочищенные данные'!H191, " ", "")), ",", ".") * 1000)</f>
        <v>#VALUE!</v>
      </c>
      <c r="J184" s="27" t="e">
        <f>IF(ISNUMBER('Неочищенные данные'!I191), 'Неочищенные данные'!I191 * 1000, SUBSTITUTE((SUBSTITUTE('Неочищенные данные'!I191, " ", "")), ",", ".") * 1000)</f>
        <v>#VALUE!</v>
      </c>
      <c r="K184" s="27" t="e">
        <f>IF(ISNUMBER('Неочищенные данные'!J191), 'Неочищенные данные'!J191 * 1000, SUBSTITUTE((SUBSTITUTE('Неочищенные данные'!J191, " ", "")), ",", ".") * 1000)</f>
        <v>#VALUE!</v>
      </c>
      <c r="L184" s="27" t="e">
        <f>IF(ISNUMBER('Неочищенные данные'!K191), 'Неочищенные данные'!K191 * 1000, SUBSTITUTE((SUBSTITUTE('Неочищенные данные'!K191, " ", "")), ",", ".") * 1000)</f>
        <v>#VALUE!</v>
      </c>
      <c r="M184" s="27" t="e">
        <f>IF(ISNUMBER('Неочищенные данные'!L191), 'Неочищенные данные'!L191 * 1000, SUBSTITUTE((SUBSTITUTE('Неочищенные данные'!L191, " ", "")), ",", ".") * 1000)</f>
        <v>#VALUE!</v>
      </c>
      <c r="N184" s="27" t="e">
        <f>IF(ISNUMBER('Неочищенные данные'!M191), 'Неочищенные данные'!M191 * 1000, SUBSTITUTE((SUBSTITUTE('Неочищенные данные'!M191, " ", "")), ",", ".") * 1000)</f>
        <v>#VALUE!</v>
      </c>
      <c r="O184" s="27" t="e">
        <f>IF(ISNUMBER('Неочищенные данные'!N191), 'Неочищенные данные'!N191 * 1000, SUBSTITUTE((SUBSTITUTE('Неочищенные данные'!N191, " ", "")), ",", ".") * 1000)</f>
        <v>#VALUE!</v>
      </c>
    </row>
    <row r="185" spans="1:28" ht="15.75" hidden="1" customHeight="1">
      <c r="A185" s="3" t="s">
        <v>158</v>
      </c>
      <c r="B185" s="41">
        <v>40357</v>
      </c>
      <c r="C185" s="3" t="s">
        <v>39</v>
      </c>
      <c r="D185" s="3"/>
      <c r="E185" s="27" t="e">
        <f>IF(ISNUMBER('Неочищенные данные'!D192), 'Неочищенные данные'!D192 * 1000, SUBSTITUTE((SUBSTITUTE('Неочищенные данные'!D192, " ", "")), ",", ".") * 1000)</f>
        <v>#VALUE!</v>
      </c>
      <c r="F185" s="27" t="e">
        <f>IF(ISNUMBER('Неочищенные данные'!E192), 'Неочищенные данные'!E192 * 1000, SUBSTITUTE((SUBSTITUTE('Неочищенные данные'!E192, " ", "")), ",", ".") * 1000)</f>
        <v>#VALUE!</v>
      </c>
      <c r="G185" s="27" t="e">
        <f>IF(ISNUMBER('Неочищенные данные'!F192), 'Неочищенные данные'!F192 * 1000, SUBSTITUTE((SUBSTITUTE('Неочищенные данные'!F192, " ", "")), ",", ".") * 1000)</f>
        <v>#VALUE!</v>
      </c>
      <c r="H185" s="27" t="e">
        <f>IF(ISNUMBER('Неочищенные данные'!G192), 'Неочищенные данные'!G192 * 1000, SUBSTITUTE((SUBSTITUTE('Неочищенные данные'!G192, " ", "")), ",", ".") * 1000)</f>
        <v>#VALUE!</v>
      </c>
      <c r="I185" s="27" t="e">
        <f>IF(ISNUMBER('Неочищенные данные'!H192), 'Неочищенные данные'!H192 * 1000, SUBSTITUTE((SUBSTITUTE('Неочищенные данные'!H192, " ", "")), ",", ".") * 1000)</f>
        <v>#VALUE!</v>
      </c>
      <c r="J185" s="27" t="e">
        <f>IF(ISNUMBER('Неочищенные данные'!I192), 'Неочищенные данные'!I192 * 1000, SUBSTITUTE((SUBSTITUTE('Неочищенные данные'!I192, " ", "")), ",", ".") * 1000)</f>
        <v>#VALUE!</v>
      </c>
      <c r="K185" s="27" t="e">
        <f>IF(ISNUMBER('Неочищенные данные'!J192), 'Неочищенные данные'!J192 * 1000, SUBSTITUTE((SUBSTITUTE('Неочищенные данные'!J192, " ", "")), ",", ".") * 1000)</f>
        <v>#VALUE!</v>
      </c>
      <c r="L185" s="27" t="e">
        <f>IF(ISNUMBER('Неочищенные данные'!K192), 'Неочищенные данные'!K192 * 1000, SUBSTITUTE((SUBSTITUTE('Неочищенные данные'!K192, " ", "")), ",", ".") * 1000)</f>
        <v>#VALUE!</v>
      </c>
      <c r="M185" s="27" t="e">
        <f>IF(ISNUMBER('Неочищенные данные'!L192), 'Неочищенные данные'!L192 * 1000, SUBSTITUTE((SUBSTITUTE('Неочищенные данные'!L192, " ", "")), ",", ".") * 1000)</f>
        <v>#VALUE!</v>
      </c>
      <c r="N185" s="27" t="e">
        <f>IF(ISNUMBER('Неочищенные данные'!M192), 'Неочищенные данные'!M192 * 1000, SUBSTITUTE((SUBSTITUTE('Неочищенные данные'!M192, " ", "")), ",", ".") * 1000)</f>
        <v>#VALUE!</v>
      </c>
      <c r="O185" s="27" t="e">
        <f>IF(ISNUMBER('Неочищенные данные'!N192), 'Неочищенные данные'!N192 * 1000, SUBSTITUTE((SUBSTITUTE('Неочищенные данные'!N192, " ", "")), ",", ".") * 1000)</f>
        <v>#VALUE!</v>
      </c>
    </row>
    <row r="186" spans="1:28" ht="15.75" hidden="1" customHeight="1">
      <c r="A186" s="3" t="s">
        <v>158</v>
      </c>
      <c r="B186" s="41">
        <v>40210</v>
      </c>
      <c r="C186" s="3" t="s">
        <v>242</v>
      </c>
      <c r="D186" s="3"/>
      <c r="E186" s="27" t="e">
        <f>IF(ISNUMBER('Неочищенные данные'!D193), 'Неочищенные данные'!D193 * 1000, SUBSTITUTE((SUBSTITUTE('Неочищенные данные'!D193, " ", "")), ",", ".") * 1000)</f>
        <v>#VALUE!</v>
      </c>
      <c r="F186" s="27" t="e">
        <f>IF(ISNUMBER('Неочищенные данные'!E193), 'Неочищенные данные'!E193 * 1000, SUBSTITUTE((SUBSTITUTE('Неочищенные данные'!E193, " ", "")), ",", ".") * 1000)</f>
        <v>#VALUE!</v>
      </c>
      <c r="G186" s="27" t="e">
        <f>IF(ISNUMBER('Неочищенные данные'!F193), 'Неочищенные данные'!F193 * 1000, SUBSTITUTE((SUBSTITUTE('Неочищенные данные'!F193, " ", "")), ",", ".") * 1000)</f>
        <v>#VALUE!</v>
      </c>
      <c r="H186" s="27" t="e">
        <f>IF(ISNUMBER('Неочищенные данные'!G193), 'Неочищенные данные'!G193 * 1000, SUBSTITUTE((SUBSTITUTE('Неочищенные данные'!G193, " ", "")), ",", ".") * 1000)</f>
        <v>#VALUE!</v>
      </c>
      <c r="I186" s="27" t="e">
        <f>IF(ISNUMBER('Неочищенные данные'!H193), 'Неочищенные данные'!H193 * 1000, SUBSTITUTE((SUBSTITUTE('Неочищенные данные'!H193, " ", "")), ",", ".") * 1000)</f>
        <v>#VALUE!</v>
      </c>
      <c r="J186" s="27" t="e">
        <f>IF(ISNUMBER('Неочищенные данные'!I193), 'Неочищенные данные'!I193 * 1000, SUBSTITUTE((SUBSTITUTE('Неочищенные данные'!I193, " ", "")), ",", ".") * 1000)</f>
        <v>#VALUE!</v>
      </c>
      <c r="K186" s="27" t="e">
        <f>IF(ISNUMBER('Неочищенные данные'!J193), 'Неочищенные данные'!J193 * 1000, SUBSTITUTE((SUBSTITUTE('Неочищенные данные'!J193, " ", "")), ",", ".") * 1000)</f>
        <v>#VALUE!</v>
      </c>
      <c r="L186" s="27" t="e">
        <f>IF(ISNUMBER('Неочищенные данные'!K193), 'Неочищенные данные'!K193 * 1000, SUBSTITUTE((SUBSTITUTE('Неочищенные данные'!K193, " ", "")), ",", ".") * 1000)</f>
        <v>#VALUE!</v>
      </c>
      <c r="M186" s="27" t="e">
        <f>IF(ISNUMBER('Неочищенные данные'!L193), 'Неочищенные данные'!L193 * 1000, SUBSTITUTE((SUBSTITUTE('Неочищенные данные'!L193, " ", "")), ",", ".") * 1000)</f>
        <v>#VALUE!</v>
      </c>
      <c r="N186" s="27" t="e">
        <f>IF(ISNUMBER('Неочищенные данные'!M193), 'Неочищенные данные'!M193 * 1000, SUBSTITUTE((SUBSTITUTE('Неочищенные данные'!M193, " ", "")), ",", ".") * 1000)</f>
        <v>#VALUE!</v>
      </c>
      <c r="O186" s="27" t="e">
        <f>IF(ISNUMBER('Неочищенные данные'!N193), 'Неочищенные данные'!N193 * 1000, SUBSTITUTE((SUBSTITUTE('Неочищенные данные'!N193, " ", "")), ",", ".") * 1000)</f>
        <v>#VALUE!</v>
      </c>
    </row>
    <row r="187" spans="1:28" ht="15.75" hidden="1" customHeight="1">
      <c r="A187" s="3" t="s">
        <v>158</v>
      </c>
      <c r="B187" s="42">
        <v>39768</v>
      </c>
      <c r="C187" s="3" t="s">
        <v>242</v>
      </c>
      <c r="D187" s="3"/>
      <c r="E187" s="27" t="e">
        <f>IF(ISNUMBER('Неочищенные данные'!D194), 'Неочищенные данные'!D194 * 1000, SUBSTITUTE((SUBSTITUTE('Неочищенные данные'!D194, " ", "")), ",", ".") * 1000)</f>
        <v>#VALUE!</v>
      </c>
      <c r="F187" s="27" t="e">
        <f>IF(ISNUMBER('Неочищенные данные'!E194), 'Неочищенные данные'!E194 * 1000, SUBSTITUTE((SUBSTITUTE('Неочищенные данные'!E194, " ", "")), ",", ".") * 1000)</f>
        <v>#VALUE!</v>
      </c>
      <c r="G187" s="27" t="e">
        <f>IF(ISNUMBER('Неочищенные данные'!F194), 'Неочищенные данные'!F194 * 1000, SUBSTITUTE((SUBSTITUTE('Неочищенные данные'!F194, " ", "")), ",", ".") * 1000)</f>
        <v>#VALUE!</v>
      </c>
      <c r="H187" s="27" t="e">
        <f>IF(ISNUMBER('Неочищенные данные'!G194), 'Неочищенные данные'!G194 * 1000, SUBSTITUTE((SUBSTITUTE('Неочищенные данные'!G194, " ", "")), ",", ".") * 1000)</f>
        <v>#VALUE!</v>
      </c>
      <c r="I187" s="27" t="e">
        <f>IF(ISNUMBER('Неочищенные данные'!H194), 'Неочищенные данные'!H194 * 1000, SUBSTITUTE((SUBSTITUTE('Неочищенные данные'!H194, " ", "")), ",", ".") * 1000)</f>
        <v>#VALUE!</v>
      </c>
      <c r="J187" s="27" t="e">
        <f>IF(ISNUMBER('Неочищенные данные'!I194), 'Неочищенные данные'!I194 * 1000, SUBSTITUTE((SUBSTITUTE('Неочищенные данные'!I194, " ", "")), ",", ".") * 1000)</f>
        <v>#VALUE!</v>
      </c>
      <c r="K187" s="27" t="e">
        <f>IF(ISNUMBER('Неочищенные данные'!J194), 'Неочищенные данные'!J194 * 1000, SUBSTITUTE((SUBSTITUTE('Неочищенные данные'!J194, " ", "")), ",", ".") * 1000)</f>
        <v>#VALUE!</v>
      </c>
      <c r="L187" s="27" t="e">
        <f>IF(ISNUMBER('Неочищенные данные'!K194), 'Неочищенные данные'!K194 * 1000, SUBSTITUTE((SUBSTITUTE('Неочищенные данные'!K194, " ", "")), ",", ".") * 1000)</f>
        <v>#VALUE!</v>
      </c>
      <c r="M187" s="27" t="e">
        <f>IF(ISNUMBER('Неочищенные данные'!L194), 'Неочищенные данные'!L194 * 1000, SUBSTITUTE((SUBSTITUTE('Неочищенные данные'!L194, " ", "")), ",", ".") * 1000)</f>
        <v>#VALUE!</v>
      </c>
      <c r="N187" s="27" t="e">
        <f>IF(ISNUMBER('Неочищенные данные'!M194), 'Неочищенные данные'!M194 * 1000, SUBSTITUTE((SUBSTITUTE('Неочищенные данные'!M194, " ", "")), ",", ".") * 1000)</f>
        <v>#VALUE!</v>
      </c>
      <c r="O187" s="27" t="e">
        <f>IF(ISNUMBER('Неочищенные данные'!N194), 'Неочищенные данные'!N194 * 1000, SUBSTITUTE((SUBSTITUTE('Неочищенные данные'!N194, " ", "")), ",", ".") * 1000)</f>
        <v>#VALUE!</v>
      </c>
    </row>
    <row r="188" spans="1:28" ht="15.75" hidden="1" customHeight="1">
      <c r="A188" s="3" t="s">
        <v>252</v>
      </c>
      <c r="B188" s="41">
        <v>39983</v>
      </c>
      <c r="C188" s="3" t="s">
        <v>239</v>
      </c>
      <c r="D188" s="3"/>
      <c r="E188" s="27" t="e">
        <f>IF(ISNUMBER('Неочищенные данные'!D195), 'Неочищенные данные'!D195 * 1000, SUBSTITUTE((SUBSTITUTE('Неочищенные данные'!D195, " ", "")), ",", ".") * 1000)</f>
        <v>#VALUE!</v>
      </c>
      <c r="F188" s="27" t="e">
        <f>IF(ISNUMBER('Неочищенные данные'!E195), 'Неочищенные данные'!E195 * 1000, SUBSTITUTE((SUBSTITUTE('Неочищенные данные'!E195, " ", "")), ",", ".") * 1000)</f>
        <v>#VALUE!</v>
      </c>
      <c r="G188" s="27" t="e">
        <f>IF(ISNUMBER('Неочищенные данные'!F195), 'Неочищенные данные'!F195 * 1000, SUBSTITUTE((SUBSTITUTE('Неочищенные данные'!F195, " ", "")), ",", ".") * 1000)</f>
        <v>#VALUE!</v>
      </c>
      <c r="H188" s="27" t="e">
        <f>IF(ISNUMBER('Неочищенные данные'!G195), 'Неочищенные данные'!G195 * 1000, SUBSTITUTE((SUBSTITUTE('Неочищенные данные'!G195, " ", "")), ",", ".") * 1000)</f>
        <v>#VALUE!</v>
      </c>
      <c r="I188" s="27" t="e">
        <f>IF(ISNUMBER('Неочищенные данные'!H195), 'Неочищенные данные'!H195 * 1000, SUBSTITUTE((SUBSTITUTE('Неочищенные данные'!H195, " ", "")), ",", ".") * 1000)</f>
        <v>#VALUE!</v>
      </c>
      <c r="J188" s="27" t="e">
        <f>IF(ISNUMBER('Неочищенные данные'!I195), 'Неочищенные данные'!I195 * 1000, SUBSTITUTE((SUBSTITUTE('Неочищенные данные'!I195, " ", "")), ",", ".") * 1000)</f>
        <v>#VALUE!</v>
      </c>
      <c r="K188" s="27" t="e">
        <f>IF(ISNUMBER('Неочищенные данные'!J195), 'Неочищенные данные'!J195 * 1000, SUBSTITUTE((SUBSTITUTE('Неочищенные данные'!J195, " ", "")), ",", ".") * 1000)</f>
        <v>#VALUE!</v>
      </c>
      <c r="L188" s="27" t="e">
        <f>IF(ISNUMBER('Неочищенные данные'!K195), 'Неочищенные данные'!K195 * 1000, SUBSTITUTE((SUBSTITUTE('Неочищенные данные'!K195, " ", "")), ",", ".") * 1000)</f>
        <v>#VALUE!</v>
      </c>
      <c r="M188" s="27" t="e">
        <f>IF(ISNUMBER('Неочищенные данные'!L195), 'Неочищенные данные'!L195 * 1000, SUBSTITUTE((SUBSTITUTE('Неочищенные данные'!L195, " ", "")), ",", ".") * 1000)</f>
        <v>#VALUE!</v>
      </c>
      <c r="N188" s="27" t="e">
        <f>IF(ISNUMBER('Неочищенные данные'!M195), 'Неочищенные данные'!M195 * 1000, SUBSTITUTE((SUBSTITUTE('Неочищенные данные'!M195, " ", "")), ",", ".") * 1000)</f>
        <v>#VALUE!</v>
      </c>
      <c r="O188" s="27" t="e">
        <f>IF(ISNUMBER('Неочищенные данные'!N195), 'Неочищенные данные'!N195 * 1000, SUBSTITUTE((SUBSTITUTE('Неочищенные данные'!N195, " ", "")), ",", ".") * 1000)</f>
        <v>#VALUE!</v>
      </c>
    </row>
    <row r="189" spans="1:28" ht="15.75" hidden="1" customHeight="1">
      <c r="A189" s="3" t="s">
        <v>252</v>
      </c>
      <c r="B189" s="42">
        <v>39768</v>
      </c>
      <c r="C189" s="3" t="s">
        <v>242</v>
      </c>
      <c r="D189" s="3"/>
      <c r="E189" s="27" t="e">
        <f>IF(ISNUMBER('Неочищенные данные'!D196), 'Неочищенные данные'!D196 * 1000, SUBSTITUTE((SUBSTITUTE('Неочищенные данные'!D196, " ", "")), ",", ".") * 1000)</f>
        <v>#VALUE!</v>
      </c>
      <c r="F189" s="27" t="e">
        <f>IF(ISNUMBER('Неочищенные данные'!E196), 'Неочищенные данные'!E196 * 1000, SUBSTITUTE((SUBSTITUTE('Неочищенные данные'!E196, " ", "")), ",", ".") * 1000)</f>
        <v>#VALUE!</v>
      </c>
      <c r="G189" s="27" t="e">
        <f>IF(ISNUMBER('Неочищенные данные'!F196), 'Неочищенные данные'!F196 * 1000, SUBSTITUTE((SUBSTITUTE('Неочищенные данные'!F196, " ", "")), ",", ".") * 1000)</f>
        <v>#VALUE!</v>
      </c>
      <c r="H189" s="27" t="e">
        <f>IF(ISNUMBER('Неочищенные данные'!G196), 'Неочищенные данные'!G196 * 1000, SUBSTITUTE((SUBSTITUTE('Неочищенные данные'!G196, " ", "")), ",", ".") * 1000)</f>
        <v>#VALUE!</v>
      </c>
      <c r="I189" s="27" t="e">
        <f>IF(ISNUMBER('Неочищенные данные'!H196), 'Неочищенные данные'!H196 * 1000, SUBSTITUTE((SUBSTITUTE('Неочищенные данные'!H196, " ", "")), ",", ".") * 1000)</f>
        <v>#VALUE!</v>
      </c>
      <c r="J189" s="27" t="e">
        <f>IF(ISNUMBER('Неочищенные данные'!I196), 'Неочищенные данные'!I196 * 1000, SUBSTITUTE((SUBSTITUTE('Неочищенные данные'!I196, " ", "")), ",", ".") * 1000)</f>
        <v>#VALUE!</v>
      </c>
      <c r="K189" s="27" t="e">
        <f>IF(ISNUMBER('Неочищенные данные'!J196), 'Неочищенные данные'!J196 * 1000, SUBSTITUTE((SUBSTITUTE('Неочищенные данные'!J196, " ", "")), ",", ".") * 1000)</f>
        <v>#VALUE!</v>
      </c>
      <c r="L189" s="27" t="e">
        <f>IF(ISNUMBER('Неочищенные данные'!K196), 'Неочищенные данные'!K196 * 1000, SUBSTITUTE((SUBSTITUTE('Неочищенные данные'!K196, " ", "")), ",", ".") * 1000)</f>
        <v>#VALUE!</v>
      </c>
      <c r="M189" s="27" t="e">
        <f>IF(ISNUMBER('Неочищенные данные'!L196), 'Неочищенные данные'!L196 * 1000, SUBSTITUTE((SUBSTITUTE('Неочищенные данные'!L196, " ", "")), ",", ".") * 1000)</f>
        <v>#VALUE!</v>
      </c>
      <c r="N189" s="27" t="e">
        <f>IF(ISNUMBER('Неочищенные данные'!M196), 'Неочищенные данные'!M196 * 1000, SUBSTITUTE((SUBSTITUTE('Неочищенные данные'!M196, " ", "")), ",", ".") * 1000)</f>
        <v>#VALUE!</v>
      </c>
      <c r="O189" s="27" t="e">
        <f>IF(ISNUMBER('Неочищенные данные'!N196), 'Неочищенные данные'!N196 * 1000, SUBSTITUTE((SUBSTITUTE('Неочищенные данные'!N196, " ", "")), ",", ".") * 1000)</f>
        <v>#VALUE!</v>
      </c>
    </row>
    <row r="190" spans="1:28" ht="15.75" customHeight="1">
      <c r="A190" s="3" t="s">
        <v>161</v>
      </c>
      <c r="B190" s="29">
        <v>42181</v>
      </c>
      <c r="C190" s="3" t="s">
        <v>35</v>
      </c>
      <c r="D190" s="3" t="e">
        <f ca="1">_xludf.IFNA(VLOOKUP(C190, Рейтинг!$A$2:$C$22, 3, FALSE), VLOOKUP(C190, Рейтинг!$B$2:$C$22, 2, FALSE))</f>
        <v>#NAME?</v>
      </c>
      <c r="E190" s="27">
        <f>IF(ISNUMBER('Неочищенные данные'!D198), 'Неочищенные данные'!D198 * 1000, SUBSTITUTE((SUBSTITUTE('Неочищенные данные'!D198, " ", "")), ",", ".") * 1000)</f>
        <v>16613026000</v>
      </c>
      <c r="F190" s="27" t="e">
        <f>IF(ISNUMBER('Неочищенные данные'!E198), 'Неочищенные данные'!E198 * 1000, SUBSTITUTE((SUBSTITUTE('Неочищенные данные'!E198, " ", "")), ",", ".") * 1000)</f>
        <v>#VALUE!</v>
      </c>
      <c r="G190" s="27">
        <f>IF(ISNUMBER('Неочищенные данные'!F198), 'Неочищенные данные'!F198 * 1000, SUBSTITUTE((SUBSTITUTE('Неочищенные данные'!F198, " ", "")), ",", ".") * 1000)</f>
        <v>175318992000</v>
      </c>
      <c r="H190" s="27">
        <f>IF(ISNUMBER('Неочищенные данные'!G198), 'Неочищенные данные'!G198 * 1000, SUBSTITUTE((SUBSTITUTE('Неочищенные данные'!G198, " ", "")), ",", ".") * 1000)</f>
        <v>0</v>
      </c>
      <c r="I190" s="27">
        <f>IF(ISNUMBER('Неочищенные данные'!H198), 'Неочищенные данные'!H198 * 1000, SUBSTITUTE((SUBSTITUTE('Неочищенные данные'!H198, " ", "")), ",", ".") * 1000)</f>
        <v>1521326000</v>
      </c>
      <c r="J190" s="27" t="e">
        <f>IF(ISNUMBER('Неочищенные данные'!I198), 'Неочищенные данные'!I198 * 1000, SUBSTITUTE((SUBSTITUTE('Неочищенные данные'!I198, " ", "")), ",", ".") * 1000)</f>
        <v>#VALUE!</v>
      </c>
      <c r="K190" s="27" t="e">
        <f>IF(ISNUMBER('Неочищенные данные'!J198), 'Неочищенные данные'!J198 * 1000, SUBSTITUTE((SUBSTITUTE('Неочищенные данные'!J198, " ", "")), ",", ".") * 1000)</f>
        <v>#VALUE!</v>
      </c>
      <c r="L190" s="27">
        <f>IF(ISNUMBER('Неочищенные данные'!K198), 'Неочищенные данные'!K198 * 1000, SUBSTITUTE((SUBSTITUTE('Неочищенные данные'!K198, " ", "")), ",", ".") * 1000)</f>
        <v>3592130000</v>
      </c>
      <c r="M190" s="27">
        <f>IF(ISNUMBER('Неочищенные данные'!L198), 'Неочищенные данные'!L198 * 1000, SUBSTITUTE((SUBSTITUTE('Неочищенные данные'!L198, " ", "")), ",", ".") * 1000)</f>
        <v>20012402000</v>
      </c>
      <c r="N190" s="27">
        <f>IF(ISNUMBER('Неочищенные данные'!M198), 'Неочищенные данные'!M198 * 1000, SUBSTITUTE((SUBSTITUTE('Неочищенные данные'!M198, " ", "")), ",", ".") * 1000)</f>
        <v>0</v>
      </c>
      <c r="O190" s="27">
        <f>IF(ISNUMBER('Неочищенные данные'!N198), 'Неочищенные данные'!N198 * 1000, SUBSTITUTE((SUBSTITUTE('Неочищенные данные'!N198, " ", "")), ",", ".") * 1000)</f>
        <v>0</v>
      </c>
      <c r="P190" s="1">
        <f>VLOOKUP(YEAR(B190), 'ИПЦ ГКС'!$B$5:$D$34, 3, TRUE)</f>
        <v>12.909999999999997</v>
      </c>
      <c r="Q190" s="28">
        <f>VLOOKUP(B190, RUONIA!A196:B2661, 2, FALSE)</f>
        <v>12.26</v>
      </c>
      <c r="R190" s="1">
        <f>VLOOKUP(B190, Treasury!$D$1:$G$3498, 2, FALSE)</f>
        <v>0.72</v>
      </c>
      <c r="S190" s="1">
        <f>VLOOKUP(B190, Treasury!$D$1:$G$3498, 3, FALSE)</f>
        <v>1.75</v>
      </c>
      <c r="T190" s="1">
        <f>VLOOKUP(B190, Treasury!$D$1:$G$3498, 4, FALSE)</f>
        <v>2.4900000000000002</v>
      </c>
      <c r="U190" s="1">
        <f>VLOOKUP(B190, 'OFZ Yield'!$A:$M, 5, FALSE)</f>
        <v>10.52</v>
      </c>
      <c r="V190" s="1">
        <f>VLOOKUP(B190, 'OFZ Yield'!$A:$M, 7, FALSE)</f>
        <v>11.07</v>
      </c>
      <c r="W190" s="1">
        <f>VLOOKUP(B190, 'OFZ Yield'!$A:$M, 9, FALSE)</f>
        <v>11.14</v>
      </c>
      <c r="X190" s="1" t="str">
        <f>VLOOKUP(B190, IMOEX!$A$1:$B$3284, 2, FALSE)</f>
        <v>1.644,45</v>
      </c>
      <c r="Y190" s="1">
        <f t="shared" ref="Y190:Y191" si="18">M190 / L190</f>
        <v>5.5711797735605337</v>
      </c>
      <c r="Z190" s="1" t="e">
        <f t="shared" ref="Z190:Z191" si="19">J190 / L190</f>
        <v>#VALUE!</v>
      </c>
      <c r="AA190" s="1" t="e">
        <f ca="1">_xludf.IFNA(VLOOKUP(A190, 'Неочищенные данные'!A198:AI632, 35, FALSE), 0)</f>
        <v>#NAME?</v>
      </c>
      <c r="AB190" s="1">
        <f t="shared" ref="AB190:AB191" si="20">IF(NOT(H190 = 0), 1, 0)</f>
        <v>0</v>
      </c>
    </row>
    <row r="191" spans="1:28" ht="15.75" customHeight="1">
      <c r="A191" s="3" t="s">
        <v>161</v>
      </c>
      <c r="B191" s="29">
        <v>42079</v>
      </c>
      <c r="C191" s="3" t="s">
        <v>35</v>
      </c>
      <c r="D191" s="3" t="e">
        <f ca="1">_xludf.IFNA(VLOOKUP(C191, Рейтинг!$A$2:$C$22, 3, FALSE), VLOOKUP(C191, Рейтинг!$B$2:$C$22, 2, FALSE))</f>
        <v>#NAME?</v>
      </c>
      <c r="E191" s="27">
        <f>IF(ISNUMBER('Неочищенные данные'!D199), 'Неочищенные данные'!D199 * 1000, SUBSTITUTE((SUBSTITUTE('Неочищенные данные'!D199, " ", "")), ",", ".") * 1000)</f>
        <v>24338039000</v>
      </c>
      <c r="F191" s="27" t="e">
        <f>IF(ISNUMBER('Неочищенные данные'!E199), 'Неочищенные данные'!E199 * 1000, SUBSTITUTE((SUBSTITUTE('Неочищенные данные'!E199, " ", "")), ",", ".") * 1000)</f>
        <v>#VALUE!</v>
      </c>
      <c r="G191" s="27">
        <f>IF(ISNUMBER('Неочищенные данные'!F199), 'Неочищенные данные'!F199 * 1000, SUBSTITUTE((SUBSTITUTE('Неочищенные данные'!F199, " ", "")), ",", ".") * 1000)</f>
        <v>251577266000</v>
      </c>
      <c r="H191" s="27">
        <f>IF(ISNUMBER('Неочищенные данные'!G199), 'Неочищенные данные'!G199 * 1000, SUBSTITUTE((SUBSTITUTE('Неочищенные данные'!G199, " ", "")), ",", ".") * 1000)</f>
        <v>0</v>
      </c>
      <c r="I191" s="27">
        <f>IF(ISNUMBER('Неочищенные данные'!H199), 'Неочищенные данные'!H199 * 1000, SUBSTITUTE((SUBSTITUTE('Неочищенные данные'!H199, " ", "")), ",", ".") * 1000)</f>
        <v>2931507000</v>
      </c>
      <c r="J191" s="27" t="e">
        <f>IF(ISNUMBER('Неочищенные данные'!I199), 'Неочищенные данные'!I199 * 1000, SUBSTITUTE((SUBSTITUTE('Неочищенные данные'!I199, " ", "")), ",", ".") * 1000)</f>
        <v>#VALUE!</v>
      </c>
      <c r="K191" s="27" t="e">
        <f>IF(ISNUMBER('Неочищенные данные'!J199), 'Неочищенные данные'!J199 * 1000, SUBSTITUTE((SUBSTITUTE('Неочищенные данные'!J199, " ", "")), ",", ".") * 1000)</f>
        <v>#VALUE!</v>
      </c>
      <c r="L191" s="27">
        <f>IF(ISNUMBER('Неочищенные данные'!K199), 'Неочищенные данные'!K199 * 1000, SUBSTITUTE((SUBSTITUTE('Неочищенные данные'!K199, " ", "")), ",", ".") * 1000)</f>
        <v>4059568000</v>
      </c>
      <c r="M191" s="27">
        <f>IF(ISNUMBER('Неочищенные данные'!L199), 'Неочищенные данные'!L199 * 1000, SUBSTITUTE((SUBSTITUTE('Неочищенные данные'!L199, " ", "")), ",", ".") * 1000)</f>
        <v>8360462000</v>
      </c>
      <c r="N191" s="27">
        <f>IF(ISNUMBER('Неочищенные данные'!M199), 'Неочищенные данные'!M199 * 1000, SUBSTITUTE((SUBSTITUTE('Неочищенные данные'!M199, " ", "")), ",", ".") * 1000)</f>
        <v>0</v>
      </c>
      <c r="O191" s="27">
        <f>IF(ISNUMBER('Неочищенные данные'!N199), 'Неочищенные данные'!N199 * 1000, SUBSTITUTE((SUBSTITUTE('Неочищенные данные'!N199, " ", "")), ",", ".") * 1000)</f>
        <v>0</v>
      </c>
      <c r="P191" s="1">
        <f>VLOOKUP(YEAR(B191), 'ИПЦ ГКС'!$B$5:$D$34, 3, TRUE)</f>
        <v>12.909999999999997</v>
      </c>
      <c r="Q191" s="28">
        <f>VLOOKUP(B191, RUONIA!A197:B2662, 2, FALSE)</f>
        <v>14.05</v>
      </c>
      <c r="R191" s="1">
        <f>VLOOKUP(B191, Treasury!$D$1:$G$3498, 2, FALSE)</f>
        <v>0.66</v>
      </c>
      <c r="S191" s="1">
        <f>VLOOKUP(B191, Treasury!$D$1:$G$3498, 3, FALSE)</f>
        <v>1.57</v>
      </c>
      <c r="T191" s="1">
        <f>VLOOKUP(B191, Treasury!$D$1:$G$3498, 4, FALSE)</f>
        <v>2.1</v>
      </c>
      <c r="U191" s="1">
        <f>VLOOKUP(B191, 'OFZ Yield'!$A:$M, 5, FALSE)</f>
        <v>12.98</v>
      </c>
      <c r="V191" s="1">
        <f>VLOOKUP(B191, 'OFZ Yield'!$A:$M, 7, FALSE)</f>
        <v>13.59</v>
      </c>
      <c r="W191" s="1">
        <f>VLOOKUP(B191, 'OFZ Yield'!$A:$M, 9, FALSE)</f>
        <v>13.39</v>
      </c>
      <c r="X191" s="1" t="str">
        <f>VLOOKUP(B191, IMOEX!$A$1:$B$3284, 2, FALSE)</f>
        <v>1.609,85</v>
      </c>
      <c r="Y191" s="1">
        <f t="shared" si="18"/>
        <v>2.0594462267906337</v>
      </c>
      <c r="Z191" s="1" t="e">
        <f t="shared" si="19"/>
        <v>#VALUE!</v>
      </c>
      <c r="AA191" s="1" t="e">
        <f ca="1">_xludf.IFNA(VLOOKUP(A191, 'Неочищенные данные'!A199:AI633, 35, FALSE), 0)</f>
        <v>#NAME?</v>
      </c>
      <c r="AB191" s="1">
        <f t="shared" si="20"/>
        <v>0</v>
      </c>
    </row>
    <row r="192" spans="1:28" ht="15.75" hidden="1" customHeight="1">
      <c r="A192" s="3" t="s">
        <v>161</v>
      </c>
      <c r="B192" s="41">
        <v>41533</v>
      </c>
      <c r="C192" s="3" t="s">
        <v>35</v>
      </c>
      <c r="D192" s="3"/>
      <c r="E192" s="27" t="e">
        <f>IF(ISNUMBER('Неочищенные данные'!D200), 'Неочищенные данные'!D200 * 1000, SUBSTITUTE((SUBSTITUTE('Неочищенные данные'!D200, " ", "")), ",", ".") * 1000)</f>
        <v>#VALUE!</v>
      </c>
      <c r="F192" s="27" t="e">
        <f>IF(ISNUMBER('Неочищенные данные'!E200), 'Неочищенные данные'!E200 * 1000, SUBSTITUTE((SUBSTITUTE('Неочищенные данные'!E200, " ", "")), ",", ".") * 1000)</f>
        <v>#VALUE!</v>
      </c>
      <c r="G192" s="27" t="e">
        <f>IF(ISNUMBER('Неочищенные данные'!F200), 'Неочищенные данные'!F200 * 1000, SUBSTITUTE((SUBSTITUTE('Неочищенные данные'!F200, " ", "")), ",", ".") * 1000)</f>
        <v>#VALUE!</v>
      </c>
      <c r="H192" s="27" t="e">
        <f>IF(ISNUMBER('Неочищенные данные'!G200), 'Неочищенные данные'!G200 * 1000, SUBSTITUTE((SUBSTITUTE('Неочищенные данные'!G200, " ", "")), ",", ".") * 1000)</f>
        <v>#VALUE!</v>
      </c>
      <c r="I192" s="27" t="e">
        <f>IF(ISNUMBER('Неочищенные данные'!H200), 'Неочищенные данные'!H200 * 1000, SUBSTITUTE((SUBSTITUTE('Неочищенные данные'!H200, " ", "")), ",", ".") * 1000)</f>
        <v>#VALUE!</v>
      </c>
      <c r="J192" s="27" t="e">
        <f>IF(ISNUMBER('Неочищенные данные'!I200), 'Неочищенные данные'!I200 * 1000, SUBSTITUTE((SUBSTITUTE('Неочищенные данные'!I200, " ", "")), ",", ".") * 1000)</f>
        <v>#VALUE!</v>
      </c>
      <c r="K192" s="27" t="e">
        <f>IF(ISNUMBER('Неочищенные данные'!J200), 'Неочищенные данные'!J200 * 1000, SUBSTITUTE((SUBSTITUTE('Неочищенные данные'!J200, " ", "")), ",", ".") * 1000)</f>
        <v>#VALUE!</v>
      </c>
      <c r="L192" s="27" t="e">
        <f>IF(ISNUMBER('Неочищенные данные'!K200), 'Неочищенные данные'!K200 * 1000, SUBSTITUTE((SUBSTITUTE('Неочищенные данные'!K200, " ", "")), ",", ".") * 1000)</f>
        <v>#VALUE!</v>
      </c>
      <c r="M192" s="27" t="e">
        <f>IF(ISNUMBER('Неочищенные данные'!L200), 'Неочищенные данные'!L200 * 1000, SUBSTITUTE((SUBSTITUTE('Неочищенные данные'!L200, " ", "")), ",", ".") * 1000)</f>
        <v>#VALUE!</v>
      </c>
      <c r="N192" s="27" t="e">
        <f>IF(ISNUMBER('Неочищенные данные'!M200), 'Неочищенные данные'!M200 * 1000, SUBSTITUTE((SUBSTITUTE('Неочищенные данные'!M200, " ", "")), ",", ".") * 1000)</f>
        <v>#VALUE!</v>
      </c>
      <c r="O192" s="27" t="e">
        <f>IF(ISNUMBER('Неочищенные данные'!N200), 'Неочищенные данные'!N200 * 1000, SUBSTITUTE((SUBSTITUTE('Неочищенные данные'!N200, " ", "")), ",", ".") * 1000)</f>
        <v>#VALUE!</v>
      </c>
    </row>
    <row r="193" spans="1:28" ht="15.75" hidden="1" customHeight="1">
      <c r="A193" s="3" t="s">
        <v>161</v>
      </c>
      <c r="B193" s="41">
        <v>41047</v>
      </c>
      <c r="C193" s="3" t="s">
        <v>35</v>
      </c>
      <c r="D193" s="3"/>
      <c r="E193" s="27" t="e">
        <f>IF(ISNUMBER('Неочищенные данные'!D201), 'Неочищенные данные'!D201 * 1000, SUBSTITUTE((SUBSTITUTE('Неочищенные данные'!D201, " ", "")), ",", ".") * 1000)</f>
        <v>#VALUE!</v>
      </c>
      <c r="F193" s="27" t="e">
        <f>IF(ISNUMBER('Неочищенные данные'!E201), 'Неочищенные данные'!E201 * 1000, SUBSTITUTE((SUBSTITUTE('Неочищенные данные'!E201, " ", "")), ",", ".") * 1000)</f>
        <v>#VALUE!</v>
      </c>
      <c r="G193" s="27" t="e">
        <f>IF(ISNUMBER('Неочищенные данные'!F201), 'Неочищенные данные'!F201 * 1000, SUBSTITUTE((SUBSTITUTE('Неочищенные данные'!F201, " ", "")), ",", ".") * 1000)</f>
        <v>#VALUE!</v>
      </c>
      <c r="H193" s="27" t="e">
        <f>IF(ISNUMBER('Неочищенные данные'!G201), 'Неочищенные данные'!G201 * 1000, SUBSTITUTE((SUBSTITUTE('Неочищенные данные'!G201, " ", "")), ",", ".") * 1000)</f>
        <v>#VALUE!</v>
      </c>
      <c r="I193" s="27" t="e">
        <f>IF(ISNUMBER('Неочищенные данные'!H201), 'Неочищенные данные'!H201 * 1000, SUBSTITUTE((SUBSTITUTE('Неочищенные данные'!H201, " ", "")), ",", ".") * 1000)</f>
        <v>#VALUE!</v>
      </c>
      <c r="J193" s="27" t="e">
        <f>IF(ISNUMBER('Неочищенные данные'!I201), 'Неочищенные данные'!I201 * 1000, SUBSTITUTE((SUBSTITUTE('Неочищенные данные'!I201, " ", "")), ",", ".") * 1000)</f>
        <v>#VALUE!</v>
      </c>
      <c r="K193" s="27" t="e">
        <f>IF(ISNUMBER('Неочищенные данные'!J201), 'Неочищенные данные'!J201 * 1000, SUBSTITUTE((SUBSTITUTE('Неочищенные данные'!J201, " ", "")), ",", ".") * 1000)</f>
        <v>#VALUE!</v>
      </c>
      <c r="L193" s="27" t="e">
        <f>IF(ISNUMBER('Неочищенные данные'!K201), 'Неочищенные данные'!K201 * 1000, SUBSTITUTE((SUBSTITUTE('Неочищенные данные'!K201, " ", "")), ",", ".") * 1000)</f>
        <v>#VALUE!</v>
      </c>
      <c r="M193" s="27" t="e">
        <f>IF(ISNUMBER('Неочищенные данные'!L201), 'Неочищенные данные'!L201 * 1000, SUBSTITUTE((SUBSTITUTE('Неочищенные данные'!L201, " ", "")), ",", ".") * 1000)</f>
        <v>#VALUE!</v>
      </c>
      <c r="N193" s="27" t="e">
        <f>IF(ISNUMBER('Неочищенные данные'!M201), 'Неочищенные данные'!M201 * 1000, SUBSTITUTE((SUBSTITUTE('Неочищенные данные'!M201, " ", "")), ",", ".") * 1000)</f>
        <v>#VALUE!</v>
      </c>
      <c r="O193" s="27" t="e">
        <f>IF(ISNUMBER('Неочищенные данные'!N201), 'Неочищенные данные'!N201 * 1000, SUBSTITUTE((SUBSTITUTE('Неочищенные данные'!N201, " ", "")), ",", ".") * 1000)</f>
        <v>#VALUE!</v>
      </c>
    </row>
    <row r="194" spans="1:28" ht="15.75" hidden="1" customHeight="1">
      <c r="A194" s="3" t="s">
        <v>161</v>
      </c>
      <c r="B194" s="42">
        <v>40843</v>
      </c>
      <c r="C194" s="3" t="s">
        <v>35</v>
      </c>
      <c r="D194" s="3"/>
      <c r="E194" s="27" t="e">
        <f>IF(ISNUMBER('Неочищенные данные'!D202), 'Неочищенные данные'!D202 * 1000, SUBSTITUTE((SUBSTITUTE('Неочищенные данные'!D202, " ", "")), ",", ".") * 1000)</f>
        <v>#VALUE!</v>
      </c>
      <c r="F194" s="27" t="e">
        <f>IF(ISNUMBER('Неочищенные данные'!E202), 'Неочищенные данные'!E202 * 1000, SUBSTITUTE((SUBSTITUTE('Неочищенные данные'!E202, " ", "")), ",", ".") * 1000)</f>
        <v>#VALUE!</v>
      </c>
      <c r="G194" s="27" t="e">
        <f>IF(ISNUMBER('Неочищенные данные'!F202), 'Неочищенные данные'!F202 * 1000, SUBSTITUTE((SUBSTITUTE('Неочищенные данные'!F202, " ", "")), ",", ".") * 1000)</f>
        <v>#VALUE!</v>
      </c>
      <c r="H194" s="27" t="e">
        <f>IF(ISNUMBER('Неочищенные данные'!G202), 'Неочищенные данные'!G202 * 1000, SUBSTITUTE((SUBSTITUTE('Неочищенные данные'!G202, " ", "")), ",", ".") * 1000)</f>
        <v>#VALUE!</v>
      </c>
      <c r="I194" s="27" t="e">
        <f>IF(ISNUMBER('Неочищенные данные'!H202), 'Неочищенные данные'!H202 * 1000, SUBSTITUTE((SUBSTITUTE('Неочищенные данные'!H202, " ", "")), ",", ".") * 1000)</f>
        <v>#VALUE!</v>
      </c>
      <c r="J194" s="27" t="e">
        <f>IF(ISNUMBER('Неочищенные данные'!I202), 'Неочищенные данные'!I202 * 1000, SUBSTITUTE((SUBSTITUTE('Неочищенные данные'!I202, " ", "")), ",", ".") * 1000)</f>
        <v>#VALUE!</v>
      </c>
      <c r="K194" s="27" t="e">
        <f>IF(ISNUMBER('Неочищенные данные'!J202), 'Неочищенные данные'!J202 * 1000, SUBSTITUTE((SUBSTITUTE('Неочищенные данные'!J202, " ", "")), ",", ".") * 1000)</f>
        <v>#VALUE!</v>
      </c>
      <c r="L194" s="27" t="e">
        <f>IF(ISNUMBER('Неочищенные данные'!K202), 'Неочищенные данные'!K202 * 1000, SUBSTITUTE((SUBSTITUTE('Неочищенные данные'!K202, " ", "")), ",", ".") * 1000)</f>
        <v>#VALUE!</v>
      </c>
      <c r="M194" s="27" t="e">
        <f>IF(ISNUMBER('Неочищенные данные'!L202), 'Неочищенные данные'!L202 * 1000, SUBSTITUTE((SUBSTITUTE('Неочищенные данные'!L202, " ", "")), ",", ".") * 1000)</f>
        <v>#VALUE!</v>
      </c>
      <c r="N194" s="27" t="e">
        <f>IF(ISNUMBER('Неочищенные данные'!M202), 'Неочищенные данные'!M202 * 1000, SUBSTITUTE((SUBSTITUTE('Неочищенные данные'!M202, " ", "")), ",", ".") * 1000)</f>
        <v>#VALUE!</v>
      </c>
      <c r="O194" s="27" t="e">
        <f>IF(ISNUMBER('Неочищенные данные'!N202), 'Неочищенные данные'!N202 * 1000, SUBSTITUTE((SUBSTITUTE('Неочищенные данные'!N202, " ", "")), ",", ".") * 1000)</f>
        <v>#VALUE!</v>
      </c>
    </row>
    <row r="195" spans="1:28" ht="15.75" hidden="1" customHeight="1">
      <c r="A195" s="3" t="s">
        <v>161</v>
      </c>
      <c r="B195" s="42">
        <v>40834</v>
      </c>
      <c r="C195" s="3" t="s">
        <v>35</v>
      </c>
      <c r="D195" s="3"/>
      <c r="E195" s="27" t="e">
        <f>IF(ISNUMBER('Неочищенные данные'!D203), 'Неочищенные данные'!D203 * 1000, SUBSTITUTE((SUBSTITUTE('Неочищенные данные'!D203, " ", "")), ",", ".") * 1000)</f>
        <v>#VALUE!</v>
      </c>
      <c r="F195" s="27" t="e">
        <f>IF(ISNUMBER('Неочищенные данные'!E203), 'Неочищенные данные'!E203 * 1000, SUBSTITUTE((SUBSTITUTE('Неочищенные данные'!E203, " ", "")), ",", ".") * 1000)</f>
        <v>#VALUE!</v>
      </c>
      <c r="G195" s="27" t="e">
        <f>IF(ISNUMBER('Неочищенные данные'!F203), 'Неочищенные данные'!F203 * 1000, SUBSTITUTE((SUBSTITUTE('Неочищенные данные'!F203, " ", "")), ",", ".") * 1000)</f>
        <v>#VALUE!</v>
      </c>
      <c r="H195" s="27" t="e">
        <f>IF(ISNUMBER('Неочищенные данные'!G203), 'Неочищенные данные'!G203 * 1000, SUBSTITUTE((SUBSTITUTE('Неочищенные данные'!G203, " ", "")), ",", ".") * 1000)</f>
        <v>#VALUE!</v>
      </c>
      <c r="I195" s="27" t="e">
        <f>IF(ISNUMBER('Неочищенные данные'!H203), 'Неочищенные данные'!H203 * 1000, SUBSTITUTE((SUBSTITUTE('Неочищенные данные'!H203, " ", "")), ",", ".") * 1000)</f>
        <v>#VALUE!</v>
      </c>
      <c r="J195" s="27" t="e">
        <f>IF(ISNUMBER('Неочищенные данные'!I203), 'Неочищенные данные'!I203 * 1000, SUBSTITUTE((SUBSTITUTE('Неочищенные данные'!I203, " ", "")), ",", ".") * 1000)</f>
        <v>#VALUE!</v>
      </c>
      <c r="K195" s="27" t="e">
        <f>IF(ISNUMBER('Неочищенные данные'!J203), 'Неочищенные данные'!J203 * 1000, SUBSTITUTE((SUBSTITUTE('Неочищенные данные'!J203, " ", "")), ",", ".") * 1000)</f>
        <v>#VALUE!</v>
      </c>
      <c r="L195" s="27" t="e">
        <f>IF(ISNUMBER('Неочищенные данные'!K203), 'Неочищенные данные'!K203 * 1000, SUBSTITUTE((SUBSTITUTE('Неочищенные данные'!K203, " ", "")), ",", ".") * 1000)</f>
        <v>#VALUE!</v>
      </c>
      <c r="M195" s="27" t="e">
        <f>IF(ISNUMBER('Неочищенные данные'!L203), 'Неочищенные данные'!L203 * 1000, SUBSTITUTE((SUBSTITUTE('Неочищенные данные'!L203, " ", "")), ",", ".") * 1000)</f>
        <v>#VALUE!</v>
      </c>
      <c r="N195" s="27" t="e">
        <f>IF(ISNUMBER('Неочищенные данные'!M203), 'Неочищенные данные'!M203 * 1000, SUBSTITUTE((SUBSTITUTE('Неочищенные данные'!M203, " ", "")), ",", ".") * 1000)</f>
        <v>#VALUE!</v>
      </c>
      <c r="O195" s="27" t="e">
        <f>IF(ISNUMBER('Неочищенные данные'!N203), 'Неочищенные данные'!N203 * 1000, SUBSTITUTE((SUBSTITUTE('Неочищенные данные'!N203, " ", "")), ",", ".") * 1000)</f>
        <v>#VALUE!</v>
      </c>
    </row>
    <row r="196" spans="1:28" ht="15.75" hidden="1" customHeight="1">
      <c r="A196" s="3" t="s">
        <v>161</v>
      </c>
      <c r="B196" s="41">
        <v>40618</v>
      </c>
      <c r="C196" s="3" t="s">
        <v>35</v>
      </c>
      <c r="D196" s="3"/>
      <c r="E196" s="27" t="e">
        <f>IF(ISNUMBER('Неочищенные данные'!D204), 'Неочищенные данные'!D204 * 1000, SUBSTITUTE((SUBSTITUTE('Неочищенные данные'!D204, " ", "")), ",", ".") * 1000)</f>
        <v>#VALUE!</v>
      </c>
      <c r="F196" s="27" t="e">
        <f>IF(ISNUMBER('Неочищенные данные'!E204), 'Неочищенные данные'!E204 * 1000, SUBSTITUTE((SUBSTITUTE('Неочищенные данные'!E204, " ", "")), ",", ".") * 1000)</f>
        <v>#VALUE!</v>
      </c>
      <c r="G196" s="27" t="e">
        <f>IF(ISNUMBER('Неочищенные данные'!F204), 'Неочищенные данные'!F204 * 1000, SUBSTITUTE((SUBSTITUTE('Неочищенные данные'!F204, " ", "")), ",", ".") * 1000)</f>
        <v>#VALUE!</v>
      </c>
      <c r="H196" s="27" t="e">
        <f>IF(ISNUMBER('Неочищенные данные'!G204), 'Неочищенные данные'!G204 * 1000, SUBSTITUTE((SUBSTITUTE('Неочищенные данные'!G204, " ", "")), ",", ".") * 1000)</f>
        <v>#VALUE!</v>
      </c>
      <c r="I196" s="27" t="e">
        <f>IF(ISNUMBER('Неочищенные данные'!H204), 'Неочищенные данные'!H204 * 1000, SUBSTITUTE((SUBSTITUTE('Неочищенные данные'!H204, " ", "")), ",", ".") * 1000)</f>
        <v>#VALUE!</v>
      </c>
      <c r="J196" s="27" t="e">
        <f>IF(ISNUMBER('Неочищенные данные'!I204), 'Неочищенные данные'!I204 * 1000, SUBSTITUTE((SUBSTITUTE('Неочищенные данные'!I204, " ", "")), ",", ".") * 1000)</f>
        <v>#VALUE!</v>
      </c>
      <c r="K196" s="27" t="e">
        <f>IF(ISNUMBER('Неочищенные данные'!J204), 'Неочищенные данные'!J204 * 1000, SUBSTITUTE((SUBSTITUTE('Неочищенные данные'!J204, " ", "")), ",", ".") * 1000)</f>
        <v>#VALUE!</v>
      </c>
      <c r="L196" s="27" t="e">
        <f>IF(ISNUMBER('Неочищенные данные'!K204), 'Неочищенные данные'!K204 * 1000, SUBSTITUTE((SUBSTITUTE('Неочищенные данные'!K204, " ", "")), ",", ".") * 1000)</f>
        <v>#VALUE!</v>
      </c>
      <c r="M196" s="27" t="e">
        <f>IF(ISNUMBER('Неочищенные данные'!L204), 'Неочищенные данные'!L204 * 1000, SUBSTITUTE((SUBSTITUTE('Неочищенные данные'!L204, " ", "")), ",", ".") * 1000)</f>
        <v>#VALUE!</v>
      </c>
      <c r="N196" s="27" t="e">
        <f>IF(ISNUMBER('Неочищенные данные'!M204), 'Неочищенные данные'!M204 * 1000, SUBSTITUTE((SUBSTITUTE('Неочищенные данные'!M204, " ", "")), ",", ".") * 1000)</f>
        <v>#VALUE!</v>
      </c>
      <c r="O196" s="27" t="e">
        <f>IF(ISNUMBER('Неочищенные данные'!N204), 'Неочищенные данные'!N204 * 1000, SUBSTITUTE((SUBSTITUTE('Неочищенные данные'!N204, " ", "")), ",", ".") * 1000)</f>
        <v>#VALUE!</v>
      </c>
    </row>
    <row r="197" spans="1:28" ht="15.75" hidden="1" customHeight="1">
      <c r="A197" s="3" t="s">
        <v>161</v>
      </c>
      <c r="B197" s="42">
        <v>40137</v>
      </c>
      <c r="C197" s="3" t="s">
        <v>35</v>
      </c>
      <c r="D197" s="3"/>
      <c r="E197" s="27" t="e">
        <f>IF(ISNUMBER('Неочищенные данные'!D205), 'Неочищенные данные'!D205 * 1000, SUBSTITUTE((SUBSTITUTE('Неочищенные данные'!D205, " ", "")), ",", ".") * 1000)</f>
        <v>#VALUE!</v>
      </c>
      <c r="F197" s="27" t="e">
        <f>IF(ISNUMBER('Неочищенные данные'!E205), 'Неочищенные данные'!E205 * 1000, SUBSTITUTE((SUBSTITUTE('Неочищенные данные'!E205, " ", "")), ",", ".") * 1000)</f>
        <v>#VALUE!</v>
      </c>
      <c r="G197" s="27" t="e">
        <f>IF(ISNUMBER('Неочищенные данные'!F205), 'Неочищенные данные'!F205 * 1000, SUBSTITUTE((SUBSTITUTE('Неочищенные данные'!F205, " ", "")), ",", ".") * 1000)</f>
        <v>#VALUE!</v>
      </c>
      <c r="H197" s="27" t="e">
        <f>IF(ISNUMBER('Неочищенные данные'!G205), 'Неочищенные данные'!G205 * 1000, SUBSTITUTE((SUBSTITUTE('Неочищенные данные'!G205, " ", "")), ",", ".") * 1000)</f>
        <v>#VALUE!</v>
      </c>
      <c r="I197" s="27" t="e">
        <f>IF(ISNUMBER('Неочищенные данные'!H205), 'Неочищенные данные'!H205 * 1000, SUBSTITUTE((SUBSTITUTE('Неочищенные данные'!H205, " ", "")), ",", ".") * 1000)</f>
        <v>#VALUE!</v>
      </c>
      <c r="J197" s="27" t="e">
        <f>IF(ISNUMBER('Неочищенные данные'!I205), 'Неочищенные данные'!I205 * 1000, SUBSTITUTE((SUBSTITUTE('Неочищенные данные'!I205, " ", "")), ",", ".") * 1000)</f>
        <v>#VALUE!</v>
      </c>
      <c r="K197" s="27" t="e">
        <f>IF(ISNUMBER('Неочищенные данные'!J205), 'Неочищенные данные'!J205 * 1000, SUBSTITUTE((SUBSTITUTE('Неочищенные данные'!J205, " ", "")), ",", ".") * 1000)</f>
        <v>#VALUE!</v>
      </c>
      <c r="L197" s="27" t="e">
        <f>IF(ISNUMBER('Неочищенные данные'!K205), 'Неочищенные данные'!K205 * 1000, SUBSTITUTE((SUBSTITUTE('Неочищенные данные'!K205, " ", "")), ",", ".") * 1000)</f>
        <v>#VALUE!</v>
      </c>
      <c r="M197" s="27" t="e">
        <f>IF(ISNUMBER('Неочищенные данные'!L205), 'Неочищенные данные'!L205 * 1000, SUBSTITUTE((SUBSTITUTE('Неочищенные данные'!L205, " ", "")), ",", ".") * 1000)</f>
        <v>#VALUE!</v>
      </c>
      <c r="N197" s="27" t="e">
        <f>IF(ISNUMBER('Неочищенные данные'!M205), 'Неочищенные данные'!M205 * 1000, SUBSTITUTE((SUBSTITUTE('Неочищенные данные'!M205, " ", "")), ",", ".") * 1000)</f>
        <v>#VALUE!</v>
      </c>
      <c r="O197" s="27" t="e">
        <f>IF(ISNUMBER('Неочищенные данные'!N205), 'Неочищенные данные'!N205 * 1000, SUBSTITUTE((SUBSTITUTE('Неочищенные данные'!N205, " ", "")), ",", ".") * 1000)</f>
        <v>#VALUE!</v>
      </c>
    </row>
    <row r="198" spans="1:28" ht="15.75" hidden="1" customHeight="1">
      <c r="A198" s="3" t="s">
        <v>161</v>
      </c>
      <c r="B198" s="42">
        <v>39768</v>
      </c>
      <c r="C198" s="3" t="s">
        <v>35</v>
      </c>
      <c r="D198" s="3"/>
      <c r="E198" s="27" t="e">
        <f>IF(ISNUMBER('Неочищенные данные'!D206), 'Неочищенные данные'!D206 * 1000, SUBSTITUTE((SUBSTITUTE('Неочищенные данные'!D206, " ", "")), ",", ".") * 1000)</f>
        <v>#VALUE!</v>
      </c>
      <c r="F198" s="27" t="e">
        <f>IF(ISNUMBER('Неочищенные данные'!E206), 'Неочищенные данные'!E206 * 1000, SUBSTITUTE((SUBSTITUTE('Неочищенные данные'!E206, " ", "")), ",", ".") * 1000)</f>
        <v>#VALUE!</v>
      </c>
      <c r="G198" s="27" t="e">
        <f>IF(ISNUMBER('Неочищенные данные'!F206), 'Неочищенные данные'!F206 * 1000, SUBSTITUTE((SUBSTITUTE('Неочищенные данные'!F206, " ", "")), ",", ".") * 1000)</f>
        <v>#VALUE!</v>
      </c>
      <c r="H198" s="27" t="e">
        <f>IF(ISNUMBER('Неочищенные данные'!G206), 'Неочищенные данные'!G206 * 1000, SUBSTITUTE((SUBSTITUTE('Неочищенные данные'!G206, " ", "")), ",", ".") * 1000)</f>
        <v>#VALUE!</v>
      </c>
      <c r="I198" s="27" t="e">
        <f>IF(ISNUMBER('Неочищенные данные'!H206), 'Неочищенные данные'!H206 * 1000, SUBSTITUTE((SUBSTITUTE('Неочищенные данные'!H206, " ", "")), ",", ".") * 1000)</f>
        <v>#VALUE!</v>
      </c>
      <c r="J198" s="27" t="e">
        <f>IF(ISNUMBER('Неочищенные данные'!I206), 'Неочищенные данные'!I206 * 1000, SUBSTITUTE((SUBSTITUTE('Неочищенные данные'!I206, " ", "")), ",", ".") * 1000)</f>
        <v>#VALUE!</v>
      </c>
      <c r="K198" s="27" t="e">
        <f>IF(ISNUMBER('Неочищенные данные'!J206), 'Неочищенные данные'!J206 * 1000, SUBSTITUTE((SUBSTITUTE('Неочищенные данные'!J206, " ", "")), ",", ".") * 1000)</f>
        <v>#VALUE!</v>
      </c>
      <c r="L198" s="27" t="e">
        <f>IF(ISNUMBER('Неочищенные данные'!K206), 'Неочищенные данные'!K206 * 1000, SUBSTITUTE((SUBSTITUTE('Неочищенные данные'!K206, " ", "")), ",", ".") * 1000)</f>
        <v>#VALUE!</v>
      </c>
      <c r="M198" s="27" t="e">
        <f>IF(ISNUMBER('Неочищенные данные'!L206), 'Неочищенные данные'!L206 * 1000, SUBSTITUTE((SUBSTITUTE('Неочищенные данные'!L206, " ", "")), ",", ".") * 1000)</f>
        <v>#VALUE!</v>
      </c>
      <c r="N198" s="27" t="e">
        <f>IF(ISNUMBER('Неочищенные данные'!M206), 'Неочищенные данные'!M206 * 1000, SUBSTITUTE((SUBSTITUTE('Неочищенные данные'!M206, " ", "")), ",", ".") * 1000)</f>
        <v>#VALUE!</v>
      </c>
      <c r="O198" s="27" t="e">
        <f>IF(ISNUMBER('Неочищенные данные'!N206), 'Неочищенные данные'!N206 * 1000, SUBSTITUTE((SUBSTITUTE('Неочищенные данные'!N206, " ", "")), ",", ".") * 1000)</f>
        <v>#VALUE!</v>
      </c>
    </row>
    <row r="199" spans="1:28" ht="15.75" hidden="1" customHeight="1">
      <c r="A199" s="3" t="s">
        <v>253</v>
      </c>
      <c r="B199" s="41">
        <v>42181</v>
      </c>
      <c r="C199" s="3" t="s">
        <v>239</v>
      </c>
      <c r="D199" s="3"/>
      <c r="E199" s="27" t="e">
        <f>IF(ISNUMBER('Неочищенные данные'!D207), 'Неочищенные данные'!D207 * 1000, SUBSTITUTE((SUBSTITUTE('Неочищенные данные'!D207, " ", "")), ",", ".") * 1000)</f>
        <v>#VALUE!</v>
      </c>
      <c r="F199" s="27" t="e">
        <f>IF(ISNUMBER('Неочищенные данные'!E207), 'Неочищенные данные'!E207 * 1000, SUBSTITUTE((SUBSTITUTE('Неочищенные данные'!E207, " ", "")), ",", ".") * 1000)</f>
        <v>#VALUE!</v>
      </c>
      <c r="G199" s="27" t="e">
        <f>IF(ISNUMBER('Неочищенные данные'!F207), 'Неочищенные данные'!F207 * 1000, SUBSTITUTE((SUBSTITUTE('Неочищенные данные'!F207, " ", "")), ",", ".") * 1000)</f>
        <v>#VALUE!</v>
      </c>
      <c r="H199" s="27" t="e">
        <f>IF(ISNUMBER('Неочищенные данные'!G207), 'Неочищенные данные'!G207 * 1000, SUBSTITUTE((SUBSTITUTE('Неочищенные данные'!G207, " ", "")), ",", ".") * 1000)</f>
        <v>#VALUE!</v>
      </c>
      <c r="I199" s="27" t="e">
        <f>IF(ISNUMBER('Неочищенные данные'!H207), 'Неочищенные данные'!H207 * 1000, SUBSTITUTE((SUBSTITUTE('Неочищенные данные'!H207, " ", "")), ",", ".") * 1000)</f>
        <v>#VALUE!</v>
      </c>
      <c r="J199" s="27" t="e">
        <f>IF(ISNUMBER('Неочищенные данные'!I207), 'Неочищенные данные'!I207 * 1000, SUBSTITUTE((SUBSTITUTE('Неочищенные данные'!I207, " ", "")), ",", ".") * 1000)</f>
        <v>#VALUE!</v>
      </c>
      <c r="K199" s="27" t="e">
        <f>IF(ISNUMBER('Неочищенные данные'!J207), 'Неочищенные данные'!J207 * 1000, SUBSTITUTE((SUBSTITUTE('Неочищенные данные'!J207, " ", "")), ",", ".") * 1000)</f>
        <v>#VALUE!</v>
      </c>
      <c r="L199" s="27" t="e">
        <f>IF(ISNUMBER('Неочищенные данные'!K207), 'Неочищенные данные'!K207 * 1000, SUBSTITUTE((SUBSTITUTE('Неочищенные данные'!K207, " ", "")), ",", ".") * 1000)</f>
        <v>#VALUE!</v>
      </c>
      <c r="M199" s="27" t="e">
        <f>IF(ISNUMBER('Неочищенные данные'!L207), 'Неочищенные данные'!L207 * 1000, SUBSTITUTE((SUBSTITUTE('Неочищенные данные'!L207, " ", "")), ",", ".") * 1000)</f>
        <v>#VALUE!</v>
      </c>
      <c r="N199" s="27" t="e">
        <f>IF(ISNUMBER('Неочищенные данные'!M207), 'Неочищенные данные'!M207 * 1000, SUBSTITUTE((SUBSTITUTE('Неочищенные данные'!M207, " ", "")), ",", ".") * 1000)</f>
        <v>#VALUE!</v>
      </c>
      <c r="O199" s="27" t="e">
        <f>IF(ISNUMBER('Неочищенные данные'!N207), 'Неочищенные данные'!N207 * 1000, SUBSTITUTE((SUBSTITUTE('Неочищенные данные'!N207, " ", "")), ",", ".") * 1000)</f>
        <v>#VALUE!</v>
      </c>
    </row>
    <row r="200" spans="1:28" ht="15.75" hidden="1" customHeight="1">
      <c r="A200" s="3" t="s">
        <v>253</v>
      </c>
      <c r="B200" s="41">
        <v>42181</v>
      </c>
      <c r="C200" s="3" t="s">
        <v>35</v>
      </c>
      <c r="D200" s="3"/>
      <c r="E200" s="27" t="e">
        <f>IF(ISNUMBER('Неочищенные данные'!D208), 'Неочищенные данные'!D208 * 1000, SUBSTITUTE((SUBSTITUTE('Неочищенные данные'!D208, " ", "")), ",", ".") * 1000)</f>
        <v>#VALUE!</v>
      </c>
      <c r="F200" s="27" t="e">
        <f>IF(ISNUMBER('Неочищенные данные'!E208), 'Неочищенные данные'!E208 * 1000, SUBSTITUTE((SUBSTITUTE('Неочищенные данные'!E208, " ", "")), ",", ".") * 1000)</f>
        <v>#VALUE!</v>
      </c>
      <c r="G200" s="27" t="e">
        <f>IF(ISNUMBER('Неочищенные данные'!F208), 'Неочищенные данные'!F208 * 1000, SUBSTITUTE((SUBSTITUTE('Неочищенные данные'!F208, " ", "")), ",", ".") * 1000)</f>
        <v>#VALUE!</v>
      </c>
      <c r="H200" s="27" t="e">
        <f>IF(ISNUMBER('Неочищенные данные'!G208), 'Неочищенные данные'!G208 * 1000, SUBSTITUTE((SUBSTITUTE('Неочищенные данные'!G208, " ", "")), ",", ".") * 1000)</f>
        <v>#VALUE!</v>
      </c>
      <c r="I200" s="27" t="e">
        <f>IF(ISNUMBER('Неочищенные данные'!H208), 'Неочищенные данные'!H208 * 1000, SUBSTITUTE((SUBSTITUTE('Неочищенные данные'!H208, " ", "")), ",", ".") * 1000)</f>
        <v>#VALUE!</v>
      </c>
      <c r="J200" s="27" t="e">
        <f>IF(ISNUMBER('Неочищенные данные'!I208), 'Неочищенные данные'!I208 * 1000, SUBSTITUTE((SUBSTITUTE('Неочищенные данные'!I208, " ", "")), ",", ".") * 1000)</f>
        <v>#VALUE!</v>
      </c>
      <c r="K200" s="27" t="e">
        <f>IF(ISNUMBER('Неочищенные данные'!J208), 'Неочищенные данные'!J208 * 1000, SUBSTITUTE((SUBSTITUTE('Неочищенные данные'!J208, " ", "")), ",", ".") * 1000)</f>
        <v>#VALUE!</v>
      </c>
      <c r="L200" s="27" t="e">
        <f>IF(ISNUMBER('Неочищенные данные'!K208), 'Неочищенные данные'!K208 * 1000, SUBSTITUTE((SUBSTITUTE('Неочищенные данные'!K208, " ", "")), ",", ".") * 1000)</f>
        <v>#VALUE!</v>
      </c>
      <c r="M200" s="27" t="e">
        <f>IF(ISNUMBER('Неочищенные данные'!L208), 'Неочищенные данные'!L208 * 1000, SUBSTITUTE((SUBSTITUTE('Неочищенные данные'!L208, " ", "")), ",", ".") * 1000)</f>
        <v>#VALUE!</v>
      </c>
      <c r="N200" s="27" t="e">
        <f>IF(ISNUMBER('Неочищенные данные'!M208), 'Неочищенные данные'!M208 * 1000, SUBSTITUTE((SUBSTITUTE('Неочищенные данные'!M208, " ", "")), ",", ".") * 1000)</f>
        <v>#VALUE!</v>
      </c>
      <c r="O200" s="27" t="e">
        <f>IF(ISNUMBER('Неочищенные данные'!N208), 'Неочищенные данные'!N208 * 1000, SUBSTITUTE((SUBSTITUTE('Неочищенные данные'!N208, " ", "")), ",", ".") * 1000)</f>
        <v>#VALUE!</v>
      </c>
    </row>
    <row r="201" spans="1:28" ht="15.75" hidden="1" customHeight="1">
      <c r="A201" s="3" t="s">
        <v>253</v>
      </c>
      <c r="B201" s="41">
        <v>42079</v>
      </c>
      <c r="C201" s="3" t="s">
        <v>35</v>
      </c>
      <c r="D201" s="3"/>
      <c r="E201" s="27" t="e">
        <f>IF(ISNUMBER('Неочищенные данные'!D209), 'Неочищенные данные'!D209 * 1000, SUBSTITUTE((SUBSTITUTE('Неочищенные данные'!D209, " ", "")), ",", ".") * 1000)</f>
        <v>#VALUE!</v>
      </c>
      <c r="F201" s="27" t="e">
        <f>IF(ISNUMBER('Неочищенные данные'!E209), 'Неочищенные данные'!E209 * 1000, SUBSTITUTE((SUBSTITUTE('Неочищенные данные'!E209, " ", "")), ",", ".") * 1000)</f>
        <v>#VALUE!</v>
      </c>
      <c r="G201" s="27" t="e">
        <f>IF(ISNUMBER('Неочищенные данные'!F209), 'Неочищенные данные'!F209 * 1000, SUBSTITUTE((SUBSTITUTE('Неочищенные данные'!F209, " ", "")), ",", ".") * 1000)</f>
        <v>#VALUE!</v>
      </c>
      <c r="H201" s="27" t="e">
        <f>IF(ISNUMBER('Неочищенные данные'!G209), 'Неочищенные данные'!G209 * 1000, SUBSTITUTE((SUBSTITUTE('Неочищенные данные'!G209, " ", "")), ",", ".") * 1000)</f>
        <v>#VALUE!</v>
      </c>
      <c r="I201" s="27" t="e">
        <f>IF(ISNUMBER('Неочищенные данные'!H209), 'Неочищенные данные'!H209 * 1000, SUBSTITUTE((SUBSTITUTE('Неочищенные данные'!H209, " ", "")), ",", ".") * 1000)</f>
        <v>#VALUE!</v>
      </c>
      <c r="J201" s="27" t="e">
        <f>IF(ISNUMBER('Неочищенные данные'!I209), 'Неочищенные данные'!I209 * 1000, SUBSTITUTE((SUBSTITUTE('Неочищенные данные'!I209, " ", "")), ",", ".") * 1000)</f>
        <v>#VALUE!</v>
      </c>
      <c r="K201" s="27" t="e">
        <f>IF(ISNUMBER('Неочищенные данные'!J209), 'Неочищенные данные'!J209 * 1000, SUBSTITUTE((SUBSTITUTE('Неочищенные данные'!J209, " ", "")), ",", ".") * 1000)</f>
        <v>#VALUE!</v>
      </c>
      <c r="L201" s="27" t="e">
        <f>IF(ISNUMBER('Неочищенные данные'!K209), 'Неочищенные данные'!K209 * 1000, SUBSTITUTE((SUBSTITUTE('Неочищенные данные'!K209, " ", "")), ",", ".") * 1000)</f>
        <v>#VALUE!</v>
      </c>
      <c r="M201" s="27" t="e">
        <f>IF(ISNUMBER('Неочищенные данные'!L209), 'Неочищенные данные'!L209 * 1000, SUBSTITUTE((SUBSTITUTE('Неочищенные данные'!L209, " ", "")), ",", ".") * 1000)</f>
        <v>#VALUE!</v>
      </c>
      <c r="N201" s="27" t="e">
        <f>IF(ISNUMBER('Неочищенные данные'!M209), 'Неочищенные данные'!M209 * 1000, SUBSTITUTE((SUBSTITUTE('Неочищенные данные'!M209, " ", "")), ",", ".") * 1000)</f>
        <v>#VALUE!</v>
      </c>
      <c r="O201" s="27" t="e">
        <f>IF(ISNUMBER('Неочищенные данные'!N209), 'Неочищенные данные'!N209 * 1000, SUBSTITUTE((SUBSTITUTE('Неочищенные данные'!N209, " ", "")), ",", ".") * 1000)</f>
        <v>#VALUE!</v>
      </c>
    </row>
    <row r="202" spans="1:28" ht="15.75" hidden="1" customHeight="1">
      <c r="A202" s="3" t="s">
        <v>254</v>
      </c>
      <c r="B202" s="41">
        <v>40204</v>
      </c>
      <c r="C202" s="3" t="s">
        <v>239</v>
      </c>
      <c r="D202" s="3"/>
      <c r="E202" s="27" t="e">
        <f>IF(ISNUMBER('Неочищенные данные'!D210), 'Неочищенные данные'!D210 * 1000, SUBSTITUTE((SUBSTITUTE('Неочищенные данные'!D210, " ", "")), ",", ".") * 1000)</f>
        <v>#VALUE!</v>
      </c>
      <c r="F202" s="27" t="e">
        <f>IF(ISNUMBER('Неочищенные данные'!E210), 'Неочищенные данные'!E210 * 1000, SUBSTITUTE((SUBSTITUTE('Неочищенные данные'!E210, " ", "")), ",", ".") * 1000)</f>
        <v>#VALUE!</v>
      </c>
      <c r="G202" s="27" t="e">
        <f>IF(ISNUMBER('Неочищенные данные'!F210), 'Неочищенные данные'!F210 * 1000, SUBSTITUTE((SUBSTITUTE('Неочищенные данные'!F210, " ", "")), ",", ".") * 1000)</f>
        <v>#VALUE!</v>
      </c>
      <c r="H202" s="27" t="e">
        <f>IF(ISNUMBER('Неочищенные данные'!G210), 'Неочищенные данные'!G210 * 1000, SUBSTITUTE((SUBSTITUTE('Неочищенные данные'!G210, " ", "")), ",", ".") * 1000)</f>
        <v>#VALUE!</v>
      </c>
      <c r="I202" s="27" t="e">
        <f>IF(ISNUMBER('Неочищенные данные'!H210), 'Неочищенные данные'!H210 * 1000, SUBSTITUTE((SUBSTITUTE('Неочищенные данные'!H210, " ", "")), ",", ".") * 1000)</f>
        <v>#VALUE!</v>
      </c>
      <c r="J202" s="27" t="e">
        <f>IF(ISNUMBER('Неочищенные данные'!I210), 'Неочищенные данные'!I210 * 1000, SUBSTITUTE((SUBSTITUTE('Неочищенные данные'!I210, " ", "")), ",", ".") * 1000)</f>
        <v>#VALUE!</v>
      </c>
      <c r="K202" s="27" t="e">
        <f>IF(ISNUMBER('Неочищенные данные'!J210), 'Неочищенные данные'!J210 * 1000, SUBSTITUTE((SUBSTITUTE('Неочищенные данные'!J210, " ", "")), ",", ".") * 1000)</f>
        <v>#VALUE!</v>
      </c>
      <c r="L202" s="27" t="e">
        <f>IF(ISNUMBER('Неочищенные данные'!K210), 'Неочищенные данные'!K210 * 1000, SUBSTITUTE((SUBSTITUTE('Неочищенные данные'!K210, " ", "")), ",", ".") * 1000)</f>
        <v>#VALUE!</v>
      </c>
      <c r="M202" s="27" t="e">
        <f>IF(ISNUMBER('Неочищенные данные'!L210), 'Неочищенные данные'!L210 * 1000, SUBSTITUTE((SUBSTITUTE('Неочищенные данные'!L210, " ", "")), ",", ".") * 1000)</f>
        <v>#VALUE!</v>
      </c>
      <c r="N202" s="27" t="e">
        <f>IF(ISNUMBER('Неочищенные данные'!M210), 'Неочищенные данные'!M210 * 1000, SUBSTITUTE((SUBSTITUTE('Неочищенные данные'!M210, " ", "")), ",", ".") * 1000)</f>
        <v>#VALUE!</v>
      </c>
      <c r="O202" s="27" t="e">
        <f>IF(ISNUMBER('Неочищенные данные'!N210), 'Неочищенные данные'!N210 * 1000, SUBSTITUTE((SUBSTITUTE('Неочищенные данные'!N210, " ", "")), ",", ".") * 1000)</f>
        <v>#VALUE!</v>
      </c>
    </row>
    <row r="203" spans="1:28" ht="15.75" hidden="1" customHeight="1">
      <c r="A203" s="3" t="s">
        <v>254</v>
      </c>
      <c r="B203" s="42">
        <v>39768</v>
      </c>
      <c r="C203" s="3" t="s">
        <v>242</v>
      </c>
      <c r="D203" s="3"/>
      <c r="E203" s="27" t="e">
        <f>IF(ISNUMBER('Неочищенные данные'!D211), 'Неочищенные данные'!D211 * 1000, SUBSTITUTE((SUBSTITUTE('Неочищенные данные'!D211, " ", "")), ",", ".") * 1000)</f>
        <v>#VALUE!</v>
      </c>
      <c r="F203" s="27" t="e">
        <f>IF(ISNUMBER('Неочищенные данные'!E211), 'Неочищенные данные'!E211 * 1000, SUBSTITUTE((SUBSTITUTE('Неочищенные данные'!E211, " ", "")), ",", ".") * 1000)</f>
        <v>#VALUE!</v>
      </c>
      <c r="G203" s="27" t="e">
        <f>IF(ISNUMBER('Неочищенные данные'!F211), 'Неочищенные данные'!F211 * 1000, SUBSTITUTE((SUBSTITUTE('Неочищенные данные'!F211, " ", "")), ",", ".") * 1000)</f>
        <v>#VALUE!</v>
      </c>
      <c r="H203" s="27" t="e">
        <f>IF(ISNUMBER('Неочищенные данные'!G211), 'Неочищенные данные'!G211 * 1000, SUBSTITUTE((SUBSTITUTE('Неочищенные данные'!G211, " ", "")), ",", ".") * 1000)</f>
        <v>#VALUE!</v>
      </c>
      <c r="I203" s="27" t="e">
        <f>IF(ISNUMBER('Неочищенные данные'!H211), 'Неочищенные данные'!H211 * 1000, SUBSTITUTE((SUBSTITUTE('Неочищенные данные'!H211, " ", "")), ",", ".") * 1000)</f>
        <v>#VALUE!</v>
      </c>
      <c r="J203" s="27" t="e">
        <f>IF(ISNUMBER('Неочищенные данные'!I211), 'Неочищенные данные'!I211 * 1000, SUBSTITUTE((SUBSTITUTE('Неочищенные данные'!I211, " ", "")), ",", ".") * 1000)</f>
        <v>#VALUE!</v>
      </c>
      <c r="K203" s="27" t="e">
        <f>IF(ISNUMBER('Неочищенные данные'!J211), 'Неочищенные данные'!J211 * 1000, SUBSTITUTE((SUBSTITUTE('Неочищенные данные'!J211, " ", "")), ",", ".") * 1000)</f>
        <v>#VALUE!</v>
      </c>
      <c r="L203" s="27" t="e">
        <f>IF(ISNUMBER('Неочищенные данные'!K211), 'Неочищенные данные'!K211 * 1000, SUBSTITUTE((SUBSTITUTE('Неочищенные данные'!K211, " ", "")), ",", ".") * 1000)</f>
        <v>#VALUE!</v>
      </c>
      <c r="M203" s="27" t="e">
        <f>IF(ISNUMBER('Неочищенные данные'!L211), 'Неочищенные данные'!L211 * 1000, SUBSTITUTE((SUBSTITUTE('Неочищенные данные'!L211, " ", "")), ",", ".") * 1000)</f>
        <v>#VALUE!</v>
      </c>
      <c r="N203" s="27" t="e">
        <f>IF(ISNUMBER('Неочищенные данные'!M211), 'Неочищенные данные'!M211 * 1000, SUBSTITUTE((SUBSTITUTE('Неочищенные данные'!M211, " ", "")), ",", ".") * 1000)</f>
        <v>#VALUE!</v>
      </c>
      <c r="O203" s="27" t="e">
        <f>IF(ISNUMBER('Неочищенные данные'!N211), 'Неочищенные данные'!N211 * 1000, SUBSTITUTE((SUBSTITUTE('Неочищенные данные'!N211, " ", "")), ",", ".") * 1000)</f>
        <v>#VALUE!</v>
      </c>
    </row>
    <row r="204" spans="1:28" ht="15.75" customHeight="1">
      <c r="A204" s="3" t="s">
        <v>164</v>
      </c>
      <c r="B204" s="29">
        <v>42949</v>
      </c>
      <c r="C204" s="3" t="s">
        <v>165</v>
      </c>
      <c r="D204" s="3" t="e">
        <f ca="1">_xludf.IFNA(VLOOKUP(C204, Рейтинг!$A$2:$C$22, 3, FALSE), VLOOKUP(C204, Рейтинг!$B$2:$C$22, 2, FALSE))</f>
        <v>#NAME?</v>
      </c>
      <c r="E204" s="27">
        <f>IF(ISNUMBER('Неочищенные данные'!D213), 'Неочищенные данные'!D213 * 1000, SUBSTITUTE((SUBSTITUTE('Неочищенные данные'!D213, " ", "")), ",", ".") * 1000)</f>
        <v>177838000</v>
      </c>
      <c r="F204" s="27" t="e">
        <f>IF(ISNUMBER('Неочищенные данные'!E213), 'Неочищенные данные'!E213 * 1000, SUBSTITUTE((SUBSTITUTE('Неочищенные данные'!E213, " ", "")), ",", ".") * 1000)</f>
        <v>#VALUE!</v>
      </c>
      <c r="G204" s="27">
        <f>IF(ISNUMBER('Неочищенные данные'!F213), 'Неочищенные данные'!F213 * 1000, SUBSTITUTE((SUBSTITUTE('Неочищенные данные'!F213, " ", "")), ",", ".") * 1000)</f>
        <v>2015110000</v>
      </c>
      <c r="H204" s="27">
        <f>IF(ISNUMBER('Неочищенные данные'!G213), 'Неочищенные данные'!G213 * 1000, SUBSTITUTE((SUBSTITUTE('Неочищенные данные'!G213, " ", "")), ",", ".") * 1000)</f>
        <v>0</v>
      </c>
      <c r="I204" s="27">
        <f>IF(ISNUMBER('Неочищенные данные'!H213), 'Неочищенные данные'!H213 * 1000, SUBSTITUTE((SUBSTITUTE('Неочищенные данные'!H213, " ", "")), ",", ".") * 1000)</f>
        <v>204000</v>
      </c>
      <c r="J204" s="27">
        <f>IF(ISNUMBER('Неочищенные данные'!I213), 'Неочищенные данные'!I213 * 1000, SUBSTITUTE((SUBSTITUTE('Неочищенные данные'!I213, " ", "")), ",", ".") * 1000)</f>
        <v>1560029000</v>
      </c>
      <c r="K204" s="27">
        <f>IF(ISNUMBER('Неочищенные данные'!J213), 'Неочищенные данные'!J213 * 1000, SUBSTITUTE((SUBSTITUTE('Неочищенные данные'!J213, " ", "")), ",", ".") * 1000)</f>
        <v>1557447000</v>
      </c>
      <c r="L204" s="27">
        <f>IF(ISNUMBER('Неочищенные данные'!K213), 'Неочищенные данные'!K213 * 1000, SUBSTITUTE((SUBSTITUTE('Неочищенные данные'!K213, " ", "")), ",", ".") * 1000)</f>
        <v>455081000</v>
      </c>
      <c r="M204" s="27">
        <f>IF(ISNUMBER('Неочищенные данные'!L213), 'Неочищенные данные'!L213 * 1000, SUBSTITUTE((SUBSTITUTE('Неочищенные данные'!L213, " ", "")), ",", ".") * 1000)</f>
        <v>29993000</v>
      </c>
      <c r="N204" s="27">
        <f>IF(ISNUMBER('Неочищенные данные'!M213), 'Неочищенные данные'!M213 * 1000, SUBSTITUTE((SUBSTITUTE('Неочищенные данные'!M213, " ", "")), ",", ".") * 1000)</f>
        <v>25915000</v>
      </c>
      <c r="O204" s="27">
        <f>IF(ISNUMBER('Неочищенные данные'!N213), 'Неочищенные данные'!N213 * 1000, SUBSTITUTE((SUBSTITUTE('Неочищенные данные'!N213, " ", "")), ",", ".") * 1000)</f>
        <v>52927000</v>
      </c>
      <c r="P204" s="1">
        <f>VLOOKUP(YEAR(B204), 'ИПЦ ГКС'!$B$5:$D$34, 3, TRUE)</f>
        <v>2.5100000000000051</v>
      </c>
      <c r="Q204" s="28">
        <f>VLOOKUP(B204, RUONIA!A211:B2676, 2, FALSE)</f>
        <v>8.6999999999999993</v>
      </c>
      <c r="R204" s="1">
        <f>VLOOKUP(B204, Treasury!$D$1:$G$3498, 2, FALSE)</f>
        <v>1.36</v>
      </c>
      <c r="S204" s="1">
        <f>VLOOKUP(B204, Treasury!$D$1:$G$3498, 3, FALSE)</f>
        <v>1.82</v>
      </c>
      <c r="T204" s="1">
        <f>VLOOKUP(B204, Treasury!$D$1:$G$3498, 4, FALSE)</f>
        <v>2.27</v>
      </c>
      <c r="U204" s="1">
        <f>VLOOKUP(B204, 'OFZ Yield'!$A:$M, 5, FALSE)</f>
        <v>8</v>
      </c>
      <c r="V204" s="1">
        <f>VLOOKUP(B204, 'OFZ Yield'!$A:$M, 7, FALSE)</f>
        <v>8.0299999999999994</v>
      </c>
      <c r="W204" s="1">
        <f>VLOOKUP(B204, 'OFZ Yield'!$A:$M, 9, FALSE)</f>
        <v>7.91</v>
      </c>
      <c r="X204" s="1" t="str">
        <f>VLOOKUP(B204, IMOEX!$A$1:$B$3284, 2, FALSE)</f>
        <v>1.965,48</v>
      </c>
      <c r="Y204" s="1">
        <f t="shared" ref="Y204:Y207" si="21">M204 / L204</f>
        <v>6.5906948433355816E-2</v>
      </c>
      <c r="Z204" s="1">
        <f t="shared" ref="Z204:Z207" si="22">J204 / L204</f>
        <v>3.4280249010615691</v>
      </c>
      <c r="AA204" s="1" t="e">
        <f ca="1">_xludf.IFNA(VLOOKUP(A204, 'Неочищенные данные'!A213:AI647, 35, FALSE), 0)</f>
        <v>#NAME?</v>
      </c>
      <c r="AB204" s="1">
        <f t="shared" ref="AB204:AB207" si="23">IF(NOT(H204 = 0), 1, 0)</f>
        <v>0</v>
      </c>
    </row>
    <row r="205" spans="1:28" ht="15.75" customHeight="1">
      <c r="A205" s="3" t="s">
        <v>164</v>
      </c>
      <c r="B205" s="29">
        <v>42759</v>
      </c>
      <c r="C205" s="3" t="s">
        <v>37</v>
      </c>
      <c r="D205" s="3" t="e">
        <f ca="1">_xludf.IFNA(VLOOKUP(C205, Рейтинг!$A$2:$C$22, 3, FALSE), VLOOKUP(C205, Рейтинг!$B$2:$C$22, 2, FALSE))</f>
        <v>#NAME?</v>
      </c>
      <c r="E205" s="27">
        <f>IF(ISNUMBER('Неочищенные данные'!D214), 'Неочищенные данные'!D214 * 1000, SUBSTITUTE((SUBSTITUTE('Неочищенные данные'!D214, " ", "")), ",", ".") * 1000)</f>
        <v>461909000</v>
      </c>
      <c r="F205" s="27" t="e">
        <f>IF(ISNUMBER('Неочищенные данные'!E214), 'Неочищенные данные'!E214 * 1000, SUBSTITUTE((SUBSTITUTE('Неочищенные данные'!E214, " ", "")), ",", ".") * 1000)</f>
        <v>#VALUE!</v>
      </c>
      <c r="G205" s="27">
        <f>IF(ISNUMBER('Неочищенные данные'!F214), 'Неочищенные данные'!F214 * 1000, SUBSTITUTE((SUBSTITUTE('Неочищенные данные'!F214, " ", "")), ",", ".") * 1000)</f>
        <v>1853148000</v>
      </c>
      <c r="H205" s="27">
        <f>IF(ISNUMBER('Неочищенные данные'!G214), 'Неочищенные данные'!G214 * 1000, SUBSTITUTE((SUBSTITUTE('Неочищенные данные'!G214, " ", "")), ",", ".") * 1000)</f>
        <v>0</v>
      </c>
      <c r="I205" s="27">
        <f>IF(ISNUMBER('Неочищенные данные'!H214), 'Неочищенные данные'!H214 * 1000, SUBSTITUTE((SUBSTITUTE('Неочищенные данные'!H214, " ", "")), ",", ".") * 1000)</f>
        <v>349000</v>
      </c>
      <c r="J205" s="27">
        <f>IF(ISNUMBER('Неочищенные данные'!I214), 'Неочищенные данные'!I214 * 1000, SUBSTITUTE((SUBSTITUTE('Неочищенные данные'!I214, " ", "")), ",", ".") * 1000)</f>
        <v>1515630000</v>
      </c>
      <c r="K205" s="27">
        <f>IF(ISNUMBER('Неочищенные данные'!J214), 'Неочищенные данные'!J214 * 1000, SUBSTITUTE((SUBSTITUTE('Неочищенные данные'!J214, " ", "")), ",", ".") * 1000)</f>
        <v>1507477000</v>
      </c>
      <c r="L205" s="27">
        <f>IF(ISNUMBER('Неочищенные данные'!K214), 'Неочищенные данные'!K214 * 1000, SUBSTITUTE((SUBSTITUTE('Неочищенные данные'!K214, " ", "")), ",", ".") * 1000)</f>
        <v>337518000</v>
      </c>
      <c r="M205" s="27">
        <f>IF(ISNUMBER('Неочищенные данные'!L214), 'Неочищенные данные'!L214 * 1000, SUBSTITUTE((SUBSTITUTE('Неочищенные данные'!L214, " ", "")), ",", ".") * 1000)</f>
        <v>149556000</v>
      </c>
      <c r="N205" s="27">
        <f>IF(ISNUMBER('Неочищенные данные'!M214), 'Неочищенные данные'!M214 * 1000, SUBSTITUTE((SUBSTITUTE('Неочищенные данные'!M214, " ", "")), ",", ".") * 1000)</f>
        <v>0</v>
      </c>
      <c r="O205" s="27">
        <f>IF(ISNUMBER('Неочищенные данные'!N214), 'Неочищенные данные'!N214 * 1000, SUBSTITUTE((SUBSTITUTE('Неочищенные данные'!N214, " ", "")), ",", ".") * 1000)</f>
        <v>0</v>
      </c>
      <c r="P205" s="1">
        <f>VLOOKUP(YEAR(B205), 'ИПЦ ГКС'!$B$5:$D$34, 3, TRUE)</f>
        <v>2.5100000000000051</v>
      </c>
      <c r="Q205" s="28">
        <f>VLOOKUP(B205, RUONIA!A212:B2677, 2, FALSE)</f>
        <v>9.82</v>
      </c>
      <c r="R205" s="1">
        <f>VLOOKUP(B205, Treasury!$D$1:$G$3498, 2, FALSE)</f>
        <v>1.21</v>
      </c>
      <c r="S205" s="1">
        <f>VLOOKUP(B205, Treasury!$D$1:$G$3498, 3, FALSE)</f>
        <v>1.94</v>
      </c>
      <c r="T205" s="1">
        <f>VLOOKUP(B205, Treasury!$D$1:$G$3498, 4, FALSE)</f>
        <v>2.4700000000000002</v>
      </c>
      <c r="U205" s="1">
        <f>VLOOKUP(B205, 'OFZ Yield'!$A:$M, 5, FALSE)</f>
        <v>8.33</v>
      </c>
      <c r="V205" s="1">
        <f>VLOOKUP(B205, 'OFZ Yield'!$A:$M, 7, FALSE)</f>
        <v>7.99</v>
      </c>
      <c r="W205" s="1">
        <f>VLOOKUP(B205, 'OFZ Yield'!$A:$M, 9, FALSE)</f>
        <v>8.0299999999999994</v>
      </c>
      <c r="X205" s="1" t="str">
        <f>VLOOKUP(B205, IMOEX!$A$1:$B$3284, 2, FALSE)</f>
        <v>2.174,59</v>
      </c>
      <c r="Y205" s="1">
        <f t="shared" si="21"/>
        <v>0.44310525660853645</v>
      </c>
      <c r="Z205" s="1">
        <f t="shared" si="22"/>
        <v>4.4905160613656161</v>
      </c>
      <c r="AA205" s="1" t="e">
        <f ca="1">_xludf.IFNA(VLOOKUP(A205, 'Неочищенные данные'!A214:AI648, 35, FALSE), 0)</f>
        <v>#NAME?</v>
      </c>
      <c r="AB205" s="1">
        <f t="shared" si="23"/>
        <v>0</v>
      </c>
    </row>
    <row r="206" spans="1:28" ht="15.75" customHeight="1">
      <c r="A206" s="3" t="s">
        <v>164</v>
      </c>
      <c r="B206" s="29">
        <v>42144</v>
      </c>
      <c r="C206" s="3" t="s">
        <v>39</v>
      </c>
      <c r="D206" s="3" t="e">
        <f ca="1">_xludf.IFNA(VLOOKUP(C206, Рейтинг!$A$2:$C$22, 3, FALSE), VLOOKUP(C206, Рейтинг!$B$2:$C$22, 2, FALSE))</f>
        <v>#NAME?</v>
      </c>
      <c r="E206" s="27">
        <f>IF(ISNUMBER('Неочищенные данные'!D216), 'Неочищенные данные'!D216 * 1000, SUBSTITUTE((SUBSTITUTE('Неочищенные данные'!D216, " ", "")), ",", ".") * 1000)</f>
        <v>152404000</v>
      </c>
      <c r="F206" s="27" t="e">
        <f>IF(ISNUMBER('Неочищенные данные'!E216), 'Неочищенные данные'!E216 * 1000, SUBSTITUTE((SUBSTITUTE('Неочищенные данные'!E216, " ", "")), ",", ".") * 1000)</f>
        <v>#VALUE!</v>
      </c>
      <c r="G206" s="27">
        <f>IF(ISNUMBER('Неочищенные данные'!F216), 'Неочищенные данные'!F216 * 1000, SUBSTITUTE((SUBSTITUTE('Неочищенные данные'!F216, " ", "")), ",", ".") * 1000)</f>
        <v>1702165000</v>
      </c>
      <c r="H206" s="27">
        <f>IF(ISNUMBER('Неочищенные данные'!G216), 'Неочищенные данные'!G216 * 1000, SUBSTITUTE((SUBSTITUTE('Неочищенные данные'!G216, " ", "")), ",", ".") * 1000)</f>
        <v>0</v>
      </c>
      <c r="I206" s="27">
        <f>IF(ISNUMBER('Неочищенные данные'!H216), 'Неочищенные данные'!H216 * 1000, SUBSTITUTE((SUBSTITUTE('Неочищенные данные'!H216, " ", "")), ",", ".") * 1000)</f>
        <v>16892000</v>
      </c>
      <c r="J206" s="27" t="e">
        <f>IF(ISNUMBER('Неочищенные данные'!I216), 'Неочищенные данные'!I216 * 1000, SUBSTITUTE((SUBSTITUTE('Неочищенные данные'!I216, " ", "")), ",", ".") * 1000)</f>
        <v>#VALUE!</v>
      </c>
      <c r="K206" s="27" t="e">
        <f>IF(ISNUMBER('Неочищенные данные'!J216), 'Неочищенные данные'!J216 * 1000, SUBSTITUTE((SUBSTITUTE('Неочищенные данные'!J216, " ", "")), ",", ".") * 1000)</f>
        <v>#VALUE!</v>
      </c>
      <c r="L206" s="27">
        <f>IF(ISNUMBER('Неочищенные данные'!K216), 'Неочищенные данные'!K216 * 1000, SUBSTITUTE((SUBSTITUTE('Неочищенные данные'!K216, " ", "")), ",", ".") * 1000)</f>
        <v>211234000</v>
      </c>
      <c r="M206" s="27">
        <f>IF(ISNUMBER('Неочищенные данные'!L216), 'Неочищенные данные'!L216 * 1000, SUBSTITUTE((SUBSTITUTE('Неочищенные данные'!L216, " ", "")), ",", ".") * 1000)</f>
        <v>-7233000</v>
      </c>
      <c r="N206" s="27">
        <f>IF(ISNUMBER('Неочищенные данные'!M216), 'Неочищенные данные'!M216 * 1000, SUBSTITUTE((SUBSTITUTE('Неочищенные данные'!M216, " ", "")), ",", ".") * 1000)</f>
        <v>0</v>
      </c>
      <c r="O206" s="27">
        <f>IF(ISNUMBER('Неочищенные данные'!N216), 'Неочищенные данные'!N216 * 1000, SUBSTITUTE((SUBSTITUTE('Неочищенные данные'!N216, " ", "")), ",", ".") * 1000)</f>
        <v>0</v>
      </c>
      <c r="P206" s="1">
        <f>VLOOKUP(YEAR(B206), 'ИПЦ ГКС'!$B$5:$D$34, 3, TRUE)</f>
        <v>12.909999999999997</v>
      </c>
      <c r="Q206" s="28">
        <f>VLOOKUP(B206, RUONIA!A214:B2679, 2, FALSE)</f>
        <v>12.43</v>
      </c>
      <c r="R206" s="1">
        <f>VLOOKUP(B206, Treasury!$D$1:$G$3498, 2, FALSE)</f>
        <v>0.6</v>
      </c>
      <c r="S206" s="1">
        <f>VLOOKUP(B206, Treasury!$D$1:$G$3498, 3, FALSE)</f>
        <v>1.57</v>
      </c>
      <c r="T206" s="1">
        <f>VLOOKUP(B206, Treasury!$D$1:$G$3498, 4, FALSE)</f>
        <v>2.2599999999999998</v>
      </c>
      <c r="U206" s="1">
        <f>VLOOKUP(B206, 'OFZ Yield'!$A:$M, 5, FALSE)</f>
        <v>10.64</v>
      </c>
      <c r="V206" s="1">
        <f>VLOOKUP(B206, 'OFZ Yield'!$A:$M, 7, FALSE)</f>
        <v>10.7</v>
      </c>
      <c r="W206" s="1">
        <f>VLOOKUP(B206, 'OFZ Yield'!$A:$M, 9, FALSE)</f>
        <v>10.64</v>
      </c>
      <c r="X206" s="1" t="str">
        <f>VLOOKUP(B206, IMOEX!$A$1:$B$3284, 2, FALSE)</f>
        <v>1.636,86</v>
      </c>
      <c r="Y206" s="1">
        <f t="shared" si="21"/>
        <v>-3.4241646704602481E-2</v>
      </c>
      <c r="Z206" s="1" t="e">
        <f t="shared" si="22"/>
        <v>#VALUE!</v>
      </c>
      <c r="AA206" s="1" t="e">
        <f ca="1">_xludf.IFNA(VLOOKUP(A206, 'Неочищенные данные'!A216:AI650, 35, FALSE), 0)</f>
        <v>#NAME?</v>
      </c>
      <c r="AB206" s="1">
        <f t="shared" si="23"/>
        <v>0</v>
      </c>
    </row>
    <row r="207" spans="1:28" ht="15.75" customHeight="1">
      <c r="A207" s="3" t="s">
        <v>164</v>
      </c>
      <c r="B207" s="29">
        <v>41750</v>
      </c>
      <c r="C207" s="3" t="s">
        <v>39</v>
      </c>
      <c r="D207" s="3" t="e">
        <f ca="1">_xludf.IFNA(VLOOKUP(C207, Рейтинг!$A$2:$C$22, 3, FALSE), VLOOKUP(C207, Рейтинг!$B$2:$C$22, 2, FALSE))</f>
        <v>#NAME?</v>
      </c>
      <c r="E207" s="27">
        <f>IF(ISNUMBER('Неочищенные данные'!D217), 'Неочищенные данные'!D217 * 1000, SUBSTITUTE((SUBSTITUTE('Неочищенные данные'!D217, " ", "")), ",", ".") * 1000)</f>
        <v>132520000</v>
      </c>
      <c r="F207" s="27" t="e">
        <f>IF(ISNUMBER('Неочищенные данные'!E217), 'Неочищенные данные'!E217 * 1000, SUBSTITUTE((SUBSTITUTE('Неочищенные данные'!E217, " ", "")), ",", ".") * 1000)</f>
        <v>#VALUE!</v>
      </c>
      <c r="G207" s="27">
        <f>IF(ISNUMBER('Неочищенные данные'!F217), 'Неочищенные данные'!F217 * 1000, SUBSTITUTE((SUBSTITUTE('Неочищенные данные'!F217, " ", "")), ",", ".") * 1000)</f>
        <v>1618402000</v>
      </c>
      <c r="H207" s="27">
        <f>IF(ISNUMBER('Неочищенные данные'!G217), 'Неочищенные данные'!G217 * 1000, SUBSTITUTE((SUBSTITUTE('Неочищенные данные'!G217, " ", "")), ",", ".") * 1000)</f>
        <v>0</v>
      </c>
      <c r="I207" s="27">
        <f>IF(ISNUMBER('Неочищенные данные'!H217), 'Неочищенные данные'!H217 * 1000, SUBSTITUTE((SUBSTITUTE('Неочищенные данные'!H217, " ", "")), ",", ".") * 1000)</f>
        <v>11104000</v>
      </c>
      <c r="J207" s="27" t="e">
        <f>IF(ISNUMBER('Неочищенные данные'!I217), 'Неочищенные данные'!I217 * 1000, SUBSTITUTE((SUBSTITUTE('Неочищенные данные'!I217, " ", "")), ",", ".") * 1000)</f>
        <v>#VALUE!</v>
      </c>
      <c r="K207" s="27" t="e">
        <f>IF(ISNUMBER('Неочищенные данные'!J217), 'Неочищенные данные'!J217 * 1000, SUBSTITUTE((SUBSTITUTE('Неочищенные данные'!J217, " ", "")), ",", ".") * 1000)</f>
        <v>#VALUE!</v>
      </c>
      <c r="L207" s="27">
        <f>IF(ISNUMBER('Неочищенные данные'!K217), 'Неочищенные данные'!K217 * 1000, SUBSTITUTE((SUBSTITUTE('Неочищенные данные'!K217, " ", "")), ",", ".") * 1000)</f>
        <v>122271000</v>
      </c>
      <c r="M207" s="27">
        <f>IF(ISNUMBER('Неочищенные данные'!L217), 'Неочищенные данные'!L217 * 1000, SUBSTITUTE((SUBSTITUTE('Неочищенные данные'!L217, " ", "")), ",", ".") * 1000)</f>
        <v>98242000</v>
      </c>
      <c r="N207" s="27">
        <f>IF(ISNUMBER('Неочищенные данные'!M217), 'Неочищенные данные'!M217 * 1000, SUBSTITUTE((SUBSTITUTE('Неочищенные данные'!M217, " ", "")), ",", ".") * 1000)</f>
        <v>0</v>
      </c>
      <c r="O207" s="27">
        <f>IF(ISNUMBER('Неочищенные данные'!N217), 'Неочищенные данные'!N217 * 1000, SUBSTITUTE((SUBSTITUTE('Неочищенные данные'!N217, " ", "")), ",", ".") * 1000)</f>
        <v>0</v>
      </c>
      <c r="P207" s="1">
        <f>VLOOKUP(YEAR(B207), 'ИПЦ ГКС'!$B$5:$D$34, 3, TRUE)</f>
        <v>11.349999999999994</v>
      </c>
      <c r="Q207" s="28">
        <f>VLOOKUP(B207, RUONIA!A215:B2680, 2, FALSE)</f>
        <v>7.9</v>
      </c>
      <c r="R207" s="1">
        <f>VLOOKUP(B207, Treasury!$D$1:$G$3498, 2, FALSE)</f>
        <v>0.42</v>
      </c>
      <c r="S207" s="1">
        <f>VLOOKUP(B207, Treasury!$D$1:$G$3498, 3, FALSE)</f>
        <v>1.74</v>
      </c>
      <c r="T207" s="1">
        <f>VLOOKUP(B207, Treasury!$D$1:$G$3498, 4, FALSE)</f>
        <v>2.73</v>
      </c>
      <c r="U207" s="1">
        <f>VLOOKUP(B207, 'OFZ Yield'!$A:$M, 5, FALSE)</f>
        <v>7.39</v>
      </c>
      <c r="V207" s="1">
        <f>VLOOKUP(B207, 'OFZ Yield'!$A:$M, 7, FALSE)</f>
        <v>8.26</v>
      </c>
      <c r="W207" s="1">
        <f>VLOOKUP(B207, 'OFZ Yield'!$A:$M, 9, FALSE)</f>
        <v>8.8800000000000008</v>
      </c>
      <c r="X207" s="1" t="str">
        <f>VLOOKUP(B207, IMOEX!$A$1:$B$3284, 2, FALSE)</f>
        <v>1.345,04</v>
      </c>
      <c r="Y207" s="1">
        <f t="shared" si="21"/>
        <v>0.80347752124379457</v>
      </c>
      <c r="Z207" s="1" t="e">
        <f t="shared" si="22"/>
        <v>#VALUE!</v>
      </c>
      <c r="AA207" s="1" t="e">
        <f ca="1">_xludf.IFNA(VLOOKUP(A207, 'Неочищенные данные'!A217:AI651, 35, FALSE), 0)</f>
        <v>#NAME?</v>
      </c>
      <c r="AB207" s="1">
        <f t="shared" si="23"/>
        <v>0</v>
      </c>
    </row>
    <row r="208" spans="1:28" ht="15.75" hidden="1" customHeight="1">
      <c r="A208" s="3" t="s">
        <v>255</v>
      </c>
      <c r="B208" s="42">
        <v>43039</v>
      </c>
      <c r="C208" s="3" t="s">
        <v>58</v>
      </c>
      <c r="D208" s="3"/>
      <c r="E208" s="27" t="e">
        <f>IF(ISNUMBER('Неочищенные данные'!D219), 'Неочищенные данные'!D219 * 1000, SUBSTITUTE((SUBSTITUTE('Неочищенные данные'!D219, " ", "")), ",", ".") * 1000)</f>
        <v>#VALUE!</v>
      </c>
      <c r="F208" s="27" t="e">
        <f>IF(ISNUMBER('Неочищенные данные'!E219), 'Неочищенные данные'!E219 * 1000, SUBSTITUTE((SUBSTITUTE('Неочищенные данные'!E219, " ", "")), ",", ".") * 1000)</f>
        <v>#VALUE!</v>
      </c>
      <c r="G208" s="27" t="e">
        <f>IF(ISNUMBER('Неочищенные данные'!F219), 'Неочищенные данные'!F219 * 1000, SUBSTITUTE((SUBSTITUTE('Неочищенные данные'!F219, " ", "")), ",", ".") * 1000)</f>
        <v>#VALUE!</v>
      </c>
      <c r="H208" s="27" t="e">
        <f>IF(ISNUMBER('Неочищенные данные'!G219), 'Неочищенные данные'!G219 * 1000, SUBSTITUTE((SUBSTITUTE('Неочищенные данные'!G219, " ", "")), ",", ".") * 1000)</f>
        <v>#VALUE!</v>
      </c>
      <c r="I208" s="27" t="e">
        <f>IF(ISNUMBER('Неочищенные данные'!H219), 'Неочищенные данные'!H219 * 1000, SUBSTITUTE((SUBSTITUTE('Неочищенные данные'!H219, " ", "")), ",", ".") * 1000)</f>
        <v>#VALUE!</v>
      </c>
      <c r="J208" s="27" t="e">
        <f>IF(ISNUMBER('Неочищенные данные'!I219), 'Неочищенные данные'!I219 * 1000, SUBSTITUTE((SUBSTITUTE('Неочищенные данные'!I219, " ", "")), ",", ".") * 1000)</f>
        <v>#VALUE!</v>
      </c>
      <c r="K208" s="27" t="e">
        <f>IF(ISNUMBER('Неочищенные данные'!J219), 'Неочищенные данные'!J219 * 1000, SUBSTITUTE((SUBSTITUTE('Неочищенные данные'!J219, " ", "")), ",", ".") * 1000)</f>
        <v>#VALUE!</v>
      </c>
      <c r="L208" s="27" t="e">
        <f>IF(ISNUMBER('Неочищенные данные'!K219), 'Неочищенные данные'!K219 * 1000, SUBSTITUTE((SUBSTITUTE('Неочищенные данные'!K219, " ", "")), ",", ".") * 1000)</f>
        <v>#VALUE!</v>
      </c>
      <c r="M208" s="27" t="e">
        <f>IF(ISNUMBER('Неочищенные данные'!L219), 'Неочищенные данные'!L219 * 1000, SUBSTITUTE((SUBSTITUTE('Неочищенные данные'!L219, " ", "")), ",", ".") * 1000)</f>
        <v>#VALUE!</v>
      </c>
      <c r="N208" s="27" t="e">
        <f>IF(ISNUMBER('Неочищенные данные'!M219), 'Неочищенные данные'!M219 * 1000, SUBSTITUTE((SUBSTITUTE('Неочищенные данные'!M219, " ", "")), ",", ".") * 1000)</f>
        <v>#VALUE!</v>
      </c>
      <c r="O208" s="27" t="e">
        <f>IF(ISNUMBER('Неочищенные данные'!N219), 'Неочищенные данные'!N219 * 1000, SUBSTITUTE((SUBSTITUTE('Неочищенные данные'!N219, " ", "")), ",", ".") * 1000)</f>
        <v>#VALUE!</v>
      </c>
    </row>
    <row r="209" spans="1:28" ht="15.75" hidden="1" customHeight="1">
      <c r="A209" s="3" t="s">
        <v>255</v>
      </c>
      <c r="B209" s="41">
        <v>42930</v>
      </c>
      <c r="C209" s="3" t="s">
        <v>58</v>
      </c>
      <c r="D209" s="3"/>
      <c r="E209" s="27" t="e">
        <f>IF(ISNUMBER('Неочищенные данные'!D220), 'Неочищенные данные'!D220 * 1000, SUBSTITUTE((SUBSTITUTE('Неочищенные данные'!D220, " ", "")), ",", ".") * 1000)</f>
        <v>#VALUE!</v>
      </c>
      <c r="F209" s="27" t="e">
        <f>IF(ISNUMBER('Неочищенные данные'!E220), 'Неочищенные данные'!E220 * 1000, SUBSTITUTE((SUBSTITUTE('Неочищенные данные'!E220, " ", "")), ",", ".") * 1000)</f>
        <v>#VALUE!</v>
      </c>
      <c r="G209" s="27" t="e">
        <f>IF(ISNUMBER('Неочищенные данные'!F220), 'Неочищенные данные'!F220 * 1000, SUBSTITUTE((SUBSTITUTE('Неочищенные данные'!F220, " ", "")), ",", ".") * 1000)</f>
        <v>#VALUE!</v>
      </c>
      <c r="H209" s="27" t="e">
        <f>IF(ISNUMBER('Неочищенные данные'!G220), 'Неочищенные данные'!G220 * 1000, SUBSTITUTE((SUBSTITUTE('Неочищенные данные'!G220, " ", "")), ",", ".") * 1000)</f>
        <v>#VALUE!</v>
      </c>
      <c r="I209" s="27" t="e">
        <f>IF(ISNUMBER('Неочищенные данные'!H220), 'Неочищенные данные'!H220 * 1000, SUBSTITUTE((SUBSTITUTE('Неочищенные данные'!H220, " ", "")), ",", ".") * 1000)</f>
        <v>#VALUE!</v>
      </c>
      <c r="J209" s="27" t="e">
        <f>IF(ISNUMBER('Неочищенные данные'!I220), 'Неочищенные данные'!I220 * 1000, SUBSTITUTE((SUBSTITUTE('Неочищенные данные'!I220, " ", "")), ",", ".") * 1000)</f>
        <v>#VALUE!</v>
      </c>
      <c r="K209" s="27" t="e">
        <f>IF(ISNUMBER('Неочищенные данные'!J220), 'Неочищенные данные'!J220 * 1000, SUBSTITUTE((SUBSTITUTE('Неочищенные данные'!J220, " ", "")), ",", ".") * 1000)</f>
        <v>#VALUE!</v>
      </c>
      <c r="L209" s="27" t="e">
        <f>IF(ISNUMBER('Неочищенные данные'!K220), 'Неочищенные данные'!K220 * 1000, SUBSTITUTE((SUBSTITUTE('Неочищенные данные'!K220, " ", "")), ",", ".") * 1000)</f>
        <v>#VALUE!</v>
      </c>
      <c r="M209" s="27" t="e">
        <f>IF(ISNUMBER('Неочищенные данные'!L220), 'Неочищенные данные'!L220 * 1000, SUBSTITUTE((SUBSTITUTE('Неочищенные данные'!L220, " ", "")), ",", ".") * 1000)</f>
        <v>#VALUE!</v>
      </c>
      <c r="N209" s="27" t="e">
        <f>IF(ISNUMBER('Неочищенные данные'!M220), 'Неочищенные данные'!M220 * 1000, SUBSTITUTE((SUBSTITUTE('Неочищенные данные'!M220, " ", "")), ",", ".") * 1000)</f>
        <v>#VALUE!</v>
      </c>
      <c r="O209" s="27" t="e">
        <f>IF(ISNUMBER('Неочищенные данные'!N220), 'Неочищенные данные'!N220 * 1000, SUBSTITUTE((SUBSTITUTE('Неочищенные данные'!N220, " ", "")), ",", ".") * 1000)</f>
        <v>#VALUE!</v>
      </c>
    </row>
    <row r="210" spans="1:28" ht="15.75" hidden="1" customHeight="1">
      <c r="A210" s="3" t="s">
        <v>255</v>
      </c>
      <c r="B210" s="42">
        <v>42662</v>
      </c>
      <c r="C210" s="3" t="s">
        <v>35</v>
      </c>
      <c r="D210" s="3"/>
      <c r="E210" s="27" t="e">
        <f>IF(ISNUMBER('Неочищенные данные'!D221), 'Неочищенные данные'!D221 * 1000, SUBSTITUTE((SUBSTITUTE('Неочищенные данные'!D221, " ", "")), ",", ".") * 1000)</f>
        <v>#VALUE!</v>
      </c>
      <c r="F210" s="27" t="e">
        <f>IF(ISNUMBER('Неочищенные данные'!E221), 'Неочищенные данные'!E221 * 1000, SUBSTITUTE((SUBSTITUTE('Неочищенные данные'!E221, " ", "")), ",", ".") * 1000)</f>
        <v>#VALUE!</v>
      </c>
      <c r="G210" s="27" t="e">
        <f>IF(ISNUMBER('Неочищенные данные'!F221), 'Неочищенные данные'!F221 * 1000, SUBSTITUTE((SUBSTITUTE('Неочищенные данные'!F221, " ", "")), ",", ".") * 1000)</f>
        <v>#VALUE!</v>
      </c>
      <c r="H210" s="27" t="e">
        <f>IF(ISNUMBER('Неочищенные данные'!G221), 'Неочищенные данные'!G221 * 1000, SUBSTITUTE((SUBSTITUTE('Неочищенные данные'!G221, " ", "")), ",", ".") * 1000)</f>
        <v>#VALUE!</v>
      </c>
      <c r="I210" s="27" t="e">
        <f>IF(ISNUMBER('Неочищенные данные'!H221), 'Неочищенные данные'!H221 * 1000, SUBSTITUTE((SUBSTITUTE('Неочищенные данные'!H221, " ", "")), ",", ".") * 1000)</f>
        <v>#VALUE!</v>
      </c>
      <c r="J210" s="27" t="e">
        <f>IF(ISNUMBER('Неочищенные данные'!I221), 'Неочищенные данные'!I221 * 1000, SUBSTITUTE((SUBSTITUTE('Неочищенные данные'!I221, " ", "")), ",", ".") * 1000)</f>
        <v>#VALUE!</v>
      </c>
      <c r="K210" s="27" t="e">
        <f>IF(ISNUMBER('Неочищенные данные'!J221), 'Неочищенные данные'!J221 * 1000, SUBSTITUTE((SUBSTITUTE('Неочищенные данные'!J221, " ", "")), ",", ".") * 1000)</f>
        <v>#VALUE!</v>
      </c>
      <c r="L210" s="27" t="e">
        <f>IF(ISNUMBER('Неочищенные данные'!K221), 'Неочищенные данные'!K221 * 1000, SUBSTITUTE((SUBSTITUTE('Неочищенные данные'!K221, " ", "")), ",", ".") * 1000)</f>
        <v>#VALUE!</v>
      </c>
      <c r="M210" s="27" t="e">
        <f>IF(ISNUMBER('Неочищенные данные'!L221), 'Неочищенные данные'!L221 * 1000, SUBSTITUTE((SUBSTITUTE('Неочищенные данные'!L221, " ", "")), ",", ".") * 1000)</f>
        <v>#VALUE!</v>
      </c>
      <c r="N210" s="27" t="e">
        <f>IF(ISNUMBER('Неочищенные данные'!M221), 'Неочищенные данные'!M221 * 1000, SUBSTITUTE((SUBSTITUTE('Неочищенные данные'!M221, " ", "")), ",", ".") * 1000)</f>
        <v>#VALUE!</v>
      </c>
      <c r="O210" s="27" t="e">
        <f>IF(ISNUMBER('Неочищенные данные'!N221), 'Неочищенные данные'!N221 * 1000, SUBSTITUTE((SUBSTITUTE('Неочищенные данные'!N221, " ", "")), ",", ".") * 1000)</f>
        <v>#VALUE!</v>
      </c>
    </row>
    <row r="211" spans="1:28" ht="15.75" hidden="1" customHeight="1">
      <c r="A211" s="3" t="s">
        <v>255</v>
      </c>
      <c r="B211" s="42">
        <v>42348</v>
      </c>
      <c r="C211" s="3" t="s">
        <v>35</v>
      </c>
      <c r="D211" s="3"/>
      <c r="E211" s="27" t="e">
        <f>IF(ISNUMBER('Неочищенные данные'!D222), 'Неочищенные данные'!D222 * 1000, SUBSTITUTE((SUBSTITUTE('Неочищенные данные'!D222, " ", "")), ",", ".") * 1000)</f>
        <v>#VALUE!</v>
      </c>
      <c r="F211" s="27" t="e">
        <f>IF(ISNUMBER('Неочищенные данные'!E222), 'Неочищенные данные'!E222 * 1000, SUBSTITUTE((SUBSTITUTE('Неочищенные данные'!E222, " ", "")), ",", ".") * 1000)</f>
        <v>#VALUE!</v>
      </c>
      <c r="G211" s="27" t="e">
        <f>IF(ISNUMBER('Неочищенные данные'!F222), 'Неочищенные данные'!F222 * 1000, SUBSTITUTE((SUBSTITUTE('Неочищенные данные'!F222, " ", "")), ",", ".") * 1000)</f>
        <v>#VALUE!</v>
      </c>
      <c r="H211" s="27" t="e">
        <f>IF(ISNUMBER('Неочищенные данные'!G222), 'Неочищенные данные'!G222 * 1000, SUBSTITUTE((SUBSTITUTE('Неочищенные данные'!G222, " ", "")), ",", ".") * 1000)</f>
        <v>#VALUE!</v>
      </c>
      <c r="I211" s="27" t="e">
        <f>IF(ISNUMBER('Неочищенные данные'!H222), 'Неочищенные данные'!H222 * 1000, SUBSTITUTE((SUBSTITUTE('Неочищенные данные'!H222, " ", "")), ",", ".") * 1000)</f>
        <v>#VALUE!</v>
      </c>
      <c r="J211" s="27" t="e">
        <f>IF(ISNUMBER('Неочищенные данные'!I222), 'Неочищенные данные'!I222 * 1000, SUBSTITUTE((SUBSTITUTE('Неочищенные данные'!I222, " ", "")), ",", ".") * 1000)</f>
        <v>#VALUE!</v>
      </c>
      <c r="K211" s="27" t="e">
        <f>IF(ISNUMBER('Неочищенные данные'!J222), 'Неочищенные данные'!J222 * 1000, SUBSTITUTE((SUBSTITUTE('Неочищенные данные'!J222, " ", "")), ",", ".") * 1000)</f>
        <v>#VALUE!</v>
      </c>
      <c r="L211" s="27" t="e">
        <f>IF(ISNUMBER('Неочищенные данные'!K222), 'Неочищенные данные'!K222 * 1000, SUBSTITUTE((SUBSTITUTE('Неочищенные данные'!K222, " ", "")), ",", ".") * 1000)</f>
        <v>#VALUE!</v>
      </c>
      <c r="M211" s="27" t="e">
        <f>IF(ISNUMBER('Неочищенные данные'!L222), 'Неочищенные данные'!L222 * 1000, SUBSTITUTE((SUBSTITUTE('Неочищенные данные'!L222, " ", "")), ",", ".") * 1000)</f>
        <v>#VALUE!</v>
      </c>
      <c r="N211" s="27" t="e">
        <f>IF(ISNUMBER('Неочищенные данные'!M222), 'Неочищенные данные'!M222 * 1000, SUBSTITUTE((SUBSTITUTE('Неочищенные данные'!M222, " ", "")), ",", ".") * 1000)</f>
        <v>#VALUE!</v>
      </c>
      <c r="O211" s="27" t="e">
        <f>IF(ISNUMBER('Неочищенные данные'!N222), 'Неочищенные данные'!N222 * 1000, SUBSTITUTE((SUBSTITUTE('Неочищенные данные'!N222, " ", "")), ",", ".") * 1000)</f>
        <v>#VALUE!</v>
      </c>
    </row>
    <row r="212" spans="1:28" ht="15.75" hidden="1" customHeight="1">
      <c r="A212" s="3" t="s">
        <v>255</v>
      </c>
      <c r="B212" s="42">
        <v>41990</v>
      </c>
      <c r="C212" s="3" t="s">
        <v>35</v>
      </c>
      <c r="D212" s="3"/>
      <c r="E212" s="27" t="e">
        <f>IF(ISNUMBER('Неочищенные данные'!D223), 'Неочищенные данные'!D223 * 1000, SUBSTITUTE((SUBSTITUTE('Неочищенные данные'!D223, " ", "")), ",", ".") * 1000)</f>
        <v>#VALUE!</v>
      </c>
      <c r="F212" s="27" t="e">
        <f>IF(ISNUMBER('Неочищенные данные'!E223), 'Неочищенные данные'!E223 * 1000, SUBSTITUTE((SUBSTITUTE('Неочищенные данные'!E223, " ", "")), ",", ".") * 1000)</f>
        <v>#VALUE!</v>
      </c>
      <c r="G212" s="27" t="e">
        <f>IF(ISNUMBER('Неочищенные данные'!F223), 'Неочищенные данные'!F223 * 1000, SUBSTITUTE((SUBSTITUTE('Неочищенные данные'!F223, " ", "")), ",", ".") * 1000)</f>
        <v>#VALUE!</v>
      </c>
      <c r="H212" s="27" t="e">
        <f>IF(ISNUMBER('Неочищенные данные'!G223), 'Неочищенные данные'!G223 * 1000, SUBSTITUTE((SUBSTITUTE('Неочищенные данные'!G223, " ", "")), ",", ".") * 1000)</f>
        <v>#VALUE!</v>
      </c>
      <c r="I212" s="27" t="e">
        <f>IF(ISNUMBER('Неочищенные данные'!H223), 'Неочищенные данные'!H223 * 1000, SUBSTITUTE((SUBSTITUTE('Неочищенные данные'!H223, " ", "")), ",", ".") * 1000)</f>
        <v>#VALUE!</v>
      </c>
      <c r="J212" s="27" t="e">
        <f>IF(ISNUMBER('Неочищенные данные'!I223), 'Неочищенные данные'!I223 * 1000, SUBSTITUTE((SUBSTITUTE('Неочищенные данные'!I223, " ", "")), ",", ".") * 1000)</f>
        <v>#VALUE!</v>
      </c>
      <c r="K212" s="27" t="e">
        <f>IF(ISNUMBER('Неочищенные данные'!J223), 'Неочищенные данные'!J223 * 1000, SUBSTITUTE((SUBSTITUTE('Неочищенные данные'!J223, " ", "")), ",", ".") * 1000)</f>
        <v>#VALUE!</v>
      </c>
      <c r="L212" s="27" t="e">
        <f>IF(ISNUMBER('Неочищенные данные'!K223), 'Неочищенные данные'!K223 * 1000, SUBSTITUTE((SUBSTITUTE('Неочищенные данные'!K223, " ", "")), ",", ".") * 1000)</f>
        <v>#VALUE!</v>
      </c>
      <c r="M212" s="27" t="e">
        <f>IF(ISNUMBER('Неочищенные данные'!L223), 'Неочищенные данные'!L223 * 1000, SUBSTITUTE((SUBSTITUTE('Неочищенные данные'!L223, " ", "")), ",", ".") * 1000)</f>
        <v>#VALUE!</v>
      </c>
      <c r="N212" s="27" t="e">
        <f>IF(ISNUMBER('Неочищенные данные'!M223), 'Неочищенные данные'!M223 * 1000, SUBSTITUTE((SUBSTITUTE('Неочищенные данные'!M223, " ", "")), ",", ".") * 1000)</f>
        <v>#VALUE!</v>
      </c>
      <c r="O212" s="27" t="e">
        <f>IF(ISNUMBER('Неочищенные данные'!N223), 'Неочищенные данные'!N223 * 1000, SUBSTITUTE((SUBSTITUTE('Неочищенные данные'!N223, " ", "")), ",", ".") * 1000)</f>
        <v>#VALUE!</v>
      </c>
    </row>
    <row r="213" spans="1:28" ht="15.75" hidden="1" customHeight="1">
      <c r="A213" s="3" t="s">
        <v>255</v>
      </c>
      <c r="B213" s="41">
        <v>41694</v>
      </c>
      <c r="C213" s="3" t="s">
        <v>35</v>
      </c>
      <c r="D213" s="3"/>
      <c r="E213" s="27" t="e">
        <f>IF(ISNUMBER('Неочищенные данные'!D224), 'Неочищенные данные'!D224 * 1000, SUBSTITUTE((SUBSTITUTE('Неочищенные данные'!D224, " ", "")), ",", ".") * 1000)</f>
        <v>#VALUE!</v>
      </c>
      <c r="F213" s="27" t="e">
        <f>IF(ISNUMBER('Неочищенные данные'!E224), 'Неочищенные данные'!E224 * 1000, SUBSTITUTE((SUBSTITUTE('Неочищенные данные'!E224, " ", "")), ",", ".") * 1000)</f>
        <v>#VALUE!</v>
      </c>
      <c r="G213" s="27" t="e">
        <f>IF(ISNUMBER('Неочищенные данные'!F224), 'Неочищенные данные'!F224 * 1000, SUBSTITUTE((SUBSTITUTE('Неочищенные данные'!F224, " ", "")), ",", ".") * 1000)</f>
        <v>#VALUE!</v>
      </c>
      <c r="H213" s="27" t="e">
        <f>IF(ISNUMBER('Неочищенные данные'!G224), 'Неочищенные данные'!G224 * 1000, SUBSTITUTE((SUBSTITUTE('Неочищенные данные'!G224, " ", "")), ",", ".") * 1000)</f>
        <v>#VALUE!</v>
      </c>
      <c r="I213" s="27" t="e">
        <f>IF(ISNUMBER('Неочищенные данные'!H224), 'Неочищенные данные'!H224 * 1000, SUBSTITUTE((SUBSTITUTE('Неочищенные данные'!H224, " ", "")), ",", ".") * 1000)</f>
        <v>#VALUE!</v>
      </c>
      <c r="J213" s="27" t="e">
        <f>IF(ISNUMBER('Неочищенные данные'!I224), 'Неочищенные данные'!I224 * 1000, SUBSTITUTE((SUBSTITUTE('Неочищенные данные'!I224, " ", "")), ",", ".") * 1000)</f>
        <v>#VALUE!</v>
      </c>
      <c r="K213" s="27" t="e">
        <f>IF(ISNUMBER('Неочищенные данные'!J224), 'Неочищенные данные'!J224 * 1000, SUBSTITUTE((SUBSTITUTE('Неочищенные данные'!J224, " ", "")), ",", ".") * 1000)</f>
        <v>#VALUE!</v>
      </c>
      <c r="L213" s="27" t="e">
        <f>IF(ISNUMBER('Неочищенные данные'!K224), 'Неочищенные данные'!K224 * 1000, SUBSTITUTE((SUBSTITUTE('Неочищенные данные'!K224, " ", "")), ",", ".") * 1000)</f>
        <v>#VALUE!</v>
      </c>
      <c r="M213" s="27" t="e">
        <f>IF(ISNUMBER('Неочищенные данные'!L224), 'Неочищенные данные'!L224 * 1000, SUBSTITUTE((SUBSTITUTE('Неочищенные данные'!L224, " ", "")), ",", ".") * 1000)</f>
        <v>#VALUE!</v>
      </c>
      <c r="N213" s="27" t="e">
        <f>IF(ISNUMBER('Неочищенные данные'!M224), 'Неочищенные данные'!M224 * 1000, SUBSTITUTE((SUBSTITUTE('Неочищенные данные'!M224, " ", "")), ",", ".") * 1000)</f>
        <v>#VALUE!</v>
      </c>
      <c r="O213" s="27" t="e">
        <f>IF(ISNUMBER('Неочищенные данные'!N224), 'Неочищенные данные'!N224 * 1000, SUBSTITUTE((SUBSTITUTE('Неочищенные данные'!N224, " ", "")), ",", ".") * 1000)</f>
        <v>#VALUE!</v>
      </c>
    </row>
    <row r="214" spans="1:28" ht="15.75" hidden="1" customHeight="1">
      <c r="A214" s="3" t="s">
        <v>255</v>
      </c>
      <c r="B214" s="41">
        <v>41173</v>
      </c>
      <c r="C214" s="3" t="s">
        <v>37</v>
      </c>
      <c r="D214" s="3"/>
      <c r="E214" s="27" t="e">
        <f>IF(ISNUMBER('Неочищенные данные'!D225), 'Неочищенные данные'!D225 * 1000, SUBSTITUTE((SUBSTITUTE('Неочищенные данные'!D225, " ", "")), ",", ".") * 1000)</f>
        <v>#VALUE!</v>
      </c>
      <c r="F214" s="27" t="e">
        <f>IF(ISNUMBER('Неочищенные данные'!E225), 'Неочищенные данные'!E225 * 1000, SUBSTITUTE((SUBSTITUTE('Неочищенные данные'!E225, " ", "")), ",", ".") * 1000)</f>
        <v>#VALUE!</v>
      </c>
      <c r="G214" s="27" t="e">
        <f>IF(ISNUMBER('Неочищенные данные'!F225), 'Неочищенные данные'!F225 * 1000, SUBSTITUTE((SUBSTITUTE('Неочищенные данные'!F225, " ", "")), ",", ".") * 1000)</f>
        <v>#VALUE!</v>
      </c>
      <c r="H214" s="27" t="e">
        <f>IF(ISNUMBER('Неочищенные данные'!G225), 'Неочищенные данные'!G225 * 1000, SUBSTITUTE((SUBSTITUTE('Неочищенные данные'!G225, " ", "")), ",", ".") * 1000)</f>
        <v>#VALUE!</v>
      </c>
      <c r="I214" s="27" t="e">
        <f>IF(ISNUMBER('Неочищенные данные'!H225), 'Неочищенные данные'!H225 * 1000, SUBSTITUTE((SUBSTITUTE('Неочищенные данные'!H225, " ", "")), ",", ".") * 1000)</f>
        <v>#VALUE!</v>
      </c>
      <c r="J214" s="27" t="e">
        <f>IF(ISNUMBER('Неочищенные данные'!I225), 'Неочищенные данные'!I225 * 1000, SUBSTITUTE((SUBSTITUTE('Неочищенные данные'!I225, " ", "")), ",", ".") * 1000)</f>
        <v>#VALUE!</v>
      </c>
      <c r="K214" s="27" t="e">
        <f>IF(ISNUMBER('Неочищенные данные'!J225), 'Неочищенные данные'!J225 * 1000, SUBSTITUTE((SUBSTITUTE('Неочищенные данные'!J225, " ", "")), ",", ".") * 1000)</f>
        <v>#VALUE!</v>
      </c>
      <c r="L214" s="27" t="e">
        <f>IF(ISNUMBER('Неочищенные данные'!K225), 'Неочищенные данные'!K225 * 1000, SUBSTITUTE((SUBSTITUTE('Неочищенные данные'!K225, " ", "")), ",", ".") * 1000)</f>
        <v>#VALUE!</v>
      </c>
      <c r="M214" s="27" t="e">
        <f>IF(ISNUMBER('Неочищенные данные'!L225), 'Неочищенные данные'!L225 * 1000, SUBSTITUTE((SUBSTITUTE('Неочищенные данные'!L225, " ", "")), ",", ".") * 1000)</f>
        <v>#VALUE!</v>
      </c>
      <c r="N214" s="27" t="e">
        <f>IF(ISNUMBER('Неочищенные данные'!M225), 'Неочищенные данные'!M225 * 1000, SUBSTITUTE((SUBSTITUTE('Неочищенные данные'!M225, " ", "")), ",", ".") * 1000)</f>
        <v>#VALUE!</v>
      </c>
      <c r="O214" s="27" t="e">
        <f>IF(ISNUMBER('Неочищенные данные'!N225), 'Неочищенные данные'!N225 * 1000, SUBSTITUTE((SUBSTITUTE('Неочищенные данные'!N225, " ", "")), ",", ".") * 1000)</f>
        <v>#VALUE!</v>
      </c>
    </row>
    <row r="215" spans="1:28" ht="15.75" hidden="1" customHeight="1">
      <c r="A215" s="3" t="s">
        <v>255</v>
      </c>
      <c r="B215" s="42">
        <v>40843</v>
      </c>
      <c r="C215" s="3" t="s">
        <v>39</v>
      </c>
      <c r="D215" s="3"/>
      <c r="E215" s="27" t="e">
        <f>IF(ISNUMBER('Неочищенные данные'!D226), 'Неочищенные данные'!D226 * 1000, SUBSTITUTE((SUBSTITUTE('Неочищенные данные'!D226, " ", "")), ",", ".") * 1000)</f>
        <v>#VALUE!</v>
      </c>
      <c r="F215" s="27" t="e">
        <f>IF(ISNUMBER('Неочищенные данные'!E226), 'Неочищенные данные'!E226 * 1000, SUBSTITUTE((SUBSTITUTE('Неочищенные данные'!E226, " ", "")), ",", ".") * 1000)</f>
        <v>#VALUE!</v>
      </c>
      <c r="G215" s="27" t="e">
        <f>IF(ISNUMBER('Неочищенные данные'!F226), 'Неочищенные данные'!F226 * 1000, SUBSTITUTE((SUBSTITUTE('Неочищенные данные'!F226, " ", "")), ",", ".") * 1000)</f>
        <v>#VALUE!</v>
      </c>
      <c r="H215" s="27" t="e">
        <f>IF(ISNUMBER('Неочищенные данные'!G226), 'Неочищенные данные'!G226 * 1000, SUBSTITUTE((SUBSTITUTE('Неочищенные данные'!G226, " ", "")), ",", ".") * 1000)</f>
        <v>#VALUE!</v>
      </c>
      <c r="I215" s="27" t="e">
        <f>IF(ISNUMBER('Неочищенные данные'!H226), 'Неочищенные данные'!H226 * 1000, SUBSTITUTE((SUBSTITUTE('Неочищенные данные'!H226, " ", "")), ",", ".") * 1000)</f>
        <v>#VALUE!</v>
      </c>
      <c r="J215" s="27" t="e">
        <f>IF(ISNUMBER('Неочищенные данные'!I226), 'Неочищенные данные'!I226 * 1000, SUBSTITUTE((SUBSTITUTE('Неочищенные данные'!I226, " ", "")), ",", ".") * 1000)</f>
        <v>#VALUE!</v>
      </c>
      <c r="K215" s="27" t="e">
        <f>IF(ISNUMBER('Неочищенные данные'!J226), 'Неочищенные данные'!J226 * 1000, SUBSTITUTE((SUBSTITUTE('Неочищенные данные'!J226, " ", "")), ",", ".") * 1000)</f>
        <v>#VALUE!</v>
      </c>
      <c r="L215" s="27" t="e">
        <f>IF(ISNUMBER('Неочищенные данные'!K226), 'Неочищенные данные'!K226 * 1000, SUBSTITUTE((SUBSTITUTE('Неочищенные данные'!K226, " ", "")), ",", ".") * 1000)</f>
        <v>#VALUE!</v>
      </c>
      <c r="M215" s="27" t="e">
        <f>IF(ISNUMBER('Неочищенные данные'!L226), 'Неочищенные данные'!L226 * 1000, SUBSTITUTE((SUBSTITUTE('Неочищенные данные'!L226, " ", "")), ",", ".") * 1000)</f>
        <v>#VALUE!</v>
      </c>
      <c r="N215" s="27" t="e">
        <f>IF(ISNUMBER('Неочищенные данные'!M226), 'Неочищенные данные'!M226 * 1000, SUBSTITUTE((SUBSTITUTE('Неочищенные данные'!M226, " ", "")), ",", ".") * 1000)</f>
        <v>#VALUE!</v>
      </c>
      <c r="O215" s="27" t="e">
        <f>IF(ISNUMBER('Неочищенные данные'!N226), 'Неочищенные данные'!N226 * 1000, SUBSTITUTE((SUBSTITUTE('Неочищенные данные'!N226, " ", "")), ",", ".") * 1000)</f>
        <v>#VALUE!</v>
      </c>
    </row>
    <row r="216" spans="1:28" ht="15.75" hidden="1" customHeight="1">
      <c r="A216" s="3" t="s">
        <v>255</v>
      </c>
      <c r="B216" s="42">
        <v>40834</v>
      </c>
      <c r="C216" s="3" t="s">
        <v>39</v>
      </c>
      <c r="D216" s="3"/>
      <c r="E216" s="27" t="e">
        <f>IF(ISNUMBER('Неочищенные данные'!D227), 'Неочищенные данные'!D227 * 1000, SUBSTITUTE((SUBSTITUTE('Неочищенные данные'!D227, " ", "")), ",", ".") * 1000)</f>
        <v>#VALUE!</v>
      </c>
      <c r="F216" s="27" t="e">
        <f>IF(ISNUMBER('Неочищенные данные'!E227), 'Неочищенные данные'!E227 * 1000, SUBSTITUTE((SUBSTITUTE('Неочищенные данные'!E227, " ", "")), ",", ".") * 1000)</f>
        <v>#VALUE!</v>
      </c>
      <c r="G216" s="27" t="e">
        <f>IF(ISNUMBER('Неочищенные данные'!F227), 'Неочищенные данные'!F227 * 1000, SUBSTITUTE((SUBSTITUTE('Неочищенные данные'!F227, " ", "")), ",", ".") * 1000)</f>
        <v>#VALUE!</v>
      </c>
      <c r="H216" s="27" t="e">
        <f>IF(ISNUMBER('Неочищенные данные'!G227), 'Неочищенные данные'!G227 * 1000, SUBSTITUTE((SUBSTITUTE('Неочищенные данные'!G227, " ", "")), ",", ".") * 1000)</f>
        <v>#VALUE!</v>
      </c>
      <c r="I216" s="27" t="e">
        <f>IF(ISNUMBER('Неочищенные данные'!H227), 'Неочищенные данные'!H227 * 1000, SUBSTITUTE((SUBSTITUTE('Неочищенные данные'!H227, " ", "")), ",", ".") * 1000)</f>
        <v>#VALUE!</v>
      </c>
      <c r="J216" s="27" t="e">
        <f>IF(ISNUMBER('Неочищенные данные'!I227), 'Неочищенные данные'!I227 * 1000, SUBSTITUTE((SUBSTITUTE('Неочищенные данные'!I227, " ", "")), ",", ".") * 1000)</f>
        <v>#VALUE!</v>
      </c>
      <c r="K216" s="27" t="e">
        <f>IF(ISNUMBER('Неочищенные данные'!J227), 'Неочищенные данные'!J227 * 1000, SUBSTITUTE((SUBSTITUTE('Неочищенные данные'!J227, " ", "")), ",", ".") * 1000)</f>
        <v>#VALUE!</v>
      </c>
      <c r="L216" s="27" t="e">
        <f>IF(ISNUMBER('Неочищенные данные'!K227), 'Неочищенные данные'!K227 * 1000, SUBSTITUTE((SUBSTITUTE('Неочищенные данные'!K227, " ", "")), ",", ".") * 1000)</f>
        <v>#VALUE!</v>
      </c>
      <c r="M216" s="27" t="e">
        <f>IF(ISNUMBER('Неочищенные данные'!L227), 'Неочищенные данные'!L227 * 1000, SUBSTITUTE((SUBSTITUTE('Неочищенные данные'!L227, " ", "")), ",", ".") * 1000)</f>
        <v>#VALUE!</v>
      </c>
      <c r="N216" s="27" t="e">
        <f>IF(ISNUMBER('Неочищенные данные'!M227), 'Неочищенные данные'!M227 * 1000, SUBSTITUTE((SUBSTITUTE('Неочищенные данные'!M227, " ", "")), ",", ".") * 1000)</f>
        <v>#VALUE!</v>
      </c>
      <c r="O216" s="27" t="e">
        <f>IF(ISNUMBER('Неочищенные данные'!N227), 'Неочищенные данные'!N227 * 1000, SUBSTITUTE((SUBSTITUTE('Неочищенные данные'!N227, " ", "")), ",", ".") * 1000)</f>
        <v>#VALUE!</v>
      </c>
    </row>
    <row r="217" spans="1:28" ht="15.75" hidden="1" customHeight="1">
      <c r="A217" s="3" t="s">
        <v>255</v>
      </c>
      <c r="B217" s="41">
        <v>40742</v>
      </c>
      <c r="C217" s="3" t="s">
        <v>39</v>
      </c>
      <c r="D217" s="3"/>
      <c r="E217" s="27" t="e">
        <f>IF(ISNUMBER('Неочищенные данные'!D228), 'Неочищенные данные'!D228 * 1000, SUBSTITUTE((SUBSTITUTE('Неочищенные данные'!D228, " ", "")), ",", ".") * 1000)</f>
        <v>#VALUE!</v>
      </c>
      <c r="F217" s="27" t="e">
        <f>IF(ISNUMBER('Неочищенные данные'!E228), 'Неочищенные данные'!E228 * 1000, SUBSTITUTE((SUBSTITUTE('Неочищенные данные'!E228, " ", "")), ",", ".") * 1000)</f>
        <v>#VALUE!</v>
      </c>
      <c r="G217" s="27" t="e">
        <f>IF(ISNUMBER('Неочищенные данные'!F228), 'Неочищенные данные'!F228 * 1000, SUBSTITUTE((SUBSTITUTE('Неочищенные данные'!F228, " ", "")), ",", ".") * 1000)</f>
        <v>#VALUE!</v>
      </c>
      <c r="H217" s="27" t="e">
        <f>IF(ISNUMBER('Неочищенные данные'!G228), 'Неочищенные данные'!G228 * 1000, SUBSTITUTE((SUBSTITUTE('Неочищенные данные'!G228, " ", "")), ",", ".") * 1000)</f>
        <v>#VALUE!</v>
      </c>
      <c r="I217" s="27" t="e">
        <f>IF(ISNUMBER('Неочищенные данные'!H228), 'Неочищенные данные'!H228 * 1000, SUBSTITUTE((SUBSTITUTE('Неочищенные данные'!H228, " ", "")), ",", ".") * 1000)</f>
        <v>#VALUE!</v>
      </c>
      <c r="J217" s="27" t="e">
        <f>IF(ISNUMBER('Неочищенные данные'!I228), 'Неочищенные данные'!I228 * 1000, SUBSTITUTE((SUBSTITUTE('Неочищенные данные'!I228, " ", "")), ",", ".") * 1000)</f>
        <v>#VALUE!</v>
      </c>
      <c r="K217" s="27" t="e">
        <f>IF(ISNUMBER('Неочищенные данные'!J228), 'Неочищенные данные'!J228 * 1000, SUBSTITUTE((SUBSTITUTE('Неочищенные данные'!J228, " ", "")), ",", ".") * 1000)</f>
        <v>#VALUE!</v>
      </c>
      <c r="L217" s="27" t="e">
        <f>IF(ISNUMBER('Неочищенные данные'!K228), 'Неочищенные данные'!K228 * 1000, SUBSTITUTE((SUBSTITUTE('Неочищенные данные'!K228, " ", "")), ",", ".") * 1000)</f>
        <v>#VALUE!</v>
      </c>
      <c r="M217" s="27" t="e">
        <f>IF(ISNUMBER('Неочищенные данные'!L228), 'Неочищенные данные'!L228 * 1000, SUBSTITUTE((SUBSTITUTE('Неочищенные данные'!L228, " ", "")), ",", ".") * 1000)</f>
        <v>#VALUE!</v>
      </c>
      <c r="N217" s="27" t="e">
        <f>IF(ISNUMBER('Неочищенные данные'!M228), 'Неочищенные данные'!M228 * 1000, SUBSTITUTE((SUBSTITUTE('Неочищенные данные'!M228, " ", "")), ",", ".") * 1000)</f>
        <v>#VALUE!</v>
      </c>
      <c r="O217" s="27" t="e">
        <f>IF(ISNUMBER('Неочищенные данные'!N228), 'Неочищенные данные'!N228 * 1000, SUBSTITUTE((SUBSTITUTE('Неочищенные данные'!N228, " ", "")), ",", ".") * 1000)</f>
        <v>#VALUE!</v>
      </c>
    </row>
    <row r="218" spans="1:28" ht="15.75" hidden="1" customHeight="1">
      <c r="A218" s="3" t="s">
        <v>255</v>
      </c>
      <c r="B218" s="42">
        <v>40172</v>
      </c>
      <c r="C218" s="3" t="s">
        <v>39</v>
      </c>
      <c r="D218" s="3"/>
      <c r="E218" s="27" t="e">
        <f>IF(ISNUMBER('Неочищенные данные'!D229), 'Неочищенные данные'!D229 * 1000, SUBSTITUTE((SUBSTITUTE('Неочищенные данные'!D229, " ", "")), ",", ".") * 1000)</f>
        <v>#VALUE!</v>
      </c>
      <c r="F218" s="27" t="e">
        <f>IF(ISNUMBER('Неочищенные данные'!E229), 'Неочищенные данные'!E229 * 1000, SUBSTITUTE((SUBSTITUTE('Неочищенные данные'!E229, " ", "")), ",", ".") * 1000)</f>
        <v>#VALUE!</v>
      </c>
      <c r="G218" s="27" t="e">
        <f>IF(ISNUMBER('Неочищенные данные'!F229), 'Неочищенные данные'!F229 * 1000, SUBSTITUTE((SUBSTITUTE('Неочищенные данные'!F229, " ", "")), ",", ".") * 1000)</f>
        <v>#VALUE!</v>
      </c>
      <c r="H218" s="27" t="e">
        <f>IF(ISNUMBER('Неочищенные данные'!G229), 'Неочищенные данные'!G229 * 1000, SUBSTITUTE((SUBSTITUTE('Неочищенные данные'!G229, " ", "")), ",", ".") * 1000)</f>
        <v>#VALUE!</v>
      </c>
      <c r="I218" s="27" t="e">
        <f>IF(ISNUMBER('Неочищенные данные'!H229), 'Неочищенные данные'!H229 * 1000, SUBSTITUTE((SUBSTITUTE('Неочищенные данные'!H229, " ", "")), ",", ".") * 1000)</f>
        <v>#VALUE!</v>
      </c>
      <c r="J218" s="27" t="e">
        <f>IF(ISNUMBER('Неочищенные данные'!I229), 'Неочищенные данные'!I229 * 1000, SUBSTITUTE((SUBSTITUTE('Неочищенные данные'!I229, " ", "")), ",", ".") * 1000)</f>
        <v>#VALUE!</v>
      </c>
      <c r="K218" s="27" t="e">
        <f>IF(ISNUMBER('Неочищенные данные'!J229), 'Неочищенные данные'!J229 * 1000, SUBSTITUTE((SUBSTITUTE('Неочищенные данные'!J229, " ", "")), ",", ".") * 1000)</f>
        <v>#VALUE!</v>
      </c>
      <c r="L218" s="27" t="e">
        <f>IF(ISNUMBER('Неочищенные данные'!K229), 'Неочищенные данные'!K229 * 1000, SUBSTITUTE((SUBSTITUTE('Неочищенные данные'!K229, " ", "")), ",", ".") * 1000)</f>
        <v>#VALUE!</v>
      </c>
      <c r="M218" s="27" t="e">
        <f>IF(ISNUMBER('Неочищенные данные'!L229), 'Неочищенные данные'!L229 * 1000, SUBSTITUTE((SUBSTITUTE('Неочищенные данные'!L229, " ", "")), ",", ".") * 1000)</f>
        <v>#VALUE!</v>
      </c>
      <c r="N218" s="27" t="e">
        <f>IF(ISNUMBER('Неочищенные данные'!M229), 'Неочищенные данные'!M229 * 1000, SUBSTITUTE((SUBSTITUTE('Неочищенные данные'!M229, " ", "")), ",", ".") * 1000)</f>
        <v>#VALUE!</v>
      </c>
      <c r="O218" s="27" t="e">
        <f>IF(ISNUMBER('Неочищенные данные'!N229), 'Неочищенные данные'!N229 * 1000, SUBSTITUTE((SUBSTITUTE('Неочищенные данные'!N229, " ", "")), ",", ".") * 1000)</f>
        <v>#VALUE!</v>
      </c>
    </row>
    <row r="219" spans="1:28" ht="15.75" hidden="1" customHeight="1">
      <c r="A219" s="3" t="s">
        <v>255</v>
      </c>
      <c r="B219" s="42">
        <v>39768</v>
      </c>
      <c r="C219" s="3" t="s">
        <v>242</v>
      </c>
      <c r="D219" s="3"/>
      <c r="E219" s="27" t="e">
        <f>IF(ISNUMBER('Неочищенные данные'!D230), 'Неочищенные данные'!D230 * 1000, SUBSTITUTE((SUBSTITUTE('Неочищенные данные'!D230, " ", "")), ",", ".") * 1000)</f>
        <v>#VALUE!</v>
      </c>
      <c r="F219" s="27" t="e">
        <f>IF(ISNUMBER('Неочищенные данные'!E230), 'Неочищенные данные'!E230 * 1000, SUBSTITUTE((SUBSTITUTE('Неочищенные данные'!E230, " ", "")), ",", ".") * 1000)</f>
        <v>#VALUE!</v>
      </c>
      <c r="G219" s="27" t="e">
        <f>IF(ISNUMBER('Неочищенные данные'!F230), 'Неочищенные данные'!F230 * 1000, SUBSTITUTE((SUBSTITUTE('Неочищенные данные'!F230, " ", "")), ",", ".") * 1000)</f>
        <v>#VALUE!</v>
      </c>
      <c r="H219" s="27" t="e">
        <f>IF(ISNUMBER('Неочищенные данные'!G230), 'Неочищенные данные'!G230 * 1000, SUBSTITUTE((SUBSTITUTE('Неочищенные данные'!G230, " ", "")), ",", ".") * 1000)</f>
        <v>#VALUE!</v>
      </c>
      <c r="I219" s="27" t="e">
        <f>IF(ISNUMBER('Неочищенные данные'!H230), 'Неочищенные данные'!H230 * 1000, SUBSTITUTE((SUBSTITUTE('Неочищенные данные'!H230, " ", "")), ",", ".") * 1000)</f>
        <v>#VALUE!</v>
      </c>
      <c r="J219" s="27" t="e">
        <f>IF(ISNUMBER('Неочищенные данные'!I230), 'Неочищенные данные'!I230 * 1000, SUBSTITUTE((SUBSTITUTE('Неочищенные данные'!I230, " ", "")), ",", ".") * 1000)</f>
        <v>#VALUE!</v>
      </c>
      <c r="K219" s="27" t="e">
        <f>IF(ISNUMBER('Неочищенные данные'!J230), 'Неочищенные данные'!J230 * 1000, SUBSTITUTE((SUBSTITUTE('Неочищенные данные'!J230, " ", "")), ",", ".") * 1000)</f>
        <v>#VALUE!</v>
      </c>
      <c r="L219" s="27" t="e">
        <f>IF(ISNUMBER('Неочищенные данные'!K230), 'Неочищенные данные'!K230 * 1000, SUBSTITUTE((SUBSTITUTE('Неочищенные данные'!K230, " ", "")), ",", ".") * 1000)</f>
        <v>#VALUE!</v>
      </c>
      <c r="M219" s="27" t="e">
        <f>IF(ISNUMBER('Неочищенные данные'!L230), 'Неочищенные данные'!L230 * 1000, SUBSTITUTE((SUBSTITUTE('Неочищенные данные'!L230, " ", "")), ",", ".") * 1000)</f>
        <v>#VALUE!</v>
      </c>
      <c r="N219" s="27" t="e">
        <f>IF(ISNUMBER('Неочищенные данные'!M230), 'Неочищенные данные'!M230 * 1000, SUBSTITUTE((SUBSTITUTE('Неочищенные данные'!M230, " ", "")), ",", ".") * 1000)</f>
        <v>#VALUE!</v>
      </c>
      <c r="O219" s="27" t="e">
        <f>IF(ISNUMBER('Неочищенные данные'!N230), 'Неочищенные данные'!N230 * 1000, SUBSTITUTE((SUBSTITUTE('Неочищенные данные'!N230, " ", "")), ",", ".") * 1000)</f>
        <v>#VALUE!</v>
      </c>
    </row>
    <row r="220" spans="1:28" ht="15.75" hidden="1" customHeight="1">
      <c r="A220" s="3" t="s">
        <v>256</v>
      </c>
      <c r="B220" s="41">
        <v>40204</v>
      </c>
      <c r="C220" s="3" t="s">
        <v>239</v>
      </c>
      <c r="D220" s="3"/>
      <c r="E220" s="27" t="e">
        <f>IF(ISNUMBER('Неочищенные данные'!D231), 'Неочищенные данные'!D231 * 1000, SUBSTITUTE((SUBSTITUTE('Неочищенные данные'!D231, " ", "")), ",", ".") * 1000)</f>
        <v>#VALUE!</v>
      </c>
      <c r="F220" s="27" t="e">
        <f>IF(ISNUMBER('Неочищенные данные'!E231), 'Неочищенные данные'!E231 * 1000, SUBSTITUTE((SUBSTITUTE('Неочищенные данные'!E231, " ", "")), ",", ".") * 1000)</f>
        <v>#VALUE!</v>
      </c>
      <c r="G220" s="27" t="e">
        <f>IF(ISNUMBER('Неочищенные данные'!F231), 'Неочищенные данные'!F231 * 1000, SUBSTITUTE((SUBSTITUTE('Неочищенные данные'!F231, " ", "")), ",", ".") * 1000)</f>
        <v>#VALUE!</v>
      </c>
      <c r="H220" s="27" t="e">
        <f>IF(ISNUMBER('Неочищенные данные'!G231), 'Неочищенные данные'!G231 * 1000, SUBSTITUTE((SUBSTITUTE('Неочищенные данные'!G231, " ", "")), ",", ".") * 1000)</f>
        <v>#VALUE!</v>
      </c>
      <c r="I220" s="27" t="e">
        <f>IF(ISNUMBER('Неочищенные данные'!H231), 'Неочищенные данные'!H231 * 1000, SUBSTITUTE((SUBSTITUTE('Неочищенные данные'!H231, " ", "")), ",", ".") * 1000)</f>
        <v>#VALUE!</v>
      </c>
      <c r="J220" s="27" t="e">
        <f>IF(ISNUMBER('Неочищенные данные'!I231), 'Неочищенные данные'!I231 * 1000, SUBSTITUTE((SUBSTITUTE('Неочищенные данные'!I231, " ", "")), ",", ".") * 1000)</f>
        <v>#VALUE!</v>
      </c>
      <c r="K220" s="27" t="e">
        <f>IF(ISNUMBER('Неочищенные данные'!J231), 'Неочищенные данные'!J231 * 1000, SUBSTITUTE((SUBSTITUTE('Неочищенные данные'!J231, " ", "")), ",", ".") * 1000)</f>
        <v>#VALUE!</v>
      </c>
      <c r="L220" s="27" t="e">
        <f>IF(ISNUMBER('Неочищенные данные'!K231), 'Неочищенные данные'!K231 * 1000, SUBSTITUTE((SUBSTITUTE('Неочищенные данные'!K231, " ", "")), ",", ".") * 1000)</f>
        <v>#VALUE!</v>
      </c>
      <c r="M220" s="27" t="e">
        <f>IF(ISNUMBER('Неочищенные данные'!L231), 'Неочищенные данные'!L231 * 1000, SUBSTITUTE((SUBSTITUTE('Неочищенные данные'!L231, " ", "")), ",", ".") * 1000)</f>
        <v>#VALUE!</v>
      </c>
      <c r="N220" s="27" t="e">
        <f>IF(ISNUMBER('Неочищенные данные'!M231), 'Неочищенные данные'!M231 * 1000, SUBSTITUTE((SUBSTITUTE('Неочищенные данные'!M231, " ", "")), ",", ".") * 1000)</f>
        <v>#VALUE!</v>
      </c>
      <c r="O220" s="27" t="e">
        <f>IF(ISNUMBER('Неочищенные данные'!N231), 'Неочищенные данные'!N231 * 1000, SUBSTITUTE((SUBSTITUTE('Неочищенные данные'!N231, " ", "")), ",", ".") * 1000)</f>
        <v>#VALUE!</v>
      </c>
    </row>
    <row r="221" spans="1:28" ht="15.75" hidden="1" customHeight="1">
      <c r="A221" s="3" t="s">
        <v>256</v>
      </c>
      <c r="B221" s="42">
        <v>39768</v>
      </c>
      <c r="C221" s="3" t="s">
        <v>68</v>
      </c>
      <c r="D221" s="3"/>
      <c r="E221" s="27" t="e">
        <f>IF(ISNUMBER('Неочищенные данные'!D232), 'Неочищенные данные'!D232 * 1000, SUBSTITUTE((SUBSTITUTE('Неочищенные данные'!D232, " ", "")), ",", ".") * 1000)</f>
        <v>#VALUE!</v>
      </c>
      <c r="F221" s="27" t="e">
        <f>IF(ISNUMBER('Неочищенные данные'!E232), 'Неочищенные данные'!E232 * 1000, SUBSTITUTE((SUBSTITUTE('Неочищенные данные'!E232, " ", "")), ",", ".") * 1000)</f>
        <v>#VALUE!</v>
      </c>
      <c r="G221" s="27" t="e">
        <f>IF(ISNUMBER('Неочищенные данные'!F232), 'Неочищенные данные'!F232 * 1000, SUBSTITUTE((SUBSTITUTE('Неочищенные данные'!F232, " ", "")), ",", ".") * 1000)</f>
        <v>#VALUE!</v>
      </c>
      <c r="H221" s="27" t="e">
        <f>IF(ISNUMBER('Неочищенные данные'!G232), 'Неочищенные данные'!G232 * 1000, SUBSTITUTE((SUBSTITUTE('Неочищенные данные'!G232, " ", "")), ",", ".") * 1000)</f>
        <v>#VALUE!</v>
      </c>
      <c r="I221" s="27" t="e">
        <f>IF(ISNUMBER('Неочищенные данные'!H232), 'Неочищенные данные'!H232 * 1000, SUBSTITUTE((SUBSTITUTE('Неочищенные данные'!H232, " ", "")), ",", ".") * 1000)</f>
        <v>#VALUE!</v>
      </c>
      <c r="J221" s="27" t="e">
        <f>IF(ISNUMBER('Неочищенные данные'!I232), 'Неочищенные данные'!I232 * 1000, SUBSTITUTE((SUBSTITUTE('Неочищенные данные'!I232, " ", "")), ",", ".") * 1000)</f>
        <v>#VALUE!</v>
      </c>
      <c r="K221" s="27" t="e">
        <f>IF(ISNUMBER('Неочищенные данные'!J232), 'Неочищенные данные'!J232 * 1000, SUBSTITUTE((SUBSTITUTE('Неочищенные данные'!J232, " ", "")), ",", ".") * 1000)</f>
        <v>#VALUE!</v>
      </c>
      <c r="L221" s="27" t="e">
        <f>IF(ISNUMBER('Неочищенные данные'!K232), 'Неочищенные данные'!K232 * 1000, SUBSTITUTE((SUBSTITUTE('Неочищенные данные'!K232, " ", "")), ",", ".") * 1000)</f>
        <v>#VALUE!</v>
      </c>
      <c r="M221" s="27" t="e">
        <f>IF(ISNUMBER('Неочищенные данные'!L232), 'Неочищенные данные'!L232 * 1000, SUBSTITUTE((SUBSTITUTE('Неочищенные данные'!L232, " ", "")), ",", ".") * 1000)</f>
        <v>#VALUE!</v>
      </c>
      <c r="N221" s="27" t="e">
        <f>IF(ISNUMBER('Неочищенные данные'!M232), 'Неочищенные данные'!M232 * 1000, SUBSTITUTE((SUBSTITUTE('Неочищенные данные'!M232, " ", "")), ",", ".") * 1000)</f>
        <v>#VALUE!</v>
      </c>
      <c r="O221" s="27" t="e">
        <f>IF(ISNUMBER('Неочищенные данные'!N232), 'Неочищенные данные'!N232 * 1000, SUBSTITUTE((SUBSTITUTE('Неочищенные данные'!N232, " ", "")), ",", ".") * 1000)</f>
        <v>#VALUE!</v>
      </c>
    </row>
    <row r="222" spans="1:28" ht="15.75" hidden="1" customHeight="1">
      <c r="A222" s="3" t="s">
        <v>257</v>
      </c>
      <c r="B222" s="41">
        <v>40329</v>
      </c>
      <c r="C222" s="3" t="s">
        <v>239</v>
      </c>
      <c r="D222" s="3"/>
      <c r="E222" s="27" t="e">
        <f>IF(ISNUMBER('Неочищенные данные'!D233), 'Неочищенные данные'!D233 * 1000, SUBSTITUTE((SUBSTITUTE('Неочищенные данные'!D233, " ", "")), ",", ".") * 1000)</f>
        <v>#VALUE!</v>
      </c>
      <c r="F222" s="27" t="e">
        <f>IF(ISNUMBER('Неочищенные данные'!E233), 'Неочищенные данные'!E233 * 1000, SUBSTITUTE((SUBSTITUTE('Неочищенные данные'!E233, " ", "")), ",", ".") * 1000)</f>
        <v>#VALUE!</v>
      </c>
      <c r="G222" s="27" t="e">
        <f>IF(ISNUMBER('Неочищенные данные'!F233), 'Неочищенные данные'!F233 * 1000, SUBSTITUTE((SUBSTITUTE('Неочищенные данные'!F233, " ", "")), ",", ".") * 1000)</f>
        <v>#VALUE!</v>
      </c>
      <c r="H222" s="27" t="e">
        <f>IF(ISNUMBER('Неочищенные данные'!G233), 'Неочищенные данные'!G233 * 1000, SUBSTITUTE((SUBSTITUTE('Неочищенные данные'!G233, " ", "")), ",", ".") * 1000)</f>
        <v>#VALUE!</v>
      </c>
      <c r="I222" s="27" t="e">
        <f>IF(ISNUMBER('Неочищенные данные'!H233), 'Неочищенные данные'!H233 * 1000, SUBSTITUTE((SUBSTITUTE('Неочищенные данные'!H233, " ", "")), ",", ".") * 1000)</f>
        <v>#VALUE!</v>
      </c>
      <c r="J222" s="27" t="e">
        <f>IF(ISNUMBER('Неочищенные данные'!I233), 'Неочищенные данные'!I233 * 1000, SUBSTITUTE((SUBSTITUTE('Неочищенные данные'!I233, " ", "")), ",", ".") * 1000)</f>
        <v>#VALUE!</v>
      </c>
      <c r="K222" s="27" t="e">
        <f>IF(ISNUMBER('Неочищенные данные'!J233), 'Неочищенные данные'!J233 * 1000, SUBSTITUTE((SUBSTITUTE('Неочищенные данные'!J233, " ", "")), ",", ".") * 1000)</f>
        <v>#VALUE!</v>
      </c>
      <c r="L222" s="27" t="e">
        <f>IF(ISNUMBER('Неочищенные данные'!K233), 'Неочищенные данные'!K233 * 1000, SUBSTITUTE((SUBSTITUTE('Неочищенные данные'!K233, " ", "")), ",", ".") * 1000)</f>
        <v>#VALUE!</v>
      </c>
      <c r="M222" s="27" t="e">
        <f>IF(ISNUMBER('Неочищенные данные'!L233), 'Неочищенные данные'!L233 * 1000, SUBSTITUTE((SUBSTITUTE('Неочищенные данные'!L233, " ", "")), ",", ".") * 1000)</f>
        <v>#VALUE!</v>
      </c>
      <c r="N222" s="27" t="e">
        <f>IF(ISNUMBER('Неочищенные данные'!M233), 'Неочищенные данные'!M233 * 1000, SUBSTITUTE((SUBSTITUTE('Неочищенные данные'!M233, " ", "")), ",", ".") * 1000)</f>
        <v>#VALUE!</v>
      </c>
      <c r="O222" s="27" t="e">
        <f>IF(ISNUMBER('Неочищенные данные'!N233), 'Неочищенные данные'!N233 * 1000, SUBSTITUTE((SUBSTITUTE('Неочищенные данные'!N233, " ", "")), ",", ".") * 1000)</f>
        <v>#VALUE!</v>
      </c>
    </row>
    <row r="223" spans="1:28" ht="15.75" hidden="1" customHeight="1">
      <c r="A223" s="3" t="s">
        <v>257</v>
      </c>
      <c r="B223" s="42">
        <v>39768</v>
      </c>
      <c r="C223" s="3" t="s">
        <v>37</v>
      </c>
      <c r="D223" s="3"/>
      <c r="E223" s="27" t="e">
        <f>IF(ISNUMBER('Неочищенные данные'!D234), 'Неочищенные данные'!D234 * 1000, SUBSTITUTE((SUBSTITUTE('Неочищенные данные'!D234, " ", "")), ",", ".") * 1000)</f>
        <v>#VALUE!</v>
      </c>
      <c r="F223" s="27" t="e">
        <f>IF(ISNUMBER('Неочищенные данные'!E234), 'Неочищенные данные'!E234 * 1000, SUBSTITUTE((SUBSTITUTE('Неочищенные данные'!E234, " ", "")), ",", ".") * 1000)</f>
        <v>#VALUE!</v>
      </c>
      <c r="G223" s="27" t="e">
        <f>IF(ISNUMBER('Неочищенные данные'!F234), 'Неочищенные данные'!F234 * 1000, SUBSTITUTE((SUBSTITUTE('Неочищенные данные'!F234, " ", "")), ",", ".") * 1000)</f>
        <v>#VALUE!</v>
      </c>
      <c r="H223" s="27" t="e">
        <f>IF(ISNUMBER('Неочищенные данные'!G234), 'Неочищенные данные'!G234 * 1000, SUBSTITUTE((SUBSTITUTE('Неочищенные данные'!G234, " ", "")), ",", ".") * 1000)</f>
        <v>#VALUE!</v>
      </c>
      <c r="I223" s="27" t="e">
        <f>IF(ISNUMBER('Неочищенные данные'!H234), 'Неочищенные данные'!H234 * 1000, SUBSTITUTE((SUBSTITUTE('Неочищенные данные'!H234, " ", "")), ",", ".") * 1000)</f>
        <v>#VALUE!</v>
      </c>
      <c r="J223" s="27" t="e">
        <f>IF(ISNUMBER('Неочищенные данные'!I234), 'Неочищенные данные'!I234 * 1000, SUBSTITUTE((SUBSTITUTE('Неочищенные данные'!I234, " ", "")), ",", ".") * 1000)</f>
        <v>#VALUE!</v>
      </c>
      <c r="K223" s="27" t="e">
        <f>IF(ISNUMBER('Неочищенные данные'!J234), 'Неочищенные данные'!J234 * 1000, SUBSTITUTE((SUBSTITUTE('Неочищенные данные'!J234, " ", "")), ",", ".") * 1000)</f>
        <v>#VALUE!</v>
      </c>
      <c r="L223" s="27" t="e">
        <f>IF(ISNUMBER('Неочищенные данные'!K234), 'Неочищенные данные'!K234 * 1000, SUBSTITUTE((SUBSTITUTE('Неочищенные данные'!K234, " ", "")), ",", ".") * 1000)</f>
        <v>#VALUE!</v>
      </c>
      <c r="M223" s="27" t="e">
        <f>IF(ISNUMBER('Неочищенные данные'!L234), 'Неочищенные данные'!L234 * 1000, SUBSTITUTE((SUBSTITUTE('Неочищенные данные'!L234, " ", "")), ",", ".") * 1000)</f>
        <v>#VALUE!</v>
      </c>
      <c r="N223" s="27" t="e">
        <f>IF(ISNUMBER('Неочищенные данные'!M234), 'Неочищенные данные'!M234 * 1000, SUBSTITUTE((SUBSTITUTE('Неочищенные данные'!M234, " ", "")), ",", ".") * 1000)</f>
        <v>#VALUE!</v>
      </c>
      <c r="O223" s="27" t="e">
        <f>IF(ISNUMBER('Неочищенные данные'!N234), 'Неочищенные данные'!N234 * 1000, SUBSTITUTE((SUBSTITUTE('Неочищенные данные'!N234, " ", "")), ",", ".") * 1000)</f>
        <v>#VALUE!</v>
      </c>
    </row>
    <row r="224" spans="1:28" ht="15.75" customHeight="1">
      <c r="A224" s="3" t="s">
        <v>170</v>
      </c>
      <c r="B224" s="29">
        <v>42962</v>
      </c>
      <c r="C224" s="3" t="s">
        <v>171</v>
      </c>
      <c r="D224" s="3" t="e">
        <f ca="1">_xludf.IFNA(VLOOKUP(C224, Рейтинг!$A$2:$C$22, 3, FALSE), VLOOKUP(C224, Рейтинг!$B$2:$C$22, 2, FALSE))</f>
        <v>#NAME?</v>
      </c>
      <c r="E224" s="27">
        <f>IF(ISNUMBER('Неочищенные данные'!D236), 'Неочищенные данные'!D236 * 1000, SUBSTITUTE((SUBSTITUTE('Неочищенные данные'!D236, " ", "")), ",", ".") * 1000)</f>
        <v>25201596000</v>
      </c>
      <c r="F224" s="27" t="e">
        <f>IF(ISNUMBER('Неочищенные данные'!E236), 'Неочищенные данные'!E236 * 1000, SUBSTITUTE((SUBSTITUTE('Неочищенные данные'!E236, " ", "")), ",", ".") * 1000)</f>
        <v>#VALUE!</v>
      </c>
      <c r="G224" s="27">
        <f>IF(ISNUMBER('Неочищенные данные'!F236), 'Неочищенные данные'!F236 * 1000, SUBSTITUTE((SUBSTITUTE('Неочищенные данные'!F236, " ", "")), ",", ".") * 1000)</f>
        <v>293262644000</v>
      </c>
      <c r="H224" s="27">
        <f>IF(ISNUMBER('Неочищенные данные'!G236), 'Неочищенные данные'!G236 * 1000, SUBSTITUTE((SUBSTITUTE('Неочищенные данные'!G236, " ", "")), ",", ".") * 1000)</f>
        <v>0</v>
      </c>
      <c r="I224" s="27">
        <f>IF(ISNUMBER('Неочищенные данные'!H236), 'Неочищенные данные'!H236 * 1000, SUBSTITUTE((SUBSTITUTE('Неочищенные данные'!H236, " ", "")), ",", ".") * 1000)</f>
        <v>0</v>
      </c>
      <c r="J224" s="27">
        <f>IF(ISNUMBER('Неочищенные данные'!I236), 'Неочищенные данные'!I236 * 1000, SUBSTITUTE((SUBSTITUTE('Неочищенные данные'!I236, " ", "")), ",", ".") * 1000)</f>
        <v>284315019000</v>
      </c>
      <c r="K224" s="27" t="e">
        <f>IF(ISNUMBER('Неочищенные данные'!J236), 'Неочищенные данные'!J236 * 1000, SUBSTITUTE((SUBSTITUTE('Неочищенные данные'!J236, " ", "")), ",", ".") * 1000)</f>
        <v>#VALUE!</v>
      </c>
      <c r="L224" s="27">
        <f>IF(ISNUMBER('Неочищенные данные'!K236), 'Неочищенные данные'!K236 * 1000, SUBSTITUTE((SUBSTITUTE('Неочищенные данные'!K236, " ", "")), ",", ".") * 1000)</f>
        <v>8947625000</v>
      </c>
      <c r="M224" s="27">
        <f>IF(ISNUMBER('Неочищенные данные'!L236), 'Неочищенные данные'!L236 * 1000, SUBSTITUTE((SUBSTITUTE('Неочищенные данные'!L236, " ", "")), ",", ".") * 1000)</f>
        <v>3426275000</v>
      </c>
      <c r="N224" s="27">
        <f>IF(ISNUMBER('Неочищенные данные'!M236), 'Неочищенные данные'!M236 * 1000, SUBSTITUTE((SUBSTITUTE('Неочищенные данные'!M236, " ", "")), ",", ".") * 1000)</f>
        <v>41326660000</v>
      </c>
      <c r="O224" s="27">
        <f>IF(ISNUMBER('Неочищенные данные'!N236), 'Неочищенные данные'!N236 * 1000, SUBSTITUTE((SUBSTITUTE('Неочищенные данные'!N236, " ", "")), ",", ".") * 1000)</f>
        <v>6346461000</v>
      </c>
      <c r="P224" s="1">
        <f>VLOOKUP(YEAR(B224), 'ИПЦ ГКС'!$B$5:$D$34, 3, TRUE)</f>
        <v>2.5100000000000051</v>
      </c>
      <c r="Q224" s="28">
        <f>VLOOKUP(B224, RUONIA!A234:B2699, 2, FALSE)</f>
        <v>8.33</v>
      </c>
      <c r="R224" s="1">
        <f>VLOOKUP(B224, Treasury!$D$1:$G$3498, 2, FALSE)</f>
        <v>1.35</v>
      </c>
      <c r="S224" s="1">
        <f>VLOOKUP(B224, Treasury!$D$1:$G$3498, 3, FALSE)</f>
        <v>1.83</v>
      </c>
      <c r="T224" s="1">
        <f>VLOOKUP(B224, Treasury!$D$1:$G$3498, 4, FALSE)</f>
        <v>2.27</v>
      </c>
      <c r="U224" s="1">
        <f>VLOOKUP(B224, 'OFZ Yield'!$A:$M, 5, FALSE)</f>
        <v>7.83</v>
      </c>
      <c r="V224" s="1">
        <f>VLOOKUP(B224, 'OFZ Yield'!$A:$M, 7, FALSE)</f>
        <v>7.88</v>
      </c>
      <c r="W224" s="1">
        <f>VLOOKUP(B224, 'OFZ Yield'!$A:$M, 9, FALSE)</f>
        <v>7.81</v>
      </c>
      <c r="X224" s="1" t="str">
        <f>VLOOKUP(B224, IMOEX!$A$1:$B$3284, 2, FALSE)</f>
        <v>1.950,28</v>
      </c>
      <c r="Y224" s="1">
        <f t="shared" ref="Y224:Y228" si="24">M224 / L224</f>
        <v>0.38292563669130075</v>
      </c>
      <c r="Z224" s="1">
        <f t="shared" ref="Z224:Z228" si="25">J224 / L224</f>
        <v>31.775473268045989</v>
      </c>
      <c r="AA224" s="1" t="e">
        <f ca="1">_xludf.IFNA(VLOOKUP(A224, 'Неочищенные данные'!A236:AI670, 35, FALSE), 0)</f>
        <v>#NAME?</v>
      </c>
      <c r="AB224" s="1">
        <f t="shared" ref="AB224:AB228" si="26">IF(NOT(H224 = 0), 1, 0)</f>
        <v>0</v>
      </c>
    </row>
    <row r="225" spans="1:28" ht="15.75" customHeight="1">
      <c r="A225" s="3" t="s">
        <v>170</v>
      </c>
      <c r="B225" s="29">
        <v>42948</v>
      </c>
      <c r="C225" s="3" t="s">
        <v>171</v>
      </c>
      <c r="D225" s="3" t="e">
        <f ca="1">_xludf.IFNA(VLOOKUP(C225, Рейтинг!$A$2:$C$22, 3, FALSE), VLOOKUP(C225, Рейтинг!$B$2:$C$22, 2, FALSE))</f>
        <v>#NAME?</v>
      </c>
      <c r="E225" s="27">
        <f>IF(ISNUMBER('Неочищенные данные'!D237), 'Неочищенные данные'!D237 * 1000, SUBSTITUTE((SUBSTITUTE('Неочищенные данные'!D237, " ", "")), ",", ".") * 1000)</f>
        <v>25201596000</v>
      </c>
      <c r="F225" s="27" t="e">
        <f>IF(ISNUMBER('Неочищенные данные'!E237), 'Неочищенные данные'!E237 * 1000, SUBSTITUTE((SUBSTITUTE('Неочищенные данные'!E237, " ", "")), ",", ".") * 1000)</f>
        <v>#VALUE!</v>
      </c>
      <c r="G225" s="27">
        <f>IF(ISNUMBER('Неочищенные данные'!F237), 'Неочищенные данные'!F237 * 1000, SUBSTITUTE((SUBSTITUTE('Неочищенные данные'!F237, " ", "")), ",", ".") * 1000)</f>
        <v>293262644000</v>
      </c>
      <c r="H225" s="27">
        <f>IF(ISNUMBER('Неочищенные данные'!G237), 'Неочищенные данные'!G237 * 1000, SUBSTITUTE((SUBSTITUTE('Неочищенные данные'!G237, " ", "")), ",", ".") * 1000)</f>
        <v>0</v>
      </c>
      <c r="I225" s="27">
        <f>IF(ISNUMBER('Неочищенные данные'!H237), 'Неочищенные данные'!H237 * 1000, SUBSTITUTE((SUBSTITUTE('Неочищенные данные'!H237, " ", "")), ",", ".") * 1000)</f>
        <v>0</v>
      </c>
      <c r="J225" s="27">
        <f>IF(ISNUMBER('Неочищенные данные'!I237), 'Неочищенные данные'!I237 * 1000, SUBSTITUTE((SUBSTITUTE('Неочищенные данные'!I237, " ", "")), ",", ".") * 1000)</f>
        <v>284315019000</v>
      </c>
      <c r="K225" s="27" t="e">
        <f>IF(ISNUMBER('Неочищенные данные'!J237), 'Неочищенные данные'!J237 * 1000, SUBSTITUTE((SUBSTITUTE('Неочищенные данные'!J237, " ", "")), ",", ".") * 1000)</f>
        <v>#VALUE!</v>
      </c>
      <c r="L225" s="27">
        <f>IF(ISNUMBER('Неочищенные данные'!K237), 'Неочищенные данные'!K237 * 1000, SUBSTITUTE((SUBSTITUTE('Неочищенные данные'!K237, " ", "")), ",", ".") * 1000)</f>
        <v>8947625000</v>
      </c>
      <c r="M225" s="27">
        <f>IF(ISNUMBER('Неочищенные данные'!L237), 'Неочищенные данные'!L237 * 1000, SUBSTITUTE((SUBSTITUTE('Неочищенные данные'!L237, " ", "")), ",", ".") * 1000)</f>
        <v>3426275000</v>
      </c>
      <c r="N225" s="27">
        <f>IF(ISNUMBER('Неочищенные данные'!M237), 'Неочищенные данные'!M237 * 1000, SUBSTITUTE((SUBSTITUTE('Неочищенные данные'!M237, " ", "")), ",", ".") * 1000)</f>
        <v>41326660000</v>
      </c>
      <c r="O225" s="27">
        <f>IF(ISNUMBER('Неочищенные данные'!N237), 'Неочищенные данные'!N237 * 1000, SUBSTITUTE((SUBSTITUTE('Неочищенные данные'!N237, " ", "")), ",", ".") * 1000)</f>
        <v>6346461000</v>
      </c>
      <c r="P225" s="1">
        <f>VLOOKUP(YEAR(B225), 'ИПЦ ГКС'!$B$5:$D$34, 3, TRUE)</f>
        <v>2.5100000000000051</v>
      </c>
      <c r="Q225" s="28">
        <f>VLOOKUP(B225, RUONIA!A235:B2700, 2, FALSE)</f>
        <v>8.9</v>
      </c>
      <c r="R225" s="1">
        <f>VLOOKUP(B225, Treasury!$D$1:$G$3498, 2, FALSE)</f>
        <v>1.34</v>
      </c>
      <c r="S225" s="1">
        <f>VLOOKUP(B225, Treasury!$D$1:$G$3498, 3, FALSE)</f>
        <v>1.8</v>
      </c>
      <c r="T225" s="1">
        <f>VLOOKUP(B225, Treasury!$D$1:$G$3498, 4, FALSE)</f>
        <v>2.2599999999999998</v>
      </c>
      <c r="U225" s="1">
        <f>VLOOKUP(B225, 'OFZ Yield'!$A:$M, 5, FALSE)</f>
        <v>8.02</v>
      </c>
      <c r="V225" s="1">
        <f>VLOOKUP(B225, 'OFZ Yield'!$A:$M, 7, FALSE)</f>
        <v>8.0299999999999994</v>
      </c>
      <c r="W225" s="1">
        <f>VLOOKUP(B225, 'OFZ Yield'!$A:$M, 9, FALSE)</f>
        <v>7.9</v>
      </c>
      <c r="X225" s="1" t="str">
        <f>VLOOKUP(B225, IMOEX!$A$1:$B$3284, 2, FALSE)</f>
        <v>1.940,14</v>
      </c>
      <c r="Y225" s="1">
        <f t="shared" si="24"/>
        <v>0.38292563669130075</v>
      </c>
      <c r="Z225" s="1">
        <f t="shared" si="25"/>
        <v>31.775473268045989</v>
      </c>
      <c r="AA225" s="1" t="e">
        <f ca="1">_xludf.IFNA(VLOOKUP(A225, 'Неочищенные данные'!A237:AI671, 35, FALSE), 0)</f>
        <v>#NAME?</v>
      </c>
      <c r="AB225" s="1">
        <f t="shared" si="26"/>
        <v>0</v>
      </c>
    </row>
    <row r="226" spans="1:28" ht="15.75" customHeight="1">
      <c r="A226" s="3" t="s">
        <v>170</v>
      </c>
      <c r="B226" s="29">
        <v>42734</v>
      </c>
      <c r="C226" s="3" t="s">
        <v>39</v>
      </c>
      <c r="D226" s="3" t="e">
        <f ca="1">_xludf.IFNA(VLOOKUP(C226, Рейтинг!$A$2:$C$22, 3, FALSE), VLOOKUP(C226, Рейтинг!$B$2:$C$22, 2, FALSE))</f>
        <v>#NAME?</v>
      </c>
      <c r="E226" s="27">
        <f>IF(ISNUMBER('Неочищенные данные'!D238), 'Неочищенные данные'!D238 * 1000, SUBSTITUTE((SUBSTITUTE('Неочищенные данные'!D238, " ", "")), ",", ".") * 1000)</f>
        <v>29290999000</v>
      </c>
      <c r="F226" s="27" t="e">
        <f>IF(ISNUMBER('Неочищенные данные'!E238), 'Неочищенные данные'!E238 * 1000, SUBSTITUTE((SUBSTITUTE('Неочищенные данные'!E238, " ", "")), ",", ".") * 1000)</f>
        <v>#VALUE!</v>
      </c>
      <c r="G226" s="27">
        <f>IF(ISNUMBER('Неочищенные данные'!F238), 'Неочищенные данные'!F238 * 1000, SUBSTITUTE((SUBSTITUTE('Неочищенные данные'!F238, " ", "")), ",", ".") * 1000)</f>
        <v>264147662000</v>
      </c>
      <c r="H226" s="27">
        <f>IF(ISNUMBER('Неочищенные данные'!G238), 'Неочищенные данные'!G238 * 1000, SUBSTITUTE((SUBSTITUTE('Неочищенные данные'!G238, " ", "")), ",", ".") * 1000)</f>
        <v>0</v>
      </c>
      <c r="I226" s="27">
        <f>IF(ISNUMBER('Неочищенные данные'!H238), 'Неочищенные данные'!H238 * 1000, SUBSTITUTE((SUBSTITUTE('Неочищенные данные'!H238, " ", "")), ",", ".") * 1000)</f>
        <v>0</v>
      </c>
      <c r="J226" s="27">
        <f>IF(ISNUMBER('Неочищенные данные'!I238), 'Неочищенные данные'!I238 * 1000, SUBSTITUTE((SUBSTITUTE('Неочищенные данные'!I238, " ", "")), ",", ".") * 1000)</f>
        <v>259201664000</v>
      </c>
      <c r="K226" s="27" t="e">
        <f>IF(ISNUMBER('Неочищенные данные'!J238), 'Неочищенные данные'!J238 * 1000, SUBSTITUTE((SUBSTITUTE('Неочищенные данные'!J238, " ", "")), ",", ".") * 1000)</f>
        <v>#VALUE!</v>
      </c>
      <c r="L226" s="27">
        <f>IF(ISNUMBER('Неочищенные данные'!K238), 'Неочищенные данные'!K238 * 1000, SUBSTITUTE((SUBSTITUTE('Неочищенные данные'!K238, " ", "")), ",", ".") * 1000)</f>
        <v>4945998000</v>
      </c>
      <c r="M226" s="27">
        <f>IF(ISNUMBER('Неочищенные данные'!L238), 'Неочищенные данные'!L238 * 1000, SUBSTITUTE((SUBSTITUTE('Неочищенные данные'!L238, " ", "")), ",", ".") * 1000)</f>
        <v>3623584000</v>
      </c>
      <c r="N226" s="27">
        <f>IF(ISNUMBER('Неочищенные данные'!M238), 'Неочищенные данные'!M238 * 1000, SUBSTITUTE((SUBSTITUTE('Неочищенные данные'!M238, " ", "")), ",", ".") * 1000)</f>
        <v>31651015000</v>
      </c>
      <c r="O226" s="27">
        <f>IF(ISNUMBER('Неочищенные данные'!N238), 'Неочищенные данные'!N238 * 1000, SUBSTITUTE((SUBSTITUTE('Неочищенные данные'!N238, " ", "")), ",", ".") * 1000)</f>
        <v>24007767000</v>
      </c>
      <c r="P226" s="1">
        <f>VLOOKUP(YEAR(B226), 'ИПЦ ГКС'!$B$5:$D$34, 3, TRUE)</f>
        <v>5.3900000000000006</v>
      </c>
      <c r="Q226" s="1" t="e">
        <f>VLOOKUP(B226, RUONIA!A236:B2701, 2, FALSE)</f>
        <v>#N/A</v>
      </c>
      <c r="R226" s="1">
        <f>VLOOKUP(B226, Treasury!$D$1:$G$3498, 2, FALSE)</f>
        <v>1.2</v>
      </c>
      <c r="S226" s="1">
        <f>VLOOKUP(B226, Treasury!$D$1:$G$3498, 3, FALSE)</f>
        <v>1.93</v>
      </c>
      <c r="T226" s="1">
        <f>VLOOKUP(B226, Treasury!$D$1:$G$3498, 4, FALSE)</f>
        <v>2.4500000000000002</v>
      </c>
      <c r="U226" s="1">
        <f>VLOOKUP(B226, 'OFZ Yield'!$A:$M, 5, FALSE)</f>
        <v>8.4499999999999993</v>
      </c>
      <c r="V226" s="1">
        <f>VLOOKUP(B226, 'OFZ Yield'!$A:$M, 7, FALSE)</f>
        <v>8.3000000000000007</v>
      </c>
      <c r="W226" s="1">
        <f>VLOOKUP(B226, 'OFZ Yield'!$A:$M, 9, FALSE)</f>
        <v>8.35</v>
      </c>
      <c r="X226" s="1" t="str">
        <f>VLOOKUP(B226, IMOEX!$A$1:$B$3284, 2, FALSE)</f>
        <v>2.232,72</v>
      </c>
      <c r="Y226" s="1">
        <f t="shared" si="24"/>
        <v>0.73262949156065171</v>
      </c>
      <c r="Z226" s="1">
        <f t="shared" si="25"/>
        <v>52.406342258933385</v>
      </c>
      <c r="AA226" s="1" t="e">
        <f ca="1">_xludf.IFNA(VLOOKUP(A226, 'Неочищенные данные'!A238:AI672, 35, FALSE), 0)</f>
        <v>#NAME?</v>
      </c>
      <c r="AB226" s="1">
        <f t="shared" si="26"/>
        <v>0</v>
      </c>
    </row>
    <row r="227" spans="1:28" ht="15.75" customHeight="1">
      <c r="A227" s="3" t="s">
        <v>170</v>
      </c>
      <c r="B227" s="29">
        <v>42537</v>
      </c>
      <c r="C227" s="3" t="s">
        <v>39</v>
      </c>
      <c r="D227" s="3" t="e">
        <f ca="1">_xludf.IFNA(VLOOKUP(C227, Рейтинг!$A$2:$C$22, 3, FALSE), VLOOKUP(C227, Рейтинг!$B$2:$C$22, 2, FALSE))</f>
        <v>#NAME?</v>
      </c>
      <c r="E227" s="27">
        <f>IF(ISNUMBER('Неочищенные данные'!D239), 'Неочищенные данные'!D239 * 1000, SUBSTITUTE((SUBSTITUTE('Неочищенные данные'!D239, " ", "")), ",", ".") * 1000)</f>
        <v>21699563000</v>
      </c>
      <c r="F227" s="27" t="e">
        <f>IF(ISNUMBER('Неочищенные данные'!E239), 'Неочищенные данные'!E239 * 1000, SUBSTITUTE((SUBSTITUTE('Неочищенные данные'!E239, " ", "")), ",", ".") * 1000)</f>
        <v>#VALUE!</v>
      </c>
      <c r="G227" s="27">
        <f>IF(ISNUMBER('Неочищенные данные'!F239), 'Неочищенные данные'!F239 * 1000, SUBSTITUTE((SUBSTITUTE('Неочищенные данные'!F239, " ", "")), ",", ".") * 1000)</f>
        <v>239505075000</v>
      </c>
      <c r="H227" s="27">
        <f>IF(ISNUMBER('Неочищенные данные'!G239), 'Неочищенные данные'!G239 * 1000, SUBSTITUTE((SUBSTITUTE('Неочищенные данные'!G239, " ", "")), ",", ".") * 1000)</f>
        <v>0</v>
      </c>
      <c r="I227" s="27">
        <f>IF(ISNUMBER('Неочищенные данные'!H239), 'Неочищенные данные'!H239 * 1000, SUBSTITUTE((SUBSTITUTE('Неочищенные данные'!H239, " ", "")), ",", ".") * 1000)</f>
        <v>85598000</v>
      </c>
      <c r="J227" s="27" t="e">
        <f>IF(ISNUMBER('Неочищенные данные'!I239), 'Неочищенные данные'!I239 * 1000, SUBSTITUTE((SUBSTITUTE('Неочищенные данные'!I239, " ", "")), ",", ".") * 1000)</f>
        <v>#VALUE!</v>
      </c>
      <c r="K227" s="27" t="e">
        <f>IF(ISNUMBER('Неочищенные данные'!J239), 'Неочищенные данные'!J239 * 1000, SUBSTITUTE((SUBSTITUTE('Неочищенные данные'!J239, " ", "")), ",", ".") * 1000)</f>
        <v>#VALUE!</v>
      </c>
      <c r="L227" s="27">
        <f>IF(ISNUMBER('Неочищенные данные'!K239), 'Неочищенные данные'!K239 * 1000, SUBSTITUTE((SUBSTITUTE('Неочищенные данные'!K239, " ", "")), ",", ".") * 1000)</f>
        <v>2639514000</v>
      </c>
      <c r="M227" s="27">
        <f>IF(ISNUMBER('Неочищенные данные'!L239), 'Неочищенные данные'!L239 * 1000, SUBSTITUTE((SUBSTITUTE('Неочищенные данные'!L239, " ", "")), ",", ".") * 1000)</f>
        <v>3048267000</v>
      </c>
      <c r="N227" s="27">
        <f>IF(ISNUMBER('Неочищенные данные'!M239), 'Неочищенные данные'!M239 * 1000, SUBSTITUTE((SUBSTITUTE('Неочищенные данные'!M239, " ", "")), ",", ".") * 1000)</f>
        <v>0</v>
      </c>
      <c r="O227" s="27">
        <f>IF(ISNUMBER('Неочищенные данные'!N239), 'Неочищенные данные'!N239 * 1000, SUBSTITUTE((SUBSTITUTE('Неочищенные данные'!N239, " ", "")), ",", ".") * 1000)</f>
        <v>0</v>
      </c>
      <c r="P227" s="1">
        <f>VLOOKUP(YEAR(B227), 'ИПЦ ГКС'!$B$5:$D$34, 3, TRUE)</f>
        <v>5.3900000000000006</v>
      </c>
      <c r="Q227" s="28">
        <f>VLOOKUP(B227, RUONIA!A237:B2702, 2, FALSE)</f>
        <v>10.36</v>
      </c>
      <c r="R227" s="1">
        <f>VLOOKUP(B227, Treasury!$D$1:$G$3498, 2, FALSE)</f>
        <v>0.7</v>
      </c>
      <c r="S227" s="1">
        <f>VLOOKUP(B227, Treasury!$D$1:$G$3498, 3, FALSE)</f>
        <v>1.1000000000000001</v>
      </c>
      <c r="T227" s="1">
        <f>VLOOKUP(B227, Treasury!$D$1:$G$3498, 4, FALSE)</f>
        <v>1.57</v>
      </c>
      <c r="U227" s="1">
        <f>VLOOKUP(B227, 'OFZ Yield'!$A:$M, 5, FALSE)</f>
        <v>9.7799999999999994</v>
      </c>
      <c r="V227" s="1">
        <f>VLOOKUP(B227, 'OFZ Yield'!$A:$M, 7, FALSE)</f>
        <v>9.2200000000000006</v>
      </c>
      <c r="W227" s="1">
        <f>VLOOKUP(B227, 'OFZ Yield'!$A:$M, 9, FALSE)</f>
        <v>8.85</v>
      </c>
      <c r="X227" s="1" t="str">
        <f>VLOOKUP(B227, IMOEX!$A$1:$B$3284, 2, FALSE)</f>
        <v>1.869,78</v>
      </c>
      <c r="Y227" s="1">
        <f t="shared" si="24"/>
        <v>1.1548591899872476</v>
      </c>
      <c r="Z227" s="1" t="e">
        <f t="shared" si="25"/>
        <v>#VALUE!</v>
      </c>
      <c r="AA227" s="1" t="e">
        <f ca="1">_xludf.IFNA(VLOOKUP(A227, 'Неочищенные данные'!A239:AI673, 35, FALSE), 0)</f>
        <v>#NAME?</v>
      </c>
      <c r="AB227" s="1">
        <f t="shared" si="26"/>
        <v>0</v>
      </c>
    </row>
    <row r="228" spans="1:28" ht="15.75" customHeight="1">
      <c r="A228" s="3" t="s">
        <v>170</v>
      </c>
      <c r="B228" s="29">
        <v>42305</v>
      </c>
      <c r="C228" s="3" t="s">
        <v>37</v>
      </c>
      <c r="D228" s="3" t="e">
        <f ca="1">_xludf.IFNA(VLOOKUP(C228, Рейтинг!$A$2:$C$22, 3, FALSE), VLOOKUP(C228, Рейтинг!$B$2:$C$22, 2, FALSE))</f>
        <v>#NAME?</v>
      </c>
      <c r="E228" s="27">
        <f>IF(ISNUMBER('Неочищенные данные'!D240), 'Неочищенные данные'!D240 * 1000, SUBSTITUTE((SUBSTITUTE('Неочищенные данные'!D240, " ", "")), ",", ".") * 1000)</f>
        <v>23685179000</v>
      </c>
      <c r="F228" s="27" t="e">
        <f>IF(ISNUMBER('Неочищенные данные'!E240), 'Неочищенные данные'!E240 * 1000, SUBSTITUTE((SUBSTITUTE('Неочищенные данные'!E240, " ", "")), ",", ".") * 1000)</f>
        <v>#VALUE!</v>
      </c>
      <c r="G228" s="27">
        <f>IF(ISNUMBER('Неочищенные данные'!F240), 'Неочищенные данные'!F240 * 1000, SUBSTITUTE((SUBSTITUTE('Неочищенные данные'!F240, " ", "")), ",", ".") * 1000)</f>
        <v>165102132000</v>
      </c>
      <c r="H228" s="27">
        <f>IF(ISNUMBER('Неочищенные данные'!G240), 'Неочищенные данные'!G240 * 1000, SUBSTITUTE((SUBSTITUTE('Неочищенные данные'!G240, " ", "")), ",", ".") * 1000)</f>
        <v>0</v>
      </c>
      <c r="I228" s="27">
        <f>IF(ISNUMBER('Неочищенные данные'!H240), 'Неочищенные данные'!H240 * 1000, SUBSTITUTE((SUBSTITUTE('Неочищенные данные'!H240, " ", "")), ",", ".") * 1000)</f>
        <v>737611000</v>
      </c>
      <c r="J228" s="27" t="e">
        <f>IF(ISNUMBER('Неочищенные данные'!I240), 'Неочищенные данные'!I240 * 1000, SUBSTITUTE((SUBSTITUTE('Неочищенные данные'!I240, " ", "")), ",", ".") * 1000)</f>
        <v>#VALUE!</v>
      </c>
      <c r="K228" s="27" t="e">
        <f>IF(ISNUMBER('Неочищенные данные'!J240), 'Неочищенные данные'!J240 * 1000, SUBSTITUTE((SUBSTITUTE('Неочищенные данные'!J240, " ", "")), ",", ".") * 1000)</f>
        <v>#VALUE!</v>
      </c>
      <c r="L228" s="27">
        <f>IF(ISNUMBER('Неочищенные данные'!K240), 'Неочищенные данные'!K240 * 1000, SUBSTITUTE((SUBSTITUTE('Неочищенные данные'!K240, " ", "")), ",", ".") * 1000)</f>
        <v>424691000</v>
      </c>
      <c r="M228" s="27">
        <f>IF(ISNUMBER('Неочищенные данные'!L240), 'Неочищенные данные'!L240 * 1000, SUBSTITUTE((SUBSTITUTE('Неочищенные данные'!L240, " ", "")), ",", ".") * 1000)</f>
        <v>9443526000</v>
      </c>
      <c r="N228" s="27" t="e">
        <f>IF(ISNUMBER('Неочищенные данные'!M240), 'Неочищенные данные'!M240 * 1000, SUBSTITUTE((SUBSTITUTE('Неочищенные данные'!M240, " ", "")), ",", ".") * 1000)</f>
        <v>#VALUE!</v>
      </c>
      <c r="O228" s="27" t="e">
        <f>IF(ISNUMBER('Неочищенные данные'!N240), 'Неочищенные данные'!N240 * 1000, SUBSTITUTE((SUBSTITUTE('Неочищенные данные'!N240, " ", "")), ",", ".") * 1000)</f>
        <v>#VALUE!</v>
      </c>
      <c r="P228" s="1">
        <f>VLOOKUP(YEAR(B228), 'ИПЦ ГКС'!$B$5:$D$34, 3, TRUE)</f>
        <v>12.909999999999997</v>
      </c>
      <c r="Q228" s="28">
        <f>VLOOKUP(B228, RUONIA!A238:B2703, 2, FALSE)</f>
        <v>11.42</v>
      </c>
      <c r="R228" s="1">
        <f>VLOOKUP(B228, Treasury!$D$1:$G$3498, 2, FALSE)</f>
        <v>0.73</v>
      </c>
      <c r="S228" s="1">
        <f>VLOOKUP(B228, Treasury!$D$1:$G$3498, 3, FALSE)</f>
        <v>1.47</v>
      </c>
      <c r="T228" s="1">
        <f>VLOOKUP(B228, Treasury!$D$1:$G$3498, 4, FALSE)</f>
        <v>2.1</v>
      </c>
      <c r="U228" s="1">
        <f>VLOOKUP(B228, 'OFZ Yield'!$A:$M, 5, FALSE)</f>
        <v>10.28</v>
      </c>
      <c r="V228" s="1">
        <f>VLOOKUP(B228, 'OFZ Yield'!$A:$M, 7, FALSE)</f>
        <v>10.039999999999999</v>
      </c>
      <c r="W228" s="1">
        <f>VLOOKUP(B228, 'OFZ Yield'!$A:$M, 9, FALSE)</f>
        <v>9.99</v>
      </c>
      <c r="X228" s="1" t="str">
        <f>VLOOKUP(B228, IMOEX!$A$1:$B$3284, 2, FALSE)</f>
        <v>1.726,61</v>
      </c>
      <c r="Y228" s="1">
        <f t="shared" si="24"/>
        <v>22.236228222401699</v>
      </c>
      <c r="Z228" s="1" t="e">
        <f t="shared" si="25"/>
        <v>#VALUE!</v>
      </c>
      <c r="AA228" s="1" t="e">
        <f ca="1">_xludf.IFNA(VLOOKUP(A228, 'Неочищенные данные'!A240:AI674, 35, FALSE), 0)</f>
        <v>#NAME?</v>
      </c>
      <c r="AB228" s="1">
        <f t="shared" si="26"/>
        <v>0</v>
      </c>
    </row>
    <row r="229" spans="1:28" ht="15.75" hidden="1" customHeight="1">
      <c r="A229" s="3" t="s">
        <v>258</v>
      </c>
      <c r="B229" s="41">
        <v>40329</v>
      </c>
      <c r="C229" s="3" t="s">
        <v>239</v>
      </c>
      <c r="D229" s="3"/>
      <c r="E229" s="27" t="e">
        <f>IF(ISNUMBER('Неочищенные данные'!D241), 'Неочищенные данные'!D241 * 1000, SUBSTITUTE((SUBSTITUTE('Неочищенные данные'!D241, " ", "")), ",", ".") * 1000)</f>
        <v>#VALUE!</v>
      </c>
      <c r="F229" s="27" t="e">
        <f>IF(ISNUMBER('Неочищенные данные'!E241), 'Неочищенные данные'!E241 * 1000, SUBSTITUTE((SUBSTITUTE('Неочищенные данные'!E241, " ", "")), ",", ".") * 1000)</f>
        <v>#VALUE!</v>
      </c>
      <c r="G229" s="27" t="e">
        <f>IF(ISNUMBER('Неочищенные данные'!F241), 'Неочищенные данные'!F241 * 1000, SUBSTITUTE((SUBSTITUTE('Неочищенные данные'!F241, " ", "")), ",", ".") * 1000)</f>
        <v>#VALUE!</v>
      </c>
      <c r="H229" s="27" t="e">
        <f>IF(ISNUMBER('Неочищенные данные'!G241), 'Неочищенные данные'!G241 * 1000, SUBSTITUTE((SUBSTITUTE('Неочищенные данные'!G241, " ", "")), ",", ".") * 1000)</f>
        <v>#VALUE!</v>
      </c>
      <c r="I229" s="27" t="e">
        <f>IF(ISNUMBER('Неочищенные данные'!H241), 'Неочищенные данные'!H241 * 1000, SUBSTITUTE((SUBSTITUTE('Неочищенные данные'!H241, " ", "")), ",", ".") * 1000)</f>
        <v>#VALUE!</v>
      </c>
      <c r="J229" s="27" t="e">
        <f>IF(ISNUMBER('Неочищенные данные'!I241), 'Неочищенные данные'!I241 * 1000, SUBSTITUTE((SUBSTITUTE('Неочищенные данные'!I241, " ", "")), ",", ".") * 1000)</f>
        <v>#VALUE!</v>
      </c>
      <c r="K229" s="27" t="e">
        <f>IF(ISNUMBER('Неочищенные данные'!J241), 'Неочищенные данные'!J241 * 1000, SUBSTITUTE((SUBSTITUTE('Неочищенные данные'!J241, " ", "")), ",", ".") * 1000)</f>
        <v>#VALUE!</v>
      </c>
      <c r="L229" s="27" t="e">
        <f>IF(ISNUMBER('Неочищенные данные'!K241), 'Неочищенные данные'!K241 * 1000, SUBSTITUTE((SUBSTITUTE('Неочищенные данные'!K241, " ", "")), ",", ".") * 1000)</f>
        <v>#VALUE!</v>
      </c>
      <c r="M229" s="27" t="e">
        <f>IF(ISNUMBER('Неочищенные данные'!L241), 'Неочищенные данные'!L241 * 1000, SUBSTITUTE((SUBSTITUTE('Неочищенные данные'!L241, " ", "")), ",", ".") * 1000)</f>
        <v>#VALUE!</v>
      </c>
      <c r="N229" s="27" t="e">
        <f>IF(ISNUMBER('Неочищенные данные'!M241), 'Неочищенные данные'!M241 * 1000, SUBSTITUTE((SUBSTITUTE('Неочищенные данные'!M241, " ", "")), ",", ".") * 1000)</f>
        <v>#VALUE!</v>
      </c>
      <c r="O229" s="27" t="e">
        <f>IF(ISNUMBER('Неочищенные данные'!N241), 'Неочищенные данные'!N241 * 1000, SUBSTITUTE((SUBSTITUTE('Неочищенные данные'!N241, " ", "")), ",", ".") * 1000)</f>
        <v>#VALUE!</v>
      </c>
    </row>
    <row r="230" spans="1:28" ht="15.75" hidden="1" customHeight="1">
      <c r="A230" s="3" t="s">
        <v>258</v>
      </c>
      <c r="B230" s="42">
        <v>39768</v>
      </c>
      <c r="C230" s="3" t="s">
        <v>39</v>
      </c>
      <c r="D230" s="3"/>
      <c r="E230" s="27" t="e">
        <f>IF(ISNUMBER('Неочищенные данные'!D242), 'Неочищенные данные'!D242 * 1000, SUBSTITUTE((SUBSTITUTE('Неочищенные данные'!D242, " ", "")), ",", ".") * 1000)</f>
        <v>#VALUE!</v>
      </c>
      <c r="F230" s="27" t="e">
        <f>IF(ISNUMBER('Неочищенные данные'!E242), 'Неочищенные данные'!E242 * 1000, SUBSTITUTE((SUBSTITUTE('Неочищенные данные'!E242, " ", "")), ",", ".") * 1000)</f>
        <v>#VALUE!</v>
      </c>
      <c r="G230" s="27" t="e">
        <f>IF(ISNUMBER('Неочищенные данные'!F242), 'Неочищенные данные'!F242 * 1000, SUBSTITUTE((SUBSTITUTE('Неочищенные данные'!F242, " ", "")), ",", ".") * 1000)</f>
        <v>#VALUE!</v>
      </c>
      <c r="H230" s="27" t="e">
        <f>IF(ISNUMBER('Неочищенные данные'!G242), 'Неочищенные данные'!G242 * 1000, SUBSTITUTE((SUBSTITUTE('Неочищенные данные'!G242, " ", "")), ",", ".") * 1000)</f>
        <v>#VALUE!</v>
      </c>
      <c r="I230" s="27" t="e">
        <f>IF(ISNUMBER('Неочищенные данные'!H242), 'Неочищенные данные'!H242 * 1000, SUBSTITUTE((SUBSTITUTE('Неочищенные данные'!H242, " ", "")), ",", ".") * 1000)</f>
        <v>#VALUE!</v>
      </c>
      <c r="J230" s="27" t="e">
        <f>IF(ISNUMBER('Неочищенные данные'!I242), 'Неочищенные данные'!I242 * 1000, SUBSTITUTE((SUBSTITUTE('Неочищенные данные'!I242, " ", "")), ",", ".") * 1000)</f>
        <v>#VALUE!</v>
      </c>
      <c r="K230" s="27" t="e">
        <f>IF(ISNUMBER('Неочищенные данные'!J242), 'Неочищенные данные'!J242 * 1000, SUBSTITUTE((SUBSTITUTE('Неочищенные данные'!J242, " ", "")), ",", ".") * 1000)</f>
        <v>#VALUE!</v>
      </c>
      <c r="L230" s="27" t="e">
        <f>IF(ISNUMBER('Неочищенные данные'!K242), 'Неочищенные данные'!K242 * 1000, SUBSTITUTE((SUBSTITUTE('Неочищенные данные'!K242, " ", "")), ",", ".") * 1000)</f>
        <v>#VALUE!</v>
      </c>
      <c r="M230" s="27" t="e">
        <f>IF(ISNUMBER('Неочищенные данные'!L242), 'Неочищенные данные'!L242 * 1000, SUBSTITUTE((SUBSTITUTE('Неочищенные данные'!L242, " ", "")), ",", ".") * 1000)</f>
        <v>#VALUE!</v>
      </c>
      <c r="N230" s="27" t="e">
        <f>IF(ISNUMBER('Неочищенные данные'!M242), 'Неочищенные данные'!M242 * 1000, SUBSTITUTE((SUBSTITUTE('Неочищенные данные'!M242, " ", "")), ",", ".") * 1000)</f>
        <v>#VALUE!</v>
      </c>
      <c r="O230" s="27" t="e">
        <f>IF(ISNUMBER('Неочищенные данные'!N242), 'Неочищенные данные'!N242 * 1000, SUBSTITUTE((SUBSTITUTE('Неочищенные данные'!N242, " ", "")), ",", ".") * 1000)</f>
        <v>#VALUE!</v>
      </c>
    </row>
    <row r="231" spans="1:28" ht="15.75" hidden="1" customHeight="1">
      <c r="A231" s="3" t="s">
        <v>259</v>
      </c>
      <c r="B231" s="41">
        <v>40204</v>
      </c>
      <c r="C231" s="3" t="s">
        <v>239</v>
      </c>
      <c r="D231" s="3"/>
      <c r="E231" s="27" t="e">
        <f>IF(ISNUMBER('Неочищенные данные'!D243), 'Неочищенные данные'!D243 * 1000, SUBSTITUTE((SUBSTITUTE('Неочищенные данные'!D243, " ", "")), ",", ".") * 1000)</f>
        <v>#VALUE!</v>
      </c>
      <c r="F231" s="27" t="e">
        <f>IF(ISNUMBER('Неочищенные данные'!E243), 'Неочищенные данные'!E243 * 1000, SUBSTITUTE((SUBSTITUTE('Неочищенные данные'!E243, " ", "")), ",", ".") * 1000)</f>
        <v>#VALUE!</v>
      </c>
      <c r="G231" s="27" t="e">
        <f>IF(ISNUMBER('Неочищенные данные'!F243), 'Неочищенные данные'!F243 * 1000, SUBSTITUTE((SUBSTITUTE('Неочищенные данные'!F243, " ", "")), ",", ".") * 1000)</f>
        <v>#VALUE!</v>
      </c>
      <c r="H231" s="27" t="e">
        <f>IF(ISNUMBER('Неочищенные данные'!G243), 'Неочищенные данные'!G243 * 1000, SUBSTITUTE((SUBSTITUTE('Неочищенные данные'!G243, " ", "")), ",", ".") * 1000)</f>
        <v>#VALUE!</v>
      </c>
      <c r="I231" s="27" t="e">
        <f>IF(ISNUMBER('Неочищенные данные'!H243), 'Неочищенные данные'!H243 * 1000, SUBSTITUTE((SUBSTITUTE('Неочищенные данные'!H243, " ", "")), ",", ".") * 1000)</f>
        <v>#VALUE!</v>
      </c>
      <c r="J231" s="27" t="e">
        <f>IF(ISNUMBER('Неочищенные данные'!I243), 'Неочищенные данные'!I243 * 1000, SUBSTITUTE((SUBSTITUTE('Неочищенные данные'!I243, " ", "")), ",", ".") * 1000)</f>
        <v>#VALUE!</v>
      </c>
      <c r="K231" s="27" t="e">
        <f>IF(ISNUMBER('Неочищенные данные'!J243), 'Неочищенные данные'!J243 * 1000, SUBSTITUTE((SUBSTITUTE('Неочищенные данные'!J243, " ", "")), ",", ".") * 1000)</f>
        <v>#VALUE!</v>
      </c>
      <c r="L231" s="27" t="e">
        <f>IF(ISNUMBER('Неочищенные данные'!K243), 'Неочищенные данные'!K243 * 1000, SUBSTITUTE((SUBSTITUTE('Неочищенные данные'!K243, " ", "")), ",", ".") * 1000)</f>
        <v>#VALUE!</v>
      </c>
      <c r="M231" s="27" t="e">
        <f>IF(ISNUMBER('Неочищенные данные'!L243), 'Неочищенные данные'!L243 * 1000, SUBSTITUTE((SUBSTITUTE('Неочищенные данные'!L243, " ", "")), ",", ".") * 1000)</f>
        <v>#VALUE!</v>
      </c>
      <c r="N231" s="27" t="e">
        <f>IF(ISNUMBER('Неочищенные данные'!M243), 'Неочищенные данные'!M243 * 1000, SUBSTITUTE((SUBSTITUTE('Неочищенные данные'!M243, " ", "")), ",", ".") * 1000)</f>
        <v>#VALUE!</v>
      </c>
      <c r="O231" s="27" t="e">
        <f>IF(ISNUMBER('Неочищенные данные'!N243), 'Неочищенные данные'!N243 * 1000, SUBSTITUTE((SUBSTITUTE('Неочищенные данные'!N243, " ", "")), ",", ".") * 1000)</f>
        <v>#VALUE!</v>
      </c>
    </row>
    <row r="232" spans="1:28" ht="15.75" hidden="1" customHeight="1">
      <c r="A232" s="3" t="s">
        <v>259</v>
      </c>
      <c r="B232" s="42">
        <v>39768</v>
      </c>
      <c r="C232" s="3" t="s">
        <v>242</v>
      </c>
      <c r="D232" s="3"/>
      <c r="E232" s="27" t="e">
        <f>IF(ISNUMBER('Неочищенные данные'!D244), 'Неочищенные данные'!D244 * 1000, SUBSTITUTE((SUBSTITUTE('Неочищенные данные'!D244, " ", "")), ",", ".") * 1000)</f>
        <v>#VALUE!</v>
      </c>
      <c r="F232" s="27" t="e">
        <f>IF(ISNUMBER('Неочищенные данные'!E244), 'Неочищенные данные'!E244 * 1000, SUBSTITUTE((SUBSTITUTE('Неочищенные данные'!E244, " ", "")), ",", ".") * 1000)</f>
        <v>#VALUE!</v>
      </c>
      <c r="G232" s="27" t="e">
        <f>IF(ISNUMBER('Неочищенные данные'!F244), 'Неочищенные данные'!F244 * 1000, SUBSTITUTE((SUBSTITUTE('Неочищенные данные'!F244, " ", "")), ",", ".") * 1000)</f>
        <v>#VALUE!</v>
      </c>
      <c r="H232" s="27" t="e">
        <f>IF(ISNUMBER('Неочищенные данные'!G244), 'Неочищенные данные'!G244 * 1000, SUBSTITUTE((SUBSTITUTE('Неочищенные данные'!G244, " ", "")), ",", ".") * 1000)</f>
        <v>#VALUE!</v>
      </c>
      <c r="I232" s="27" t="e">
        <f>IF(ISNUMBER('Неочищенные данные'!H244), 'Неочищенные данные'!H244 * 1000, SUBSTITUTE((SUBSTITUTE('Неочищенные данные'!H244, " ", "")), ",", ".") * 1000)</f>
        <v>#VALUE!</v>
      </c>
      <c r="J232" s="27" t="e">
        <f>IF(ISNUMBER('Неочищенные данные'!I244), 'Неочищенные данные'!I244 * 1000, SUBSTITUTE((SUBSTITUTE('Неочищенные данные'!I244, " ", "")), ",", ".") * 1000)</f>
        <v>#VALUE!</v>
      </c>
      <c r="K232" s="27" t="e">
        <f>IF(ISNUMBER('Неочищенные данные'!J244), 'Неочищенные данные'!J244 * 1000, SUBSTITUTE((SUBSTITUTE('Неочищенные данные'!J244, " ", "")), ",", ".") * 1000)</f>
        <v>#VALUE!</v>
      </c>
      <c r="L232" s="27" t="e">
        <f>IF(ISNUMBER('Неочищенные данные'!K244), 'Неочищенные данные'!K244 * 1000, SUBSTITUTE((SUBSTITUTE('Неочищенные данные'!K244, " ", "")), ",", ".") * 1000)</f>
        <v>#VALUE!</v>
      </c>
      <c r="M232" s="27" t="e">
        <f>IF(ISNUMBER('Неочищенные данные'!L244), 'Неочищенные данные'!L244 * 1000, SUBSTITUTE((SUBSTITUTE('Неочищенные данные'!L244, " ", "")), ",", ".") * 1000)</f>
        <v>#VALUE!</v>
      </c>
      <c r="N232" s="27" t="e">
        <f>IF(ISNUMBER('Неочищенные данные'!M244), 'Неочищенные данные'!M244 * 1000, SUBSTITUTE((SUBSTITUTE('Неочищенные данные'!M244, " ", "")), ",", ".") * 1000)</f>
        <v>#VALUE!</v>
      </c>
      <c r="O232" s="27" t="e">
        <f>IF(ISNUMBER('Неочищенные данные'!N244), 'Неочищенные данные'!N244 * 1000, SUBSTITUTE((SUBSTITUTE('Неочищенные данные'!N244, " ", "")), ",", ".") * 1000)</f>
        <v>#VALUE!</v>
      </c>
    </row>
    <row r="233" spans="1:28" ht="15.75" customHeight="1">
      <c r="A233" s="3" t="s">
        <v>177</v>
      </c>
      <c r="B233" s="29">
        <v>42971</v>
      </c>
      <c r="C233" s="3" t="s">
        <v>165</v>
      </c>
      <c r="D233" s="3" t="e">
        <f ca="1">_xludf.IFNA(VLOOKUP(C233, Рейтинг!$A$2:$C$22, 3, FALSE), VLOOKUP(C233, Рейтинг!$B$2:$C$22, 2, FALSE))</f>
        <v>#NAME?</v>
      </c>
      <c r="E233" s="27">
        <f>IF(ISNUMBER('Неочищенные данные'!D246), 'Неочищенные данные'!D246 * 1000, SUBSTITUTE((SUBSTITUTE('Неочищенные данные'!D246, " ", "")), ",", ".") * 1000)</f>
        <v>105259000</v>
      </c>
      <c r="F233" s="27" t="e">
        <f>IF(ISNUMBER('Неочищенные данные'!E246), 'Неочищенные данные'!E246 * 1000, SUBSTITUTE((SUBSTITUTE('Неочищенные данные'!E246, " ", "")), ",", ".") * 1000)</f>
        <v>#VALUE!</v>
      </c>
      <c r="G233" s="27">
        <f>IF(ISNUMBER('Неочищенные данные'!F246), 'Неочищенные данные'!F246 * 1000, SUBSTITUTE((SUBSTITUTE('Неочищенные данные'!F246, " ", "")), ",", ".") * 1000)</f>
        <v>7259206000</v>
      </c>
      <c r="H233" s="27">
        <f>IF(ISNUMBER('Неочищенные данные'!G246), 'Неочищенные данные'!G246 * 1000, SUBSTITUTE((SUBSTITUTE('Неочищенные данные'!G246, " ", "")), ",", ".") * 1000)</f>
        <v>0</v>
      </c>
      <c r="I233" s="27">
        <f>IF(ISNUMBER('Неочищенные данные'!H246), 'Неочищенные данные'!H246 * 1000, SUBSTITUTE((SUBSTITUTE('Неочищенные данные'!H246, " ", "")), ",", ".") * 1000)</f>
        <v>0</v>
      </c>
      <c r="J233" s="27">
        <f>IF(ISNUMBER('Неочищенные данные'!I246), 'Неочищенные данные'!I246 * 1000, SUBSTITUTE((SUBSTITUTE('Неочищенные данные'!I246, " ", "")), ",", ".") * 1000)</f>
        <v>6630136000</v>
      </c>
      <c r="K233" s="27">
        <f>IF(ISNUMBER('Неочищенные данные'!J246), 'Неочищенные данные'!J246 * 1000, SUBSTITUTE((SUBSTITUTE('Неочищенные данные'!J246, " ", "")), ",", ".") * 1000)</f>
        <v>6613253000</v>
      </c>
      <c r="L233" s="27">
        <f>IF(ISNUMBER('Неочищенные данные'!K246), 'Неочищенные данные'!K246 * 1000, SUBSTITUTE((SUBSTITUTE('Неочищенные данные'!K246, " ", "")), ",", ".") * 1000)</f>
        <v>629070000</v>
      </c>
      <c r="M233" s="27">
        <f>IF(ISNUMBER('Неочищенные данные'!L246), 'Неочищенные данные'!L246 * 1000, SUBSTITUTE((SUBSTITUTE('Неочищенные данные'!L246, " ", "")), ",", ".") * 1000)</f>
        <v>427929000</v>
      </c>
      <c r="N233" s="27">
        <f>IF(ISNUMBER('Неочищенные данные'!M246), 'Неочищенные данные'!M246 * 1000, SUBSTITUTE((SUBSTITUTE('Неочищенные данные'!M246, " ", "")), ",", ".") * 1000)</f>
        <v>422145000</v>
      </c>
      <c r="O233" s="27">
        <f>IF(ISNUMBER('Неочищенные данные'!N246), 'Неочищенные данные'!N246 * 1000, SUBSTITUTE((SUBSTITUTE('Неочищенные данные'!N246, " ", "")), ",", ".") * 1000)</f>
        <v>1025526000</v>
      </c>
      <c r="P233" s="1">
        <f>VLOOKUP(YEAR(B233), 'ИПЦ ГКС'!$B$5:$D$34, 3, TRUE)</f>
        <v>2.5100000000000051</v>
      </c>
      <c r="Q233" s="28">
        <f>VLOOKUP(B233, RUONIA!A244:B2709, 2, FALSE)</f>
        <v>8.3699999999999992</v>
      </c>
      <c r="R233" s="1">
        <f>VLOOKUP(B233, Treasury!$D$1:$G$3498, 2, FALSE)</f>
        <v>1.33</v>
      </c>
      <c r="S233" s="1">
        <f>VLOOKUP(B233, Treasury!$D$1:$G$3498, 3, FALSE)</f>
        <v>1.78</v>
      </c>
      <c r="T233" s="1">
        <f>VLOOKUP(B233, Treasury!$D$1:$G$3498, 4, FALSE)</f>
        <v>2.19</v>
      </c>
      <c r="U233" s="1">
        <f>VLOOKUP(B233, 'OFZ Yield'!$A:$M, 5, FALSE)</f>
        <v>7.85</v>
      </c>
      <c r="V233" s="1">
        <f>VLOOKUP(B233, 'OFZ Yield'!$A:$M, 7, FALSE)</f>
        <v>7.78</v>
      </c>
      <c r="W233" s="1">
        <f>VLOOKUP(B233, 'OFZ Yield'!$A:$M, 9, FALSE)</f>
        <v>7.77</v>
      </c>
      <c r="X233" s="1" t="str">
        <f>VLOOKUP(B233, IMOEX!$A$1:$B$3284, 2, FALSE)</f>
        <v>1.973,50</v>
      </c>
      <c r="Y233" s="1">
        <f t="shared" ref="Y233:Y241" si="27">M233 / L233</f>
        <v>0.68025656922123134</v>
      </c>
      <c r="Z233" s="1">
        <f t="shared" ref="Z233:Z241" si="28">J233 / L233</f>
        <v>10.539583830098399</v>
      </c>
      <c r="AA233" s="1" t="e">
        <f ca="1">_xludf.IFNA(VLOOKUP(A233, 'Неочищенные данные'!A246:AI680, 35, FALSE), 0)</f>
        <v>#NAME?</v>
      </c>
      <c r="AB233" s="1">
        <f t="shared" ref="AB233:AB241" si="29">IF(NOT(H233 = 0), 1, 0)</f>
        <v>0</v>
      </c>
    </row>
    <row r="234" spans="1:28" ht="15.75" customHeight="1">
      <c r="A234" s="3" t="s">
        <v>177</v>
      </c>
      <c r="B234" s="29">
        <v>42626</v>
      </c>
      <c r="C234" s="3" t="s">
        <v>37</v>
      </c>
      <c r="D234" s="3" t="e">
        <f ca="1">_xludf.IFNA(VLOOKUP(C234, Рейтинг!$A$2:$C$22, 3, FALSE), VLOOKUP(C234, Рейтинг!$B$2:$C$22, 2, FALSE))</f>
        <v>#NAME?</v>
      </c>
      <c r="E234" s="27">
        <f>IF(ISNUMBER('Неочищенные данные'!D247), 'Неочищенные данные'!D247 * 1000, SUBSTITUTE((SUBSTITUTE('Неочищенные данные'!D247, " ", "")), ",", ".") * 1000)</f>
        <v>58623000</v>
      </c>
      <c r="F234" s="27" t="e">
        <f>IF(ISNUMBER('Неочищенные данные'!E247), 'Неочищенные данные'!E247 * 1000, SUBSTITUTE((SUBSTITUTE('Неочищенные данные'!E247, " ", "")), ",", ".") * 1000)</f>
        <v>#VALUE!</v>
      </c>
      <c r="G234" s="27">
        <f>IF(ISNUMBER('Неочищенные данные'!F247), 'Неочищенные данные'!F247 * 1000, SUBSTITUTE((SUBSTITUTE('Неочищенные данные'!F247, " ", "")), ",", ".") * 1000)</f>
        <v>7920325000</v>
      </c>
      <c r="H234" s="27">
        <f>IF(ISNUMBER('Неочищенные данные'!G247), 'Неочищенные данные'!G247 * 1000, SUBSTITUTE((SUBSTITUTE('Неочищенные данные'!G247, " ", "")), ",", ".") * 1000)</f>
        <v>0</v>
      </c>
      <c r="I234" s="27">
        <f>IF(ISNUMBER('Неочищенные данные'!H247), 'Неочищенные данные'!H247 * 1000, SUBSTITUTE((SUBSTITUTE('Неочищенные данные'!H247, " ", "")), ",", ".") * 1000)</f>
        <v>458241000</v>
      </c>
      <c r="J234" s="27" t="e">
        <f>IF(ISNUMBER('Неочищенные данные'!I247), 'Неочищенные данные'!I247 * 1000, SUBSTITUTE((SUBSTITUTE('Неочищенные данные'!I247, " ", "")), ",", ".") * 1000)</f>
        <v>#VALUE!</v>
      </c>
      <c r="K234" s="27" t="e">
        <f>IF(ISNUMBER('Неочищенные данные'!J247), 'Неочищенные данные'!J247 * 1000, SUBSTITUTE((SUBSTITUTE('Неочищенные данные'!J247, " ", "")), ",", ".") * 1000)</f>
        <v>#VALUE!</v>
      </c>
      <c r="L234" s="27">
        <f>IF(ISNUMBER('Неочищенные данные'!K247), 'Неочищенные данные'!K247 * 1000, SUBSTITUTE((SUBSTITUTE('Неочищенные данные'!K247, " ", "")), ",", ".") * 1000)</f>
        <v>242887000</v>
      </c>
      <c r="M234" s="27">
        <f>IF(ISNUMBER('Неочищенные данные'!L247), 'Неочищенные данные'!L247 * 1000, SUBSTITUTE((SUBSTITUTE('Неочищенные данные'!L247, " ", "")), ",", ".") * 1000)</f>
        <v>-173223000</v>
      </c>
      <c r="N234" s="27">
        <f>IF(ISNUMBER('Неочищенные данные'!M247), 'Неочищенные данные'!M247 * 1000, SUBSTITUTE((SUBSTITUTE('Неочищенные данные'!M247, " ", "")), ",", ".") * 1000)</f>
        <v>0</v>
      </c>
      <c r="O234" s="27">
        <f>IF(ISNUMBER('Неочищенные данные'!N247), 'Неочищенные данные'!N247 * 1000, SUBSTITUTE((SUBSTITUTE('Неочищенные данные'!N247, " ", "")), ",", ".") * 1000)</f>
        <v>0</v>
      </c>
      <c r="P234" s="1">
        <f>VLOOKUP(YEAR(B234), 'ИПЦ ГКС'!$B$5:$D$34, 3, TRUE)</f>
        <v>5.3900000000000006</v>
      </c>
      <c r="Q234" s="28">
        <f>VLOOKUP(B234, RUONIA!A245:B2710, 2, FALSE)</f>
        <v>10.38</v>
      </c>
      <c r="R234" s="1">
        <f>VLOOKUP(B234, Treasury!$D$1:$G$3498, 2, FALSE)</f>
        <v>0.8</v>
      </c>
      <c r="S234" s="1">
        <f>VLOOKUP(B234, Treasury!$D$1:$G$3498, 3, FALSE)</f>
        <v>1.26</v>
      </c>
      <c r="T234" s="1">
        <f>VLOOKUP(B234, Treasury!$D$1:$G$3498, 4, FALSE)</f>
        <v>1.73</v>
      </c>
      <c r="U234" s="1">
        <f>VLOOKUP(B234, 'OFZ Yield'!$A:$M, 5, FALSE)</f>
        <v>8.9</v>
      </c>
      <c r="V234" s="1">
        <f>VLOOKUP(B234, 'OFZ Yield'!$A:$M, 7, FALSE)</f>
        <v>8.42</v>
      </c>
      <c r="W234" s="1">
        <f>VLOOKUP(B234, 'OFZ Yield'!$A:$M, 9, FALSE)</f>
        <v>8.1300000000000008</v>
      </c>
      <c r="X234" s="1" t="str">
        <f>VLOOKUP(B234, IMOEX!$A$1:$B$3284, 2, FALSE)</f>
        <v>2.004,50</v>
      </c>
      <c r="Y234" s="1">
        <f t="shared" si="27"/>
        <v>-0.71318349685244575</v>
      </c>
      <c r="Z234" s="1" t="e">
        <f t="shared" si="28"/>
        <v>#VALUE!</v>
      </c>
      <c r="AA234" s="1" t="e">
        <f ca="1">_xludf.IFNA(VLOOKUP(A234, 'Неочищенные данные'!A247:AI681, 35, FALSE), 0)</f>
        <v>#NAME?</v>
      </c>
      <c r="AB234" s="1">
        <f t="shared" si="29"/>
        <v>0</v>
      </c>
    </row>
    <row r="235" spans="1:28" ht="15.75" customHeight="1">
      <c r="A235" s="3" t="s">
        <v>177</v>
      </c>
      <c r="B235" s="29">
        <v>42327</v>
      </c>
      <c r="C235" s="3" t="s">
        <v>39</v>
      </c>
      <c r="D235" s="3" t="e">
        <f ca="1">_xludf.IFNA(VLOOKUP(C235, Рейтинг!$A$2:$C$22, 3, FALSE), VLOOKUP(C235, Рейтинг!$B$2:$C$22, 2, FALSE))</f>
        <v>#NAME?</v>
      </c>
      <c r="E235" s="27">
        <f>IF(ISNUMBER('Неочищенные данные'!D248), 'Неочищенные данные'!D248 * 1000, SUBSTITUTE((SUBSTITUTE('Неочищенные данные'!D248, " ", "")), ",", ".") * 1000)</f>
        <v>141700000</v>
      </c>
      <c r="F235" s="27" t="e">
        <f>IF(ISNUMBER('Неочищенные данные'!E248), 'Неочищенные данные'!E248 * 1000, SUBSTITUTE((SUBSTITUTE('Неочищенные данные'!E248, " ", "")), ",", ".") * 1000)</f>
        <v>#VALUE!</v>
      </c>
      <c r="G235" s="27">
        <f>IF(ISNUMBER('Неочищенные данные'!F248), 'Неочищенные данные'!F248 * 1000, SUBSTITUTE((SUBSTITUTE('Неочищенные данные'!F248, " ", "")), ",", ".") * 1000)</f>
        <v>6678286000</v>
      </c>
      <c r="H235" s="27">
        <f>IF(ISNUMBER('Неочищенные данные'!G248), 'Неочищенные данные'!G248 * 1000, SUBSTITUTE((SUBSTITUTE('Неочищенные данные'!G248, " ", "")), ",", ".") * 1000)</f>
        <v>0</v>
      </c>
      <c r="I235" s="27">
        <f>IF(ISNUMBER('Неочищенные данные'!H248), 'Неочищенные данные'!H248 * 1000, SUBSTITUTE((SUBSTITUTE('Неочищенные данные'!H248, " ", "")), ",", ".") * 1000)</f>
        <v>432168000</v>
      </c>
      <c r="J235" s="27" t="e">
        <f>IF(ISNUMBER('Неочищенные данные'!I248), 'Неочищенные данные'!I248 * 1000, SUBSTITUTE((SUBSTITUTE('Неочищенные данные'!I248, " ", "")), ",", ".") * 1000)</f>
        <v>#VALUE!</v>
      </c>
      <c r="K235" s="27" t="e">
        <f>IF(ISNUMBER('Неочищенные данные'!J248), 'Неочищенные данные'!J248 * 1000, SUBSTITUTE((SUBSTITUTE('Неочищенные данные'!J248, " ", "")), ",", ".") * 1000)</f>
        <v>#VALUE!</v>
      </c>
      <c r="L235" s="27">
        <f>IF(ISNUMBER('Неочищенные данные'!K248), 'Неочищенные данные'!K248 * 1000, SUBSTITUTE((SUBSTITUTE('Неочищенные данные'!K248, " ", "")), ",", ".") * 1000)</f>
        <v>209533000</v>
      </c>
      <c r="M235" s="27">
        <f>IF(ISNUMBER('Неочищенные данные'!L248), 'Неочищенные данные'!L248 * 1000, SUBSTITUTE((SUBSTITUTE('Неочищенные данные'!L248, " ", "")), ",", ".") * 1000)</f>
        <v>604475000</v>
      </c>
      <c r="N235" s="27">
        <f>IF(ISNUMBER('Неочищенные данные'!M248), 'Неочищенные данные'!M248 * 1000, SUBSTITUTE((SUBSTITUTE('Неочищенные данные'!M248, " ", "")), ",", ".") * 1000)</f>
        <v>0</v>
      </c>
      <c r="O235" s="27">
        <f>IF(ISNUMBER('Неочищенные данные'!N248), 'Неочищенные данные'!N248 * 1000, SUBSTITUTE((SUBSTITUTE('Неочищенные данные'!N248, " ", "")), ",", ".") * 1000)</f>
        <v>0</v>
      </c>
      <c r="P235" s="1">
        <f>VLOOKUP(YEAR(B235), 'ИПЦ ГКС'!$B$5:$D$34, 3, TRUE)</f>
        <v>12.909999999999997</v>
      </c>
      <c r="Q235" s="28">
        <f>VLOOKUP(B235, RUONIA!A246:B2711, 2, FALSE)</f>
        <v>11.67</v>
      </c>
      <c r="R235" s="1">
        <f>VLOOKUP(B235, Treasury!$D$1:$G$3498, 2, FALSE)</f>
        <v>0.91</v>
      </c>
      <c r="S235" s="1">
        <f>VLOOKUP(B235, Treasury!$D$1:$G$3498, 3, FALSE)</f>
        <v>1.68</v>
      </c>
      <c r="T235" s="1">
        <f>VLOOKUP(B235, Treasury!$D$1:$G$3498, 4, FALSE)</f>
        <v>2.2400000000000002</v>
      </c>
      <c r="U235" s="1">
        <f>VLOOKUP(B235, 'OFZ Yield'!$A:$M, 5, FALSE)</f>
        <v>10.17</v>
      </c>
      <c r="V235" s="1">
        <f>VLOOKUP(B235, 'OFZ Yield'!$A:$M, 7, FALSE)</f>
        <v>9.9499999999999993</v>
      </c>
      <c r="W235" s="1">
        <f>VLOOKUP(B235, 'OFZ Yield'!$A:$M, 9, FALSE)</f>
        <v>9.5399999999999991</v>
      </c>
      <c r="X235" s="1" t="str">
        <f>VLOOKUP(B235, IMOEX!$A$1:$B$3284, 2, FALSE)</f>
        <v>1.811,20</v>
      </c>
      <c r="Y235" s="1">
        <f t="shared" si="27"/>
        <v>2.8848677773906735</v>
      </c>
      <c r="Z235" s="1" t="e">
        <f t="shared" si="28"/>
        <v>#VALUE!</v>
      </c>
      <c r="AA235" s="1" t="e">
        <f ca="1">_xludf.IFNA(VLOOKUP(A235, 'Неочищенные данные'!A248:AI682, 35, FALSE), 0)</f>
        <v>#NAME?</v>
      </c>
      <c r="AB235" s="1">
        <f t="shared" si="29"/>
        <v>0</v>
      </c>
    </row>
    <row r="236" spans="1:28" ht="15.75" customHeight="1">
      <c r="A236" s="3" t="s">
        <v>177</v>
      </c>
      <c r="B236" s="29">
        <v>41953</v>
      </c>
      <c r="C236" s="3" t="s">
        <v>39</v>
      </c>
      <c r="D236" s="3" t="e">
        <f ca="1">_xludf.IFNA(VLOOKUP(C236, Рейтинг!$A$2:$C$22, 3, FALSE), VLOOKUP(C236, Рейтинг!$B$2:$C$22, 2, FALSE))</f>
        <v>#NAME?</v>
      </c>
      <c r="E236" s="27">
        <f>IF(ISNUMBER('Неочищенные данные'!D249), 'Неочищенные данные'!D249 * 1000, SUBSTITUTE((SUBSTITUTE('Неочищенные данные'!D249, " ", "")), ",", ".") * 1000)</f>
        <v>5479000</v>
      </c>
      <c r="F236" s="27" t="e">
        <f>IF(ISNUMBER('Неочищенные данные'!E249), 'Неочищенные данные'!E249 * 1000, SUBSTITUTE((SUBSTITUTE('Неочищенные данные'!E249, " ", "")), ",", ".") * 1000)</f>
        <v>#VALUE!</v>
      </c>
      <c r="G236" s="27">
        <f>IF(ISNUMBER('Неочищенные данные'!F249), 'Неочищенные данные'!F249 * 1000, SUBSTITUTE((SUBSTITUTE('Неочищенные данные'!F249, " ", "")), ",", ".") * 1000)</f>
        <v>5756223000</v>
      </c>
      <c r="H236" s="27">
        <f>IF(ISNUMBER('Неочищенные данные'!G249), 'Неочищенные данные'!G249 * 1000, SUBSTITUTE((SUBSTITUTE('Неочищенные данные'!G249, " ", "")), ",", ".") * 1000)</f>
        <v>0</v>
      </c>
      <c r="I236" s="27">
        <f>IF(ISNUMBER('Неочищенные данные'!H249), 'Неочищенные данные'!H249 * 1000, SUBSTITUTE((SUBSTITUTE('Неочищенные данные'!H249, " ", "")), ",", ".") * 1000)</f>
        <v>368321000</v>
      </c>
      <c r="J236" s="27" t="e">
        <f>IF(ISNUMBER('Неочищенные данные'!I249), 'Неочищенные данные'!I249 * 1000, SUBSTITUTE((SUBSTITUTE('Неочищенные данные'!I249, " ", "")), ",", ".") * 1000)</f>
        <v>#VALUE!</v>
      </c>
      <c r="K236" s="27" t="e">
        <f>IF(ISNUMBER('Неочищенные данные'!J249), 'Неочищенные данные'!J249 * 1000, SUBSTITUTE((SUBSTITUTE('Неочищенные данные'!J249, " ", "")), ",", ".") * 1000)</f>
        <v>#VALUE!</v>
      </c>
      <c r="L236" s="27">
        <f>IF(ISNUMBER('Неочищенные данные'!K249), 'Неочищенные данные'!K249 * 1000, SUBSTITUTE((SUBSTITUTE('Неочищенные данные'!K249, " ", "")), ",", ".") * 1000)</f>
        <v>172780000</v>
      </c>
      <c r="M236" s="27">
        <f>IF(ISNUMBER('Неочищенные данные'!L249), 'Неочищенные данные'!L249 * 1000, SUBSTITUTE((SUBSTITUTE('Неочищенные данные'!L249, " ", "")), ",", ".") * 1000)</f>
        <v>-23841000</v>
      </c>
      <c r="N236" s="27">
        <f>IF(ISNUMBER('Неочищенные данные'!M249), 'Неочищенные данные'!M249 * 1000, SUBSTITUTE((SUBSTITUTE('Неочищенные данные'!M249, " ", "")), ",", ".") * 1000)</f>
        <v>0</v>
      </c>
      <c r="O236" s="27">
        <f>IF(ISNUMBER('Неочищенные данные'!N249), 'Неочищенные данные'!N249 * 1000, SUBSTITUTE((SUBSTITUTE('Неочищенные данные'!N249, " ", "")), ",", ".") * 1000)</f>
        <v>0</v>
      </c>
      <c r="P236" s="1">
        <f>VLOOKUP(YEAR(B236), 'ИПЦ ГКС'!$B$5:$D$34, 3, TRUE)</f>
        <v>11.349999999999994</v>
      </c>
      <c r="Q236" s="28">
        <f>VLOOKUP(B236, RUONIA!A247:B2712, 2, FALSE)</f>
        <v>10.02</v>
      </c>
      <c r="R236" s="1">
        <f>VLOOKUP(B236, Treasury!$D$1:$G$3498, 2, FALSE)</f>
        <v>0.55000000000000004</v>
      </c>
      <c r="S236" s="1">
        <f>VLOOKUP(B236, Treasury!$D$1:$G$3498, 3, FALSE)</f>
        <v>1.65</v>
      </c>
      <c r="T236" s="1">
        <f>VLOOKUP(B236, Treasury!$D$1:$G$3498, 4, FALSE)</f>
        <v>2.38</v>
      </c>
      <c r="U236" s="1">
        <f>VLOOKUP(B236, 'OFZ Yield'!$A:$M, 5, FALSE)</f>
        <v>9.64</v>
      </c>
      <c r="V236" s="1">
        <f>VLOOKUP(B236, 'OFZ Yield'!$A:$M, 7, FALSE)</f>
        <v>10.3</v>
      </c>
      <c r="W236" s="1">
        <f>VLOOKUP(B236, 'OFZ Yield'!$A:$M, 9, FALSE)</f>
        <v>10.08</v>
      </c>
      <c r="X236" s="1" t="str">
        <f>VLOOKUP(B236, IMOEX!$A$1:$B$3284, 2, FALSE)</f>
        <v>1.515,36</v>
      </c>
      <c r="Y236" s="1">
        <f t="shared" si="27"/>
        <v>-0.13798472045375623</v>
      </c>
      <c r="Z236" s="1" t="e">
        <f t="shared" si="28"/>
        <v>#VALUE!</v>
      </c>
      <c r="AA236" s="1" t="e">
        <f ca="1">_xludf.IFNA(VLOOKUP(A236, 'Неочищенные данные'!A249:AI683, 35, FALSE), 0)</f>
        <v>#NAME?</v>
      </c>
      <c r="AB236" s="1">
        <f t="shared" si="29"/>
        <v>0</v>
      </c>
    </row>
    <row r="237" spans="1:28" ht="15.75" customHeight="1">
      <c r="A237" s="3" t="s">
        <v>177</v>
      </c>
      <c r="B237" s="29">
        <v>41465</v>
      </c>
      <c r="C237" s="3" t="s">
        <v>39</v>
      </c>
      <c r="D237" s="3" t="e">
        <f ca="1">_xludf.IFNA(VLOOKUP(C237, Рейтинг!$A$2:$C$22, 3, FALSE), VLOOKUP(C237, Рейтинг!$B$2:$C$22, 2, FALSE))</f>
        <v>#NAME?</v>
      </c>
      <c r="E237" s="27">
        <f>IF(ISNUMBER('Неочищенные данные'!D250), 'Неочищенные данные'!D250 * 1000, SUBSTITUTE((SUBSTITUTE('Неочищенные данные'!D250, " ", "")), ",", ".") * 1000)</f>
        <v>7944000</v>
      </c>
      <c r="F237" s="27" t="e">
        <f>IF(ISNUMBER('Неочищенные данные'!E250), 'Неочищенные данные'!E250 * 1000, SUBSTITUTE((SUBSTITUTE('Неочищенные данные'!E250, " ", "")), ",", ".") * 1000)</f>
        <v>#VALUE!</v>
      </c>
      <c r="G237" s="27">
        <f>IF(ISNUMBER('Неочищенные данные'!F250), 'Неочищенные данные'!F250 * 1000, SUBSTITUTE((SUBSTITUTE('Неочищенные данные'!F250, " ", "")), ",", ".") * 1000)</f>
        <v>5314862000</v>
      </c>
      <c r="H237" s="27">
        <f>IF(ISNUMBER('Неочищенные данные'!G250), 'Неочищенные данные'!G250 * 1000, SUBSTITUTE((SUBSTITUTE('Неочищенные данные'!G250, " ", "")), ",", ".") * 1000)</f>
        <v>0</v>
      </c>
      <c r="I237" s="27">
        <f>IF(ISNUMBER('Неочищенные данные'!H250), 'Неочищенные данные'!H250 * 1000, SUBSTITUTE((SUBSTITUTE('Неочищенные данные'!H250, " ", "")), ",", ".") * 1000)</f>
        <v>308287000</v>
      </c>
      <c r="J237" s="27" t="e">
        <f>IF(ISNUMBER('Неочищенные данные'!I250), 'Неочищенные данные'!I250 * 1000, SUBSTITUTE((SUBSTITUTE('Неочищенные данные'!I250, " ", "")), ",", ".") * 1000)</f>
        <v>#VALUE!</v>
      </c>
      <c r="K237" s="27" t="e">
        <f>IF(ISNUMBER('Неочищенные данные'!J250), 'Неочищенные данные'!J250 * 1000, SUBSTITUTE((SUBSTITUTE('Неочищенные данные'!J250, " ", "")), ",", ".") * 1000)</f>
        <v>#VALUE!</v>
      </c>
      <c r="L237" s="27">
        <f>IF(ISNUMBER('Неочищенные данные'!K250), 'Неочищенные данные'!K250 * 1000, SUBSTITUTE((SUBSTITUTE('Неочищенные данные'!K250, " ", "")), ",", ".") * 1000)</f>
        <v>104460000</v>
      </c>
      <c r="M237" s="27">
        <f>IF(ISNUMBER('Неочищенные данные'!L250), 'Неочищенные данные'!L250 * 1000, SUBSTITUTE((SUBSTITUTE('Неочищенные данные'!L250, " ", "")), ",", ".") * 1000)</f>
        <v>249005000</v>
      </c>
      <c r="N237" s="27">
        <f>IF(ISNUMBER('Неочищенные данные'!M250), 'Неочищенные данные'!M250 * 1000, SUBSTITUTE((SUBSTITUTE('Неочищенные данные'!M250, " ", "")), ",", ".") * 1000)</f>
        <v>0</v>
      </c>
      <c r="O237" s="27">
        <f>IF(ISNUMBER('Неочищенные данные'!N250), 'Неочищенные данные'!N250 * 1000, SUBSTITUTE((SUBSTITUTE('Неочищенные данные'!N250, " ", "")), ",", ".") * 1000)</f>
        <v>0</v>
      </c>
      <c r="P237" s="1">
        <f>VLOOKUP(YEAR(B237), 'ИПЦ ГКС'!$B$5:$D$34, 3, TRUE)</f>
        <v>6.4699999999999989</v>
      </c>
      <c r="Q237" s="28">
        <f>VLOOKUP(B237, RUONIA!A248:B2713, 2, FALSE)</f>
        <v>5.89</v>
      </c>
      <c r="R237" s="1">
        <f>VLOOKUP(B237, Treasury!$D$1:$G$3498, 2, FALSE)</f>
        <v>0.38</v>
      </c>
      <c r="S237" s="1">
        <f>VLOOKUP(B237, Treasury!$D$1:$G$3498, 3, FALSE)</f>
        <v>1.54</v>
      </c>
      <c r="T237" s="1">
        <f>VLOOKUP(B237, Treasury!$D$1:$G$3498, 4, FALSE)</f>
        <v>2.7</v>
      </c>
      <c r="U237" s="1">
        <f>VLOOKUP(B237, 'OFZ Yield'!$A:$M, 5, FALSE)</f>
        <v>6.07</v>
      </c>
      <c r="V237" s="1">
        <f>VLOOKUP(B237, 'OFZ Yield'!$A:$M, 7, FALSE)</f>
        <v>6.34</v>
      </c>
      <c r="W237" s="1">
        <f>VLOOKUP(B237, 'OFZ Yield'!$A:$M, 9, FALSE)</f>
        <v>7.2</v>
      </c>
      <c r="X237" s="1" t="str">
        <f>VLOOKUP(B237, IMOEX!$A$1:$B$3284, 2, FALSE)</f>
        <v>1.333,71</v>
      </c>
      <c r="Y237" s="1">
        <f t="shared" si="27"/>
        <v>2.383735401110473</v>
      </c>
      <c r="Z237" s="1" t="e">
        <f t="shared" si="28"/>
        <v>#VALUE!</v>
      </c>
      <c r="AA237" s="1" t="e">
        <f ca="1">_xludf.IFNA(VLOOKUP(A237, 'Неочищенные данные'!A250:AI684, 35, FALSE), 0)</f>
        <v>#NAME?</v>
      </c>
      <c r="AB237" s="1">
        <f t="shared" si="29"/>
        <v>0</v>
      </c>
    </row>
    <row r="238" spans="1:28" ht="15.75" customHeight="1">
      <c r="A238" s="3" t="s">
        <v>177</v>
      </c>
      <c r="B238" s="29">
        <v>41001</v>
      </c>
      <c r="C238" s="3" t="s">
        <v>39</v>
      </c>
      <c r="D238" s="3" t="e">
        <f ca="1">_xludf.IFNA(VLOOKUP(C238, Рейтинг!$A$2:$C$22, 3, FALSE), VLOOKUP(C238, Рейтинг!$B$2:$C$22, 2, FALSE))</f>
        <v>#NAME?</v>
      </c>
      <c r="E238" s="27">
        <f>IF(ISNUMBER('Неочищенные данные'!D251), 'Неочищенные данные'!D251 * 1000, SUBSTITUTE((SUBSTITUTE('Неочищенные данные'!D251, " ", "")), ",", ".") * 1000)</f>
        <v>63013000</v>
      </c>
      <c r="F238" s="27" t="e">
        <f>IF(ISNUMBER('Неочищенные данные'!E251), 'Неочищенные данные'!E251 * 1000, SUBSTITUTE((SUBSTITUTE('Неочищенные данные'!E251, " ", "")), ",", ".") * 1000)</f>
        <v>#VALUE!</v>
      </c>
      <c r="G238" s="27">
        <f>IF(ISNUMBER('Неочищенные данные'!F251), 'Неочищенные данные'!F251 * 1000, SUBSTITUTE((SUBSTITUTE('Неочищенные данные'!F251, " ", "")), ",", ".") * 1000)</f>
        <v>2057555000</v>
      </c>
      <c r="H238" s="27">
        <f>IF(ISNUMBER('Неочищенные данные'!G251), 'Неочищенные данные'!G251 * 1000, SUBSTITUTE((SUBSTITUTE('Неочищенные данные'!G251, " ", "")), ",", ".") * 1000)</f>
        <v>0</v>
      </c>
      <c r="I238" s="27">
        <f>IF(ISNUMBER('Неочищенные данные'!H251), 'Неочищенные данные'!H251 * 1000, SUBSTITUTE((SUBSTITUTE('Неочищенные данные'!H251, " ", "")), ",", ".") * 1000)</f>
        <v>98517000</v>
      </c>
      <c r="J238" s="27" t="e">
        <f>IF(ISNUMBER('Неочищенные данные'!I251), 'Неочищенные данные'!I251 * 1000, SUBSTITUTE((SUBSTITUTE('Неочищенные данные'!I251, " ", "")), ",", ".") * 1000)</f>
        <v>#VALUE!</v>
      </c>
      <c r="K238" s="27" t="e">
        <f>IF(ISNUMBER('Неочищенные данные'!J251), 'Неочищенные данные'!J251 * 1000, SUBSTITUTE((SUBSTITUTE('Неочищенные данные'!J251, " ", "")), ",", ".") * 1000)</f>
        <v>#VALUE!</v>
      </c>
      <c r="L238" s="27">
        <f>IF(ISNUMBER('Неочищенные данные'!K251), 'Неочищенные данные'!K251 * 1000, SUBSTITUTE((SUBSTITUTE('Неочищенные данные'!K251, " ", "")), ",", ".") * 1000)</f>
        <v>81691000</v>
      </c>
      <c r="M238" s="27">
        <f>IF(ISNUMBER('Неочищенные данные'!L251), 'Неочищенные данные'!L251 * 1000, SUBSTITUTE((SUBSTITUTE('Неочищенные данные'!L251, " ", "")), ",", ".") * 1000)</f>
        <v>168643000</v>
      </c>
      <c r="N238" s="27">
        <f>IF(ISNUMBER('Неочищенные данные'!M251), 'Неочищенные данные'!M251 * 1000, SUBSTITUTE((SUBSTITUTE('Неочищенные данные'!M251, " ", "")), ",", ".") * 1000)</f>
        <v>0</v>
      </c>
      <c r="O238" s="27">
        <f>IF(ISNUMBER('Неочищенные данные'!N251), 'Неочищенные данные'!N251 * 1000, SUBSTITUTE((SUBSTITUTE('Неочищенные данные'!N251, " ", "")), ",", ".") * 1000)</f>
        <v>0</v>
      </c>
      <c r="P238" s="1">
        <f>VLOOKUP(YEAR(B238), 'ИПЦ ГКС'!$B$5:$D$34, 3, TRUE)</f>
        <v>6.5699999999999932</v>
      </c>
      <c r="Q238" s="28">
        <f>VLOOKUP(B238, RUONIA!A249:B2714, 2, FALSE)</f>
        <v>5.69</v>
      </c>
      <c r="R238" s="1">
        <f>VLOOKUP(B238, Treasury!$D$1:$G$3498, 2, FALSE)</f>
        <v>0.33</v>
      </c>
      <c r="S238" s="1">
        <f>VLOOKUP(B238, Treasury!$D$1:$G$3498, 3, FALSE)</f>
        <v>1.03</v>
      </c>
      <c r="T238" s="1">
        <f>VLOOKUP(B238, Treasury!$D$1:$G$3498, 4, FALSE)</f>
        <v>2.2200000000000002</v>
      </c>
      <c r="U238" s="1">
        <f>VLOOKUP(B238, 'OFZ Yield'!$A:$M, 5, FALSE)</f>
        <v>6.44</v>
      </c>
      <c r="V238" s="1">
        <f>VLOOKUP(B238, 'OFZ Yield'!$A:$M, 7, FALSE)</f>
        <v>7.07</v>
      </c>
      <c r="W238" s="1">
        <f>VLOOKUP(B238, 'OFZ Yield'!$A:$M, 9, FALSE)</f>
        <v>7.74</v>
      </c>
      <c r="X238" s="1" t="str">
        <f>VLOOKUP(B238, IMOEX!$A$1:$B$3284, 2, FALSE)</f>
        <v>1.521,90</v>
      </c>
      <c r="Y238" s="1">
        <f t="shared" si="27"/>
        <v>2.0644012192285564</v>
      </c>
      <c r="Z238" s="1" t="e">
        <f t="shared" si="28"/>
        <v>#VALUE!</v>
      </c>
      <c r="AA238" s="1" t="e">
        <f ca="1">_xludf.IFNA(VLOOKUP(A238, 'Неочищенные данные'!A251:AI685, 35, FALSE), 0)</f>
        <v>#NAME?</v>
      </c>
      <c r="AB238" s="1">
        <f t="shared" si="29"/>
        <v>0</v>
      </c>
    </row>
    <row r="239" spans="1:28" ht="15.75" customHeight="1">
      <c r="A239" s="3" t="s">
        <v>177</v>
      </c>
      <c r="B239" s="29">
        <v>40843</v>
      </c>
      <c r="C239" s="3" t="s">
        <v>39</v>
      </c>
      <c r="D239" s="3" t="e">
        <f ca="1">_xludf.IFNA(VLOOKUP(C239, Рейтинг!$A$2:$C$22, 3, FALSE), VLOOKUP(C239, Рейтинг!$B$2:$C$22, 2, FALSE))</f>
        <v>#NAME?</v>
      </c>
      <c r="E239" s="27">
        <f>IF(ISNUMBER('Неочищенные данные'!D252), 'Неочищенные данные'!D252 * 1000, SUBSTITUTE((SUBSTITUTE('Неочищенные данные'!D252, " ", "")), ",", ".") * 1000)</f>
        <v>63013000</v>
      </c>
      <c r="F239" s="27" t="e">
        <f>IF(ISNUMBER('Неочищенные данные'!E252), 'Неочищенные данные'!E252 * 1000, SUBSTITUTE((SUBSTITUTE('Неочищенные данные'!E252, " ", "")), ",", ".") * 1000)</f>
        <v>#VALUE!</v>
      </c>
      <c r="G239" s="27">
        <f>IF(ISNUMBER('Неочищенные данные'!F252), 'Неочищенные данные'!F252 * 1000, SUBSTITUTE((SUBSTITUTE('Неочищенные данные'!F252, " ", "")), ",", ".") * 1000)</f>
        <v>2057555000</v>
      </c>
      <c r="H239" s="27">
        <f>IF(ISNUMBER('Неочищенные данные'!G252), 'Неочищенные данные'!G252 * 1000, SUBSTITUTE((SUBSTITUTE('Неочищенные данные'!G252, " ", "")), ",", ".") * 1000)</f>
        <v>0</v>
      </c>
      <c r="I239" s="27">
        <f>IF(ISNUMBER('Неочищенные данные'!H252), 'Неочищенные данные'!H252 * 1000, SUBSTITUTE((SUBSTITUTE('Неочищенные данные'!H252, " ", "")), ",", ".") * 1000)</f>
        <v>98517000</v>
      </c>
      <c r="J239" s="27" t="e">
        <f>IF(ISNUMBER('Неочищенные данные'!I252), 'Неочищенные данные'!I252 * 1000, SUBSTITUTE((SUBSTITUTE('Неочищенные данные'!I252, " ", "")), ",", ".") * 1000)</f>
        <v>#VALUE!</v>
      </c>
      <c r="K239" s="27" t="e">
        <f>IF(ISNUMBER('Неочищенные данные'!J252), 'Неочищенные данные'!J252 * 1000, SUBSTITUTE((SUBSTITUTE('Неочищенные данные'!J252, " ", "")), ",", ".") * 1000)</f>
        <v>#VALUE!</v>
      </c>
      <c r="L239" s="27">
        <f>IF(ISNUMBER('Неочищенные данные'!K252), 'Неочищенные данные'!K252 * 1000, SUBSTITUTE((SUBSTITUTE('Неочищенные данные'!K252, " ", "")), ",", ".") * 1000)</f>
        <v>81691000</v>
      </c>
      <c r="M239" s="27">
        <f>IF(ISNUMBER('Неочищенные данные'!L252), 'Неочищенные данные'!L252 * 1000, SUBSTITUTE((SUBSTITUTE('Неочищенные данные'!L252, " ", "")), ",", ".") * 1000)</f>
        <v>168643000</v>
      </c>
      <c r="N239" s="27">
        <f>IF(ISNUMBER('Неочищенные данные'!M252), 'Неочищенные данные'!M252 * 1000, SUBSTITUTE((SUBSTITUTE('Неочищенные данные'!M252, " ", "")), ",", ".") * 1000)</f>
        <v>0</v>
      </c>
      <c r="O239" s="27">
        <f>IF(ISNUMBER('Неочищенные данные'!N252), 'Неочищенные данные'!N252 * 1000, SUBSTITUTE((SUBSTITUTE('Неочищенные данные'!N252, " ", "")), ",", ".") * 1000)</f>
        <v>0</v>
      </c>
      <c r="P239" s="1">
        <f>VLOOKUP(YEAR(B239), 'ИПЦ ГКС'!$B$5:$D$34, 3, TRUE)</f>
        <v>6.0999999999999943</v>
      </c>
      <c r="Q239" s="28">
        <f>VLOOKUP(B239, RUONIA!A250:B2715, 2, FALSE)</f>
        <v>4.92</v>
      </c>
      <c r="R239" s="1">
        <f>VLOOKUP(B239, Treasury!$D$1:$G$3498, 2, FALSE)</f>
        <v>0.31</v>
      </c>
      <c r="S239" s="1">
        <f>VLOOKUP(B239, Treasury!$D$1:$G$3498, 3, FALSE)</f>
        <v>1.2</v>
      </c>
      <c r="T239" s="1">
        <f>VLOOKUP(B239, Treasury!$D$1:$G$3498, 4, FALSE)</f>
        <v>2.42</v>
      </c>
      <c r="U239" s="1">
        <f>VLOOKUP(B239, 'OFZ Yield'!$A:$M, 5, FALSE)</f>
        <v>6.2</v>
      </c>
      <c r="V239" s="1">
        <f>VLOOKUP(B239, 'OFZ Yield'!$A:$M, 7, FALSE)</f>
        <v>7.76</v>
      </c>
      <c r="W239" s="1">
        <f>VLOOKUP(B239, 'OFZ Yield'!$A:$M, 9, FALSE)</f>
        <v>8.1999999999999993</v>
      </c>
      <c r="X239" s="1" t="str">
        <f>VLOOKUP(B239, IMOEX!$A$1:$B$3284, 2, FALSE)</f>
        <v>1.525,52</v>
      </c>
      <c r="Y239" s="1">
        <f t="shared" si="27"/>
        <v>2.0644012192285564</v>
      </c>
      <c r="Z239" s="1" t="e">
        <f t="shared" si="28"/>
        <v>#VALUE!</v>
      </c>
      <c r="AA239" s="1" t="e">
        <f ca="1">_xludf.IFNA(VLOOKUP(A239, 'Неочищенные данные'!A252:AI686, 35, FALSE), 0)</f>
        <v>#NAME?</v>
      </c>
      <c r="AB239" s="1">
        <f t="shared" si="29"/>
        <v>0</v>
      </c>
    </row>
    <row r="240" spans="1:28" ht="15.75" customHeight="1">
      <c r="A240" s="3" t="s">
        <v>177</v>
      </c>
      <c r="B240" s="29">
        <v>40834</v>
      </c>
      <c r="C240" s="3" t="s">
        <v>39</v>
      </c>
      <c r="D240" s="3" t="e">
        <f ca="1">_xludf.IFNA(VLOOKUP(C240, Рейтинг!$A$2:$C$22, 3, FALSE), VLOOKUP(C240, Рейтинг!$B$2:$C$22, 2, FALSE))</f>
        <v>#NAME?</v>
      </c>
      <c r="E240" s="27">
        <f>IF(ISNUMBER('Неочищенные данные'!D253), 'Неочищенные данные'!D253 * 1000, SUBSTITUTE((SUBSTITUTE('Неочищенные данные'!D253, " ", "")), ",", ".") * 1000)</f>
        <v>63013000</v>
      </c>
      <c r="F240" s="27" t="e">
        <f>IF(ISNUMBER('Неочищенные данные'!E253), 'Неочищенные данные'!E253 * 1000, SUBSTITUTE((SUBSTITUTE('Неочищенные данные'!E253, " ", "")), ",", ".") * 1000)</f>
        <v>#VALUE!</v>
      </c>
      <c r="G240" s="27">
        <f>IF(ISNUMBER('Неочищенные данные'!F253), 'Неочищенные данные'!F253 * 1000, SUBSTITUTE((SUBSTITUTE('Неочищенные данные'!F253, " ", "")), ",", ".") * 1000)</f>
        <v>2057555000</v>
      </c>
      <c r="H240" s="27">
        <f>IF(ISNUMBER('Неочищенные данные'!G253), 'Неочищенные данные'!G253 * 1000, SUBSTITUTE((SUBSTITUTE('Неочищенные данные'!G253, " ", "")), ",", ".") * 1000)</f>
        <v>0</v>
      </c>
      <c r="I240" s="27">
        <f>IF(ISNUMBER('Неочищенные данные'!H253), 'Неочищенные данные'!H253 * 1000, SUBSTITUTE((SUBSTITUTE('Неочищенные данные'!H253, " ", "")), ",", ".") * 1000)</f>
        <v>98517000</v>
      </c>
      <c r="J240" s="27" t="e">
        <f>IF(ISNUMBER('Неочищенные данные'!I253), 'Неочищенные данные'!I253 * 1000, SUBSTITUTE((SUBSTITUTE('Неочищенные данные'!I253, " ", "")), ",", ".") * 1000)</f>
        <v>#VALUE!</v>
      </c>
      <c r="K240" s="27" t="e">
        <f>IF(ISNUMBER('Неочищенные данные'!J253), 'Неочищенные данные'!J253 * 1000, SUBSTITUTE((SUBSTITUTE('Неочищенные данные'!J253, " ", "")), ",", ".") * 1000)</f>
        <v>#VALUE!</v>
      </c>
      <c r="L240" s="27">
        <f>IF(ISNUMBER('Неочищенные данные'!K253), 'Неочищенные данные'!K253 * 1000, SUBSTITUTE((SUBSTITUTE('Неочищенные данные'!K253, " ", "")), ",", ".") * 1000)</f>
        <v>81691000</v>
      </c>
      <c r="M240" s="27">
        <f>IF(ISNUMBER('Неочищенные данные'!L253), 'Неочищенные данные'!L253 * 1000, SUBSTITUTE((SUBSTITUTE('Неочищенные данные'!L253, " ", "")), ",", ".") * 1000)</f>
        <v>168643000</v>
      </c>
      <c r="N240" s="27">
        <f>IF(ISNUMBER('Неочищенные данные'!M253), 'Неочищенные данные'!M253 * 1000, SUBSTITUTE((SUBSTITUTE('Неочищенные данные'!M253, " ", "")), ",", ".") * 1000)</f>
        <v>0</v>
      </c>
      <c r="O240" s="27">
        <f>IF(ISNUMBER('Неочищенные данные'!N253), 'Неочищенные данные'!N253 * 1000, SUBSTITUTE((SUBSTITUTE('Неочищенные данные'!N253, " ", "")), ",", ".") * 1000)</f>
        <v>0</v>
      </c>
      <c r="P240" s="1">
        <f>VLOOKUP(YEAR(B240), 'ИПЦ ГКС'!$B$5:$D$34, 3, TRUE)</f>
        <v>6.0999999999999943</v>
      </c>
      <c r="Q240" s="28">
        <f>VLOOKUP(B240, RUONIA!A251:B2716, 2, FALSE)</f>
        <v>5.04</v>
      </c>
      <c r="R240" s="1">
        <f>VLOOKUP(B240, Treasury!$D$1:$G$3498, 2, FALSE)</f>
        <v>0.28000000000000003</v>
      </c>
      <c r="S240" s="1">
        <f>VLOOKUP(B240, Treasury!$D$1:$G$3498, 3, FALSE)</f>
        <v>1.07</v>
      </c>
      <c r="T240" s="1">
        <f>VLOOKUP(B240, Treasury!$D$1:$G$3498, 4, FALSE)</f>
        <v>2.19</v>
      </c>
      <c r="U240" s="1">
        <f>VLOOKUP(B240, 'OFZ Yield'!$A:$M, 5, FALSE)</f>
        <v>6.55</v>
      </c>
      <c r="V240" s="1">
        <f>VLOOKUP(B240, 'OFZ Yield'!$A:$M, 7, FALSE)</f>
        <v>8.19</v>
      </c>
      <c r="W240" s="1">
        <f>VLOOKUP(B240, 'OFZ Yield'!$A:$M, 9, FALSE)</f>
        <v>8.65</v>
      </c>
      <c r="X240" s="1" t="str">
        <f>VLOOKUP(B240, IMOEX!$A$1:$B$3284, 2, FALSE)</f>
        <v>1.425,24</v>
      </c>
      <c r="Y240" s="1">
        <f t="shared" si="27"/>
        <v>2.0644012192285564</v>
      </c>
      <c r="Z240" s="1" t="e">
        <f t="shared" si="28"/>
        <v>#VALUE!</v>
      </c>
      <c r="AA240" s="1" t="e">
        <f ca="1">_xludf.IFNA(VLOOKUP(A240, 'Неочищенные данные'!A253:AI687, 35, FALSE), 0)</f>
        <v>#NAME?</v>
      </c>
      <c r="AB240" s="1">
        <f t="shared" si="29"/>
        <v>0</v>
      </c>
    </row>
    <row r="241" spans="1:28" ht="15.75" customHeight="1">
      <c r="A241" s="3" t="s">
        <v>177</v>
      </c>
      <c r="B241" s="29">
        <v>40381</v>
      </c>
      <c r="C241" s="3" t="s">
        <v>39</v>
      </c>
      <c r="D241" s="3" t="e">
        <f ca="1">_xludf.IFNA(VLOOKUP(C241, Рейтинг!$A$2:$C$22, 3, FALSE), VLOOKUP(C241, Рейтинг!$B$2:$C$22, 2, FALSE))</f>
        <v>#NAME?</v>
      </c>
      <c r="E241" s="27">
        <f>IF(ISNUMBER('Неочищенные данные'!D254), 'Неочищенные данные'!D254 * 1000, SUBSTITUTE((SUBSTITUTE('Неочищенные данные'!D254, " ", "")), ",", ".") * 1000)</f>
        <v>13058000</v>
      </c>
      <c r="F241" s="27" t="e">
        <f>IF(ISNUMBER('Неочищенные данные'!E254), 'Неочищенные данные'!E254 * 1000, SUBSTITUTE((SUBSTITUTE('Неочищенные данные'!E254, " ", "")), ",", ".") * 1000)</f>
        <v>#VALUE!</v>
      </c>
      <c r="G241" s="27">
        <f>IF(ISNUMBER('Неочищенные данные'!F254), 'Неочищенные данные'!F254 * 1000, SUBSTITUTE((SUBSTITUTE('Неочищенные данные'!F254, " ", "")), ",", ".") * 1000)</f>
        <v>1483087000</v>
      </c>
      <c r="H241" s="27">
        <f>IF(ISNUMBER('Неочищенные данные'!G254), 'Неочищенные данные'!G254 * 1000, SUBSTITUTE((SUBSTITUTE('Неочищенные данные'!G254, " ", "")), ",", ".") * 1000)</f>
        <v>0</v>
      </c>
      <c r="I241" s="27">
        <f>IF(ISNUMBER('Неочищенные данные'!H254), 'Неочищенные данные'!H254 * 1000, SUBSTITUTE((SUBSTITUTE('Неочищенные данные'!H254, " ", "")), ",", ".") * 1000)</f>
        <v>35967000</v>
      </c>
      <c r="J241" s="27" t="e">
        <f>IF(ISNUMBER('Неочищенные данные'!I254), 'Неочищенные данные'!I254 * 1000, SUBSTITUTE((SUBSTITUTE('Неочищенные данные'!I254, " ", "")), ",", ".") * 1000)</f>
        <v>#VALUE!</v>
      </c>
      <c r="K241" s="27" t="e">
        <f>IF(ISNUMBER('Неочищенные данные'!J254), 'Неочищенные данные'!J254 * 1000, SUBSTITUTE((SUBSTITUTE('Неочищенные данные'!J254, " ", "")), ",", ".") * 1000)</f>
        <v>#VALUE!</v>
      </c>
      <c r="L241" s="27">
        <f>IF(ISNUMBER('Неочищенные данные'!K254), 'Неочищенные данные'!K254 * 1000, SUBSTITUTE((SUBSTITUTE('Неочищенные данные'!K254, " ", "")), ",", ".") * 1000)</f>
        <v>53615000</v>
      </c>
      <c r="M241" s="27">
        <f>IF(ISNUMBER('Неочищенные данные'!L254), 'Неочищенные данные'!L254 * 1000, SUBSTITUTE((SUBSTITUTE('Неочищенные данные'!L254, " ", "")), ",", ".") * 1000)</f>
        <v>140439000</v>
      </c>
      <c r="N241" s="27">
        <f>IF(ISNUMBER('Неочищенные данные'!M254), 'Неочищенные данные'!M254 * 1000, SUBSTITUTE((SUBSTITUTE('Неочищенные данные'!M254, " ", "")), ",", ".") * 1000)</f>
        <v>0</v>
      </c>
      <c r="O241" s="27">
        <f>IF(ISNUMBER('Неочищенные данные'!N254), 'Неочищенные данные'!N254 * 1000, SUBSTITUTE((SUBSTITUTE('Неочищенные данные'!N254, " ", "")), ",", ".") * 1000)</f>
        <v>0</v>
      </c>
      <c r="P241" s="1">
        <f>VLOOKUP(YEAR(B241), 'ИПЦ ГКС'!$B$5:$D$34, 3, TRUE)</f>
        <v>8.7800000000000011</v>
      </c>
      <c r="Q241" s="1" t="e">
        <f>VLOOKUP(B241, RUONIA!A252:B2717, 2, FALSE)</f>
        <v>#N/A</v>
      </c>
      <c r="R241" s="1">
        <f>VLOOKUP(B241, Treasury!$D$1:$G$3498, 2, FALSE)</f>
        <v>0.6</v>
      </c>
      <c r="S241" s="1">
        <f>VLOOKUP(B241, Treasury!$D$1:$G$3498, 3, FALSE)</f>
        <v>1.69</v>
      </c>
      <c r="T241" s="1">
        <f>VLOOKUP(B241, Treasury!$D$1:$G$3498, 4, FALSE)</f>
        <v>2.96</v>
      </c>
      <c r="U241" s="1" t="e">
        <f>VLOOKUP(B241, 'OFZ Yield'!$A:$M, 5, FALSE)</f>
        <v>#N/A</v>
      </c>
      <c r="V241" s="1" t="e">
        <f>VLOOKUP(B241, 'OFZ Yield'!$A:$M, 7, FALSE)</f>
        <v>#N/A</v>
      </c>
      <c r="W241" s="1" t="e">
        <f>VLOOKUP(B241, 'OFZ Yield'!$A:$M, 9, FALSE)</f>
        <v>#N/A</v>
      </c>
      <c r="X241" s="1" t="str">
        <f>VLOOKUP(B241, IMOEX!$A$1:$B$3284, 2, FALSE)</f>
        <v>1.381,36</v>
      </c>
      <c r="Y241" s="1">
        <f t="shared" si="27"/>
        <v>2.6193975566539214</v>
      </c>
      <c r="Z241" s="1" t="e">
        <f t="shared" si="28"/>
        <v>#VALUE!</v>
      </c>
      <c r="AA241" s="1" t="e">
        <f ca="1">_xludf.IFNA(VLOOKUP(A241, 'Неочищенные данные'!A254:AI688, 35, FALSE), 0)</f>
        <v>#NAME?</v>
      </c>
      <c r="AB241" s="1">
        <f t="shared" si="29"/>
        <v>0</v>
      </c>
    </row>
    <row r="242" spans="1:28" ht="15.75" hidden="1" customHeight="1">
      <c r="A242" s="3" t="s">
        <v>260</v>
      </c>
      <c r="B242" s="41">
        <v>41610</v>
      </c>
      <c r="C242" s="3" t="s">
        <v>239</v>
      </c>
      <c r="D242" s="3"/>
      <c r="E242" s="27" t="e">
        <f>IF(ISNUMBER('Неочищенные данные'!D255), 'Неочищенные данные'!D255 * 1000, SUBSTITUTE((SUBSTITUTE('Неочищенные данные'!D255, " ", "")), ",", ".") * 1000)</f>
        <v>#VALUE!</v>
      </c>
      <c r="F242" s="27" t="e">
        <f>IF(ISNUMBER('Неочищенные данные'!E255), 'Неочищенные данные'!E255 * 1000, SUBSTITUTE((SUBSTITUTE('Неочищенные данные'!E255, " ", "")), ",", ".") * 1000)</f>
        <v>#VALUE!</v>
      </c>
      <c r="G242" s="27" t="e">
        <f>IF(ISNUMBER('Неочищенные данные'!F255), 'Неочищенные данные'!F255 * 1000, SUBSTITUTE((SUBSTITUTE('Неочищенные данные'!F255, " ", "")), ",", ".") * 1000)</f>
        <v>#VALUE!</v>
      </c>
      <c r="H242" s="27" t="e">
        <f>IF(ISNUMBER('Неочищенные данные'!G255), 'Неочищенные данные'!G255 * 1000, SUBSTITUTE((SUBSTITUTE('Неочищенные данные'!G255, " ", "")), ",", ".") * 1000)</f>
        <v>#VALUE!</v>
      </c>
      <c r="I242" s="27" t="e">
        <f>IF(ISNUMBER('Неочищенные данные'!H255), 'Неочищенные данные'!H255 * 1000, SUBSTITUTE((SUBSTITUTE('Неочищенные данные'!H255, " ", "")), ",", ".") * 1000)</f>
        <v>#VALUE!</v>
      </c>
      <c r="J242" s="27" t="e">
        <f>IF(ISNUMBER('Неочищенные данные'!I255), 'Неочищенные данные'!I255 * 1000, SUBSTITUTE((SUBSTITUTE('Неочищенные данные'!I255, " ", "")), ",", ".") * 1000)</f>
        <v>#VALUE!</v>
      </c>
      <c r="K242" s="27" t="e">
        <f>IF(ISNUMBER('Неочищенные данные'!J255), 'Неочищенные данные'!J255 * 1000, SUBSTITUTE((SUBSTITUTE('Неочищенные данные'!J255, " ", "")), ",", ".") * 1000)</f>
        <v>#VALUE!</v>
      </c>
      <c r="L242" s="27" t="e">
        <f>IF(ISNUMBER('Неочищенные данные'!K255), 'Неочищенные данные'!K255 * 1000, SUBSTITUTE((SUBSTITUTE('Неочищенные данные'!K255, " ", "")), ",", ".") * 1000)</f>
        <v>#VALUE!</v>
      </c>
      <c r="M242" s="27" t="e">
        <f>IF(ISNUMBER('Неочищенные данные'!L255), 'Неочищенные данные'!L255 * 1000, SUBSTITUTE((SUBSTITUTE('Неочищенные данные'!L255, " ", "")), ",", ".") * 1000)</f>
        <v>#VALUE!</v>
      </c>
      <c r="N242" s="27" t="e">
        <f>IF(ISNUMBER('Неочищенные данные'!M255), 'Неочищенные данные'!M255 * 1000, SUBSTITUTE((SUBSTITUTE('Неочищенные данные'!M255, " ", "")), ",", ".") * 1000)</f>
        <v>#VALUE!</v>
      </c>
      <c r="O242" s="27" t="e">
        <f>IF(ISNUMBER('Неочищенные данные'!N255), 'Неочищенные данные'!N255 * 1000, SUBSTITUTE((SUBSTITUTE('Неочищенные данные'!N255, " ", "")), ",", ".") * 1000)</f>
        <v>#VALUE!</v>
      </c>
    </row>
    <row r="243" spans="1:28" ht="15.75" hidden="1" customHeight="1">
      <c r="A243" s="3" t="s">
        <v>260</v>
      </c>
      <c r="B243" s="41">
        <v>41220</v>
      </c>
      <c r="C243" s="3" t="s">
        <v>37</v>
      </c>
      <c r="D243" s="3"/>
      <c r="E243" s="27" t="e">
        <f>IF(ISNUMBER('Неочищенные данные'!D256), 'Неочищенные данные'!D256 * 1000, SUBSTITUTE((SUBSTITUTE('Неочищенные данные'!D256, " ", "")), ",", ".") * 1000)</f>
        <v>#VALUE!</v>
      </c>
      <c r="F243" s="27" t="e">
        <f>IF(ISNUMBER('Неочищенные данные'!E256), 'Неочищенные данные'!E256 * 1000, SUBSTITUTE((SUBSTITUTE('Неочищенные данные'!E256, " ", "")), ",", ".") * 1000)</f>
        <v>#VALUE!</v>
      </c>
      <c r="G243" s="27" t="e">
        <f>IF(ISNUMBER('Неочищенные данные'!F256), 'Неочищенные данные'!F256 * 1000, SUBSTITUTE((SUBSTITUTE('Неочищенные данные'!F256, " ", "")), ",", ".") * 1000)</f>
        <v>#VALUE!</v>
      </c>
      <c r="H243" s="27" t="e">
        <f>IF(ISNUMBER('Неочищенные данные'!G256), 'Неочищенные данные'!G256 * 1000, SUBSTITUTE((SUBSTITUTE('Неочищенные данные'!G256, " ", "")), ",", ".") * 1000)</f>
        <v>#VALUE!</v>
      </c>
      <c r="I243" s="27" t="e">
        <f>IF(ISNUMBER('Неочищенные данные'!H256), 'Неочищенные данные'!H256 * 1000, SUBSTITUTE((SUBSTITUTE('Неочищенные данные'!H256, " ", "")), ",", ".") * 1000)</f>
        <v>#VALUE!</v>
      </c>
      <c r="J243" s="27" t="e">
        <f>IF(ISNUMBER('Неочищенные данные'!I256), 'Неочищенные данные'!I256 * 1000, SUBSTITUTE((SUBSTITUTE('Неочищенные данные'!I256, " ", "")), ",", ".") * 1000)</f>
        <v>#VALUE!</v>
      </c>
      <c r="K243" s="27" t="e">
        <f>IF(ISNUMBER('Неочищенные данные'!J256), 'Неочищенные данные'!J256 * 1000, SUBSTITUTE((SUBSTITUTE('Неочищенные данные'!J256, " ", "")), ",", ".") * 1000)</f>
        <v>#VALUE!</v>
      </c>
      <c r="L243" s="27" t="e">
        <f>IF(ISNUMBER('Неочищенные данные'!K256), 'Неочищенные данные'!K256 * 1000, SUBSTITUTE((SUBSTITUTE('Неочищенные данные'!K256, " ", "")), ",", ".") * 1000)</f>
        <v>#VALUE!</v>
      </c>
      <c r="M243" s="27" t="e">
        <f>IF(ISNUMBER('Неочищенные данные'!L256), 'Неочищенные данные'!L256 * 1000, SUBSTITUTE((SUBSTITUTE('Неочищенные данные'!L256, " ", "")), ",", ".") * 1000)</f>
        <v>#VALUE!</v>
      </c>
      <c r="N243" s="27" t="e">
        <f>IF(ISNUMBER('Неочищенные данные'!M256), 'Неочищенные данные'!M256 * 1000, SUBSTITUTE((SUBSTITUTE('Неочищенные данные'!M256, " ", "")), ",", ".") * 1000)</f>
        <v>#VALUE!</v>
      </c>
      <c r="O243" s="27" t="e">
        <f>IF(ISNUMBER('Неочищенные данные'!N256), 'Неочищенные данные'!N256 * 1000, SUBSTITUTE((SUBSTITUTE('Неочищенные данные'!N256, " ", "")), ",", ".") * 1000)</f>
        <v>#VALUE!</v>
      </c>
    </row>
    <row r="244" spans="1:28" ht="15.75" hidden="1" customHeight="1">
      <c r="A244" s="3" t="s">
        <v>260</v>
      </c>
      <c r="B244" s="42">
        <v>40843</v>
      </c>
      <c r="C244" s="3" t="s">
        <v>39</v>
      </c>
      <c r="D244" s="3"/>
      <c r="E244" s="27" t="e">
        <f>IF(ISNUMBER('Неочищенные данные'!D257), 'Неочищенные данные'!D257 * 1000, SUBSTITUTE((SUBSTITUTE('Неочищенные данные'!D257, " ", "")), ",", ".") * 1000)</f>
        <v>#VALUE!</v>
      </c>
      <c r="F244" s="27" t="e">
        <f>IF(ISNUMBER('Неочищенные данные'!E257), 'Неочищенные данные'!E257 * 1000, SUBSTITUTE((SUBSTITUTE('Неочищенные данные'!E257, " ", "")), ",", ".") * 1000)</f>
        <v>#VALUE!</v>
      </c>
      <c r="G244" s="27" t="e">
        <f>IF(ISNUMBER('Неочищенные данные'!F257), 'Неочищенные данные'!F257 * 1000, SUBSTITUTE((SUBSTITUTE('Неочищенные данные'!F257, " ", "")), ",", ".") * 1000)</f>
        <v>#VALUE!</v>
      </c>
      <c r="H244" s="27" t="e">
        <f>IF(ISNUMBER('Неочищенные данные'!G257), 'Неочищенные данные'!G257 * 1000, SUBSTITUTE((SUBSTITUTE('Неочищенные данные'!G257, " ", "")), ",", ".") * 1000)</f>
        <v>#VALUE!</v>
      </c>
      <c r="I244" s="27" t="e">
        <f>IF(ISNUMBER('Неочищенные данные'!H257), 'Неочищенные данные'!H257 * 1000, SUBSTITUTE((SUBSTITUTE('Неочищенные данные'!H257, " ", "")), ",", ".") * 1000)</f>
        <v>#VALUE!</v>
      </c>
      <c r="J244" s="27" t="e">
        <f>IF(ISNUMBER('Неочищенные данные'!I257), 'Неочищенные данные'!I257 * 1000, SUBSTITUTE((SUBSTITUTE('Неочищенные данные'!I257, " ", "")), ",", ".") * 1000)</f>
        <v>#VALUE!</v>
      </c>
      <c r="K244" s="27" t="e">
        <f>IF(ISNUMBER('Неочищенные данные'!J257), 'Неочищенные данные'!J257 * 1000, SUBSTITUTE((SUBSTITUTE('Неочищенные данные'!J257, " ", "")), ",", ".") * 1000)</f>
        <v>#VALUE!</v>
      </c>
      <c r="L244" s="27" t="e">
        <f>IF(ISNUMBER('Неочищенные данные'!K257), 'Неочищенные данные'!K257 * 1000, SUBSTITUTE((SUBSTITUTE('Неочищенные данные'!K257, " ", "")), ",", ".") * 1000)</f>
        <v>#VALUE!</v>
      </c>
      <c r="M244" s="27" t="e">
        <f>IF(ISNUMBER('Неочищенные данные'!L257), 'Неочищенные данные'!L257 * 1000, SUBSTITUTE((SUBSTITUTE('Неочищенные данные'!L257, " ", "")), ",", ".") * 1000)</f>
        <v>#VALUE!</v>
      </c>
      <c r="N244" s="27" t="e">
        <f>IF(ISNUMBER('Неочищенные данные'!M257), 'Неочищенные данные'!M257 * 1000, SUBSTITUTE((SUBSTITUTE('Неочищенные данные'!M257, " ", "")), ",", ".") * 1000)</f>
        <v>#VALUE!</v>
      </c>
      <c r="O244" s="27" t="e">
        <f>IF(ISNUMBER('Неочищенные данные'!N257), 'Неочищенные данные'!N257 * 1000, SUBSTITUTE((SUBSTITUTE('Неочищенные данные'!N257, " ", "")), ",", ".") * 1000)</f>
        <v>#VALUE!</v>
      </c>
    </row>
    <row r="245" spans="1:28" ht="15.75" hidden="1" customHeight="1">
      <c r="A245" s="3" t="s">
        <v>260</v>
      </c>
      <c r="B245" s="42">
        <v>40834</v>
      </c>
      <c r="C245" s="3" t="s">
        <v>39</v>
      </c>
      <c r="D245" s="3"/>
      <c r="E245" s="27" t="e">
        <f>IF(ISNUMBER('Неочищенные данные'!D258), 'Неочищенные данные'!D258 * 1000, SUBSTITUTE((SUBSTITUTE('Неочищенные данные'!D258, " ", "")), ",", ".") * 1000)</f>
        <v>#VALUE!</v>
      </c>
      <c r="F245" s="27" t="e">
        <f>IF(ISNUMBER('Неочищенные данные'!E258), 'Неочищенные данные'!E258 * 1000, SUBSTITUTE((SUBSTITUTE('Неочищенные данные'!E258, " ", "")), ",", ".") * 1000)</f>
        <v>#VALUE!</v>
      </c>
      <c r="G245" s="27" t="e">
        <f>IF(ISNUMBER('Неочищенные данные'!F258), 'Неочищенные данные'!F258 * 1000, SUBSTITUTE((SUBSTITUTE('Неочищенные данные'!F258, " ", "")), ",", ".") * 1000)</f>
        <v>#VALUE!</v>
      </c>
      <c r="H245" s="27" t="e">
        <f>IF(ISNUMBER('Неочищенные данные'!G258), 'Неочищенные данные'!G258 * 1000, SUBSTITUTE((SUBSTITUTE('Неочищенные данные'!G258, " ", "")), ",", ".") * 1000)</f>
        <v>#VALUE!</v>
      </c>
      <c r="I245" s="27" t="e">
        <f>IF(ISNUMBER('Неочищенные данные'!H258), 'Неочищенные данные'!H258 * 1000, SUBSTITUTE((SUBSTITUTE('Неочищенные данные'!H258, " ", "")), ",", ".") * 1000)</f>
        <v>#VALUE!</v>
      </c>
      <c r="J245" s="27" t="e">
        <f>IF(ISNUMBER('Неочищенные данные'!I258), 'Неочищенные данные'!I258 * 1000, SUBSTITUTE((SUBSTITUTE('Неочищенные данные'!I258, " ", "")), ",", ".") * 1000)</f>
        <v>#VALUE!</v>
      </c>
      <c r="K245" s="27" t="e">
        <f>IF(ISNUMBER('Неочищенные данные'!J258), 'Неочищенные данные'!J258 * 1000, SUBSTITUTE((SUBSTITUTE('Неочищенные данные'!J258, " ", "")), ",", ".") * 1000)</f>
        <v>#VALUE!</v>
      </c>
      <c r="L245" s="27" t="e">
        <f>IF(ISNUMBER('Неочищенные данные'!K258), 'Неочищенные данные'!K258 * 1000, SUBSTITUTE((SUBSTITUTE('Неочищенные данные'!K258, " ", "")), ",", ".") * 1000)</f>
        <v>#VALUE!</v>
      </c>
      <c r="M245" s="27" t="e">
        <f>IF(ISNUMBER('Неочищенные данные'!L258), 'Неочищенные данные'!L258 * 1000, SUBSTITUTE((SUBSTITUTE('Неочищенные данные'!L258, " ", "")), ",", ".") * 1000)</f>
        <v>#VALUE!</v>
      </c>
      <c r="N245" s="27" t="e">
        <f>IF(ISNUMBER('Неочищенные данные'!M258), 'Неочищенные данные'!M258 * 1000, SUBSTITUTE((SUBSTITUTE('Неочищенные данные'!M258, " ", "")), ",", ".") * 1000)</f>
        <v>#VALUE!</v>
      </c>
      <c r="O245" s="27" t="e">
        <f>IF(ISNUMBER('Неочищенные данные'!N258), 'Неочищенные данные'!N258 * 1000, SUBSTITUTE((SUBSTITUTE('Неочищенные данные'!N258, " ", "")), ",", ".") * 1000)</f>
        <v>#VALUE!</v>
      </c>
    </row>
    <row r="246" spans="1:28" ht="15.75" hidden="1" customHeight="1">
      <c r="A246" s="3" t="s">
        <v>260</v>
      </c>
      <c r="B246" s="41">
        <v>40813</v>
      </c>
      <c r="C246" s="3" t="s">
        <v>39</v>
      </c>
      <c r="D246" s="3"/>
      <c r="E246" s="27" t="e">
        <f>IF(ISNUMBER('Неочищенные данные'!D259), 'Неочищенные данные'!D259 * 1000, SUBSTITUTE((SUBSTITUTE('Неочищенные данные'!D259, " ", "")), ",", ".") * 1000)</f>
        <v>#VALUE!</v>
      </c>
      <c r="F246" s="27" t="e">
        <f>IF(ISNUMBER('Неочищенные данные'!E259), 'Неочищенные данные'!E259 * 1000, SUBSTITUTE((SUBSTITUTE('Неочищенные данные'!E259, " ", "")), ",", ".") * 1000)</f>
        <v>#VALUE!</v>
      </c>
      <c r="G246" s="27" t="e">
        <f>IF(ISNUMBER('Неочищенные данные'!F259), 'Неочищенные данные'!F259 * 1000, SUBSTITUTE((SUBSTITUTE('Неочищенные данные'!F259, " ", "")), ",", ".") * 1000)</f>
        <v>#VALUE!</v>
      </c>
      <c r="H246" s="27" t="e">
        <f>IF(ISNUMBER('Неочищенные данные'!G259), 'Неочищенные данные'!G259 * 1000, SUBSTITUTE((SUBSTITUTE('Неочищенные данные'!G259, " ", "")), ",", ".") * 1000)</f>
        <v>#VALUE!</v>
      </c>
      <c r="I246" s="27" t="e">
        <f>IF(ISNUMBER('Неочищенные данные'!H259), 'Неочищенные данные'!H259 * 1000, SUBSTITUTE((SUBSTITUTE('Неочищенные данные'!H259, " ", "")), ",", ".") * 1000)</f>
        <v>#VALUE!</v>
      </c>
      <c r="J246" s="27" t="e">
        <f>IF(ISNUMBER('Неочищенные данные'!I259), 'Неочищенные данные'!I259 * 1000, SUBSTITUTE((SUBSTITUTE('Неочищенные данные'!I259, " ", "")), ",", ".") * 1000)</f>
        <v>#VALUE!</v>
      </c>
      <c r="K246" s="27" t="e">
        <f>IF(ISNUMBER('Неочищенные данные'!J259), 'Неочищенные данные'!J259 * 1000, SUBSTITUTE((SUBSTITUTE('Неочищенные данные'!J259, " ", "")), ",", ".") * 1000)</f>
        <v>#VALUE!</v>
      </c>
      <c r="L246" s="27" t="e">
        <f>IF(ISNUMBER('Неочищенные данные'!K259), 'Неочищенные данные'!K259 * 1000, SUBSTITUTE((SUBSTITUTE('Неочищенные данные'!K259, " ", "")), ",", ".") * 1000)</f>
        <v>#VALUE!</v>
      </c>
      <c r="M246" s="27" t="e">
        <f>IF(ISNUMBER('Неочищенные данные'!L259), 'Неочищенные данные'!L259 * 1000, SUBSTITUTE((SUBSTITUTE('Неочищенные данные'!L259, " ", "")), ",", ".") * 1000)</f>
        <v>#VALUE!</v>
      </c>
      <c r="N246" s="27" t="e">
        <f>IF(ISNUMBER('Неочищенные данные'!M259), 'Неочищенные данные'!M259 * 1000, SUBSTITUTE((SUBSTITUTE('Неочищенные данные'!M259, " ", "")), ",", ".") * 1000)</f>
        <v>#VALUE!</v>
      </c>
      <c r="O246" s="27" t="e">
        <f>IF(ISNUMBER('Неочищенные данные'!N259), 'Неочищенные данные'!N259 * 1000, SUBSTITUTE((SUBSTITUTE('Неочищенные данные'!N259, " ", "")), ",", ".") * 1000)</f>
        <v>#VALUE!</v>
      </c>
    </row>
    <row r="247" spans="1:28" ht="15.75" hidden="1" customHeight="1">
      <c r="A247" s="3" t="s">
        <v>185</v>
      </c>
      <c r="B247" s="41">
        <v>42620</v>
      </c>
      <c r="C247" s="3" t="s">
        <v>239</v>
      </c>
      <c r="D247" s="3"/>
      <c r="E247" s="27" t="e">
        <f>IF(ISNUMBER('Неочищенные данные'!D260), 'Неочищенные данные'!D260 * 1000, SUBSTITUTE((SUBSTITUTE('Неочищенные данные'!D260, " ", "")), ",", ".") * 1000)</f>
        <v>#VALUE!</v>
      </c>
      <c r="F247" s="27" t="e">
        <f>IF(ISNUMBER('Неочищенные данные'!E260), 'Неочищенные данные'!E260 * 1000, SUBSTITUTE((SUBSTITUTE('Неочищенные данные'!E260, " ", "")), ",", ".") * 1000)</f>
        <v>#VALUE!</v>
      </c>
      <c r="G247" s="27" t="e">
        <f>IF(ISNUMBER('Неочищенные данные'!F260), 'Неочищенные данные'!F260 * 1000, SUBSTITUTE((SUBSTITUTE('Неочищенные данные'!F260, " ", "")), ",", ".") * 1000)</f>
        <v>#VALUE!</v>
      </c>
      <c r="H247" s="27" t="e">
        <f>IF(ISNUMBER('Неочищенные данные'!G260), 'Неочищенные данные'!G260 * 1000, SUBSTITUTE((SUBSTITUTE('Неочищенные данные'!G260, " ", "")), ",", ".") * 1000)</f>
        <v>#VALUE!</v>
      </c>
      <c r="I247" s="27" t="e">
        <f>IF(ISNUMBER('Неочищенные данные'!H260), 'Неочищенные данные'!H260 * 1000, SUBSTITUTE((SUBSTITUTE('Неочищенные данные'!H260, " ", "")), ",", ".") * 1000)</f>
        <v>#VALUE!</v>
      </c>
      <c r="J247" s="27" t="e">
        <f>IF(ISNUMBER('Неочищенные данные'!I260), 'Неочищенные данные'!I260 * 1000, SUBSTITUTE((SUBSTITUTE('Неочищенные данные'!I260, " ", "")), ",", ".") * 1000)</f>
        <v>#VALUE!</v>
      </c>
      <c r="K247" s="27" t="e">
        <f>IF(ISNUMBER('Неочищенные данные'!J260), 'Неочищенные данные'!J260 * 1000, SUBSTITUTE((SUBSTITUTE('Неочищенные данные'!J260, " ", "")), ",", ".") * 1000)</f>
        <v>#VALUE!</v>
      </c>
      <c r="L247" s="27" t="e">
        <f>IF(ISNUMBER('Неочищенные данные'!K260), 'Неочищенные данные'!K260 * 1000, SUBSTITUTE((SUBSTITUTE('Неочищенные данные'!K260, " ", "")), ",", ".") * 1000)</f>
        <v>#VALUE!</v>
      </c>
      <c r="M247" s="27" t="e">
        <f>IF(ISNUMBER('Неочищенные данные'!L260), 'Неочищенные данные'!L260 * 1000, SUBSTITUTE((SUBSTITUTE('Неочищенные данные'!L260, " ", "")), ",", ".") * 1000)</f>
        <v>#VALUE!</v>
      </c>
      <c r="N247" s="27" t="e">
        <f>IF(ISNUMBER('Неочищенные данные'!M260), 'Неочищенные данные'!M260 * 1000, SUBSTITUTE((SUBSTITUTE('Неочищенные данные'!M260, " ", "")), ",", ".") * 1000)</f>
        <v>#VALUE!</v>
      </c>
      <c r="O247" s="27" t="e">
        <f>IF(ISNUMBER('Неочищенные данные'!N260), 'Неочищенные данные'!N260 * 1000, SUBSTITUTE((SUBSTITUTE('Неочищенные данные'!N260, " ", "")), ",", ".") * 1000)</f>
        <v>#VALUE!</v>
      </c>
    </row>
    <row r="248" spans="1:28" ht="15.75" hidden="1" customHeight="1">
      <c r="A248" s="3" t="s">
        <v>185</v>
      </c>
      <c r="B248" s="41">
        <v>42614</v>
      </c>
      <c r="C248" s="3" t="s">
        <v>39</v>
      </c>
      <c r="D248" s="3"/>
      <c r="E248" s="27" t="e">
        <f>IF(ISNUMBER('Неочищенные данные'!D261), 'Неочищенные данные'!D261 * 1000, SUBSTITUTE((SUBSTITUTE('Неочищенные данные'!D261, " ", "")), ",", ".") * 1000)</f>
        <v>#VALUE!</v>
      </c>
      <c r="F248" s="27" t="e">
        <f>IF(ISNUMBER('Неочищенные данные'!E261), 'Неочищенные данные'!E261 * 1000, SUBSTITUTE((SUBSTITUTE('Неочищенные данные'!E261, " ", "")), ",", ".") * 1000)</f>
        <v>#VALUE!</v>
      </c>
      <c r="G248" s="27" t="e">
        <f>IF(ISNUMBER('Неочищенные данные'!F261), 'Неочищенные данные'!F261 * 1000, SUBSTITUTE((SUBSTITUTE('Неочищенные данные'!F261, " ", "")), ",", ".") * 1000)</f>
        <v>#VALUE!</v>
      </c>
      <c r="H248" s="27" t="e">
        <f>IF(ISNUMBER('Неочищенные данные'!G261), 'Неочищенные данные'!G261 * 1000, SUBSTITUTE((SUBSTITUTE('Неочищенные данные'!G261, " ", "")), ",", ".") * 1000)</f>
        <v>#VALUE!</v>
      </c>
      <c r="I248" s="27" t="e">
        <f>IF(ISNUMBER('Неочищенные данные'!H261), 'Неочищенные данные'!H261 * 1000, SUBSTITUTE((SUBSTITUTE('Неочищенные данные'!H261, " ", "")), ",", ".") * 1000)</f>
        <v>#VALUE!</v>
      </c>
      <c r="J248" s="27" t="e">
        <f>IF(ISNUMBER('Неочищенные данные'!I261), 'Неочищенные данные'!I261 * 1000, SUBSTITUTE((SUBSTITUTE('Неочищенные данные'!I261, " ", "")), ",", ".") * 1000)</f>
        <v>#VALUE!</v>
      </c>
      <c r="K248" s="27" t="e">
        <f>IF(ISNUMBER('Неочищенные данные'!J261), 'Неочищенные данные'!J261 * 1000, SUBSTITUTE((SUBSTITUTE('Неочищенные данные'!J261, " ", "")), ",", ".") * 1000)</f>
        <v>#VALUE!</v>
      </c>
      <c r="L248" s="27" t="e">
        <f>IF(ISNUMBER('Неочищенные данные'!K261), 'Неочищенные данные'!K261 * 1000, SUBSTITUTE((SUBSTITUTE('Неочищенные данные'!K261, " ", "")), ",", ".") * 1000)</f>
        <v>#VALUE!</v>
      </c>
      <c r="M248" s="27" t="e">
        <f>IF(ISNUMBER('Неочищенные данные'!L261), 'Неочищенные данные'!L261 * 1000, SUBSTITUTE((SUBSTITUTE('Неочищенные данные'!L261, " ", "")), ",", ".") * 1000)</f>
        <v>#VALUE!</v>
      </c>
      <c r="N248" s="27" t="e">
        <f>IF(ISNUMBER('Неочищенные данные'!M261), 'Неочищенные данные'!M261 * 1000, SUBSTITUTE((SUBSTITUTE('Неочищенные данные'!M261, " ", "")), ",", ".") * 1000)</f>
        <v>#VALUE!</v>
      </c>
      <c r="O248" s="27" t="e">
        <f>IF(ISNUMBER('Неочищенные данные'!N261), 'Неочищенные данные'!N261 * 1000, SUBSTITUTE((SUBSTITUTE('Неочищенные данные'!N261, " ", "")), ",", ".") * 1000)</f>
        <v>#VALUE!</v>
      </c>
    </row>
    <row r="249" spans="1:28" ht="15.75" customHeight="1">
      <c r="A249" s="3" t="s">
        <v>185</v>
      </c>
      <c r="B249" s="29">
        <v>42207</v>
      </c>
      <c r="C249" s="3" t="s">
        <v>39</v>
      </c>
      <c r="D249" s="3" t="e">
        <f ca="1">_xludf.IFNA(VLOOKUP(C249, Рейтинг!$A$2:$C$22, 3, FALSE), VLOOKUP(C249, Рейтинг!$B$2:$C$22, 2, FALSE))</f>
        <v>#NAME?</v>
      </c>
      <c r="E249" s="27">
        <f>IF(ISNUMBER('Неочищенные данные'!D262), 'Неочищенные данные'!D262 * 1000, SUBSTITUTE((SUBSTITUTE('Неочищенные данные'!D262, " ", "")), ",", ".") * 1000)</f>
        <v>31139000</v>
      </c>
      <c r="F249" s="27" t="e">
        <f>IF(ISNUMBER('Неочищенные данные'!E262), 'Неочищенные данные'!E262 * 1000, SUBSTITUTE((SUBSTITUTE('Неочищенные данные'!E262, " ", "")), ",", ".") * 1000)</f>
        <v>#VALUE!</v>
      </c>
      <c r="G249" s="27">
        <f>IF(ISNUMBER('Неочищенные данные'!F262), 'Неочищенные данные'!F262 * 1000, SUBSTITUTE((SUBSTITUTE('Неочищенные данные'!F262, " ", "")), ",", ".") * 1000)</f>
        <v>1070893000</v>
      </c>
      <c r="H249" s="27">
        <f>IF(ISNUMBER('Неочищенные данные'!G262), 'Неочищенные данные'!G262 * 1000, SUBSTITUTE((SUBSTITUTE('Неочищенные данные'!G262, " ", "")), ",", ".") * 1000)</f>
        <v>0</v>
      </c>
      <c r="I249" s="27">
        <f>IF(ISNUMBER('Неочищенные данные'!H262), 'Неочищенные данные'!H262 * 1000, SUBSTITUTE((SUBSTITUTE('Неочищенные данные'!H262, " ", "")), ",", ".") * 1000)</f>
        <v>0</v>
      </c>
      <c r="J249" s="27">
        <f>IF(ISNUMBER('Неочищенные данные'!I262), 'Неочищенные данные'!I262 * 1000, SUBSTITUTE((SUBSTITUTE('Неочищенные данные'!I262, " ", "")), ",", ".") * 1000)</f>
        <v>1217579000</v>
      </c>
      <c r="K249" s="27" t="e">
        <f>IF(ISNUMBER('Неочищенные данные'!J262), 'Неочищенные данные'!J262 * 1000, SUBSTITUTE((SUBSTITUTE('Неочищенные данные'!J262, " ", "")), ",", ".") * 1000)</f>
        <v>#VALUE!</v>
      </c>
      <c r="L249" s="27">
        <f>IF(ISNUMBER('Неочищенные данные'!K262), 'Неочищенные данные'!K262 * 1000, SUBSTITUTE((SUBSTITUTE('Неочищенные данные'!K262, " ", "")), ",", ".") * 1000)</f>
        <v>-146686000</v>
      </c>
      <c r="M249" s="27">
        <f>IF(ISNUMBER('Неочищенные данные'!L262), 'Неочищенные данные'!L262 * 1000, SUBSTITUTE((SUBSTITUTE('Неочищенные данные'!L262, " ", "")), ",", ".") * 1000)</f>
        <v>46830000</v>
      </c>
      <c r="N249" s="27">
        <f>IF(ISNUMBER('Неочищенные данные'!M262), 'Неочищенные данные'!M262 * 1000, SUBSTITUTE((SUBSTITUTE('Неочищенные данные'!M262, " ", "")), ",", ".") * 1000)</f>
        <v>17074000</v>
      </c>
      <c r="O249" s="27">
        <f>IF(ISNUMBER('Неочищенные данные'!N262), 'Неочищенные данные'!N262 * 1000, SUBSTITUTE((SUBSTITUTE('Неочищенные данные'!N262, " ", "")), ",", ".") * 1000)</f>
        <v>171987000</v>
      </c>
      <c r="P249" s="1">
        <f>VLOOKUP(YEAR(B249), 'ИПЦ ГКС'!$B$5:$D$34, 3, TRUE)</f>
        <v>12.909999999999997</v>
      </c>
      <c r="Q249" s="28">
        <f>VLOOKUP(B249, RUONIA!A260:B2725, 2, FALSE)</f>
        <v>11.53</v>
      </c>
      <c r="R249" s="1">
        <f>VLOOKUP(B249, Treasury!$D$1:$G$3498, 2, FALSE)</f>
        <v>0.75</v>
      </c>
      <c r="S249" s="1">
        <f>VLOOKUP(B249, Treasury!$D$1:$G$3498, 3, FALSE)</f>
        <v>1.69</v>
      </c>
      <c r="T249" s="1">
        <f>VLOOKUP(B249, Treasury!$D$1:$G$3498, 4, FALSE)</f>
        <v>2.33</v>
      </c>
      <c r="U249" s="1">
        <f>VLOOKUP(B249, 'OFZ Yield'!$A:$M, 5, FALSE)</f>
        <v>9.9600000000000009</v>
      </c>
      <c r="V249" s="1">
        <f>VLOOKUP(B249, 'OFZ Yield'!$A:$M, 7, FALSE)</f>
        <v>10.78</v>
      </c>
      <c r="W249" s="1">
        <f>VLOOKUP(B249, 'OFZ Yield'!$A:$M, 9, FALSE)</f>
        <v>10.77</v>
      </c>
      <c r="X249" s="1" t="str">
        <f>VLOOKUP(B249, IMOEX!$A$1:$B$3284, 2, FALSE)</f>
        <v>1.635,63</v>
      </c>
      <c r="Y249" s="1">
        <f t="shared" ref="Y249:Y254" si="30">M249 / L249</f>
        <v>-0.31925337114653068</v>
      </c>
      <c r="Z249" s="1">
        <f t="shared" ref="Z249:Z254" si="31">J249 / L249</f>
        <v>-8.3005808325266219</v>
      </c>
      <c r="AA249" s="1" t="e">
        <f ca="1">_xludf.IFNA(VLOOKUP(A249, 'Неочищенные данные'!A262:AI696, 35, FALSE), 0)</f>
        <v>#NAME?</v>
      </c>
      <c r="AB249" s="1">
        <f t="shared" ref="AB249:AB254" si="32">IF(NOT(H249 = 0), 1, 0)</f>
        <v>0</v>
      </c>
    </row>
    <row r="250" spans="1:28" ht="15.75" customHeight="1">
      <c r="A250" s="3" t="s">
        <v>187</v>
      </c>
      <c r="B250" s="29">
        <v>41339</v>
      </c>
      <c r="C250" s="3" t="s">
        <v>39</v>
      </c>
      <c r="D250" s="3" t="e">
        <f ca="1">_xludf.IFNA(VLOOKUP(C250, Рейтинг!$A$2:$C$22, 3, FALSE), VLOOKUP(C250, Рейтинг!$B$2:$C$22, 2, FALSE))</f>
        <v>#NAME?</v>
      </c>
      <c r="E250" s="27">
        <f>IF(ISNUMBER('Неочищенные данные'!D264), 'Неочищенные данные'!D264 * 1000, SUBSTITUTE((SUBSTITUTE('Неочищенные данные'!D264, " ", "")), ",", ".") * 1000)</f>
        <v>1732940000</v>
      </c>
      <c r="F250" s="27" t="e">
        <f>IF(ISNUMBER('Неочищенные данные'!E264), 'Неочищенные данные'!E264 * 1000, SUBSTITUTE((SUBSTITUTE('Неочищенные данные'!E264, " ", "")), ",", ".") * 1000)</f>
        <v>#VALUE!</v>
      </c>
      <c r="G250" s="27">
        <f>IF(ISNUMBER('Неочищенные данные'!F264), 'Неочищенные данные'!F264 * 1000, SUBSTITUTE((SUBSTITUTE('Неочищенные данные'!F264, " ", "")), ",", ".") * 1000)</f>
        <v>3071817000</v>
      </c>
      <c r="H250" s="27">
        <f>IF(ISNUMBER('Неочищенные данные'!G264), 'Неочищенные данные'!G264 * 1000, SUBSTITUTE((SUBSTITUTE('Неочищенные данные'!G264, " ", "")), ",", ".") * 1000)</f>
        <v>0</v>
      </c>
      <c r="I250" s="27">
        <f>IF(ISNUMBER('Неочищенные данные'!H264), 'Неочищенные данные'!H264 * 1000, SUBSTITUTE((SUBSTITUTE('Неочищенные данные'!H264, " ", "")), ",", ".") * 1000)</f>
        <v>4648000</v>
      </c>
      <c r="J250" s="27" t="e">
        <f>IF(ISNUMBER('Неочищенные данные'!I264), 'Неочищенные данные'!I264 * 1000, SUBSTITUTE((SUBSTITUTE('Неочищенные данные'!I264, " ", "")), ",", ".") * 1000)</f>
        <v>#VALUE!</v>
      </c>
      <c r="K250" s="27" t="e">
        <f>IF(ISNUMBER('Неочищенные данные'!J264), 'Неочищенные данные'!J264 * 1000, SUBSTITUTE((SUBSTITUTE('Неочищенные данные'!J264, " ", "")), ",", ".") * 1000)</f>
        <v>#VALUE!</v>
      </c>
      <c r="L250" s="27">
        <f>IF(ISNUMBER('Неочищенные данные'!K264), 'Неочищенные данные'!K264 * 1000, SUBSTITUTE((SUBSTITUTE('Неочищенные данные'!K264, " ", "")), ",", ".") * 1000)</f>
        <v>125495000</v>
      </c>
      <c r="M250" s="27">
        <f>IF(ISNUMBER('Неочищенные данные'!L264), 'Неочищенные данные'!L264 * 1000, SUBSTITUTE((SUBSTITUTE('Неочищенные данные'!L264, " ", "")), ",", ".") * 1000)</f>
        <v>36828000</v>
      </c>
      <c r="N250" s="27">
        <f>IF(ISNUMBER('Неочищенные данные'!M264), 'Неочищенные данные'!M264 * 1000, SUBSTITUTE((SUBSTITUTE('Неочищенные данные'!M264, " ", "")), ",", ".") * 1000)</f>
        <v>0</v>
      </c>
      <c r="O250" s="27">
        <f>IF(ISNUMBER('Неочищенные данные'!N264), 'Неочищенные данные'!N264 * 1000, SUBSTITUTE((SUBSTITUTE('Неочищенные данные'!N264, " ", "")), ",", ".") * 1000)</f>
        <v>0</v>
      </c>
      <c r="P250" s="1">
        <f>VLOOKUP(YEAR(B250), 'ИПЦ ГКС'!$B$5:$D$34, 3, TRUE)</f>
        <v>6.4699999999999989</v>
      </c>
      <c r="Q250" s="28">
        <f>VLOOKUP(B250, RUONIA!A262:B2727, 2, FALSE)</f>
        <v>6.37</v>
      </c>
      <c r="R250" s="1">
        <f>VLOOKUP(B250, Treasury!$D$1:$G$3498, 2, FALSE)</f>
        <v>0.25</v>
      </c>
      <c r="S250" s="1">
        <f>VLOOKUP(B250, Treasury!$D$1:$G$3498, 3, FALSE)</f>
        <v>0.81</v>
      </c>
      <c r="T250" s="1">
        <f>VLOOKUP(B250, Treasury!$D$1:$G$3498, 4, FALSE)</f>
        <v>1.95</v>
      </c>
      <c r="U250" s="1">
        <f>VLOOKUP(B250, 'OFZ Yield'!$A:$M, 5, FALSE)</f>
        <v>5.71</v>
      </c>
      <c r="V250" s="1">
        <f>VLOOKUP(B250, 'OFZ Yield'!$A:$M, 7, FALSE)</f>
        <v>6.05</v>
      </c>
      <c r="W250" s="1">
        <f>VLOOKUP(B250, 'OFZ Yield'!$A:$M, 9, FALSE)</f>
        <v>6.64</v>
      </c>
      <c r="X250" s="1" t="str">
        <f>VLOOKUP(B250, IMOEX!$A$1:$B$3284, 2, FALSE)</f>
        <v>1.491,49</v>
      </c>
      <c r="Y250" s="1">
        <f t="shared" si="30"/>
        <v>0.29346189091198854</v>
      </c>
      <c r="Z250" s="1" t="e">
        <f t="shared" si="31"/>
        <v>#VALUE!</v>
      </c>
      <c r="AA250" s="1" t="e">
        <f ca="1">_xludf.IFNA(VLOOKUP(A250, 'Неочищенные данные'!A264:AI698, 35, FALSE), 0)</f>
        <v>#NAME?</v>
      </c>
      <c r="AB250" s="1">
        <f t="shared" si="32"/>
        <v>0</v>
      </c>
    </row>
    <row r="251" spans="1:28" ht="15.75" customHeight="1">
      <c r="A251" s="3" t="s">
        <v>187</v>
      </c>
      <c r="B251" s="29">
        <v>40863</v>
      </c>
      <c r="C251" s="3" t="s">
        <v>39</v>
      </c>
      <c r="D251" s="3" t="e">
        <f ca="1">_xludf.IFNA(VLOOKUP(C251, Рейтинг!$A$2:$C$22, 3, FALSE), VLOOKUP(C251, Рейтинг!$B$2:$C$22, 2, FALSE))</f>
        <v>#NAME?</v>
      </c>
      <c r="E251" s="27">
        <f>IF(ISNUMBER('Неочищенные данные'!D265), 'Неочищенные данные'!D265 * 1000, SUBSTITUTE((SUBSTITUTE('Неочищенные данные'!D265, " ", "")), ",", ".") * 1000)</f>
        <v>443594000</v>
      </c>
      <c r="F251" s="27" t="e">
        <f>IF(ISNUMBER('Неочищенные данные'!E265), 'Неочищенные данные'!E265 * 1000, SUBSTITUTE((SUBSTITUTE('Неочищенные данные'!E265, " ", "")), ",", ".") * 1000)</f>
        <v>#VALUE!</v>
      </c>
      <c r="G251" s="27">
        <f>IF(ISNUMBER('Неочищенные данные'!F265), 'Неочищенные данные'!F265 * 1000, SUBSTITUTE((SUBSTITUTE('Неочищенные данные'!F265, " ", "")), ",", ".") * 1000)</f>
        <v>1429565000</v>
      </c>
      <c r="H251" s="27">
        <f>IF(ISNUMBER('Неочищенные данные'!G265), 'Неочищенные данные'!G265 * 1000, SUBSTITUTE((SUBSTITUTE('Неочищенные данные'!G265, " ", "")), ",", ".") * 1000)</f>
        <v>0</v>
      </c>
      <c r="I251" s="27">
        <f>IF(ISNUMBER('Неочищенные данные'!H265), 'Неочищенные данные'!H265 * 1000, SUBSTITUTE((SUBSTITUTE('Неочищенные данные'!H265, " ", "")), ",", ".") * 1000)</f>
        <v>1717000</v>
      </c>
      <c r="J251" s="27" t="e">
        <f>IF(ISNUMBER('Неочищенные данные'!I265), 'Неочищенные данные'!I265 * 1000, SUBSTITUTE((SUBSTITUTE('Неочищенные данные'!I265, " ", "")), ",", ".") * 1000)</f>
        <v>#VALUE!</v>
      </c>
      <c r="K251" s="27" t="e">
        <f>IF(ISNUMBER('Неочищенные данные'!J265), 'Неочищенные данные'!J265 * 1000, SUBSTITUTE((SUBSTITUTE('Неочищенные данные'!J265, " ", "")), ",", ".") * 1000)</f>
        <v>#VALUE!</v>
      </c>
      <c r="L251" s="27">
        <f>IF(ISNUMBER('Неочищенные данные'!K265), 'Неочищенные данные'!K265 * 1000, SUBSTITUTE((SUBSTITUTE('Неочищенные данные'!K265, " ", "")), ",", ".") * 1000)</f>
        <v>62334000</v>
      </c>
      <c r="M251" s="27">
        <f>IF(ISNUMBER('Неочищенные данные'!L265), 'Неочищенные данные'!L265 * 1000, SUBSTITUTE((SUBSTITUTE('Неочищенные данные'!L265, " ", "")), ",", ".") * 1000)</f>
        <v>-24877000</v>
      </c>
      <c r="N251" s="27">
        <f>IF(ISNUMBER('Неочищенные данные'!M265), 'Неочищенные данные'!M265 * 1000, SUBSTITUTE((SUBSTITUTE('Неочищенные данные'!M265, " ", "")), ",", ".") * 1000)</f>
        <v>0</v>
      </c>
      <c r="O251" s="27">
        <f>IF(ISNUMBER('Неочищенные данные'!N265), 'Неочищенные данные'!N265 * 1000, SUBSTITUTE((SUBSTITUTE('Неочищенные данные'!N265, " ", "")), ",", ".") * 1000)</f>
        <v>0</v>
      </c>
      <c r="P251" s="1">
        <f>VLOOKUP(YEAR(B251), 'ИПЦ ГКС'!$B$5:$D$34, 3, TRUE)</f>
        <v>6.0999999999999943</v>
      </c>
      <c r="Q251" s="28">
        <f>VLOOKUP(B251, RUONIA!A263:B2728, 2, FALSE)</f>
        <v>4.83</v>
      </c>
      <c r="R251" s="1">
        <f>VLOOKUP(B251, Treasury!$D$1:$G$3498, 2, FALSE)</f>
        <v>0.26</v>
      </c>
      <c r="S251" s="1">
        <f>VLOOKUP(B251, Treasury!$D$1:$G$3498, 3, FALSE)</f>
        <v>0.9</v>
      </c>
      <c r="T251" s="1">
        <f>VLOOKUP(B251, Treasury!$D$1:$G$3498, 4, FALSE)</f>
        <v>2.0099999999999998</v>
      </c>
      <c r="U251" s="1">
        <f>VLOOKUP(B251, 'OFZ Yield'!$A:$M, 5, FALSE)</f>
        <v>6.36</v>
      </c>
      <c r="V251" s="1">
        <f>VLOOKUP(B251, 'OFZ Yield'!$A:$M, 7, FALSE)</f>
        <v>7.8</v>
      </c>
      <c r="W251" s="1">
        <f>VLOOKUP(B251, 'OFZ Yield'!$A:$M, 9, FALSE)</f>
        <v>8.5</v>
      </c>
      <c r="X251" s="1" t="str">
        <f>VLOOKUP(B251, IMOEX!$A$1:$B$3284, 2, FALSE)</f>
        <v>1.483,24</v>
      </c>
      <c r="Y251" s="1">
        <f t="shared" si="30"/>
        <v>-0.39909198832098053</v>
      </c>
      <c r="Z251" s="1" t="e">
        <f t="shared" si="31"/>
        <v>#VALUE!</v>
      </c>
      <c r="AA251" s="1" t="e">
        <f ca="1">_xludf.IFNA(VLOOKUP(A251, 'Неочищенные данные'!A265:AI699, 35, FALSE), 0)</f>
        <v>#NAME?</v>
      </c>
      <c r="AB251" s="1">
        <f t="shared" si="32"/>
        <v>0</v>
      </c>
    </row>
    <row r="252" spans="1:28" ht="15.75" customHeight="1">
      <c r="A252" s="3" t="s">
        <v>187</v>
      </c>
      <c r="B252" s="29">
        <v>40843</v>
      </c>
      <c r="C252" s="3" t="s">
        <v>39</v>
      </c>
      <c r="D252" s="3" t="e">
        <f ca="1">_xludf.IFNA(VLOOKUP(C252, Рейтинг!$A$2:$C$22, 3, FALSE), VLOOKUP(C252, Рейтинг!$B$2:$C$22, 2, FALSE))</f>
        <v>#NAME?</v>
      </c>
      <c r="E252" s="27">
        <f>IF(ISNUMBER('Неочищенные данные'!D266), 'Неочищенные данные'!D266 * 1000, SUBSTITUTE((SUBSTITUTE('Неочищенные данные'!D266, " ", "")), ",", ".") * 1000)</f>
        <v>443594000</v>
      </c>
      <c r="F252" s="27" t="e">
        <f>IF(ISNUMBER('Неочищенные данные'!E266), 'Неочищенные данные'!E266 * 1000, SUBSTITUTE((SUBSTITUTE('Неочищенные данные'!E266, " ", "")), ",", ".") * 1000)</f>
        <v>#VALUE!</v>
      </c>
      <c r="G252" s="27">
        <f>IF(ISNUMBER('Неочищенные данные'!F266), 'Неочищенные данные'!F266 * 1000, SUBSTITUTE((SUBSTITUTE('Неочищенные данные'!F266, " ", "")), ",", ".") * 1000)</f>
        <v>1429565000</v>
      </c>
      <c r="H252" s="27">
        <f>IF(ISNUMBER('Неочищенные данные'!G266), 'Неочищенные данные'!G266 * 1000, SUBSTITUTE((SUBSTITUTE('Неочищенные данные'!G266, " ", "")), ",", ".") * 1000)</f>
        <v>0</v>
      </c>
      <c r="I252" s="27">
        <f>IF(ISNUMBER('Неочищенные данные'!H266), 'Неочищенные данные'!H266 * 1000, SUBSTITUTE((SUBSTITUTE('Неочищенные данные'!H266, " ", "")), ",", ".") * 1000)</f>
        <v>1717000</v>
      </c>
      <c r="J252" s="27" t="e">
        <f>IF(ISNUMBER('Неочищенные данные'!I266), 'Неочищенные данные'!I266 * 1000, SUBSTITUTE((SUBSTITUTE('Неочищенные данные'!I266, " ", "")), ",", ".") * 1000)</f>
        <v>#VALUE!</v>
      </c>
      <c r="K252" s="27" t="e">
        <f>IF(ISNUMBER('Неочищенные данные'!J266), 'Неочищенные данные'!J266 * 1000, SUBSTITUTE((SUBSTITUTE('Неочищенные данные'!J266, " ", "")), ",", ".") * 1000)</f>
        <v>#VALUE!</v>
      </c>
      <c r="L252" s="27">
        <f>IF(ISNUMBER('Неочищенные данные'!K266), 'Неочищенные данные'!K266 * 1000, SUBSTITUTE((SUBSTITUTE('Неочищенные данные'!K266, " ", "")), ",", ".") * 1000)</f>
        <v>62334000</v>
      </c>
      <c r="M252" s="27">
        <f>IF(ISNUMBER('Неочищенные данные'!L266), 'Неочищенные данные'!L266 * 1000, SUBSTITUTE((SUBSTITUTE('Неочищенные данные'!L266, " ", "")), ",", ".") * 1000)</f>
        <v>-24877000</v>
      </c>
      <c r="N252" s="27">
        <f>IF(ISNUMBER('Неочищенные данные'!M266), 'Неочищенные данные'!M266 * 1000, SUBSTITUTE((SUBSTITUTE('Неочищенные данные'!M266, " ", "")), ",", ".") * 1000)</f>
        <v>0</v>
      </c>
      <c r="O252" s="27">
        <f>IF(ISNUMBER('Неочищенные данные'!N266), 'Неочищенные данные'!N266 * 1000, SUBSTITUTE((SUBSTITUTE('Неочищенные данные'!N266, " ", "")), ",", ".") * 1000)</f>
        <v>0</v>
      </c>
      <c r="P252" s="1">
        <f>VLOOKUP(YEAR(B252), 'ИПЦ ГКС'!$B$5:$D$34, 3, TRUE)</f>
        <v>6.0999999999999943</v>
      </c>
      <c r="Q252" s="28">
        <f>VLOOKUP(B252, RUONIA!A264:B2729, 2, FALSE)</f>
        <v>4.92</v>
      </c>
      <c r="R252" s="1">
        <f>VLOOKUP(B252, Treasury!$D$1:$G$3498, 2, FALSE)</f>
        <v>0.31</v>
      </c>
      <c r="S252" s="1">
        <f>VLOOKUP(B252, Treasury!$D$1:$G$3498, 3, FALSE)</f>
        <v>1.2</v>
      </c>
      <c r="T252" s="1">
        <f>VLOOKUP(B252, Treasury!$D$1:$G$3498, 4, FALSE)</f>
        <v>2.42</v>
      </c>
      <c r="U252" s="1">
        <f>VLOOKUP(B252, 'OFZ Yield'!$A:$M, 5, FALSE)</f>
        <v>6.2</v>
      </c>
      <c r="V252" s="1">
        <f>VLOOKUP(B252, 'OFZ Yield'!$A:$M, 7, FALSE)</f>
        <v>7.76</v>
      </c>
      <c r="W252" s="1">
        <f>VLOOKUP(B252, 'OFZ Yield'!$A:$M, 9, FALSE)</f>
        <v>8.1999999999999993</v>
      </c>
      <c r="X252" s="1" t="str">
        <f>VLOOKUP(B252, IMOEX!$A$1:$B$3284, 2, FALSE)</f>
        <v>1.525,52</v>
      </c>
      <c r="Y252" s="1">
        <f t="shared" si="30"/>
        <v>-0.39909198832098053</v>
      </c>
      <c r="Z252" s="1" t="e">
        <f t="shared" si="31"/>
        <v>#VALUE!</v>
      </c>
      <c r="AA252" s="1" t="e">
        <f ca="1">_xludf.IFNA(VLOOKUP(A252, 'Неочищенные данные'!A266:AI700, 35, FALSE), 0)</f>
        <v>#NAME?</v>
      </c>
      <c r="AB252" s="1">
        <f t="shared" si="32"/>
        <v>0</v>
      </c>
    </row>
    <row r="253" spans="1:28" ht="15.75" customHeight="1">
      <c r="A253" s="3" t="s">
        <v>187</v>
      </c>
      <c r="B253" s="29">
        <v>40834</v>
      </c>
      <c r="C253" s="3" t="s">
        <v>39</v>
      </c>
      <c r="D253" s="3" t="e">
        <f ca="1">_xludf.IFNA(VLOOKUP(C253, Рейтинг!$A$2:$C$22, 3, FALSE), VLOOKUP(C253, Рейтинг!$B$2:$C$22, 2, FALSE))</f>
        <v>#NAME?</v>
      </c>
      <c r="E253" s="27">
        <f>IF(ISNUMBER('Неочищенные данные'!D267), 'Неочищенные данные'!D267 * 1000, SUBSTITUTE((SUBSTITUTE('Неочищенные данные'!D267, " ", "")), ",", ".") * 1000)</f>
        <v>443594000</v>
      </c>
      <c r="F253" s="27" t="e">
        <f>IF(ISNUMBER('Неочищенные данные'!E267), 'Неочищенные данные'!E267 * 1000, SUBSTITUTE((SUBSTITUTE('Неочищенные данные'!E267, " ", "")), ",", ".") * 1000)</f>
        <v>#VALUE!</v>
      </c>
      <c r="G253" s="27">
        <f>IF(ISNUMBER('Неочищенные данные'!F267), 'Неочищенные данные'!F267 * 1000, SUBSTITUTE((SUBSTITUTE('Неочищенные данные'!F267, " ", "")), ",", ".") * 1000)</f>
        <v>1429565000</v>
      </c>
      <c r="H253" s="27">
        <f>IF(ISNUMBER('Неочищенные данные'!G267), 'Неочищенные данные'!G267 * 1000, SUBSTITUTE((SUBSTITUTE('Неочищенные данные'!G267, " ", "")), ",", ".") * 1000)</f>
        <v>0</v>
      </c>
      <c r="I253" s="27">
        <f>IF(ISNUMBER('Неочищенные данные'!H267), 'Неочищенные данные'!H267 * 1000, SUBSTITUTE((SUBSTITUTE('Неочищенные данные'!H267, " ", "")), ",", ".") * 1000)</f>
        <v>1717000</v>
      </c>
      <c r="J253" s="27" t="e">
        <f>IF(ISNUMBER('Неочищенные данные'!I267), 'Неочищенные данные'!I267 * 1000, SUBSTITUTE((SUBSTITUTE('Неочищенные данные'!I267, " ", "")), ",", ".") * 1000)</f>
        <v>#VALUE!</v>
      </c>
      <c r="K253" s="27" t="e">
        <f>IF(ISNUMBER('Неочищенные данные'!J267), 'Неочищенные данные'!J267 * 1000, SUBSTITUTE((SUBSTITUTE('Неочищенные данные'!J267, " ", "")), ",", ".") * 1000)</f>
        <v>#VALUE!</v>
      </c>
      <c r="L253" s="27">
        <f>IF(ISNUMBER('Неочищенные данные'!K267), 'Неочищенные данные'!K267 * 1000, SUBSTITUTE((SUBSTITUTE('Неочищенные данные'!K267, " ", "")), ",", ".") * 1000)</f>
        <v>62334000</v>
      </c>
      <c r="M253" s="27">
        <f>IF(ISNUMBER('Неочищенные данные'!L267), 'Неочищенные данные'!L267 * 1000, SUBSTITUTE((SUBSTITUTE('Неочищенные данные'!L267, " ", "")), ",", ".") * 1000)</f>
        <v>-24877000</v>
      </c>
      <c r="N253" s="27">
        <f>IF(ISNUMBER('Неочищенные данные'!M267), 'Неочищенные данные'!M267 * 1000, SUBSTITUTE((SUBSTITUTE('Неочищенные данные'!M267, " ", "")), ",", ".") * 1000)</f>
        <v>0</v>
      </c>
      <c r="O253" s="27">
        <f>IF(ISNUMBER('Неочищенные данные'!N267), 'Неочищенные данные'!N267 * 1000, SUBSTITUTE((SUBSTITUTE('Неочищенные данные'!N267, " ", "")), ",", ".") * 1000)</f>
        <v>0</v>
      </c>
      <c r="P253" s="1">
        <f>VLOOKUP(YEAR(B253), 'ИПЦ ГКС'!$B$5:$D$34, 3, TRUE)</f>
        <v>6.0999999999999943</v>
      </c>
      <c r="Q253" s="28">
        <f>VLOOKUP(B253, RUONIA!A265:B2730, 2, FALSE)</f>
        <v>5.04</v>
      </c>
      <c r="R253" s="1">
        <f>VLOOKUP(B253, Treasury!$D$1:$G$3498, 2, FALSE)</f>
        <v>0.28000000000000003</v>
      </c>
      <c r="S253" s="1">
        <f>VLOOKUP(B253, Treasury!$D$1:$G$3498, 3, FALSE)</f>
        <v>1.07</v>
      </c>
      <c r="T253" s="1">
        <f>VLOOKUP(B253, Treasury!$D$1:$G$3498, 4, FALSE)</f>
        <v>2.19</v>
      </c>
      <c r="U253" s="1">
        <f>VLOOKUP(B253, 'OFZ Yield'!$A:$M, 5, FALSE)</f>
        <v>6.55</v>
      </c>
      <c r="V253" s="1">
        <f>VLOOKUP(B253, 'OFZ Yield'!$A:$M, 7, FALSE)</f>
        <v>8.19</v>
      </c>
      <c r="W253" s="1">
        <f>VLOOKUP(B253, 'OFZ Yield'!$A:$M, 9, FALSE)</f>
        <v>8.65</v>
      </c>
      <c r="X253" s="1" t="str">
        <f>VLOOKUP(B253, IMOEX!$A$1:$B$3284, 2, FALSE)</f>
        <v>1.425,24</v>
      </c>
      <c r="Y253" s="1">
        <f t="shared" si="30"/>
        <v>-0.39909198832098053</v>
      </c>
      <c r="Z253" s="1" t="e">
        <f t="shared" si="31"/>
        <v>#VALUE!</v>
      </c>
      <c r="AA253" s="1" t="e">
        <f ca="1">_xludf.IFNA(VLOOKUP(A253, 'Неочищенные данные'!A267:AI701, 35, FALSE), 0)</f>
        <v>#NAME?</v>
      </c>
      <c r="AB253" s="1">
        <f t="shared" si="32"/>
        <v>0</v>
      </c>
    </row>
    <row r="254" spans="1:28" ht="15.75" customHeight="1">
      <c r="A254" s="3" t="s">
        <v>187</v>
      </c>
      <c r="B254" s="29">
        <v>40375</v>
      </c>
      <c r="C254" s="3" t="s">
        <v>39</v>
      </c>
      <c r="D254" s="3" t="e">
        <f ca="1">_xludf.IFNA(VLOOKUP(C254, Рейтинг!$A$2:$C$22, 3, FALSE), VLOOKUP(C254, Рейтинг!$B$2:$C$22, 2, FALSE))</f>
        <v>#NAME?</v>
      </c>
      <c r="E254" s="27">
        <f>IF(ISNUMBER('Неочищенные данные'!D268), 'Неочищенные данные'!D268 * 1000, SUBSTITUTE((SUBSTITUTE('Неочищенные данные'!D268, " ", "")), ",", ".") * 1000)</f>
        <v>79749000</v>
      </c>
      <c r="F254" s="27" t="e">
        <f>IF(ISNUMBER('Неочищенные данные'!E268), 'Неочищенные данные'!E268 * 1000, SUBSTITUTE((SUBSTITUTE('Неочищенные данные'!E268, " ", "")), ",", ".") * 1000)</f>
        <v>#VALUE!</v>
      </c>
      <c r="G254" s="27">
        <f>IF(ISNUMBER('Неочищенные данные'!F268), 'Неочищенные данные'!F268 * 1000, SUBSTITUTE((SUBSTITUTE('Неочищенные данные'!F268, " ", "")), ",", ".") * 1000)</f>
        <v>578848000</v>
      </c>
      <c r="H254" s="27">
        <f>IF(ISNUMBER('Неочищенные данные'!G268), 'Неочищенные данные'!G268 * 1000, SUBSTITUTE((SUBSTITUTE('Неочищенные данные'!G268, " ", "")), ",", ".") * 1000)</f>
        <v>0</v>
      </c>
      <c r="I254" s="27">
        <f>IF(ISNUMBER('Неочищенные данные'!H268), 'Неочищенные данные'!H268 * 1000, SUBSTITUTE((SUBSTITUTE('Неочищенные данные'!H268, " ", "")), ",", ".") * 1000)</f>
        <v>1271000</v>
      </c>
      <c r="J254" s="27" t="e">
        <f>IF(ISNUMBER('Неочищенные данные'!I268), 'Неочищенные данные'!I268 * 1000, SUBSTITUTE((SUBSTITUTE('Неочищенные данные'!I268, " ", "")), ",", ".") * 1000)</f>
        <v>#VALUE!</v>
      </c>
      <c r="K254" s="27" t="e">
        <f>IF(ISNUMBER('Неочищенные данные'!J268), 'Неочищенные данные'!J268 * 1000, SUBSTITUTE((SUBSTITUTE('Неочищенные данные'!J268, " ", "")), ",", ".") * 1000)</f>
        <v>#VALUE!</v>
      </c>
      <c r="L254" s="27">
        <f>IF(ISNUMBER('Неочищенные данные'!K268), 'Неочищенные данные'!K268 * 1000, SUBSTITUTE((SUBSTITUTE('Неочищенные данные'!K268, " ", "")), ",", ".") * 1000)</f>
        <v>55169000</v>
      </c>
      <c r="M254" s="27">
        <f>IF(ISNUMBER('Неочищенные данные'!L268), 'Неочищенные данные'!L268 * 1000, SUBSTITUTE((SUBSTITUTE('Неочищенные данные'!L268, " ", "")), ",", ".") * 1000)</f>
        <v>69881000</v>
      </c>
      <c r="N254" s="27">
        <f>IF(ISNUMBER('Неочищенные данные'!M268), 'Неочищенные данные'!M268 * 1000, SUBSTITUTE((SUBSTITUTE('Неочищенные данные'!M268, " ", "")), ",", ".") * 1000)</f>
        <v>0</v>
      </c>
      <c r="O254" s="27">
        <f>IF(ISNUMBER('Неочищенные данные'!N268), 'Неочищенные данные'!N268 * 1000, SUBSTITUTE((SUBSTITUTE('Неочищенные данные'!N268, " ", "")), ",", ".") * 1000)</f>
        <v>0</v>
      </c>
      <c r="P254" s="1">
        <f>VLOOKUP(YEAR(B254), 'ИПЦ ГКС'!$B$5:$D$34, 3, TRUE)</f>
        <v>8.7800000000000011</v>
      </c>
      <c r="Q254" s="1" t="e">
        <f>VLOOKUP(B254, RUONIA!A266:B2731, 2, FALSE)</f>
        <v>#N/A</v>
      </c>
      <c r="R254" s="1">
        <f>VLOOKUP(B254, Treasury!$D$1:$G$3498, 2, FALSE)</f>
        <v>0.61</v>
      </c>
      <c r="S254" s="1">
        <f>VLOOKUP(B254, Treasury!$D$1:$G$3498, 3, FALSE)</f>
        <v>1.7</v>
      </c>
      <c r="T254" s="1">
        <f>VLOOKUP(B254, Treasury!$D$1:$G$3498, 4, FALSE)</f>
        <v>2.96</v>
      </c>
      <c r="U254" s="1" t="e">
        <f>VLOOKUP(B254, 'OFZ Yield'!$A:$M, 5, FALSE)</f>
        <v>#N/A</v>
      </c>
      <c r="V254" s="1" t="e">
        <f>VLOOKUP(B254, 'OFZ Yield'!$A:$M, 7, FALSE)</f>
        <v>#N/A</v>
      </c>
      <c r="W254" s="1" t="e">
        <f>VLOOKUP(B254, 'OFZ Yield'!$A:$M, 9, FALSE)</f>
        <v>#N/A</v>
      </c>
      <c r="X254" s="1" t="str">
        <f>VLOOKUP(B254, IMOEX!$A$1:$B$3284, 2, FALSE)</f>
        <v>1.327,55</v>
      </c>
      <c r="Y254" s="1">
        <f t="shared" si="30"/>
        <v>1.2666715002990809</v>
      </c>
      <c r="Z254" s="1" t="e">
        <f t="shared" si="31"/>
        <v>#VALUE!</v>
      </c>
      <c r="AA254" s="1" t="e">
        <f ca="1">_xludf.IFNA(VLOOKUP(A254, 'Неочищенные данные'!A268:AI702, 35, FALSE), 0)</f>
        <v>#NAME?</v>
      </c>
      <c r="AB254" s="1">
        <f t="shared" si="32"/>
        <v>0</v>
      </c>
    </row>
    <row r="255" spans="1:28" ht="15.75" hidden="1" customHeight="1">
      <c r="A255" s="3" t="s">
        <v>261</v>
      </c>
      <c r="B255" s="41">
        <v>40204</v>
      </c>
      <c r="C255" s="3" t="s">
        <v>239</v>
      </c>
      <c r="D255" s="3"/>
      <c r="E255" s="27" t="e">
        <f>IF(ISNUMBER('Неочищенные данные'!D269), 'Неочищенные данные'!D269 * 1000, SUBSTITUTE((SUBSTITUTE('Неочищенные данные'!D269, " ", "")), ",", ".") * 1000)</f>
        <v>#VALUE!</v>
      </c>
      <c r="F255" s="27" t="e">
        <f>IF(ISNUMBER('Неочищенные данные'!E269), 'Неочищенные данные'!E269 * 1000, SUBSTITUTE((SUBSTITUTE('Неочищенные данные'!E269, " ", "")), ",", ".") * 1000)</f>
        <v>#VALUE!</v>
      </c>
      <c r="G255" s="27" t="e">
        <f>IF(ISNUMBER('Неочищенные данные'!F269), 'Неочищенные данные'!F269 * 1000, SUBSTITUTE((SUBSTITUTE('Неочищенные данные'!F269, " ", "")), ",", ".") * 1000)</f>
        <v>#VALUE!</v>
      </c>
      <c r="H255" s="27" t="e">
        <f>IF(ISNUMBER('Неочищенные данные'!G269), 'Неочищенные данные'!G269 * 1000, SUBSTITUTE((SUBSTITUTE('Неочищенные данные'!G269, " ", "")), ",", ".") * 1000)</f>
        <v>#VALUE!</v>
      </c>
      <c r="I255" s="27" t="e">
        <f>IF(ISNUMBER('Неочищенные данные'!H269), 'Неочищенные данные'!H269 * 1000, SUBSTITUTE((SUBSTITUTE('Неочищенные данные'!H269, " ", "")), ",", ".") * 1000)</f>
        <v>#VALUE!</v>
      </c>
      <c r="J255" s="27" t="e">
        <f>IF(ISNUMBER('Неочищенные данные'!I269), 'Неочищенные данные'!I269 * 1000, SUBSTITUTE((SUBSTITUTE('Неочищенные данные'!I269, " ", "")), ",", ".") * 1000)</f>
        <v>#VALUE!</v>
      </c>
      <c r="K255" s="27" t="e">
        <f>IF(ISNUMBER('Неочищенные данные'!J269), 'Неочищенные данные'!J269 * 1000, SUBSTITUTE((SUBSTITUTE('Неочищенные данные'!J269, " ", "")), ",", ".") * 1000)</f>
        <v>#VALUE!</v>
      </c>
      <c r="L255" s="27" t="e">
        <f>IF(ISNUMBER('Неочищенные данные'!K269), 'Неочищенные данные'!K269 * 1000, SUBSTITUTE((SUBSTITUTE('Неочищенные данные'!K269, " ", "")), ",", ".") * 1000)</f>
        <v>#VALUE!</v>
      </c>
      <c r="M255" s="27" t="e">
        <f>IF(ISNUMBER('Неочищенные данные'!L269), 'Неочищенные данные'!L269 * 1000, SUBSTITUTE((SUBSTITUTE('Неочищенные данные'!L269, " ", "")), ",", ".") * 1000)</f>
        <v>#VALUE!</v>
      </c>
      <c r="N255" s="27" t="e">
        <f>IF(ISNUMBER('Неочищенные данные'!M269), 'Неочищенные данные'!M269 * 1000, SUBSTITUTE((SUBSTITUTE('Неочищенные данные'!M269, " ", "")), ",", ".") * 1000)</f>
        <v>#VALUE!</v>
      </c>
      <c r="O255" s="27" t="e">
        <f>IF(ISNUMBER('Неочищенные данные'!N269), 'Неочищенные данные'!N269 * 1000, SUBSTITUTE((SUBSTITUTE('Неочищенные данные'!N269, " ", "")), ",", ".") * 1000)</f>
        <v>#VALUE!</v>
      </c>
    </row>
    <row r="256" spans="1:28" ht="15.75" hidden="1" customHeight="1">
      <c r="A256" s="3" t="s">
        <v>261</v>
      </c>
      <c r="B256" s="42">
        <v>39768</v>
      </c>
      <c r="C256" s="3" t="s">
        <v>242</v>
      </c>
      <c r="D256" s="3"/>
      <c r="E256" s="27" t="e">
        <f>IF(ISNUMBER('Неочищенные данные'!D270), 'Неочищенные данные'!D270 * 1000, SUBSTITUTE((SUBSTITUTE('Неочищенные данные'!D270, " ", "")), ",", ".") * 1000)</f>
        <v>#VALUE!</v>
      </c>
      <c r="F256" s="27" t="e">
        <f>IF(ISNUMBER('Неочищенные данные'!E270), 'Неочищенные данные'!E270 * 1000, SUBSTITUTE((SUBSTITUTE('Неочищенные данные'!E270, " ", "")), ",", ".") * 1000)</f>
        <v>#VALUE!</v>
      </c>
      <c r="G256" s="27" t="e">
        <f>IF(ISNUMBER('Неочищенные данные'!F270), 'Неочищенные данные'!F270 * 1000, SUBSTITUTE((SUBSTITUTE('Неочищенные данные'!F270, " ", "")), ",", ".") * 1000)</f>
        <v>#VALUE!</v>
      </c>
      <c r="H256" s="27" t="e">
        <f>IF(ISNUMBER('Неочищенные данные'!G270), 'Неочищенные данные'!G270 * 1000, SUBSTITUTE((SUBSTITUTE('Неочищенные данные'!G270, " ", "")), ",", ".") * 1000)</f>
        <v>#VALUE!</v>
      </c>
      <c r="I256" s="27" t="e">
        <f>IF(ISNUMBER('Неочищенные данные'!H270), 'Неочищенные данные'!H270 * 1000, SUBSTITUTE((SUBSTITUTE('Неочищенные данные'!H270, " ", "")), ",", ".") * 1000)</f>
        <v>#VALUE!</v>
      </c>
      <c r="J256" s="27" t="e">
        <f>IF(ISNUMBER('Неочищенные данные'!I270), 'Неочищенные данные'!I270 * 1000, SUBSTITUTE((SUBSTITUTE('Неочищенные данные'!I270, " ", "")), ",", ".") * 1000)</f>
        <v>#VALUE!</v>
      </c>
      <c r="K256" s="27" t="e">
        <f>IF(ISNUMBER('Неочищенные данные'!J270), 'Неочищенные данные'!J270 * 1000, SUBSTITUTE((SUBSTITUTE('Неочищенные данные'!J270, " ", "")), ",", ".") * 1000)</f>
        <v>#VALUE!</v>
      </c>
      <c r="L256" s="27" t="e">
        <f>IF(ISNUMBER('Неочищенные данные'!K270), 'Неочищенные данные'!K270 * 1000, SUBSTITUTE((SUBSTITUTE('Неочищенные данные'!K270, " ", "")), ",", ".") * 1000)</f>
        <v>#VALUE!</v>
      </c>
      <c r="M256" s="27" t="e">
        <f>IF(ISNUMBER('Неочищенные данные'!L270), 'Неочищенные данные'!L270 * 1000, SUBSTITUTE((SUBSTITUTE('Неочищенные данные'!L270, " ", "")), ",", ".") * 1000)</f>
        <v>#VALUE!</v>
      </c>
      <c r="N256" s="27" t="e">
        <f>IF(ISNUMBER('Неочищенные данные'!M270), 'Неочищенные данные'!M270 * 1000, SUBSTITUTE((SUBSTITUTE('Неочищенные данные'!M270, " ", "")), ",", ".") * 1000)</f>
        <v>#VALUE!</v>
      </c>
      <c r="O256" s="27" t="e">
        <f>IF(ISNUMBER('Неочищенные данные'!N270), 'Неочищенные данные'!N270 * 1000, SUBSTITUTE((SUBSTITUTE('Неочищенные данные'!N270, " ", "")), ",", ".") * 1000)</f>
        <v>#VALUE!</v>
      </c>
    </row>
    <row r="257" spans="1:15" ht="15.75" hidden="1" customHeight="1">
      <c r="A257" s="3" t="s">
        <v>262</v>
      </c>
      <c r="B257" s="41">
        <v>40329</v>
      </c>
      <c r="C257" s="3" t="s">
        <v>239</v>
      </c>
      <c r="D257" s="3"/>
      <c r="E257" s="27" t="e">
        <f>IF(ISNUMBER('Неочищенные данные'!D271), 'Неочищенные данные'!D271 * 1000, SUBSTITUTE((SUBSTITUTE('Неочищенные данные'!D271, " ", "")), ",", ".") * 1000)</f>
        <v>#VALUE!</v>
      </c>
      <c r="F257" s="27" t="e">
        <f>IF(ISNUMBER('Неочищенные данные'!E271), 'Неочищенные данные'!E271 * 1000, SUBSTITUTE((SUBSTITUTE('Неочищенные данные'!E271, " ", "")), ",", ".") * 1000)</f>
        <v>#VALUE!</v>
      </c>
      <c r="G257" s="27" t="e">
        <f>IF(ISNUMBER('Неочищенные данные'!F271), 'Неочищенные данные'!F271 * 1000, SUBSTITUTE((SUBSTITUTE('Неочищенные данные'!F271, " ", "")), ",", ".") * 1000)</f>
        <v>#VALUE!</v>
      </c>
      <c r="H257" s="27" t="e">
        <f>IF(ISNUMBER('Неочищенные данные'!G271), 'Неочищенные данные'!G271 * 1000, SUBSTITUTE((SUBSTITUTE('Неочищенные данные'!G271, " ", "")), ",", ".") * 1000)</f>
        <v>#VALUE!</v>
      </c>
      <c r="I257" s="27" t="e">
        <f>IF(ISNUMBER('Неочищенные данные'!H271), 'Неочищенные данные'!H271 * 1000, SUBSTITUTE((SUBSTITUTE('Неочищенные данные'!H271, " ", "")), ",", ".") * 1000)</f>
        <v>#VALUE!</v>
      </c>
      <c r="J257" s="27" t="e">
        <f>IF(ISNUMBER('Неочищенные данные'!I271), 'Неочищенные данные'!I271 * 1000, SUBSTITUTE((SUBSTITUTE('Неочищенные данные'!I271, " ", "")), ",", ".") * 1000)</f>
        <v>#VALUE!</v>
      </c>
      <c r="K257" s="27" t="e">
        <f>IF(ISNUMBER('Неочищенные данные'!J271), 'Неочищенные данные'!J271 * 1000, SUBSTITUTE((SUBSTITUTE('Неочищенные данные'!J271, " ", "")), ",", ".") * 1000)</f>
        <v>#VALUE!</v>
      </c>
      <c r="L257" s="27" t="e">
        <f>IF(ISNUMBER('Неочищенные данные'!K271), 'Неочищенные данные'!K271 * 1000, SUBSTITUTE((SUBSTITUTE('Неочищенные данные'!K271, " ", "")), ",", ".") * 1000)</f>
        <v>#VALUE!</v>
      </c>
      <c r="M257" s="27" t="e">
        <f>IF(ISNUMBER('Неочищенные данные'!L271), 'Неочищенные данные'!L271 * 1000, SUBSTITUTE((SUBSTITUTE('Неочищенные данные'!L271, " ", "")), ",", ".") * 1000)</f>
        <v>#VALUE!</v>
      </c>
      <c r="N257" s="27" t="e">
        <f>IF(ISNUMBER('Неочищенные данные'!M271), 'Неочищенные данные'!M271 * 1000, SUBSTITUTE((SUBSTITUTE('Неочищенные данные'!M271, " ", "")), ",", ".") * 1000)</f>
        <v>#VALUE!</v>
      </c>
      <c r="O257" s="27" t="e">
        <f>IF(ISNUMBER('Неочищенные данные'!N271), 'Неочищенные данные'!N271 * 1000, SUBSTITUTE((SUBSTITUTE('Неочищенные данные'!N271, " ", "")), ",", ".") * 1000)</f>
        <v>#VALUE!</v>
      </c>
    </row>
    <row r="258" spans="1:15" ht="15.75" hidden="1" customHeight="1">
      <c r="A258" s="3" t="s">
        <v>262</v>
      </c>
      <c r="B258" s="42">
        <v>39768</v>
      </c>
      <c r="C258" s="3" t="s">
        <v>39</v>
      </c>
      <c r="D258" s="3"/>
      <c r="E258" s="27" t="e">
        <f>IF(ISNUMBER('Неочищенные данные'!D272), 'Неочищенные данные'!D272 * 1000, SUBSTITUTE((SUBSTITUTE('Неочищенные данные'!D272, " ", "")), ",", ".") * 1000)</f>
        <v>#VALUE!</v>
      </c>
      <c r="F258" s="27" t="e">
        <f>IF(ISNUMBER('Неочищенные данные'!E272), 'Неочищенные данные'!E272 * 1000, SUBSTITUTE((SUBSTITUTE('Неочищенные данные'!E272, " ", "")), ",", ".") * 1000)</f>
        <v>#VALUE!</v>
      </c>
      <c r="G258" s="27" t="e">
        <f>IF(ISNUMBER('Неочищенные данные'!F272), 'Неочищенные данные'!F272 * 1000, SUBSTITUTE((SUBSTITUTE('Неочищенные данные'!F272, " ", "")), ",", ".") * 1000)</f>
        <v>#VALUE!</v>
      </c>
      <c r="H258" s="27" t="e">
        <f>IF(ISNUMBER('Неочищенные данные'!G272), 'Неочищенные данные'!G272 * 1000, SUBSTITUTE((SUBSTITUTE('Неочищенные данные'!G272, " ", "")), ",", ".") * 1000)</f>
        <v>#VALUE!</v>
      </c>
      <c r="I258" s="27" t="e">
        <f>IF(ISNUMBER('Неочищенные данные'!H272), 'Неочищенные данные'!H272 * 1000, SUBSTITUTE((SUBSTITUTE('Неочищенные данные'!H272, " ", "")), ",", ".") * 1000)</f>
        <v>#VALUE!</v>
      </c>
      <c r="J258" s="27" t="e">
        <f>IF(ISNUMBER('Неочищенные данные'!I272), 'Неочищенные данные'!I272 * 1000, SUBSTITUTE((SUBSTITUTE('Неочищенные данные'!I272, " ", "")), ",", ".") * 1000)</f>
        <v>#VALUE!</v>
      </c>
      <c r="K258" s="27" t="e">
        <f>IF(ISNUMBER('Неочищенные данные'!J272), 'Неочищенные данные'!J272 * 1000, SUBSTITUTE((SUBSTITUTE('Неочищенные данные'!J272, " ", "")), ",", ".") * 1000)</f>
        <v>#VALUE!</v>
      </c>
      <c r="L258" s="27" t="e">
        <f>IF(ISNUMBER('Неочищенные данные'!K272), 'Неочищенные данные'!K272 * 1000, SUBSTITUTE((SUBSTITUTE('Неочищенные данные'!K272, " ", "")), ",", ".") * 1000)</f>
        <v>#VALUE!</v>
      </c>
      <c r="M258" s="27" t="e">
        <f>IF(ISNUMBER('Неочищенные данные'!L272), 'Неочищенные данные'!L272 * 1000, SUBSTITUTE((SUBSTITUTE('Неочищенные данные'!L272, " ", "")), ",", ".") * 1000)</f>
        <v>#VALUE!</v>
      </c>
      <c r="N258" s="27" t="e">
        <f>IF(ISNUMBER('Неочищенные данные'!M272), 'Неочищенные данные'!M272 * 1000, SUBSTITUTE((SUBSTITUTE('Неочищенные данные'!M272, " ", "")), ",", ".") * 1000)</f>
        <v>#VALUE!</v>
      </c>
      <c r="O258" s="27" t="e">
        <f>IF(ISNUMBER('Неочищенные данные'!N272), 'Неочищенные данные'!N272 * 1000, SUBSTITUTE((SUBSTITUTE('Неочищенные данные'!N272, " ", "")), ",", ".") * 1000)</f>
        <v>#VALUE!</v>
      </c>
    </row>
    <row r="259" spans="1:15" ht="15.75" hidden="1" customHeight="1">
      <c r="A259" s="3" t="s">
        <v>263</v>
      </c>
      <c r="B259" s="41">
        <v>42544</v>
      </c>
      <c r="C259" s="3" t="s">
        <v>239</v>
      </c>
      <c r="D259" s="3"/>
      <c r="E259" s="27" t="e">
        <f>IF(ISNUMBER('Неочищенные данные'!D273), 'Неочищенные данные'!D273 * 1000, SUBSTITUTE((SUBSTITUTE('Неочищенные данные'!D273, " ", "")), ",", ".") * 1000)</f>
        <v>#VALUE!</v>
      </c>
      <c r="F259" s="27" t="e">
        <f>IF(ISNUMBER('Неочищенные данные'!E273), 'Неочищенные данные'!E273 * 1000, SUBSTITUTE((SUBSTITUTE('Неочищенные данные'!E273, " ", "")), ",", ".") * 1000)</f>
        <v>#VALUE!</v>
      </c>
      <c r="G259" s="27" t="e">
        <f>IF(ISNUMBER('Неочищенные данные'!F273), 'Неочищенные данные'!F273 * 1000, SUBSTITUTE((SUBSTITUTE('Неочищенные данные'!F273, " ", "")), ",", ".") * 1000)</f>
        <v>#VALUE!</v>
      </c>
      <c r="H259" s="27" t="e">
        <f>IF(ISNUMBER('Неочищенные данные'!G273), 'Неочищенные данные'!G273 * 1000, SUBSTITUTE((SUBSTITUTE('Неочищенные данные'!G273, " ", "")), ",", ".") * 1000)</f>
        <v>#VALUE!</v>
      </c>
      <c r="I259" s="27" t="e">
        <f>IF(ISNUMBER('Неочищенные данные'!H273), 'Неочищенные данные'!H273 * 1000, SUBSTITUTE((SUBSTITUTE('Неочищенные данные'!H273, " ", "")), ",", ".") * 1000)</f>
        <v>#VALUE!</v>
      </c>
      <c r="J259" s="27" t="e">
        <f>IF(ISNUMBER('Неочищенные данные'!I273), 'Неочищенные данные'!I273 * 1000, SUBSTITUTE((SUBSTITUTE('Неочищенные данные'!I273, " ", "")), ",", ".") * 1000)</f>
        <v>#VALUE!</v>
      </c>
      <c r="K259" s="27" t="e">
        <f>IF(ISNUMBER('Неочищенные данные'!J273), 'Неочищенные данные'!J273 * 1000, SUBSTITUTE((SUBSTITUTE('Неочищенные данные'!J273, " ", "")), ",", ".") * 1000)</f>
        <v>#VALUE!</v>
      </c>
      <c r="L259" s="27" t="e">
        <f>IF(ISNUMBER('Неочищенные данные'!K273), 'Неочищенные данные'!K273 * 1000, SUBSTITUTE((SUBSTITUTE('Неочищенные данные'!K273, " ", "")), ",", ".") * 1000)</f>
        <v>#VALUE!</v>
      </c>
      <c r="M259" s="27" t="e">
        <f>IF(ISNUMBER('Неочищенные данные'!L273), 'Неочищенные данные'!L273 * 1000, SUBSTITUTE((SUBSTITUTE('Неочищенные данные'!L273, " ", "")), ",", ".") * 1000)</f>
        <v>#VALUE!</v>
      </c>
      <c r="N259" s="27" t="e">
        <f>IF(ISNUMBER('Неочищенные данные'!M273), 'Неочищенные данные'!M273 * 1000, SUBSTITUTE((SUBSTITUTE('Неочищенные данные'!M273, " ", "")), ",", ".") * 1000)</f>
        <v>#VALUE!</v>
      </c>
      <c r="O259" s="27" t="e">
        <f>IF(ISNUMBER('Неочищенные данные'!N273), 'Неочищенные данные'!N273 * 1000, SUBSTITUTE((SUBSTITUTE('Неочищенные данные'!N273, " ", "")), ",", ".") * 1000)</f>
        <v>#VALUE!</v>
      </c>
    </row>
    <row r="260" spans="1:15" ht="15.75" hidden="1" customHeight="1">
      <c r="A260" s="3" t="s">
        <v>263</v>
      </c>
      <c r="B260" s="41">
        <v>42544</v>
      </c>
      <c r="C260" s="3" t="s">
        <v>241</v>
      </c>
      <c r="D260" s="3"/>
      <c r="E260" s="27" t="e">
        <f>IF(ISNUMBER('Неочищенные данные'!D274), 'Неочищенные данные'!D274 * 1000, SUBSTITUTE((SUBSTITUTE('Неочищенные данные'!D274, " ", "")), ",", ".") * 1000)</f>
        <v>#VALUE!</v>
      </c>
      <c r="F260" s="27" t="e">
        <f>IF(ISNUMBER('Неочищенные данные'!E274), 'Неочищенные данные'!E274 * 1000, SUBSTITUTE((SUBSTITUTE('Неочищенные данные'!E274, " ", "")), ",", ".") * 1000)</f>
        <v>#VALUE!</v>
      </c>
      <c r="G260" s="27" t="e">
        <f>IF(ISNUMBER('Неочищенные данные'!F274), 'Неочищенные данные'!F274 * 1000, SUBSTITUTE((SUBSTITUTE('Неочищенные данные'!F274, " ", "")), ",", ".") * 1000)</f>
        <v>#VALUE!</v>
      </c>
      <c r="H260" s="27" t="e">
        <f>IF(ISNUMBER('Неочищенные данные'!G274), 'Неочищенные данные'!G274 * 1000, SUBSTITUTE((SUBSTITUTE('Неочищенные данные'!G274, " ", "")), ",", ".") * 1000)</f>
        <v>#VALUE!</v>
      </c>
      <c r="I260" s="27" t="e">
        <f>IF(ISNUMBER('Неочищенные данные'!H274), 'Неочищенные данные'!H274 * 1000, SUBSTITUTE((SUBSTITUTE('Неочищенные данные'!H274, " ", "")), ",", ".") * 1000)</f>
        <v>#VALUE!</v>
      </c>
      <c r="J260" s="27" t="e">
        <f>IF(ISNUMBER('Неочищенные данные'!I274), 'Неочищенные данные'!I274 * 1000, SUBSTITUTE((SUBSTITUTE('Неочищенные данные'!I274, " ", "")), ",", ".") * 1000)</f>
        <v>#VALUE!</v>
      </c>
      <c r="K260" s="27" t="e">
        <f>IF(ISNUMBER('Неочищенные данные'!J274), 'Неочищенные данные'!J274 * 1000, SUBSTITUTE((SUBSTITUTE('Неочищенные данные'!J274, " ", "")), ",", ".") * 1000)</f>
        <v>#VALUE!</v>
      </c>
      <c r="L260" s="27" t="e">
        <f>IF(ISNUMBER('Неочищенные данные'!K274), 'Неочищенные данные'!K274 * 1000, SUBSTITUTE((SUBSTITUTE('Неочищенные данные'!K274, " ", "")), ",", ".") * 1000)</f>
        <v>#VALUE!</v>
      </c>
      <c r="M260" s="27" t="e">
        <f>IF(ISNUMBER('Неочищенные данные'!L274), 'Неочищенные данные'!L274 * 1000, SUBSTITUTE((SUBSTITUTE('Неочищенные данные'!L274, " ", "")), ",", ".") * 1000)</f>
        <v>#VALUE!</v>
      </c>
      <c r="N260" s="27" t="e">
        <f>IF(ISNUMBER('Неочищенные данные'!M274), 'Неочищенные данные'!M274 * 1000, SUBSTITUTE((SUBSTITUTE('Неочищенные данные'!M274, " ", "")), ",", ".") * 1000)</f>
        <v>#VALUE!</v>
      </c>
      <c r="O260" s="27" t="e">
        <f>IF(ISNUMBER('Неочищенные данные'!N274), 'Неочищенные данные'!N274 * 1000, SUBSTITUTE((SUBSTITUTE('Неочищенные данные'!N274, " ", "")), ",", ".") * 1000)</f>
        <v>#VALUE!</v>
      </c>
    </row>
    <row r="261" spans="1:15" ht="15.75" hidden="1" customHeight="1">
      <c r="A261" s="3" t="s">
        <v>263</v>
      </c>
      <c r="B261" s="41">
        <v>42531</v>
      </c>
      <c r="C261" s="3" t="s">
        <v>264</v>
      </c>
      <c r="D261" s="3"/>
      <c r="E261" s="27" t="e">
        <f>IF(ISNUMBER('Неочищенные данные'!D275), 'Неочищенные данные'!D275 * 1000, SUBSTITUTE((SUBSTITUTE('Неочищенные данные'!D275, " ", "")), ",", ".") * 1000)</f>
        <v>#VALUE!</v>
      </c>
      <c r="F261" s="27" t="e">
        <f>IF(ISNUMBER('Неочищенные данные'!E275), 'Неочищенные данные'!E275 * 1000, SUBSTITUTE((SUBSTITUTE('Неочищенные данные'!E275, " ", "")), ",", ".") * 1000)</f>
        <v>#VALUE!</v>
      </c>
      <c r="G261" s="27" t="e">
        <f>IF(ISNUMBER('Неочищенные данные'!F275), 'Неочищенные данные'!F275 * 1000, SUBSTITUTE((SUBSTITUTE('Неочищенные данные'!F275, " ", "")), ",", ".") * 1000)</f>
        <v>#VALUE!</v>
      </c>
      <c r="H261" s="27" t="e">
        <f>IF(ISNUMBER('Неочищенные данные'!G275), 'Неочищенные данные'!G275 * 1000, SUBSTITUTE((SUBSTITUTE('Неочищенные данные'!G275, " ", "")), ",", ".") * 1000)</f>
        <v>#VALUE!</v>
      </c>
      <c r="I261" s="27" t="e">
        <f>IF(ISNUMBER('Неочищенные данные'!H275), 'Неочищенные данные'!H275 * 1000, SUBSTITUTE((SUBSTITUTE('Неочищенные данные'!H275, " ", "")), ",", ".") * 1000)</f>
        <v>#VALUE!</v>
      </c>
      <c r="J261" s="27" t="e">
        <f>IF(ISNUMBER('Неочищенные данные'!I275), 'Неочищенные данные'!I275 * 1000, SUBSTITUTE((SUBSTITUTE('Неочищенные данные'!I275, " ", "")), ",", ".") * 1000)</f>
        <v>#VALUE!</v>
      </c>
      <c r="K261" s="27" t="e">
        <f>IF(ISNUMBER('Неочищенные данные'!J275), 'Неочищенные данные'!J275 * 1000, SUBSTITUTE((SUBSTITUTE('Неочищенные данные'!J275, " ", "")), ",", ".") * 1000)</f>
        <v>#VALUE!</v>
      </c>
      <c r="L261" s="27" t="e">
        <f>IF(ISNUMBER('Неочищенные данные'!K275), 'Неочищенные данные'!K275 * 1000, SUBSTITUTE((SUBSTITUTE('Неочищенные данные'!K275, " ", "")), ",", ".") * 1000)</f>
        <v>#VALUE!</v>
      </c>
      <c r="M261" s="27" t="e">
        <f>IF(ISNUMBER('Неочищенные данные'!L275), 'Неочищенные данные'!L275 * 1000, SUBSTITUTE((SUBSTITUTE('Неочищенные данные'!L275, " ", "")), ",", ".") * 1000)</f>
        <v>#VALUE!</v>
      </c>
      <c r="N261" s="27" t="e">
        <f>IF(ISNUMBER('Неочищенные данные'!M275), 'Неочищенные данные'!M275 * 1000, SUBSTITUTE((SUBSTITUTE('Неочищенные данные'!M275, " ", "")), ",", ".") * 1000)</f>
        <v>#VALUE!</v>
      </c>
      <c r="O261" s="27" t="e">
        <f>IF(ISNUMBER('Неочищенные данные'!N275), 'Неочищенные данные'!N275 * 1000, SUBSTITUTE((SUBSTITUTE('Неочищенные данные'!N275, " ", "")), ",", ".") * 1000)</f>
        <v>#VALUE!</v>
      </c>
    </row>
    <row r="262" spans="1:15" ht="15.75" hidden="1" customHeight="1">
      <c r="A262" s="3" t="s">
        <v>263</v>
      </c>
      <c r="B262" s="41">
        <v>42341</v>
      </c>
      <c r="C262" s="3" t="s">
        <v>264</v>
      </c>
      <c r="D262" s="3"/>
      <c r="E262" s="27" t="e">
        <f>IF(ISNUMBER('Неочищенные данные'!D276), 'Неочищенные данные'!D276 * 1000, SUBSTITUTE((SUBSTITUTE('Неочищенные данные'!D276, " ", "")), ",", ".") * 1000)</f>
        <v>#VALUE!</v>
      </c>
      <c r="F262" s="27" t="e">
        <f>IF(ISNUMBER('Неочищенные данные'!E276), 'Неочищенные данные'!E276 * 1000, SUBSTITUTE((SUBSTITUTE('Неочищенные данные'!E276, " ", "")), ",", ".") * 1000)</f>
        <v>#VALUE!</v>
      </c>
      <c r="G262" s="27" t="e">
        <f>IF(ISNUMBER('Неочищенные данные'!F276), 'Неочищенные данные'!F276 * 1000, SUBSTITUTE((SUBSTITUTE('Неочищенные данные'!F276, " ", "")), ",", ".") * 1000)</f>
        <v>#VALUE!</v>
      </c>
      <c r="H262" s="27" t="e">
        <f>IF(ISNUMBER('Неочищенные данные'!G276), 'Неочищенные данные'!G276 * 1000, SUBSTITUTE((SUBSTITUTE('Неочищенные данные'!G276, " ", "")), ",", ".") * 1000)</f>
        <v>#VALUE!</v>
      </c>
      <c r="I262" s="27" t="e">
        <f>IF(ISNUMBER('Неочищенные данные'!H276), 'Неочищенные данные'!H276 * 1000, SUBSTITUTE((SUBSTITUTE('Неочищенные данные'!H276, " ", "")), ",", ".") * 1000)</f>
        <v>#VALUE!</v>
      </c>
      <c r="J262" s="27" t="e">
        <f>IF(ISNUMBER('Неочищенные данные'!I276), 'Неочищенные данные'!I276 * 1000, SUBSTITUTE((SUBSTITUTE('Неочищенные данные'!I276, " ", "")), ",", ".") * 1000)</f>
        <v>#VALUE!</v>
      </c>
      <c r="K262" s="27" t="e">
        <f>IF(ISNUMBER('Неочищенные данные'!J276), 'Неочищенные данные'!J276 * 1000, SUBSTITUTE((SUBSTITUTE('Неочищенные данные'!J276, " ", "")), ",", ".") * 1000)</f>
        <v>#VALUE!</v>
      </c>
      <c r="L262" s="27" t="e">
        <f>IF(ISNUMBER('Неочищенные данные'!K276), 'Неочищенные данные'!K276 * 1000, SUBSTITUTE((SUBSTITUTE('Неочищенные данные'!K276, " ", "")), ",", ".") * 1000)</f>
        <v>#VALUE!</v>
      </c>
      <c r="M262" s="27" t="e">
        <f>IF(ISNUMBER('Неочищенные данные'!L276), 'Неочищенные данные'!L276 * 1000, SUBSTITUTE((SUBSTITUTE('Неочищенные данные'!L276, " ", "")), ",", ".") * 1000)</f>
        <v>#VALUE!</v>
      </c>
      <c r="N262" s="27" t="e">
        <f>IF(ISNUMBER('Неочищенные данные'!M276), 'Неочищенные данные'!M276 * 1000, SUBSTITUTE((SUBSTITUTE('Неочищенные данные'!M276, " ", "")), ",", ".") * 1000)</f>
        <v>#VALUE!</v>
      </c>
      <c r="O262" s="27" t="e">
        <f>IF(ISNUMBER('Неочищенные данные'!N276), 'Неочищенные данные'!N276 * 1000, SUBSTITUTE((SUBSTITUTE('Неочищенные данные'!N276, " ", "")), ",", ".") * 1000)</f>
        <v>#VALUE!</v>
      </c>
    </row>
    <row r="263" spans="1:15" ht="15.75" hidden="1" customHeight="1">
      <c r="A263" s="3" t="s">
        <v>263</v>
      </c>
      <c r="B263" s="41">
        <v>42283</v>
      </c>
      <c r="C263" s="3" t="s">
        <v>68</v>
      </c>
      <c r="D263" s="3"/>
      <c r="E263" s="27" t="e">
        <f>IF(ISNUMBER('Неочищенные данные'!D277), 'Неочищенные данные'!D277 * 1000, SUBSTITUTE((SUBSTITUTE('Неочищенные данные'!D277, " ", "")), ",", ".") * 1000)</f>
        <v>#VALUE!</v>
      </c>
      <c r="F263" s="27" t="e">
        <f>IF(ISNUMBER('Неочищенные данные'!E277), 'Неочищенные данные'!E277 * 1000, SUBSTITUTE((SUBSTITUTE('Неочищенные данные'!E277, " ", "")), ",", ".") * 1000)</f>
        <v>#VALUE!</v>
      </c>
      <c r="G263" s="27" t="e">
        <f>IF(ISNUMBER('Неочищенные данные'!F277), 'Неочищенные данные'!F277 * 1000, SUBSTITUTE((SUBSTITUTE('Неочищенные данные'!F277, " ", "")), ",", ".") * 1000)</f>
        <v>#VALUE!</v>
      </c>
      <c r="H263" s="27" t="e">
        <f>IF(ISNUMBER('Неочищенные данные'!G277), 'Неочищенные данные'!G277 * 1000, SUBSTITUTE((SUBSTITUTE('Неочищенные данные'!G277, " ", "")), ",", ".") * 1000)</f>
        <v>#VALUE!</v>
      </c>
      <c r="I263" s="27" t="e">
        <f>IF(ISNUMBER('Неочищенные данные'!H277), 'Неочищенные данные'!H277 * 1000, SUBSTITUTE((SUBSTITUTE('Неочищенные данные'!H277, " ", "")), ",", ".") * 1000)</f>
        <v>#VALUE!</v>
      </c>
      <c r="J263" s="27" t="e">
        <f>IF(ISNUMBER('Неочищенные данные'!I277), 'Неочищенные данные'!I277 * 1000, SUBSTITUTE((SUBSTITUTE('Неочищенные данные'!I277, " ", "")), ",", ".") * 1000)</f>
        <v>#VALUE!</v>
      </c>
      <c r="K263" s="27" t="e">
        <f>IF(ISNUMBER('Неочищенные данные'!J277), 'Неочищенные данные'!J277 * 1000, SUBSTITUTE((SUBSTITUTE('Неочищенные данные'!J277, " ", "")), ",", ".") * 1000)</f>
        <v>#VALUE!</v>
      </c>
      <c r="L263" s="27" t="e">
        <f>IF(ISNUMBER('Неочищенные данные'!K277), 'Неочищенные данные'!K277 * 1000, SUBSTITUTE((SUBSTITUTE('Неочищенные данные'!K277, " ", "")), ",", ".") * 1000)</f>
        <v>#VALUE!</v>
      </c>
      <c r="M263" s="27" t="e">
        <f>IF(ISNUMBER('Неочищенные данные'!L277), 'Неочищенные данные'!L277 * 1000, SUBSTITUTE((SUBSTITUTE('Неочищенные данные'!L277, " ", "")), ",", ".") * 1000)</f>
        <v>#VALUE!</v>
      </c>
      <c r="N263" s="27" t="e">
        <f>IF(ISNUMBER('Неочищенные данные'!M277), 'Неочищенные данные'!M277 * 1000, SUBSTITUTE((SUBSTITUTE('Неочищенные данные'!M277, " ", "")), ",", ".") * 1000)</f>
        <v>#VALUE!</v>
      </c>
      <c r="O263" s="27" t="e">
        <f>IF(ISNUMBER('Неочищенные данные'!N277), 'Неочищенные данные'!N277 * 1000, SUBSTITUTE((SUBSTITUTE('Неочищенные данные'!N277, " ", "")), ",", ".") * 1000)</f>
        <v>#VALUE!</v>
      </c>
    </row>
    <row r="264" spans="1:15" ht="15.75" hidden="1" customHeight="1">
      <c r="A264" s="3" t="s">
        <v>263</v>
      </c>
      <c r="B264" s="41">
        <v>42249</v>
      </c>
      <c r="C264" s="3" t="s">
        <v>39</v>
      </c>
      <c r="D264" s="3"/>
      <c r="E264" s="27" t="e">
        <f>IF(ISNUMBER('Неочищенные данные'!D278), 'Неочищенные данные'!D278 * 1000, SUBSTITUTE((SUBSTITUTE('Неочищенные данные'!D278, " ", "")), ",", ".") * 1000)</f>
        <v>#VALUE!</v>
      </c>
      <c r="F264" s="27" t="e">
        <f>IF(ISNUMBER('Неочищенные данные'!E278), 'Неочищенные данные'!E278 * 1000, SUBSTITUTE((SUBSTITUTE('Неочищенные данные'!E278, " ", "")), ",", ".") * 1000)</f>
        <v>#VALUE!</v>
      </c>
      <c r="G264" s="27" t="e">
        <f>IF(ISNUMBER('Неочищенные данные'!F278), 'Неочищенные данные'!F278 * 1000, SUBSTITUTE((SUBSTITUTE('Неочищенные данные'!F278, " ", "")), ",", ".") * 1000)</f>
        <v>#VALUE!</v>
      </c>
      <c r="H264" s="27" t="e">
        <f>IF(ISNUMBER('Неочищенные данные'!G278), 'Неочищенные данные'!G278 * 1000, SUBSTITUTE((SUBSTITUTE('Неочищенные данные'!G278, " ", "")), ",", ".") * 1000)</f>
        <v>#VALUE!</v>
      </c>
      <c r="I264" s="27" t="e">
        <f>IF(ISNUMBER('Неочищенные данные'!H278), 'Неочищенные данные'!H278 * 1000, SUBSTITUTE((SUBSTITUTE('Неочищенные данные'!H278, " ", "")), ",", ".") * 1000)</f>
        <v>#VALUE!</v>
      </c>
      <c r="J264" s="27" t="e">
        <f>IF(ISNUMBER('Неочищенные данные'!I278), 'Неочищенные данные'!I278 * 1000, SUBSTITUTE((SUBSTITUTE('Неочищенные данные'!I278, " ", "")), ",", ".") * 1000)</f>
        <v>#VALUE!</v>
      </c>
      <c r="K264" s="27" t="e">
        <f>IF(ISNUMBER('Неочищенные данные'!J278), 'Неочищенные данные'!J278 * 1000, SUBSTITUTE((SUBSTITUTE('Неочищенные данные'!J278, " ", "")), ",", ".") * 1000)</f>
        <v>#VALUE!</v>
      </c>
      <c r="L264" s="27" t="e">
        <f>IF(ISNUMBER('Неочищенные данные'!K278), 'Неочищенные данные'!K278 * 1000, SUBSTITUTE((SUBSTITUTE('Неочищенные данные'!K278, " ", "")), ",", ".") * 1000)</f>
        <v>#VALUE!</v>
      </c>
      <c r="M264" s="27" t="e">
        <f>IF(ISNUMBER('Неочищенные данные'!L278), 'Неочищенные данные'!L278 * 1000, SUBSTITUTE((SUBSTITUTE('Неочищенные данные'!L278, " ", "")), ",", ".") * 1000)</f>
        <v>#VALUE!</v>
      </c>
      <c r="N264" s="27" t="e">
        <f>IF(ISNUMBER('Неочищенные данные'!M278), 'Неочищенные данные'!M278 * 1000, SUBSTITUTE((SUBSTITUTE('Неочищенные данные'!M278, " ", "")), ",", ".") * 1000)</f>
        <v>#VALUE!</v>
      </c>
      <c r="O264" s="27" t="e">
        <f>IF(ISNUMBER('Неочищенные данные'!N278), 'Неочищенные данные'!N278 * 1000, SUBSTITUTE((SUBSTITUTE('Неочищенные данные'!N278, " ", "")), ",", ".") * 1000)</f>
        <v>#VALUE!</v>
      </c>
    </row>
    <row r="265" spans="1:15" ht="15.75" hidden="1" customHeight="1">
      <c r="A265" s="3" t="s">
        <v>263</v>
      </c>
      <c r="B265" s="41">
        <v>42068</v>
      </c>
      <c r="C265" s="3" t="s">
        <v>37</v>
      </c>
      <c r="D265" s="3"/>
      <c r="E265" s="27" t="e">
        <f>IF(ISNUMBER('Неочищенные данные'!D279), 'Неочищенные данные'!D279 * 1000, SUBSTITUTE((SUBSTITUTE('Неочищенные данные'!D279, " ", "")), ",", ".") * 1000)</f>
        <v>#VALUE!</v>
      </c>
      <c r="F265" s="27" t="e">
        <f>IF(ISNUMBER('Неочищенные данные'!E279), 'Неочищенные данные'!E279 * 1000, SUBSTITUTE((SUBSTITUTE('Неочищенные данные'!E279, " ", "")), ",", ".") * 1000)</f>
        <v>#VALUE!</v>
      </c>
      <c r="G265" s="27" t="e">
        <f>IF(ISNUMBER('Неочищенные данные'!F279), 'Неочищенные данные'!F279 * 1000, SUBSTITUTE((SUBSTITUTE('Неочищенные данные'!F279, " ", "")), ",", ".") * 1000)</f>
        <v>#VALUE!</v>
      </c>
      <c r="H265" s="27" t="e">
        <f>IF(ISNUMBER('Неочищенные данные'!G279), 'Неочищенные данные'!G279 * 1000, SUBSTITUTE((SUBSTITUTE('Неочищенные данные'!G279, " ", "")), ",", ".") * 1000)</f>
        <v>#VALUE!</v>
      </c>
      <c r="I265" s="27" t="e">
        <f>IF(ISNUMBER('Неочищенные данные'!H279), 'Неочищенные данные'!H279 * 1000, SUBSTITUTE((SUBSTITUTE('Неочищенные данные'!H279, " ", "")), ",", ".") * 1000)</f>
        <v>#VALUE!</v>
      </c>
      <c r="J265" s="27" t="e">
        <f>IF(ISNUMBER('Неочищенные данные'!I279), 'Неочищенные данные'!I279 * 1000, SUBSTITUTE((SUBSTITUTE('Неочищенные данные'!I279, " ", "")), ",", ".") * 1000)</f>
        <v>#VALUE!</v>
      </c>
      <c r="K265" s="27" t="e">
        <f>IF(ISNUMBER('Неочищенные данные'!J279), 'Неочищенные данные'!J279 * 1000, SUBSTITUTE((SUBSTITUTE('Неочищенные данные'!J279, " ", "")), ",", ".") * 1000)</f>
        <v>#VALUE!</v>
      </c>
      <c r="L265" s="27" t="e">
        <f>IF(ISNUMBER('Неочищенные данные'!K279), 'Неочищенные данные'!K279 * 1000, SUBSTITUTE((SUBSTITUTE('Неочищенные данные'!K279, " ", "")), ",", ".") * 1000)</f>
        <v>#VALUE!</v>
      </c>
      <c r="M265" s="27" t="e">
        <f>IF(ISNUMBER('Неочищенные данные'!L279), 'Неочищенные данные'!L279 * 1000, SUBSTITUTE((SUBSTITUTE('Неочищенные данные'!L279, " ", "")), ",", ".") * 1000)</f>
        <v>#VALUE!</v>
      </c>
      <c r="N265" s="27" t="e">
        <f>IF(ISNUMBER('Неочищенные данные'!M279), 'Неочищенные данные'!M279 * 1000, SUBSTITUTE((SUBSTITUTE('Неочищенные данные'!M279, " ", "")), ",", ".") * 1000)</f>
        <v>#VALUE!</v>
      </c>
      <c r="O265" s="27" t="e">
        <f>IF(ISNUMBER('Неочищенные данные'!N279), 'Неочищенные данные'!N279 * 1000, SUBSTITUTE((SUBSTITUTE('Неочищенные данные'!N279, " ", "")), ",", ".") * 1000)</f>
        <v>#VALUE!</v>
      </c>
    </row>
    <row r="266" spans="1:15" ht="15.75" hidden="1" customHeight="1">
      <c r="A266" s="3" t="s">
        <v>263</v>
      </c>
      <c r="B266" s="41">
        <v>42059</v>
      </c>
      <c r="C266" s="3" t="s">
        <v>37</v>
      </c>
      <c r="D266" s="3"/>
      <c r="E266" s="27" t="e">
        <f>IF(ISNUMBER('Неочищенные данные'!D280), 'Неочищенные данные'!D280 * 1000, SUBSTITUTE((SUBSTITUTE('Неочищенные данные'!D280, " ", "")), ",", ".") * 1000)</f>
        <v>#VALUE!</v>
      </c>
      <c r="F266" s="27" t="e">
        <f>IF(ISNUMBER('Неочищенные данные'!E280), 'Неочищенные данные'!E280 * 1000, SUBSTITUTE((SUBSTITUTE('Неочищенные данные'!E280, " ", "")), ",", ".") * 1000)</f>
        <v>#VALUE!</v>
      </c>
      <c r="G266" s="27" t="e">
        <f>IF(ISNUMBER('Неочищенные данные'!F280), 'Неочищенные данные'!F280 * 1000, SUBSTITUTE((SUBSTITUTE('Неочищенные данные'!F280, " ", "")), ",", ".") * 1000)</f>
        <v>#VALUE!</v>
      </c>
      <c r="H266" s="27" t="e">
        <f>IF(ISNUMBER('Неочищенные данные'!G280), 'Неочищенные данные'!G280 * 1000, SUBSTITUTE((SUBSTITUTE('Неочищенные данные'!G280, " ", "")), ",", ".") * 1000)</f>
        <v>#VALUE!</v>
      </c>
      <c r="I266" s="27" t="e">
        <f>IF(ISNUMBER('Неочищенные данные'!H280), 'Неочищенные данные'!H280 * 1000, SUBSTITUTE((SUBSTITUTE('Неочищенные данные'!H280, " ", "")), ",", ".") * 1000)</f>
        <v>#VALUE!</v>
      </c>
      <c r="J266" s="27" t="e">
        <f>IF(ISNUMBER('Неочищенные данные'!I280), 'Неочищенные данные'!I280 * 1000, SUBSTITUTE((SUBSTITUTE('Неочищенные данные'!I280, " ", "")), ",", ".") * 1000)</f>
        <v>#VALUE!</v>
      </c>
      <c r="K266" s="27" t="e">
        <f>IF(ISNUMBER('Неочищенные данные'!J280), 'Неочищенные данные'!J280 * 1000, SUBSTITUTE((SUBSTITUTE('Неочищенные данные'!J280, " ", "")), ",", ".") * 1000)</f>
        <v>#VALUE!</v>
      </c>
      <c r="L266" s="27" t="e">
        <f>IF(ISNUMBER('Неочищенные данные'!K280), 'Неочищенные данные'!K280 * 1000, SUBSTITUTE((SUBSTITUTE('Неочищенные данные'!K280, " ", "")), ",", ".") * 1000)</f>
        <v>#VALUE!</v>
      </c>
      <c r="M266" s="27" t="e">
        <f>IF(ISNUMBER('Неочищенные данные'!L280), 'Неочищенные данные'!L280 * 1000, SUBSTITUTE((SUBSTITUTE('Неочищенные данные'!L280, " ", "")), ",", ".") * 1000)</f>
        <v>#VALUE!</v>
      </c>
      <c r="N266" s="27" t="e">
        <f>IF(ISNUMBER('Неочищенные данные'!M280), 'Неочищенные данные'!M280 * 1000, SUBSTITUTE((SUBSTITUTE('Неочищенные данные'!M280, " ", "")), ",", ".") * 1000)</f>
        <v>#VALUE!</v>
      </c>
      <c r="O266" s="27" t="e">
        <f>IF(ISNUMBER('Неочищенные данные'!N280), 'Неочищенные данные'!N280 * 1000, SUBSTITUTE((SUBSTITUTE('Неочищенные данные'!N280, " ", "")), ",", ".") * 1000)</f>
        <v>#VALUE!</v>
      </c>
    </row>
    <row r="267" spans="1:15" ht="15.75" hidden="1" customHeight="1">
      <c r="A267" s="3" t="s">
        <v>263</v>
      </c>
      <c r="B267" s="41">
        <v>41724</v>
      </c>
      <c r="C267" s="3" t="s">
        <v>37</v>
      </c>
      <c r="D267" s="3"/>
      <c r="E267" s="27" t="e">
        <f>IF(ISNUMBER('Неочищенные данные'!D281), 'Неочищенные данные'!D281 * 1000, SUBSTITUTE((SUBSTITUTE('Неочищенные данные'!D281, " ", "")), ",", ".") * 1000)</f>
        <v>#VALUE!</v>
      </c>
      <c r="F267" s="27" t="e">
        <f>IF(ISNUMBER('Неочищенные данные'!E281), 'Неочищенные данные'!E281 * 1000, SUBSTITUTE((SUBSTITUTE('Неочищенные данные'!E281, " ", "")), ",", ".") * 1000)</f>
        <v>#VALUE!</v>
      </c>
      <c r="G267" s="27" t="e">
        <f>IF(ISNUMBER('Неочищенные данные'!F281), 'Неочищенные данные'!F281 * 1000, SUBSTITUTE((SUBSTITUTE('Неочищенные данные'!F281, " ", "")), ",", ".") * 1000)</f>
        <v>#VALUE!</v>
      </c>
      <c r="H267" s="27" t="e">
        <f>IF(ISNUMBER('Неочищенные данные'!G281), 'Неочищенные данные'!G281 * 1000, SUBSTITUTE((SUBSTITUTE('Неочищенные данные'!G281, " ", "")), ",", ".") * 1000)</f>
        <v>#VALUE!</v>
      </c>
      <c r="I267" s="27" t="e">
        <f>IF(ISNUMBER('Неочищенные данные'!H281), 'Неочищенные данные'!H281 * 1000, SUBSTITUTE((SUBSTITUTE('Неочищенные данные'!H281, " ", "")), ",", ".") * 1000)</f>
        <v>#VALUE!</v>
      </c>
      <c r="J267" s="27" t="e">
        <f>IF(ISNUMBER('Неочищенные данные'!I281), 'Неочищенные данные'!I281 * 1000, SUBSTITUTE((SUBSTITUTE('Неочищенные данные'!I281, " ", "")), ",", ".") * 1000)</f>
        <v>#VALUE!</v>
      </c>
      <c r="K267" s="27" t="e">
        <f>IF(ISNUMBER('Неочищенные данные'!J281), 'Неочищенные данные'!J281 * 1000, SUBSTITUTE((SUBSTITUTE('Неочищенные данные'!J281, " ", "")), ",", ".") * 1000)</f>
        <v>#VALUE!</v>
      </c>
      <c r="L267" s="27" t="e">
        <f>IF(ISNUMBER('Неочищенные данные'!K281), 'Неочищенные данные'!K281 * 1000, SUBSTITUTE((SUBSTITUTE('Неочищенные данные'!K281, " ", "")), ",", ".") * 1000)</f>
        <v>#VALUE!</v>
      </c>
      <c r="M267" s="27" t="e">
        <f>IF(ISNUMBER('Неочищенные данные'!L281), 'Неочищенные данные'!L281 * 1000, SUBSTITUTE((SUBSTITUTE('Неочищенные данные'!L281, " ", "")), ",", ".") * 1000)</f>
        <v>#VALUE!</v>
      </c>
      <c r="N267" s="27" t="e">
        <f>IF(ISNUMBER('Неочищенные данные'!M281), 'Неочищенные данные'!M281 * 1000, SUBSTITUTE((SUBSTITUTE('Неочищенные данные'!M281, " ", "")), ",", ".") * 1000)</f>
        <v>#VALUE!</v>
      </c>
      <c r="O267" s="27" t="e">
        <f>IF(ISNUMBER('Неочищенные данные'!N281), 'Неочищенные данные'!N281 * 1000, SUBSTITUTE((SUBSTITUTE('Неочищенные данные'!N281, " ", "")), ",", ".") * 1000)</f>
        <v>#VALUE!</v>
      </c>
    </row>
    <row r="268" spans="1:15" ht="15.75" hidden="1" customHeight="1">
      <c r="A268" s="3" t="s">
        <v>263</v>
      </c>
      <c r="B268" s="41">
        <v>41330</v>
      </c>
      <c r="C268" s="3" t="s">
        <v>37</v>
      </c>
      <c r="D268" s="3"/>
      <c r="E268" s="27" t="e">
        <f>IF(ISNUMBER('Неочищенные данные'!D282), 'Неочищенные данные'!D282 * 1000, SUBSTITUTE((SUBSTITUTE('Неочищенные данные'!D282, " ", "")), ",", ".") * 1000)</f>
        <v>#VALUE!</v>
      </c>
      <c r="F268" s="27" t="e">
        <f>IF(ISNUMBER('Неочищенные данные'!E282), 'Неочищенные данные'!E282 * 1000, SUBSTITUTE((SUBSTITUTE('Неочищенные данные'!E282, " ", "")), ",", ".") * 1000)</f>
        <v>#VALUE!</v>
      </c>
      <c r="G268" s="27" t="e">
        <f>IF(ISNUMBER('Неочищенные данные'!F282), 'Неочищенные данные'!F282 * 1000, SUBSTITUTE((SUBSTITUTE('Неочищенные данные'!F282, " ", "")), ",", ".") * 1000)</f>
        <v>#VALUE!</v>
      </c>
      <c r="H268" s="27" t="e">
        <f>IF(ISNUMBER('Неочищенные данные'!G282), 'Неочищенные данные'!G282 * 1000, SUBSTITUTE((SUBSTITUTE('Неочищенные данные'!G282, " ", "")), ",", ".") * 1000)</f>
        <v>#VALUE!</v>
      </c>
      <c r="I268" s="27" t="e">
        <f>IF(ISNUMBER('Неочищенные данные'!H282), 'Неочищенные данные'!H282 * 1000, SUBSTITUTE((SUBSTITUTE('Неочищенные данные'!H282, " ", "")), ",", ".") * 1000)</f>
        <v>#VALUE!</v>
      </c>
      <c r="J268" s="27" t="e">
        <f>IF(ISNUMBER('Неочищенные данные'!I282), 'Неочищенные данные'!I282 * 1000, SUBSTITUTE((SUBSTITUTE('Неочищенные данные'!I282, " ", "")), ",", ".") * 1000)</f>
        <v>#VALUE!</v>
      </c>
      <c r="K268" s="27" t="e">
        <f>IF(ISNUMBER('Неочищенные данные'!J282), 'Неочищенные данные'!J282 * 1000, SUBSTITUTE((SUBSTITUTE('Неочищенные данные'!J282, " ", "")), ",", ".") * 1000)</f>
        <v>#VALUE!</v>
      </c>
      <c r="L268" s="27" t="e">
        <f>IF(ISNUMBER('Неочищенные данные'!K282), 'Неочищенные данные'!K282 * 1000, SUBSTITUTE((SUBSTITUTE('Неочищенные данные'!K282, " ", "")), ",", ".") * 1000)</f>
        <v>#VALUE!</v>
      </c>
      <c r="M268" s="27" t="e">
        <f>IF(ISNUMBER('Неочищенные данные'!L282), 'Неочищенные данные'!L282 * 1000, SUBSTITUTE((SUBSTITUTE('Неочищенные данные'!L282, " ", "")), ",", ".") * 1000)</f>
        <v>#VALUE!</v>
      </c>
      <c r="N268" s="27" t="e">
        <f>IF(ISNUMBER('Неочищенные данные'!M282), 'Неочищенные данные'!M282 * 1000, SUBSTITUTE((SUBSTITUTE('Неочищенные данные'!M282, " ", "")), ",", ".") * 1000)</f>
        <v>#VALUE!</v>
      </c>
      <c r="O268" s="27" t="e">
        <f>IF(ISNUMBER('Неочищенные данные'!N282), 'Неочищенные данные'!N282 * 1000, SUBSTITUTE((SUBSTITUTE('Неочищенные данные'!N282, " ", "")), ",", ".") * 1000)</f>
        <v>#VALUE!</v>
      </c>
    </row>
    <row r="269" spans="1:15" ht="15.75" hidden="1" customHeight="1">
      <c r="A269" s="3" t="s">
        <v>263</v>
      </c>
      <c r="B269" s="41">
        <v>40886</v>
      </c>
      <c r="C269" s="3" t="s">
        <v>39</v>
      </c>
      <c r="D269" s="3"/>
      <c r="E269" s="27" t="e">
        <f>IF(ISNUMBER('Неочищенные данные'!D283), 'Неочищенные данные'!D283 * 1000, SUBSTITUTE((SUBSTITUTE('Неочищенные данные'!D283, " ", "")), ",", ".") * 1000)</f>
        <v>#VALUE!</v>
      </c>
      <c r="F269" s="27" t="e">
        <f>IF(ISNUMBER('Неочищенные данные'!E283), 'Неочищенные данные'!E283 * 1000, SUBSTITUTE((SUBSTITUTE('Неочищенные данные'!E283, " ", "")), ",", ".") * 1000)</f>
        <v>#VALUE!</v>
      </c>
      <c r="G269" s="27" t="e">
        <f>IF(ISNUMBER('Неочищенные данные'!F283), 'Неочищенные данные'!F283 * 1000, SUBSTITUTE((SUBSTITUTE('Неочищенные данные'!F283, " ", "")), ",", ".") * 1000)</f>
        <v>#VALUE!</v>
      </c>
      <c r="H269" s="27" t="e">
        <f>IF(ISNUMBER('Неочищенные данные'!G283), 'Неочищенные данные'!G283 * 1000, SUBSTITUTE((SUBSTITUTE('Неочищенные данные'!G283, " ", "")), ",", ".") * 1000)</f>
        <v>#VALUE!</v>
      </c>
      <c r="I269" s="27" t="e">
        <f>IF(ISNUMBER('Неочищенные данные'!H283), 'Неочищенные данные'!H283 * 1000, SUBSTITUTE((SUBSTITUTE('Неочищенные данные'!H283, " ", "")), ",", ".") * 1000)</f>
        <v>#VALUE!</v>
      </c>
      <c r="J269" s="27" t="e">
        <f>IF(ISNUMBER('Неочищенные данные'!I283), 'Неочищенные данные'!I283 * 1000, SUBSTITUTE((SUBSTITUTE('Неочищенные данные'!I283, " ", "")), ",", ".") * 1000)</f>
        <v>#VALUE!</v>
      </c>
      <c r="K269" s="27" t="e">
        <f>IF(ISNUMBER('Неочищенные данные'!J283), 'Неочищенные данные'!J283 * 1000, SUBSTITUTE((SUBSTITUTE('Неочищенные данные'!J283, " ", "")), ",", ".") * 1000)</f>
        <v>#VALUE!</v>
      </c>
      <c r="L269" s="27" t="e">
        <f>IF(ISNUMBER('Неочищенные данные'!K283), 'Неочищенные данные'!K283 * 1000, SUBSTITUTE((SUBSTITUTE('Неочищенные данные'!K283, " ", "")), ",", ".") * 1000)</f>
        <v>#VALUE!</v>
      </c>
      <c r="M269" s="27" t="e">
        <f>IF(ISNUMBER('Неочищенные данные'!L283), 'Неочищенные данные'!L283 * 1000, SUBSTITUTE((SUBSTITUTE('Неочищенные данные'!L283, " ", "")), ",", ".") * 1000)</f>
        <v>#VALUE!</v>
      </c>
      <c r="N269" s="27" t="e">
        <f>IF(ISNUMBER('Неочищенные данные'!M283), 'Неочищенные данные'!M283 * 1000, SUBSTITUTE((SUBSTITUTE('Неочищенные данные'!M283, " ", "")), ",", ".") * 1000)</f>
        <v>#VALUE!</v>
      </c>
      <c r="O269" s="27" t="e">
        <f>IF(ISNUMBER('Неочищенные данные'!N283), 'Неочищенные данные'!N283 * 1000, SUBSTITUTE((SUBSTITUTE('Неочищенные данные'!N283, " ", "")), ",", ".") * 1000)</f>
        <v>#VALUE!</v>
      </c>
    </row>
    <row r="270" spans="1:15" ht="15.75" hidden="1" customHeight="1">
      <c r="A270" s="3" t="s">
        <v>263</v>
      </c>
      <c r="B270" s="42">
        <v>40843</v>
      </c>
      <c r="C270" s="3" t="s">
        <v>39</v>
      </c>
      <c r="D270" s="3"/>
      <c r="E270" s="27" t="e">
        <f>IF(ISNUMBER('Неочищенные данные'!D284), 'Неочищенные данные'!D284 * 1000, SUBSTITUTE((SUBSTITUTE('Неочищенные данные'!D284, " ", "")), ",", ".") * 1000)</f>
        <v>#VALUE!</v>
      </c>
      <c r="F270" s="27" t="e">
        <f>IF(ISNUMBER('Неочищенные данные'!E284), 'Неочищенные данные'!E284 * 1000, SUBSTITUTE((SUBSTITUTE('Неочищенные данные'!E284, " ", "")), ",", ".") * 1000)</f>
        <v>#VALUE!</v>
      </c>
      <c r="G270" s="27" t="e">
        <f>IF(ISNUMBER('Неочищенные данные'!F284), 'Неочищенные данные'!F284 * 1000, SUBSTITUTE((SUBSTITUTE('Неочищенные данные'!F284, " ", "")), ",", ".") * 1000)</f>
        <v>#VALUE!</v>
      </c>
      <c r="H270" s="27" t="e">
        <f>IF(ISNUMBER('Неочищенные данные'!G284), 'Неочищенные данные'!G284 * 1000, SUBSTITUTE((SUBSTITUTE('Неочищенные данные'!G284, " ", "")), ",", ".") * 1000)</f>
        <v>#VALUE!</v>
      </c>
      <c r="I270" s="27" t="e">
        <f>IF(ISNUMBER('Неочищенные данные'!H284), 'Неочищенные данные'!H284 * 1000, SUBSTITUTE((SUBSTITUTE('Неочищенные данные'!H284, " ", "")), ",", ".") * 1000)</f>
        <v>#VALUE!</v>
      </c>
      <c r="J270" s="27" t="e">
        <f>IF(ISNUMBER('Неочищенные данные'!I284), 'Неочищенные данные'!I284 * 1000, SUBSTITUTE((SUBSTITUTE('Неочищенные данные'!I284, " ", "")), ",", ".") * 1000)</f>
        <v>#VALUE!</v>
      </c>
      <c r="K270" s="27" t="e">
        <f>IF(ISNUMBER('Неочищенные данные'!J284), 'Неочищенные данные'!J284 * 1000, SUBSTITUTE((SUBSTITUTE('Неочищенные данные'!J284, " ", "")), ",", ".") * 1000)</f>
        <v>#VALUE!</v>
      </c>
      <c r="L270" s="27" t="e">
        <f>IF(ISNUMBER('Неочищенные данные'!K284), 'Неочищенные данные'!K284 * 1000, SUBSTITUTE((SUBSTITUTE('Неочищенные данные'!K284, " ", "")), ",", ".") * 1000)</f>
        <v>#VALUE!</v>
      </c>
      <c r="M270" s="27" t="e">
        <f>IF(ISNUMBER('Неочищенные данные'!L284), 'Неочищенные данные'!L284 * 1000, SUBSTITUTE((SUBSTITUTE('Неочищенные данные'!L284, " ", "")), ",", ".") * 1000)</f>
        <v>#VALUE!</v>
      </c>
      <c r="N270" s="27" t="e">
        <f>IF(ISNUMBER('Неочищенные данные'!M284), 'Неочищенные данные'!M284 * 1000, SUBSTITUTE((SUBSTITUTE('Неочищенные данные'!M284, " ", "")), ",", ".") * 1000)</f>
        <v>#VALUE!</v>
      </c>
      <c r="O270" s="27" t="e">
        <f>IF(ISNUMBER('Неочищенные данные'!N284), 'Неочищенные данные'!N284 * 1000, SUBSTITUTE((SUBSTITUTE('Неочищенные данные'!N284, " ", "")), ",", ".") * 1000)</f>
        <v>#VALUE!</v>
      </c>
    </row>
    <row r="271" spans="1:15" ht="15.75" hidden="1" customHeight="1">
      <c r="A271" s="3" t="s">
        <v>263</v>
      </c>
      <c r="B271" s="42">
        <v>40834</v>
      </c>
      <c r="C271" s="3" t="s">
        <v>39</v>
      </c>
      <c r="D271" s="3"/>
      <c r="E271" s="27" t="e">
        <f>IF(ISNUMBER('Неочищенные данные'!D285), 'Неочищенные данные'!D285 * 1000, SUBSTITUTE((SUBSTITUTE('Неочищенные данные'!D285, " ", "")), ",", ".") * 1000)</f>
        <v>#VALUE!</v>
      </c>
      <c r="F271" s="27" t="e">
        <f>IF(ISNUMBER('Неочищенные данные'!E285), 'Неочищенные данные'!E285 * 1000, SUBSTITUTE((SUBSTITUTE('Неочищенные данные'!E285, " ", "")), ",", ".") * 1000)</f>
        <v>#VALUE!</v>
      </c>
      <c r="G271" s="27" t="e">
        <f>IF(ISNUMBER('Неочищенные данные'!F285), 'Неочищенные данные'!F285 * 1000, SUBSTITUTE((SUBSTITUTE('Неочищенные данные'!F285, " ", "")), ",", ".") * 1000)</f>
        <v>#VALUE!</v>
      </c>
      <c r="H271" s="27" t="e">
        <f>IF(ISNUMBER('Неочищенные данные'!G285), 'Неочищенные данные'!G285 * 1000, SUBSTITUTE((SUBSTITUTE('Неочищенные данные'!G285, " ", "")), ",", ".") * 1000)</f>
        <v>#VALUE!</v>
      </c>
      <c r="I271" s="27" t="e">
        <f>IF(ISNUMBER('Неочищенные данные'!H285), 'Неочищенные данные'!H285 * 1000, SUBSTITUTE((SUBSTITUTE('Неочищенные данные'!H285, " ", "")), ",", ".") * 1000)</f>
        <v>#VALUE!</v>
      </c>
      <c r="J271" s="27" t="e">
        <f>IF(ISNUMBER('Неочищенные данные'!I285), 'Неочищенные данные'!I285 * 1000, SUBSTITUTE((SUBSTITUTE('Неочищенные данные'!I285, " ", "")), ",", ".") * 1000)</f>
        <v>#VALUE!</v>
      </c>
      <c r="K271" s="27" t="e">
        <f>IF(ISNUMBER('Неочищенные данные'!J285), 'Неочищенные данные'!J285 * 1000, SUBSTITUTE((SUBSTITUTE('Неочищенные данные'!J285, " ", "")), ",", ".") * 1000)</f>
        <v>#VALUE!</v>
      </c>
      <c r="L271" s="27" t="e">
        <f>IF(ISNUMBER('Неочищенные данные'!K285), 'Неочищенные данные'!K285 * 1000, SUBSTITUTE((SUBSTITUTE('Неочищенные данные'!K285, " ", "")), ",", ".") * 1000)</f>
        <v>#VALUE!</v>
      </c>
      <c r="M271" s="27" t="e">
        <f>IF(ISNUMBER('Неочищенные данные'!L285), 'Неочищенные данные'!L285 * 1000, SUBSTITUTE((SUBSTITUTE('Неочищенные данные'!L285, " ", "")), ",", ".") * 1000)</f>
        <v>#VALUE!</v>
      </c>
      <c r="N271" s="27" t="e">
        <f>IF(ISNUMBER('Неочищенные данные'!M285), 'Неочищенные данные'!M285 * 1000, SUBSTITUTE((SUBSTITUTE('Неочищенные данные'!M285, " ", "")), ",", ".") * 1000)</f>
        <v>#VALUE!</v>
      </c>
      <c r="O271" s="27" t="e">
        <f>IF(ISNUMBER('Неочищенные данные'!N285), 'Неочищенные данные'!N285 * 1000, SUBSTITUTE((SUBSTITUTE('Неочищенные данные'!N285, " ", "")), ",", ".") * 1000)</f>
        <v>#VALUE!</v>
      </c>
    </row>
    <row r="272" spans="1:15" ht="15.75" hidden="1" customHeight="1">
      <c r="A272" s="3" t="s">
        <v>263</v>
      </c>
      <c r="B272" s="41">
        <v>40371</v>
      </c>
      <c r="C272" s="3" t="s">
        <v>39</v>
      </c>
      <c r="D272" s="3"/>
      <c r="E272" s="27" t="e">
        <f>IF(ISNUMBER('Неочищенные данные'!D286), 'Неочищенные данные'!D286 * 1000, SUBSTITUTE((SUBSTITUTE('Неочищенные данные'!D286, " ", "")), ",", ".") * 1000)</f>
        <v>#VALUE!</v>
      </c>
      <c r="F272" s="27" t="e">
        <f>IF(ISNUMBER('Неочищенные данные'!E286), 'Неочищенные данные'!E286 * 1000, SUBSTITUTE((SUBSTITUTE('Неочищенные данные'!E286, " ", "")), ",", ".") * 1000)</f>
        <v>#VALUE!</v>
      </c>
      <c r="G272" s="27" t="e">
        <f>IF(ISNUMBER('Неочищенные данные'!F286), 'Неочищенные данные'!F286 * 1000, SUBSTITUTE((SUBSTITUTE('Неочищенные данные'!F286, " ", "")), ",", ".") * 1000)</f>
        <v>#VALUE!</v>
      </c>
      <c r="H272" s="27" t="e">
        <f>IF(ISNUMBER('Неочищенные данные'!G286), 'Неочищенные данные'!G286 * 1000, SUBSTITUTE((SUBSTITUTE('Неочищенные данные'!G286, " ", "")), ",", ".") * 1000)</f>
        <v>#VALUE!</v>
      </c>
      <c r="I272" s="27" t="e">
        <f>IF(ISNUMBER('Неочищенные данные'!H286), 'Неочищенные данные'!H286 * 1000, SUBSTITUTE((SUBSTITUTE('Неочищенные данные'!H286, " ", "")), ",", ".") * 1000)</f>
        <v>#VALUE!</v>
      </c>
      <c r="J272" s="27" t="e">
        <f>IF(ISNUMBER('Неочищенные данные'!I286), 'Неочищенные данные'!I286 * 1000, SUBSTITUTE((SUBSTITUTE('Неочищенные данные'!I286, " ", "")), ",", ".") * 1000)</f>
        <v>#VALUE!</v>
      </c>
      <c r="K272" s="27" t="e">
        <f>IF(ISNUMBER('Неочищенные данные'!J286), 'Неочищенные данные'!J286 * 1000, SUBSTITUTE((SUBSTITUTE('Неочищенные данные'!J286, " ", "")), ",", ".") * 1000)</f>
        <v>#VALUE!</v>
      </c>
      <c r="L272" s="27" t="e">
        <f>IF(ISNUMBER('Неочищенные данные'!K286), 'Неочищенные данные'!K286 * 1000, SUBSTITUTE((SUBSTITUTE('Неочищенные данные'!K286, " ", "")), ",", ".") * 1000)</f>
        <v>#VALUE!</v>
      </c>
      <c r="M272" s="27" t="e">
        <f>IF(ISNUMBER('Неочищенные данные'!L286), 'Неочищенные данные'!L286 * 1000, SUBSTITUTE((SUBSTITUTE('Неочищенные данные'!L286, " ", "")), ",", ".") * 1000)</f>
        <v>#VALUE!</v>
      </c>
      <c r="N272" s="27" t="e">
        <f>IF(ISNUMBER('Неочищенные данные'!M286), 'Неочищенные данные'!M286 * 1000, SUBSTITUTE((SUBSTITUTE('Неочищенные данные'!M286, " ", "")), ",", ".") * 1000)</f>
        <v>#VALUE!</v>
      </c>
      <c r="O272" s="27" t="e">
        <f>IF(ISNUMBER('Неочищенные данные'!N286), 'Неочищенные данные'!N286 * 1000, SUBSTITUTE((SUBSTITUTE('Неочищенные данные'!N286, " ", "")), ",", ".") * 1000)</f>
        <v>#VALUE!</v>
      </c>
    </row>
    <row r="273" spans="1:28" ht="15.75" hidden="1" customHeight="1">
      <c r="A273" s="3" t="s">
        <v>263</v>
      </c>
      <c r="B273" s="42">
        <v>39768</v>
      </c>
      <c r="C273" s="3" t="s">
        <v>39</v>
      </c>
      <c r="D273" s="3"/>
      <c r="E273" s="27" t="e">
        <f>IF(ISNUMBER('Неочищенные данные'!D287), 'Неочищенные данные'!D287 * 1000, SUBSTITUTE((SUBSTITUTE('Неочищенные данные'!D287, " ", "")), ",", ".") * 1000)</f>
        <v>#VALUE!</v>
      </c>
      <c r="F273" s="27" t="e">
        <f>IF(ISNUMBER('Неочищенные данные'!E287), 'Неочищенные данные'!E287 * 1000, SUBSTITUTE((SUBSTITUTE('Неочищенные данные'!E287, " ", "")), ",", ".") * 1000)</f>
        <v>#VALUE!</v>
      </c>
      <c r="G273" s="27" t="e">
        <f>IF(ISNUMBER('Неочищенные данные'!F287), 'Неочищенные данные'!F287 * 1000, SUBSTITUTE((SUBSTITUTE('Неочищенные данные'!F287, " ", "")), ",", ".") * 1000)</f>
        <v>#VALUE!</v>
      </c>
      <c r="H273" s="27" t="e">
        <f>IF(ISNUMBER('Неочищенные данные'!G287), 'Неочищенные данные'!G287 * 1000, SUBSTITUTE((SUBSTITUTE('Неочищенные данные'!G287, " ", "")), ",", ".") * 1000)</f>
        <v>#VALUE!</v>
      </c>
      <c r="I273" s="27" t="e">
        <f>IF(ISNUMBER('Неочищенные данные'!H287), 'Неочищенные данные'!H287 * 1000, SUBSTITUTE((SUBSTITUTE('Неочищенные данные'!H287, " ", "")), ",", ".") * 1000)</f>
        <v>#VALUE!</v>
      </c>
      <c r="J273" s="27" t="e">
        <f>IF(ISNUMBER('Неочищенные данные'!I287), 'Неочищенные данные'!I287 * 1000, SUBSTITUTE((SUBSTITUTE('Неочищенные данные'!I287, " ", "")), ",", ".") * 1000)</f>
        <v>#VALUE!</v>
      </c>
      <c r="K273" s="27" t="e">
        <f>IF(ISNUMBER('Неочищенные данные'!J287), 'Неочищенные данные'!J287 * 1000, SUBSTITUTE((SUBSTITUTE('Неочищенные данные'!J287, " ", "")), ",", ".") * 1000)</f>
        <v>#VALUE!</v>
      </c>
      <c r="L273" s="27" t="e">
        <f>IF(ISNUMBER('Неочищенные данные'!K287), 'Неочищенные данные'!K287 * 1000, SUBSTITUTE((SUBSTITUTE('Неочищенные данные'!K287, " ", "")), ",", ".") * 1000)</f>
        <v>#VALUE!</v>
      </c>
      <c r="M273" s="27" t="e">
        <f>IF(ISNUMBER('Неочищенные данные'!L287), 'Неочищенные данные'!L287 * 1000, SUBSTITUTE((SUBSTITUTE('Неочищенные данные'!L287, " ", "")), ",", ".") * 1000)</f>
        <v>#VALUE!</v>
      </c>
      <c r="N273" s="27" t="e">
        <f>IF(ISNUMBER('Неочищенные данные'!M287), 'Неочищенные данные'!M287 * 1000, SUBSTITUTE((SUBSTITUTE('Неочищенные данные'!M287, " ", "")), ",", ".") * 1000)</f>
        <v>#VALUE!</v>
      </c>
      <c r="O273" s="27" t="e">
        <f>IF(ISNUMBER('Неочищенные данные'!N287), 'Неочищенные данные'!N287 * 1000, SUBSTITUTE((SUBSTITUTE('Неочищенные данные'!N287, " ", "")), ",", ".") * 1000)</f>
        <v>#VALUE!</v>
      </c>
    </row>
    <row r="274" spans="1:28" ht="15.75" customHeight="1">
      <c r="A274" s="3" t="s">
        <v>191</v>
      </c>
      <c r="B274" s="29">
        <v>43297</v>
      </c>
      <c r="C274" s="3" t="s">
        <v>192</v>
      </c>
      <c r="D274" s="3" t="e">
        <f ca="1">_xludf.IFNA(VLOOKUP(C274, Рейтинг!$A$2:$C$22, 3, FALSE), VLOOKUP(C274, Рейтинг!$B$2:$C$22, 2, FALSE))</f>
        <v>#NAME?</v>
      </c>
      <c r="E274" s="27">
        <f>IF(ISNUMBER('Неочищенные данные'!D289), 'Неочищенные данные'!D289 * 1000, SUBSTITUTE((SUBSTITUTE('Неочищенные данные'!D289, " ", "")), ",", ".") * 1000)</f>
        <v>168876000</v>
      </c>
      <c r="F274" s="27" t="e">
        <f>IF(ISNUMBER('Неочищенные данные'!E289), 'Неочищенные данные'!E289 * 1000, SUBSTITUTE((SUBSTITUTE('Неочищенные данные'!E289, " ", "")), ",", ".") * 1000)</f>
        <v>#VALUE!</v>
      </c>
      <c r="G274" s="27">
        <f>IF(ISNUMBER('Неочищенные данные'!F289), 'Неочищенные данные'!F289 * 1000, SUBSTITUTE((SUBSTITUTE('Неочищенные данные'!F289, " ", "")), ",", ".") * 1000)</f>
        <v>7019237000</v>
      </c>
      <c r="H274" s="27">
        <f>IF(ISNUMBER('Неочищенные данные'!G289), 'Неочищенные данные'!G289 * 1000, SUBSTITUTE((SUBSTITUTE('Неочищенные данные'!G289, " ", "")), ",", ".") * 1000)</f>
        <v>6510000</v>
      </c>
      <c r="I274" s="27">
        <f>IF(ISNUMBER('Неочищенные данные'!H289), 'Неочищенные данные'!H289 * 1000, SUBSTITUTE((SUBSTITUTE('Неочищенные данные'!H289, " ", "")), ",", ".") * 1000)</f>
        <v>169000</v>
      </c>
      <c r="J274" s="27">
        <f>IF(ISNUMBER('Неочищенные данные'!I289), 'Неочищенные данные'!I289 * 1000, SUBSTITUTE((SUBSTITUTE('Неочищенные данные'!I289, " ", "")), ",", ".") * 1000)</f>
        <v>6064876000</v>
      </c>
      <c r="K274" s="27">
        <f>IF(ISNUMBER('Неочищенные данные'!J289), 'Неочищенные данные'!J289 * 1000, SUBSTITUTE((SUBSTITUTE('Неочищенные данные'!J289, " ", "")), ",", ".") * 1000)</f>
        <v>6056638000</v>
      </c>
      <c r="L274" s="27">
        <f>IF(ISNUMBER('Неочищенные данные'!K289), 'Неочищенные данные'!K289 * 1000, SUBSTITUTE((SUBSTITUTE('Неочищенные данные'!K289, " ", "")), ",", ".") * 1000)</f>
        <v>954361000</v>
      </c>
      <c r="M274" s="27">
        <f>IF(ISNUMBER('Неочищенные данные'!L289), 'Неочищенные данные'!L289 * 1000, SUBSTITUTE((SUBSTITUTE('Неочищенные данные'!L289, " ", "")), ",", ".") * 1000)</f>
        <v>245637000</v>
      </c>
      <c r="N274" s="27">
        <f>IF(ISNUMBER('Неочищенные данные'!M289), 'Неочищенные данные'!M289 * 1000, SUBSTITUTE((SUBSTITUTE('Неочищенные данные'!M289, " ", "")), ",", ".") * 1000)</f>
        <v>335049000</v>
      </c>
      <c r="O274" s="27">
        <f>IF(ISNUMBER('Неочищенные данные'!N289), 'Неочищенные данные'!N289 * 1000, SUBSTITUTE((SUBSTITUTE('Неочищенные данные'!N289, " ", "")), ",", ".") * 1000)</f>
        <v>341962000</v>
      </c>
      <c r="P274" s="1">
        <f>VLOOKUP(YEAR(B274), 'ИПЦ ГКС'!$B$5:$D$34, 3, TRUE)</f>
        <v>4.2600000000000051</v>
      </c>
      <c r="Q274" s="28">
        <f>VLOOKUP(B274, RUONIA!A287:B2752, 2, FALSE)</f>
        <v>7.14</v>
      </c>
      <c r="R274" s="1">
        <f>VLOOKUP(B274, Treasury!$D$1:$G$3498, 2, FALSE)</f>
        <v>2.59</v>
      </c>
      <c r="S274" s="1">
        <f>VLOOKUP(B274, Treasury!$D$1:$G$3498, 3, FALSE)</f>
        <v>2.75</v>
      </c>
      <c r="T274" s="1">
        <f>VLOOKUP(B274, Treasury!$D$1:$G$3498, 4, FALSE)</f>
        <v>2.85</v>
      </c>
      <c r="U274" s="1">
        <f>VLOOKUP(B274, 'OFZ Yield'!$A:$M, 5, FALSE)</f>
        <v>6.8</v>
      </c>
      <c r="V274" s="1">
        <f>VLOOKUP(B274, 'OFZ Yield'!$A:$M, 7, FALSE)</f>
        <v>7.18</v>
      </c>
      <c r="W274" s="1">
        <f>VLOOKUP(B274, 'OFZ Yield'!$A:$M, 9, FALSE)</f>
        <v>7.5</v>
      </c>
      <c r="X274" s="1" t="str">
        <f>VLOOKUP(B274, IMOEX!$A$1:$B$3284, 2, FALSE)</f>
        <v>2.334,18</v>
      </c>
      <c r="Y274" s="1">
        <f t="shared" ref="Y274:Y275" si="33">M274 / L274</f>
        <v>0.25738373634295619</v>
      </c>
      <c r="Z274" s="1">
        <f t="shared" ref="Z274:Z275" si="34">J274 / L274</f>
        <v>6.3549076292933178</v>
      </c>
      <c r="AA274" s="1" t="e">
        <f ca="1">_xludf.IFNA(VLOOKUP(A274, 'Неочищенные данные'!A289:AI723, 35, FALSE), 0)</f>
        <v>#NAME?</v>
      </c>
      <c r="AB274" s="1">
        <f t="shared" ref="AB274:AB275" si="35">IF(NOT(H274 = 0), 1, 0)</f>
        <v>1</v>
      </c>
    </row>
    <row r="275" spans="1:28" ht="15.75" customHeight="1">
      <c r="A275" s="3" t="s">
        <v>191</v>
      </c>
      <c r="B275" s="29">
        <v>43080</v>
      </c>
      <c r="C275" s="3" t="s">
        <v>192</v>
      </c>
      <c r="D275" s="3" t="e">
        <f ca="1">_xludf.IFNA(VLOOKUP(C275, Рейтинг!$A$2:$C$22, 3, FALSE), VLOOKUP(C275, Рейтинг!$B$2:$C$22, 2, FALSE))</f>
        <v>#NAME?</v>
      </c>
      <c r="E275" s="27">
        <f>IF(ISNUMBER('Неочищенные данные'!D290), 'Неочищенные данные'!D290 * 1000, SUBSTITUTE((SUBSTITUTE('Неочищенные данные'!D290, " ", "")), ",", ".") * 1000)</f>
        <v>334533000</v>
      </c>
      <c r="F275" s="27" t="e">
        <f>IF(ISNUMBER('Неочищенные данные'!E290), 'Неочищенные данные'!E290 * 1000, SUBSTITUTE((SUBSTITUTE('Неочищенные данные'!E290, " ", "")), ",", ".") * 1000)</f>
        <v>#VALUE!</v>
      </c>
      <c r="G275" s="27">
        <f>IF(ISNUMBER('Неочищенные данные'!F290), 'Неочищенные данные'!F290 * 1000, SUBSTITUTE((SUBSTITUTE('Неочищенные данные'!F290, " ", "")), ",", ".") * 1000)</f>
        <v>6836502000</v>
      </c>
      <c r="H275" s="27">
        <f>IF(ISNUMBER('Неочищенные данные'!G290), 'Неочищенные данные'!G290 * 1000, SUBSTITUTE((SUBSTITUTE('Неочищенные данные'!G290, " ", "")), ",", ".") * 1000)</f>
        <v>0</v>
      </c>
      <c r="I275" s="27">
        <f>IF(ISNUMBER('Неочищенные данные'!H290), 'Неочищенные данные'!H290 * 1000, SUBSTITUTE((SUBSTITUTE('Неочищенные данные'!H290, " ", "")), ",", ".") * 1000)</f>
        <v>206000</v>
      </c>
      <c r="J275" s="27">
        <f>IF(ISNUMBER('Неочищенные данные'!I290), 'Неочищенные данные'!I290 * 1000, SUBSTITUTE((SUBSTITUTE('Неочищенные данные'!I290, " ", "")), ",", ".") * 1000)</f>
        <v>6132668000</v>
      </c>
      <c r="K275" s="27">
        <f>IF(ISNUMBER('Неочищенные данные'!J290), 'Неочищенные данные'!J290 * 1000, SUBSTITUTE((SUBSTITUTE('Неочищенные данные'!J290, " ", "")), ",", ".") * 1000)</f>
        <v>6091673000</v>
      </c>
      <c r="L275" s="27">
        <f>IF(ISNUMBER('Неочищенные данные'!K290), 'Неочищенные данные'!K290 * 1000, SUBSTITUTE((SUBSTITUTE('Неочищенные данные'!K290, " ", "")), ",", ".") * 1000)</f>
        <v>703834000</v>
      </c>
      <c r="M275" s="27">
        <f>IF(ISNUMBER('Неочищенные данные'!L290), 'Неочищенные данные'!L290 * 1000, SUBSTITUTE((SUBSTITUTE('Неочищенные данные'!L290, " ", "")), ",", ".") * 1000)</f>
        <v>154548000</v>
      </c>
      <c r="N275" s="27">
        <f>IF(ISNUMBER('Неочищенные данные'!M290), 'Неочищенные данные'!M290 * 1000, SUBSTITUTE((SUBSTITUTE('Неочищенные данные'!M290, " ", "")), ",", ".") * 1000)</f>
        <v>725103000</v>
      </c>
      <c r="O275" s="27">
        <f>IF(ISNUMBER('Неочищенные данные'!N290), 'Неочищенные данные'!N290 * 1000, SUBSTITUTE((SUBSTITUTE('Неочищенные данные'!N290, " ", "")), ",", ".") * 1000)</f>
        <v>606681000</v>
      </c>
      <c r="P275" s="1">
        <f>VLOOKUP(YEAR(B275), 'ИПЦ ГКС'!$B$5:$D$34, 3, TRUE)</f>
        <v>2.5100000000000051</v>
      </c>
      <c r="Q275" s="28">
        <f>VLOOKUP(B275, RUONIA!A288:B2753, 2, FALSE)</f>
        <v>7.98</v>
      </c>
      <c r="R275" s="1">
        <f>VLOOKUP(B275, Treasury!$D$1:$G$3498, 2, FALSE)</f>
        <v>1.82</v>
      </c>
      <c r="S275" s="1">
        <f>VLOOKUP(B275, Treasury!$D$1:$G$3498, 3, FALSE)</f>
        <v>2.16</v>
      </c>
      <c r="T275" s="1">
        <f>VLOOKUP(B275, Treasury!$D$1:$G$3498, 4, FALSE)</f>
        <v>2.39</v>
      </c>
      <c r="U275" s="1">
        <f>VLOOKUP(B275, 'OFZ Yield'!$A:$M, 5, FALSE)</f>
        <v>7.16</v>
      </c>
      <c r="V275" s="1">
        <f>VLOOKUP(B275, 'OFZ Yield'!$A:$M, 7, FALSE)</f>
        <v>7.24</v>
      </c>
      <c r="W275" s="1">
        <f>VLOOKUP(B275, 'OFZ Yield'!$A:$M, 9, FALSE)</f>
        <v>7.47</v>
      </c>
      <c r="X275" s="1" t="str">
        <f>VLOOKUP(B275, IMOEX!$A$1:$B$3284, 2, FALSE)</f>
        <v>2.148,60</v>
      </c>
      <c r="Y275" s="1">
        <f t="shared" si="33"/>
        <v>0.21958018510046404</v>
      </c>
      <c r="Z275" s="1">
        <f t="shared" si="34"/>
        <v>8.7132306765515732</v>
      </c>
      <c r="AA275" s="1" t="e">
        <f ca="1">_xludf.IFNA(VLOOKUP(A275, 'Неочищенные данные'!A290:AI724, 35, FALSE), 0)</f>
        <v>#NAME?</v>
      </c>
      <c r="AB275" s="1">
        <f t="shared" si="35"/>
        <v>0</v>
      </c>
    </row>
    <row r="276" spans="1:28" ht="15.75" hidden="1" customHeight="1">
      <c r="A276" s="3" t="s">
        <v>191</v>
      </c>
      <c r="B276" s="41">
        <v>42926</v>
      </c>
      <c r="C276" s="3" t="s">
        <v>192</v>
      </c>
      <c r="D276" s="3"/>
      <c r="E276" s="27" t="e">
        <f>IF(ISNUMBER('Неочищенные данные'!D291), 'Неочищенные данные'!D291 * 1000, SUBSTITUTE((SUBSTITUTE('Неочищенные данные'!D291, " ", "")), ",", ".") * 1000)</f>
        <v>#VALUE!</v>
      </c>
      <c r="F276" s="27" t="e">
        <f>IF(ISNUMBER('Неочищенные данные'!E291), 'Неочищенные данные'!E291 * 1000, SUBSTITUTE((SUBSTITUTE('Неочищенные данные'!E291, " ", "")), ",", ".") * 1000)</f>
        <v>#VALUE!</v>
      </c>
      <c r="G276" s="27" t="e">
        <f>IF(ISNUMBER('Неочищенные данные'!F291), 'Неочищенные данные'!F291 * 1000, SUBSTITUTE((SUBSTITUTE('Неочищенные данные'!F291, " ", "")), ",", ".") * 1000)</f>
        <v>#VALUE!</v>
      </c>
      <c r="H276" s="27" t="e">
        <f>IF(ISNUMBER('Неочищенные данные'!G291), 'Неочищенные данные'!G291 * 1000, SUBSTITUTE((SUBSTITUTE('Неочищенные данные'!G291, " ", "")), ",", ".") * 1000)</f>
        <v>#VALUE!</v>
      </c>
      <c r="I276" s="27" t="e">
        <f>IF(ISNUMBER('Неочищенные данные'!H291), 'Неочищенные данные'!H291 * 1000, SUBSTITUTE((SUBSTITUTE('Неочищенные данные'!H291, " ", "")), ",", ".") * 1000)</f>
        <v>#VALUE!</v>
      </c>
      <c r="J276" s="27" t="e">
        <f>IF(ISNUMBER('Неочищенные данные'!I291), 'Неочищенные данные'!I291 * 1000, SUBSTITUTE((SUBSTITUTE('Неочищенные данные'!I291, " ", "")), ",", ".") * 1000)</f>
        <v>#VALUE!</v>
      </c>
      <c r="K276" s="27" t="e">
        <f>IF(ISNUMBER('Неочищенные данные'!J291), 'Неочищенные данные'!J291 * 1000, SUBSTITUTE((SUBSTITUTE('Неочищенные данные'!J291, " ", "")), ",", ".") * 1000)</f>
        <v>#VALUE!</v>
      </c>
      <c r="L276" s="27" t="e">
        <f>IF(ISNUMBER('Неочищенные данные'!K291), 'Неочищенные данные'!K291 * 1000, SUBSTITUTE((SUBSTITUTE('Неочищенные данные'!K291, " ", "")), ",", ".") * 1000)</f>
        <v>#VALUE!</v>
      </c>
      <c r="M276" s="27" t="e">
        <f>IF(ISNUMBER('Неочищенные данные'!L291), 'Неочищенные данные'!L291 * 1000, SUBSTITUTE((SUBSTITUTE('Неочищенные данные'!L291, " ", "")), ",", ".") * 1000)</f>
        <v>#VALUE!</v>
      </c>
      <c r="N276" s="27" t="e">
        <f>IF(ISNUMBER('Неочищенные данные'!M291), 'Неочищенные данные'!M291 * 1000, SUBSTITUTE((SUBSTITUTE('Неочищенные данные'!M291, " ", "")), ",", ".") * 1000)</f>
        <v>#VALUE!</v>
      </c>
      <c r="O276" s="27" t="e">
        <f>IF(ISNUMBER('Неочищенные данные'!N291), 'Неочищенные данные'!N291 * 1000, SUBSTITUTE((SUBSTITUTE('Неочищенные данные'!N291, " ", "")), ",", ".") * 1000)</f>
        <v>#VALUE!</v>
      </c>
    </row>
    <row r="277" spans="1:28" ht="15.75" customHeight="1">
      <c r="A277" s="3" t="s">
        <v>191</v>
      </c>
      <c r="B277" s="29">
        <v>42695</v>
      </c>
      <c r="C277" s="3" t="s">
        <v>37</v>
      </c>
      <c r="D277" s="3" t="e">
        <f ca="1">_xludf.IFNA(VLOOKUP(C277, Рейтинг!$A$2:$C$22, 3, FALSE), VLOOKUP(C277, Рейтинг!$B$2:$C$22, 2, FALSE))</f>
        <v>#NAME?</v>
      </c>
      <c r="E277" s="27">
        <f>IF(ISNUMBER('Неочищенные данные'!D292), 'Неочищенные данные'!D292 * 1000, SUBSTITUTE((SUBSTITUTE('Неочищенные данные'!D292, " ", "")), ",", ".") * 1000)</f>
        <v>149535000</v>
      </c>
      <c r="F277" s="27" t="e">
        <f>IF(ISNUMBER('Неочищенные данные'!E292), 'Неочищенные данные'!E292 * 1000, SUBSTITUTE((SUBSTITUTE('Неочищенные данные'!E292, " ", "")), ",", ".") * 1000)</f>
        <v>#VALUE!</v>
      </c>
      <c r="G277" s="27">
        <f>IF(ISNUMBER('Неочищенные данные'!F292), 'Неочищенные данные'!F292 * 1000, SUBSTITUTE((SUBSTITUTE('Неочищенные данные'!F292, " ", "")), ",", ".") * 1000)</f>
        <v>6161343000</v>
      </c>
      <c r="H277" s="27">
        <f>IF(ISNUMBER('Неочищенные данные'!G292), 'Неочищенные данные'!G292 * 1000, SUBSTITUTE((SUBSTITUTE('Неочищенные данные'!G292, " ", "")), ",", ".") * 1000)</f>
        <v>0</v>
      </c>
      <c r="I277" s="27">
        <f>IF(ISNUMBER('Неочищенные данные'!H292), 'Неочищенные данные'!H292 * 1000, SUBSTITUTE((SUBSTITUTE('Неочищенные данные'!H292, " ", "")), ",", ".") * 1000)</f>
        <v>26188000</v>
      </c>
      <c r="J277" s="27">
        <f>IF(ISNUMBER('Неочищенные данные'!I292), 'Неочищенные данные'!I292 * 1000, SUBSTITUTE((SUBSTITUTE('Неочищенные данные'!I292, " ", "")), ",", ".") * 1000)</f>
        <v>5264683000</v>
      </c>
      <c r="K277" s="27">
        <f>IF(ISNUMBER('Неочищенные данные'!J292), 'Неочищенные данные'!J292 * 1000, SUBSTITUTE((SUBSTITUTE('Неочищенные данные'!J292, " ", "")), ",", ".") * 1000)</f>
        <v>5084899000</v>
      </c>
      <c r="L277" s="27">
        <f>IF(ISNUMBER('Неочищенные данные'!K292), 'Неочищенные данные'!K292 * 1000, SUBSTITUTE((SUBSTITUTE('Неочищенные данные'!K292, " ", "")), ",", ".") * 1000)</f>
        <v>896660000</v>
      </c>
      <c r="M277" s="27">
        <f>IF(ISNUMBER('Неочищенные данные'!L292), 'Неочищенные данные'!L292 * 1000, SUBSTITUTE((SUBSTITUTE('Неочищенные данные'!L292, " ", "")), ",", ".") * 1000)</f>
        <v>474117000</v>
      </c>
      <c r="N277" s="27">
        <f>IF(ISNUMBER('Неочищенные данные'!M292), 'Неочищенные данные'!M292 * 1000, SUBSTITUTE((SUBSTITUTE('Неочищенные данные'!M292, " ", "")), ",", ".") * 1000)</f>
        <v>1078996000</v>
      </c>
      <c r="O277" s="27">
        <f>IF(ISNUMBER('Неочищенные данные'!N292), 'Неочищенные данные'!N292 * 1000, SUBSTITUTE((SUBSTITUTE('Неочищенные данные'!N292, " ", "")), ",", ".") * 1000)</f>
        <v>533123000</v>
      </c>
      <c r="P277" s="1">
        <f>VLOOKUP(YEAR(B277), 'ИПЦ ГКС'!$B$5:$D$34, 3, TRUE)</f>
        <v>5.3900000000000006</v>
      </c>
      <c r="Q277" s="28">
        <f>VLOOKUP(B277, RUONIA!A290:B2755, 2, FALSE)</f>
        <v>10.19</v>
      </c>
      <c r="R277" s="1">
        <f>VLOOKUP(B277, Treasury!$D$1:$G$3498, 2, FALSE)</f>
        <v>1.08</v>
      </c>
      <c r="S277" s="1">
        <f>VLOOKUP(B277, Treasury!$D$1:$G$3498, 3, FALSE)</f>
        <v>1.79</v>
      </c>
      <c r="T277" s="1">
        <f>VLOOKUP(B277, Treasury!$D$1:$G$3498, 4, FALSE)</f>
        <v>2.33</v>
      </c>
      <c r="U277" s="1">
        <f>VLOOKUP(B277, 'OFZ Yield'!$A:$M, 5, FALSE)</f>
        <v>8.82</v>
      </c>
      <c r="V277" s="1">
        <f>VLOOKUP(B277, 'OFZ Yield'!$A:$M, 7, FALSE)</f>
        <v>8.7200000000000006</v>
      </c>
      <c r="W277" s="1">
        <f>VLOOKUP(B277, 'OFZ Yield'!$A:$M, 9, FALSE)</f>
        <v>8.74</v>
      </c>
      <c r="X277" s="1" t="str">
        <f>VLOOKUP(B277, IMOEX!$A$1:$B$3284, 2, FALSE)</f>
        <v>2.058,77</v>
      </c>
      <c r="Y277" s="1">
        <f t="shared" ref="Y277:Y279" si="36">M277 / L277</f>
        <v>0.52875894988066829</v>
      </c>
      <c r="Z277" s="1">
        <f t="shared" ref="Z277:Z279" si="37">J277 / L277</f>
        <v>5.8714373341065729</v>
      </c>
      <c r="AA277" s="1" t="e">
        <f ca="1">_xludf.IFNA(VLOOKUP(A277, 'Неочищенные данные'!A292:AI726, 35, FALSE), 0)</f>
        <v>#NAME?</v>
      </c>
      <c r="AB277" s="1">
        <f t="shared" ref="AB277:AB279" si="38">IF(NOT(H277 = 0), 1, 0)</f>
        <v>0</v>
      </c>
    </row>
    <row r="278" spans="1:28" ht="15.75" customHeight="1">
      <c r="A278" s="3" t="s">
        <v>196</v>
      </c>
      <c r="B278" s="29">
        <v>42261</v>
      </c>
      <c r="C278" s="3" t="s">
        <v>39</v>
      </c>
      <c r="D278" s="3" t="e">
        <f ca="1">_xludf.IFNA(VLOOKUP(C278, Рейтинг!$A$2:$C$22, 3, FALSE), VLOOKUP(C278, Рейтинг!$B$2:$C$22, 2, FALSE))</f>
        <v>#NAME?</v>
      </c>
      <c r="E278" s="27">
        <f>IF(ISNUMBER('Неочищенные данные'!D296), 'Неочищенные данные'!D296 * 1000, SUBSTITUTE((SUBSTITUTE('Неочищенные данные'!D296, " ", "")), ",", ".") * 1000)</f>
        <v>151391000</v>
      </c>
      <c r="F278" s="27" t="e">
        <f>IF(ISNUMBER('Неочищенные данные'!E296), 'Неочищенные данные'!E296 * 1000, SUBSTITUTE((SUBSTITUTE('Неочищенные данные'!E296, " ", "")), ",", ".") * 1000)</f>
        <v>#VALUE!</v>
      </c>
      <c r="G278" s="27">
        <f>IF(ISNUMBER('Неочищенные данные'!F296), 'Неочищенные данные'!F296 * 1000, SUBSTITUTE((SUBSTITUTE('Неочищенные данные'!F296, " ", "")), ",", ".") * 1000)</f>
        <v>4387522000</v>
      </c>
      <c r="H278" s="27">
        <f>IF(ISNUMBER('Неочищенные данные'!G296), 'Неочищенные данные'!G296 * 1000, SUBSTITUTE((SUBSTITUTE('Неочищенные данные'!G296, " ", "")), ",", ".") * 1000)</f>
        <v>0</v>
      </c>
      <c r="I278" s="27">
        <f>IF(ISNUMBER('Неочищенные данные'!H296), 'Неочищенные данные'!H296 * 1000, SUBSTITUTE((SUBSTITUTE('Неочищенные данные'!H296, " ", "")), ",", ".") * 1000)</f>
        <v>7209000</v>
      </c>
      <c r="J278" s="27" t="e">
        <f>IF(ISNUMBER('Неочищенные данные'!I296), 'Неочищенные данные'!I296 * 1000, SUBSTITUTE((SUBSTITUTE('Неочищенные данные'!I296, " ", "")), ",", ".") * 1000)</f>
        <v>#VALUE!</v>
      </c>
      <c r="K278" s="27" t="e">
        <f>IF(ISNUMBER('Неочищенные данные'!J296), 'Неочищенные данные'!J296 * 1000, SUBSTITUTE((SUBSTITUTE('Неочищенные данные'!J296, " ", "")), ",", ".") * 1000)</f>
        <v>#VALUE!</v>
      </c>
      <c r="L278" s="27">
        <f>IF(ISNUMBER('Неочищенные данные'!K296), 'Неочищенные данные'!K296 * 1000, SUBSTITUTE((SUBSTITUTE('Неочищенные данные'!K296, " ", "")), ",", ".") * 1000)</f>
        <v>195169000</v>
      </c>
      <c r="M278" s="27">
        <f>IF(ISNUMBER('Неочищенные данные'!L296), 'Неочищенные данные'!L296 * 1000, SUBSTITUTE((SUBSTITUTE('Неочищенные данные'!L296, " ", "")), ",", ".") * 1000)</f>
        <v>221996000</v>
      </c>
      <c r="N278" s="27">
        <f>IF(ISNUMBER('Неочищенные данные'!M296), 'Неочищенные данные'!M296 * 1000, SUBSTITUTE((SUBSTITUTE('Неочищенные данные'!M296, " ", "")), ",", ".") * 1000)</f>
        <v>0</v>
      </c>
      <c r="O278" s="27">
        <f>IF(ISNUMBER('Неочищенные данные'!N296), 'Неочищенные данные'!N296 * 1000, SUBSTITUTE((SUBSTITUTE('Неочищенные данные'!N296, " ", "")), ",", ".") * 1000)</f>
        <v>0</v>
      </c>
      <c r="P278" s="1">
        <f>VLOOKUP(YEAR(B278), 'ИПЦ ГКС'!$B$5:$D$34, 3, TRUE)</f>
        <v>12.909999999999997</v>
      </c>
      <c r="Q278" s="28">
        <f>VLOOKUP(B278, RUONIA!A294:B2759, 2, FALSE)</f>
        <v>11.57</v>
      </c>
      <c r="R278" s="1">
        <f>VLOOKUP(B278, Treasury!$D$1:$G$3498, 2, FALSE)</f>
        <v>0.73</v>
      </c>
      <c r="S278" s="1">
        <f>VLOOKUP(B278, Treasury!$D$1:$G$3498, 3, FALSE)</f>
        <v>1.51</v>
      </c>
      <c r="T278" s="1">
        <f>VLOOKUP(B278, Treasury!$D$1:$G$3498, 4, FALSE)</f>
        <v>2.1800000000000002</v>
      </c>
      <c r="U278" s="1">
        <f>VLOOKUP(B278, 'OFZ Yield'!$A:$M, 5, FALSE)</f>
        <v>10.99</v>
      </c>
      <c r="V278" s="1">
        <f>VLOOKUP(B278, 'OFZ Yield'!$A:$M, 7, FALSE)</f>
        <v>11.72</v>
      </c>
      <c r="W278" s="1">
        <f>VLOOKUP(B278, 'OFZ Yield'!$A:$M, 9, FALSE)</f>
        <v>11.56</v>
      </c>
      <c r="X278" s="1" t="str">
        <f>VLOOKUP(B278, IMOEX!$A$1:$B$3284, 2, FALSE)</f>
        <v>1.729,75</v>
      </c>
      <c r="Y278" s="1">
        <f t="shared" si="36"/>
        <v>1.1374552311073993</v>
      </c>
      <c r="Z278" s="1" t="e">
        <f t="shared" si="37"/>
        <v>#VALUE!</v>
      </c>
      <c r="AA278" s="1" t="e">
        <f ca="1">_xludf.IFNA(VLOOKUP(A278, 'Неочищенные данные'!A296:AI730, 35, FALSE), 0)</f>
        <v>#NAME?</v>
      </c>
      <c r="AB278" s="1">
        <f t="shared" si="38"/>
        <v>0</v>
      </c>
    </row>
    <row r="279" spans="1:28" ht="15.75" customHeight="1">
      <c r="A279" s="3" t="s">
        <v>196</v>
      </c>
      <c r="B279" s="29">
        <v>41949</v>
      </c>
      <c r="C279" s="3" t="s">
        <v>39</v>
      </c>
      <c r="D279" s="3" t="e">
        <f ca="1">_xludf.IFNA(VLOOKUP(C279, Рейтинг!$A$2:$C$22, 3, FALSE), VLOOKUP(C279, Рейтинг!$B$2:$C$22, 2, FALSE))</f>
        <v>#NAME?</v>
      </c>
      <c r="E279" s="27">
        <f>IF(ISNUMBER('Неочищенные данные'!D297), 'Неочищенные данные'!D297 * 1000, SUBSTITUTE((SUBSTITUTE('Неочищенные данные'!D297, " ", "")), ",", ".") * 1000)</f>
        <v>65991000</v>
      </c>
      <c r="F279" s="27" t="e">
        <f>IF(ISNUMBER('Неочищенные данные'!E297), 'Неочищенные данные'!E297 * 1000, SUBSTITUTE((SUBSTITUTE('Неочищенные данные'!E297, " ", "")), ",", ".") * 1000)</f>
        <v>#VALUE!</v>
      </c>
      <c r="G279" s="27">
        <f>IF(ISNUMBER('Неочищенные данные'!F297), 'Неочищенные данные'!F297 * 1000, SUBSTITUTE((SUBSTITUTE('Неочищенные данные'!F297, " ", "")), ",", ".") * 1000)</f>
        <v>4303855000</v>
      </c>
      <c r="H279" s="27">
        <f>IF(ISNUMBER('Неочищенные данные'!G297), 'Неочищенные данные'!G297 * 1000, SUBSTITUTE((SUBSTITUTE('Неочищенные данные'!G297, " ", "")), ",", ".") * 1000)</f>
        <v>0</v>
      </c>
      <c r="I279" s="27">
        <f>IF(ISNUMBER('Неочищенные данные'!H297), 'Неочищенные данные'!H297 * 1000, SUBSTITUTE((SUBSTITUTE('Неочищенные данные'!H297, " ", "")), ",", ".") * 1000)</f>
        <v>11357000</v>
      </c>
      <c r="J279" s="27">
        <f>IF(ISNUMBER('Неочищенные данные'!I297), 'Неочищенные данные'!I297 * 1000, SUBSTITUTE((SUBSTITUTE('Неочищенные данные'!I297, " ", "")), ",", ".") * 1000)</f>
        <v>4303855000</v>
      </c>
      <c r="K279" s="27" t="e">
        <f>IF(ISNUMBER('Неочищенные данные'!J297), 'Неочищенные данные'!J297 * 1000, SUBSTITUTE((SUBSTITUTE('Неочищенные данные'!J297, " ", "")), ",", ".") * 1000)</f>
        <v>#VALUE!</v>
      </c>
      <c r="L279" s="27">
        <f>IF(ISNUMBER('Неочищенные данные'!K297), 'Неочищенные данные'!K297 * 1000, SUBSTITUTE((SUBSTITUTE('Неочищенные данные'!K297, " ", "")), ",", ".") * 1000)</f>
        <v>196729000</v>
      </c>
      <c r="M279" s="27">
        <f>IF(ISNUMBER('Неочищенные данные'!L297), 'Неочищенные данные'!L297 * 1000, SUBSTITUTE((SUBSTITUTE('Неочищенные данные'!L297, " ", "")), ",", ".") * 1000)</f>
        <v>161822000</v>
      </c>
      <c r="N279" s="27">
        <f>IF(ISNUMBER('Неочищенные данные'!M297), 'Неочищенные данные'!M297 * 1000, SUBSTITUTE((SUBSTITUTE('Неочищенные данные'!M297, " ", "")), ",", ".") * 1000)</f>
        <v>0</v>
      </c>
      <c r="O279" s="27">
        <f>IF(ISNUMBER('Неочищенные данные'!N297), 'Неочищенные данные'!N297 * 1000, SUBSTITUTE((SUBSTITUTE('Неочищенные данные'!N297, " ", "")), ",", ".") * 1000)</f>
        <v>0</v>
      </c>
      <c r="P279" s="1">
        <f>VLOOKUP(YEAR(B279), 'ИПЦ ГКС'!$B$5:$D$34, 3, TRUE)</f>
        <v>11.349999999999994</v>
      </c>
      <c r="Q279" s="28">
        <f>VLOOKUP(B279, RUONIA!A295:B2760, 2, FALSE)</f>
        <v>10.220000000000001</v>
      </c>
      <c r="R279" s="1">
        <f>VLOOKUP(B279, Treasury!$D$1:$G$3498, 2, FALSE)</f>
        <v>0.54</v>
      </c>
      <c r="S279" s="1">
        <f>VLOOKUP(B279, Treasury!$D$1:$G$3498, 3, FALSE)</f>
        <v>1.67</v>
      </c>
      <c r="T279" s="1">
        <f>VLOOKUP(B279, Treasury!$D$1:$G$3498, 4, FALSE)</f>
        <v>2.39</v>
      </c>
      <c r="U279" s="1">
        <f>VLOOKUP(B279, 'OFZ Yield'!$A:$M, 5, FALSE)</f>
        <v>9.8699999999999992</v>
      </c>
      <c r="V279" s="1">
        <f>VLOOKUP(B279, 'OFZ Yield'!$A:$M, 7, FALSE)</f>
        <v>10.29</v>
      </c>
      <c r="W279" s="1">
        <f>VLOOKUP(B279, 'OFZ Yield'!$A:$M, 9, FALSE)</f>
        <v>10.17</v>
      </c>
      <c r="X279" s="1" t="str">
        <f>VLOOKUP(B279, IMOEX!$A$1:$B$3284, 2, FALSE)</f>
        <v>1.497,46</v>
      </c>
      <c r="Y279" s="1">
        <f t="shared" si="36"/>
        <v>0.82256301816204014</v>
      </c>
      <c r="Z279" s="1">
        <f t="shared" si="37"/>
        <v>21.877074554336168</v>
      </c>
      <c r="AA279" s="1" t="e">
        <f ca="1">_xludf.IFNA(VLOOKUP(A279, 'Неочищенные данные'!A297:AI731, 35, FALSE), 0)</f>
        <v>#NAME?</v>
      </c>
      <c r="AB279" s="1">
        <f t="shared" si="38"/>
        <v>0</v>
      </c>
    </row>
    <row r="280" spans="1:28" ht="15.75" hidden="1" customHeight="1">
      <c r="A280" s="3" t="s">
        <v>196</v>
      </c>
      <c r="B280" s="41">
        <v>41892</v>
      </c>
      <c r="C280" s="3" t="s">
        <v>39</v>
      </c>
      <c r="D280" s="3"/>
      <c r="E280" s="27" t="e">
        <f>IF(ISNUMBER('Неочищенные данные'!D298), 'Неочищенные данные'!D298 * 1000, SUBSTITUTE((SUBSTITUTE('Неочищенные данные'!D298, " ", "")), ",", ".") * 1000)</f>
        <v>#VALUE!</v>
      </c>
      <c r="F280" s="27" t="e">
        <f>IF(ISNUMBER('Неочищенные данные'!E298), 'Неочищенные данные'!E298 * 1000, SUBSTITUTE((SUBSTITUTE('Неочищенные данные'!E298, " ", "")), ",", ".") * 1000)</f>
        <v>#VALUE!</v>
      </c>
      <c r="G280" s="27" t="e">
        <f>IF(ISNUMBER('Неочищенные данные'!F298), 'Неочищенные данные'!F298 * 1000, SUBSTITUTE((SUBSTITUTE('Неочищенные данные'!F298, " ", "")), ",", ".") * 1000)</f>
        <v>#VALUE!</v>
      </c>
      <c r="H280" s="27" t="e">
        <f>IF(ISNUMBER('Неочищенные данные'!G298), 'Неочищенные данные'!G298 * 1000, SUBSTITUTE((SUBSTITUTE('Неочищенные данные'!G298, " ", "")), ",", ".") * 1000)</f>
        <v>#VALUE!</v>
      </c>
      <c r="I280" s="27" t="e">
        <f>IF(ISNUMBER('Неочищенные данные'!H298), 'Неочищенные данные'!H298 * 1000, SUBSTITUTE((SUBSTITUTE('Неочищенные данные'!H298, " ", "")), ",", ".") * 1000)</f>
        <v>#VALUE!</v>
      </c>
      <c r="J280" s="27" t="e">
        <f>IF(ISNUMBER('Неочищенные данные'!I298), 'Неочищенные данные'!I298 * 1000, SUBSTITUTE((SUBSTITUTE('Неочищенные данные'!I298, " ", "")), ",", ".") * 1000)</f>
        <v>#VALUE!</v>
      </c>
      <c r="K280" s="27" t="e">
        <f>IF(ISNUMBER('Неочищенные данные'!J298), 'Неочищенные данные'!J298 * 1000, SUBSTITUTE((SUBSTITUTE('Неочищенные данные'!J298, " ", "")), ",", ".") * 1000)</f>
        <v>#VALUE!</v>
      </c>
      <c r="L280" s="27" t="e">
        <f>IF(ISNUMBER('Неочищенные данные'!K298), 'Неочищенные данные'!K298 * 1000, SUBSTITUTE((SUBSTITUTE('Неочищенные данные'!K298, " ", "")), ",", ".") * 1000)</f>
        <v>#VALUE!</v>
      </c>
      <c r="M280" s="27" t="e">
        <f>IF(ISNUMBER('Неочищенные данные'!L298), 'Неочищенные данные'!L298 * 1000, SUBSTITUTE((SUBSTITUTE('Неочищенные данные'!L298, " ", "")), ",", ".") * 1000)</f>
        <v>#VALUE!</v>
      </c>
      <c r="N280" s="27" t="e">
        <f>IF(ISNUMBER('Неочищенные данные'!M298), 'Неочищенные данные'!M298 * 1000, SUBSTITUTE((SUBSTITUTE('Неочищенные данные'!M298, " ", "")), ",", ".") * 1000)</f>
        <v>#VALUE!</v>
      </c>
      <c r="O280" s="27" t="e">
        <f>IF(ISNUMBER('Неочищенные данные'!N298), 'Неочищенные данные'!N298 * 1000, SUBSTITUTE((SUBSTITUTE('Неочищенные данные'!N298, " ", "")), ",", ".") * 1000)</f>
        <v>#VALUE!</v>
      </c>
    </row>
    <row r="281" spans="1:28" ht="15.75" customHeight="1">
      <c r="A281" s="3" t="s">
        <v>196</v>
      </c>
      <c r="B281" s="29">
        <v>41487</v>
      </c>
      <c r="C281" s="3" t="s">
        <v>39</v>
      </c>
      <c r="D281" s="3" t="e">
        <f ca="1">_xludf.IFNA(VLOOKUP(C281, Рейтинг!$A$2:$C$22, 3, FALSE), VLOOKUP(C281, Рейтинг!$B$2:$C$22, 2, FALSE))</f>
        <v>#NAME?</v>
      </c>
      <c r="E281" s="27">
        <f>IF(ISNUMBER('Неочищенные данные'!D299), 'Неочищенные данные'!D299 * 1000, SUBSTITUTE((SUBSTITUTE('Неочищенные данные'!D299, " ", "")), ",", ".") * 1000)</f>
        <v>95816000</v>
      </c>
      <c r="F281" s="27" t="e">
        <f>IF(ISNUMBER('Неочищенные данные'!E299), 'Неочищенные данные'!E299 * 1000, SUBSTITUTE((SUBSTITUTE('Неочищенные данные'!E299, " ", "")), ",", ".") * 1000)</f>
        <v>#VALUE!</v>
      </c>
      <c r="G281" s="27">
        <f>IF(ISNUMBER('Неочищенные данные'!F299), 'Неочищенные данные'!F299 * 1000, SUBSTITUTE((SUBSTITUTE('Неочищенные данные'!F299, " ", "")), ",", ".") * 1000)</f>
        <v>2661493000</v>
      </c>
      <c r="H281" s="27">
        <f>IF(ISNUMBER('Неочищенные данные'!G299), 'Неочищенные данные'!G299 * 1000, SUBSTITUTE((SUBSTITUTE('Неочищенные данные'!G299, " ", "")), ",", ".") * 1000)</f>
        <v>0</v>
      </c>
      <c r="I281" s="27">
        <f>IF(ISNUMBER('Неочищенные данные'!H299), 'Неочищенные данные'!H299 * 1000, SUBSTITUTE((SUBSTITUTE('Неочищенные данные'!H299, " ", "")), ",", ".") * 1000)</f>
        <v>13746000</v>
      </c>
      <c r="J281" s="27" t="e">
        <f>IF(ISNUMBER('Неочищенные данные'!I299), 'Неочищенные данные'!I299 * 1000, SUBSTITUTE((SUBSTITUTE('Неочищенные данные'!I299, " ", "")), ",", ".") * 1000)</f>
        <v>#VALUE!</v>
      </c>
      <c r="K281" s="27" t="e">
        <f>IF(ISNUMBER('Неочищенные данные'!J299), 'Неочищенные данные'!J299 * 1000, SUBSTITUTE((SUBSTITUTE('Неочищенные данные'!J299, " ", "")), ",", ".") * 1000)</f>
        <v>#VALUE!</v>
      </c>
      <c r="L281" s="27">
        <f>IF(ISNUMBER('Неочищенные данные'!K299), 'Неочищенные данные'!K299 * 1000, SUBSTITUTE((SUBSTITUTE('Неочищенные данные'!K299, " ", "")), ",", ".") * 1000)</f>
        <v>143794000</v>
      </c>
      <c r="M281" s="27">
        <f>IF(ISNUMBER('Неочищенные данные'!L299), 'Неочищенные данные'!L299 * 1000, SUBSTITUTE((SUBSTITUTE('Неочищенные данные'!L299, " ", "")), ",", ".") * 1000)</f>
        <v>241340000</v>
      </c>
      <c r="N281" s="27">
        <f>IF(ISNUMBER('Неочищенные данные'!M299), 'Неочищенные данные'!M299 * 1000, SUBSTITUTE((SUBSTITUTE('Неочищенные данные'!M299, " ", "")), ",", ".") * 1000)</f>
        <v>0</v>
      </c>
      <c r="O281" s="27">
        <f>IF(ISNUMBER('Неочищенные данные'!N299), 'Неочищенные данные'!N299 * 1000, SUBSTITUTE((SUBSTITUTE('Неочищенные данные'!N299, " ", "")), ",", ".") * 1000)</f>
        <v>0</v>
      </c>
      <c r="P281" s="1">
        <f>VLOOKUP(YEAR(B281), 'ИПЦ ГКС'!$B$5:$D$34, 3, TRUE)</f>
        <v>6.4699999999999989</v>
      </c>
      <c r="Q281" s="28">
        <f>VLOOKUP(B281, RUONIA!A297:B2762, 2, FALSE)</f>
        <v>6.13</v>
      </c>
      <c r="R281" s="1">
        <f>VLOOKUP(B281, Treasury!$D$1:$G$3498, 2, FALSE)</f>
        <v>0.35</v>
      </c>
      <c r="S281" s="1">
        <f>VLOOKUP(B281, Treasury!$D$1:$G$3498, 3, FALSE)</f>
        <v>1.49</v>
      </c>
      <c r="T281" s="1">
        <f>VLOOKUP(B281, Treasury!$D$1:$G$3498, 4, FALSE)</f>
        <v>2.74</v>
      </c>
      <c r="U281" s="1">
        <f>VLOOKUP(B281, 'OFZ Yield'!$A:$M, 5, FALSE)</f>
        <v>6.02</v>
      </c>
      <c r="V281" s="1">
        <f>VLOOKUP(B281, 'OFZ Yield'!$A:$M, 7, FALSE)</f>
        <v>6.32</v>
      </c>
      <c r="W281" s="1">
        <f>VLOOKUP(B281, 'OFZ Yield'!$A:$M, 9, FALSE)</f>
        <v>7.03</v>
      </c>
      <c r="X281" s="1" t="str">
        <f>VLOOKUP(B281, IMOEX!$A$1:$B$3284, 2, FALSE)</f>
        <v>1.398,46</v>
      </c>
      <c r="Y281" s="1">
        <f>M281 / L281</f>
        <v>1.6783732283683603</v>
      </c>
      <c r="Z281" s="1" t="e">
        <f>J281 / L281</f>
        <v>#VALUE!</v>
      </c>
      <c r="AA281" s="1" t="e">
        <f ca="1">_xludf.IFNA(VLOOKUP(A281, 'Неочищенные данные'!A299:AI733, 35, FALSE), 0)</f>
        <v>#NAME?</v>
      </c>
      <c r="AB281" s="1">
        <f>IF(NOT(H281 = 0), 1, 0)</f>
        <v>0</v>
      </c>
    </row>
    <row r="282" spans="1:28" ht="15.75" hidden="1" customHeight="1">
      <c r="A282" s="3" t="s">
        <v>265</v>
      </c>
      <c r="B282" s="41">
        <v>40764</v>
      </c>
      <c r="C282" s="3" t="s">
        <v>239</v>
      </c>
      <c r="D282" s="3"/>
      <c r="E282" s="27" t="e">
        <f>IF(ISNUMBER('Неочищенные данные'!D300), 'Неочищенные данные'!D300 * 1000, SUBSTITUTE((SUBSTITUTE('Неочищенные данные'!D300, " ", "")), ",", ".") * 1000)</f>
        <v>#VALUE!</v>
      </c>
      <c r="F282" s="27" t="e">
        <f>IF(ISNUMBER('Неочищенные данные'!E300), 'Неочищенные данные'!E300 * 1000, SUBSTITUTE((SUBSTITUTE('Неочищенные данные'!E300, " ", "")), ",", ".") * 1000)</f>
        <v>#VALUE!</v>
      </c>
      <c r="G282" s="27" t="e">
        <f>IF(ISNUMBER('Неочищенные данные'!F300), 'Неочищенные данные'!F300 * 1000, SUBSTITUTE((SUBSTITUTE('Неочищенные данные'!F300, " ", "")), ",", ".") * 1000)</f>
        <v>#VALUE!</v>
      </c>
      <c r="H282" s="27" t="e">
        <f>IF(ISNUMBER('Неочищенные данные'!G300), 'Неочищенные данные'!G300 * 1000, SUBSTITUTE((SUBSTITUTE('Неочищенные данные'!G300, " ", "")), ",", ".") * 1000)</f>
        <v>#VALUE!</v>
      </c>
      <c r="I282" s="27" t="e">
        <f>IF(ISNUMBER('Неочищенные данные'!H300), 'Неочищенные данные'!H300 * 1000, SUBSTITUTE((SUBSTITUTE('Неочищенные данные'!H300, " ", "")), ",", ".") * 1000)</f>
        <v>#VALUE!</v>
      </c>
      <c r="J282" s="27" t="e">
        <f>IF(ISNUMBER('Неочищенные данные'!I300), 'Неочищенные данные'!I300 * 1000, SUBSTITUTE((SUBSTITUTE('Неочищенные данные'!I300, " ", "")), ",", ".") * 1000)</f>
        <v>#VALUE!</v>
      </c>
      <c r="K282" s="27" t="e">
        <f>IF(ISNUMBER('Неочищенные данные'!J300), 'Неочищенные данные'!J300 * 1000, SUBSTITUTE((SUBSTITUTE('Неочищенные данные'!J300, " ", "")), ",", ".") * 1000)</f>
        <v>#VALUE!</v>
      </c>
      <c r="L282" s="27" t="e">
        <f>IF(ISNUMBER('Неочищенные данные'!K300), 'Неочищенные данные'!K300 * 1000, SUBSTITUTE((SUBSTITUTE('Неочищенные данные'!K300, " ", "")), ",", ".") * 1000)</f>
        <v>#VALUE!</v>
      </c>
      <c r="M282" s="27" t="e">
        <f>IF(ISNUMBER('Неочищенные данные'!L300), 'Неочищенные данные'!L300 * 1000, SUBSTITUTE((SUBSTITUTE('Неочищенные данные'!L300, " ", "")), ",", ".") * 1000)</f>
        <v>#VALUE!</v>
      </c>
      <c r="N282" s="27" t="e">
        <f>IF(ISNUMBER('Неочищенные данные'!M300), 'Неочищенные данные'!M300 * 1000, SUBSTITUTE((SUBSTITUTE('Неочищенные данные'!M300, " ", "")), ",", ".") * 1000)</f>
        <v>#VALUE!</v>
      </c>
      <c r="O282" s="27" t="e">
        <f>IF(ISNUMBER('Неочищенные данные'!N300), 'Неочищенные данные'!N300 * 1000, SUBSTITUTE((SUBSTITUTE('Неочищенные данные'!N300, " ", "")), ",", ".") * 1000)</f>
        <v>#VALUE!</v>
      </c>
    </row>
    <row r="283" spans="1:28" ht="15.75" hidden="1" customHeight="1">
      <c r="A283" s="3" t="s">
        <v>265</v>
      </c>
      <c r="B283" s="41">
        <v>40333</v>
      </c>
      <c r="C283" s="3" t="s">
        <v>242</v>
      </c>
      <c r="D283" s="3"/>
      <c r="E283" s="27" t="e">
        <f>IF(ISNUMBER('Неочищенные данные'!D301), 'Неочищенные данные'!D301 * 1000, SUBSTITUTE((SUBSTITUTE('Неочищенные данные'!D301, " ", "")), ",", ".") * 1000)</f>
        <v>#VALUE!</v>
      </c>
      <c r="F283" s="27" t="e">
        <f>IF(ISNUMBER('Неочищенные данные'!E301), 'Неочищенные данные'!E301 * 1000, SUBSTITUTE((SUBSTITUTE('Неочищенные данные'!E301, " ", "")), ",", ".") * 1000)</f>
        <v>#VALUE!</v>
      </c>
      <c r="G283" s="27" t="e">
        <f>IF(ISNUMBER('Неочищенные данные'!F301), 'Неочищенные данные'!F301 * 1000, SUBSTITUTE((SUBSTITUTE('Неочищенные данные'!F301, " ", "")), ",", ".") * 1000)</f>
        <v>#VALUE!</v>
      </c>
      <c r="H283" s="27" t="e">
        <f>IF(ISNUMBER('Неочищенные данные'!G301), 'Неочищенные данные'!G301 * 1000, SUBSTITUTE((SUBSTITUTE('Неочищенные данные'!G301, " ", "")), ",", ".") * 1000)</f>
        <v>#VALUE!</v>
      </c>
      <c r="I283" s="27" t="e">
        <f>IF(ISNUMBER('Неочищенные данные'!H301), 'Неочищенные данные'!H301 * 1000, SUBSTITUTE((SUBSTITUTE('Неочищенные данные'!H301, " ", "")), ",", ".") * 1000)</f>
        <v>#VALUE!</v>
      </c>
      <c r="J283" s="27" t="e">
        <f>IF(ISNUMBER('Неочищенные данные'!I301), 'Неочищенные данные'!I301 * 1000, SUBSTITUTE((SUBSTITUTE('Неочищенные данные'!I301, " ", "")), ",", ".") * 1000)</f>
        <v>#VALUE!</v>
      </c>
      <c r="K283" s="27" t="e">
        <f>IF(ISNUMBER('Неочищенные данные'!J301), 'Неочищенные данные'!J301 * 1000, SUBSTITUTE((SUBSTITUTE('Неочищенные данные'!J301, " ", "")), ",", ".") * 1000)</f>
        <v>#VALUE!</v>
      </c>
      <c r="L283" s="27" t="e">
        <f>IF(ISNUMBER('Неочищенные данные'!K301), 'Неочищенные данные'!K301 * 1000, SUBSTITUTE((SUBSTITUTE('Неочищенные данные'!K301, " ", "")), ",", ".") * 1000)</f>
        <v>#VALUE!</v>
      </c>
      <c r="M283" s="27" t="e">
        <f>IF(ISNUMBER('Неочищенные данные'!L301), 'Неочищенные данные'!L301 * 1000, SUBSTITUTE((SUBSTITUTE('Неочищенные данные'!L301, " ", "")), ",", ".") * 1000)</f>
        <v>#VALUE!</v>
      </c>
      <c r="N283" s="27" t="e">
        <f>IF(ISNUMBER('Неочищенные данные'!M301), 'Неочищенные данные'!M301 * 1000, SUBSTITUTE((SUBSTITUTE('Неочищенные данные'!M301, " ", "")), ",", ".") * 1000)</f>
        <v>#VALUE!</v>
      </c>
      <c r="O283" s="27" t="e">
        <f>IF(ISNUMBER('Неочищенные данные'!N301), 'Неочищенные данные'!N301 * 1000, SUBSTITUTE((SUBSTITUTE('Неочищенные данные'!N301, " ", "")), ",", ".") * 1000)</f>
        <v>#VALUE!</v>
      </c>
    </row>
    <row r="284" spans="1:28" ht="15.75" customHeight="1">
      <c r="A284" s="3" t="s">
        <v>200</v>
      </c>
      <c r="B284" s="29">
        <v>42458</v>
      </c>
      <c r="C284" s="3" t="s">
        <v>35</v>
      </c>
      <c r="D284" s="3" t="e">
        <f ca="1">_xludf.IFNA(VLOOKUP(C284, Рейтинг!$A$2:$C$22, 3, FALSE), VLOOKUP(C284, Рейтинг!$B$2:$C$22, 2, FALSE))</f>
        <v>#NAME?</v>
      </c>
      <c r="E284" s="27">
        <f>IF(ISNUMBER('Неочищенные данные'!D303), 'Неочищенные данные'!D303 * 1000, SUBSTITUTE((SUBSTITUTE('Неочищенные данные'!D303, " ", "")), ",", ".") * 1000)</f>
        <v>872119000</v>
      </c>
      <c r="F284" s="27" t="e">
        <f>IF(ISNUMBER('Неочищенные данные'!E303), 'Неочищенные данные'!E303 * 1000, SUBSTITUTE((SUBSTITUTE('Неочищенные данные'!E303, " ", "")), ",", ".") * 1000)</f>
        <v>#VALUE!</v>
      </c>
      <c r="G284" s="27">
        <f>IF(ISNUMBER('Неочищенные данные'!F303), 'Неочищенные данные'!F303 * 1000, SUBSTITUTE((SUBSTITUTE('Неочищенные данные'!F303, " ", "")), ",", ".") * 1000)</f>
        <v>80530424000</v>
      </c>
      <c r="H284" s="27">
        <f>IF(ISNUMBER('Неочищенные данные'!G303), 'Неочищенные данные'!G303 * 1000, SUBSTITUTE((SUBSTITUTE('Неочищенные данные'!G303, " ", "")), ",", ".") * 1000)</f>
        <v>0</v>
      </c>
      <c r="I284" s="27">
        <f>IF(ISNUMBER('Неочищенные данные'!H303), 'Неочищенные данные'!H303 * 1000, SUBSTITUTE((SUBSTITUTE('Неочищенные данные'!H303, " ", "")), ",", ".") * 1000)</f>
        <v>0</v>
      </c>
      <c r="J284" s="27">
        <f>IF(ISNUMBER('Неочищенные данные'!I303), 'Неочищенные данные'!I303 * 1000, SUBSTITUTE((SUBSTITUTE('Неочищенные данные'!I303, " ", "")), ",", ".") * 1000)</f>
        <v>78145960000</v>
      </c>
      <c r="K284" s="27" t="e">
        <f>IF(ISNUMBER('Неочищенные данные'!J303), 'Неочищенные данные'!J303 * 1000, SUBSTITUTE((SUBSTITUTE('Неочищенные данные'!J303, " ", "")), ",", ".") * 1000)</f>
        <v>#VALUE!</v>
      </c>
      <c r="L284" s="27">
        <f>IF(ISNUMBER('Неочищенные данные'!K303), 'Неочищенные данные'!K303 * 1000, SUBSTITUTE((SUBSTITUTE('Неочищенные данные'!K303, " ", "")), ",", ".") * 1000)</f>
        <v>2384464000</v>
      </c>
      <c r="M284" s="27">
        <f>IF(ISNUMBER('Неочищенные данные'!L303), 'Неочищенные данные'!L303 * 1000, SUBSTITUTE((SUBSTITUTE('Неочищенные данные'!L303, " ", "")), ",", ".") * 1000)</f>
        <v>1391213000</v>
      </c>
      <c r="N284" s="27">
        <f>IF(ISNUMBER('Неочищенные данные'!M303), 'Неочищенные данные'!M303 * 1000, SUBSTITUTE((SUBSTITUTE('Неочищенные данные'!M303, " ", "")), ",", ".") * 1000)</f>
        <v>29693707000</v>
      </c>
      <c r="O284" s="27">
        <f>IF(ISNUMBER('Неочищенные данные'!N303), 'Неочищенные данные'!N303 * 1000, SUBSTITUTE((SUBSTITUTE('Неочищенные данные'!N303, " ", "")), ",", ".") * 1000)</f>
        <v>14389546000</v>
      </c>
      <c r="P284" s="1">
        <f>VLOOKUP(YEAR(B284), 'ИПЦ ГКС'!$B$5:$D$34, 3, TRUE)</f>
        <v>5.3900000000000006</v>
      </c>
      <c r="Q284" s="28">
        <f>VLOOKUP(B284, RUONIA!A301:B2766, 2, FALSE)</f>
        <v>11.16</v>
      </c>
      <c r="R284" s="1">
        <f>VLOOKUP(B284, Treasury!$D$1:$G$3498, 2, FALSE)</f>
        <v>0.78</v>
      </c>
      <c r="S284" s="1">
        <f>VLOOKUP(B284, Treasury!$D$1:$G$3498, 3, FALSE)</f>
        <v>1.29</v>
      </c>
      <c r="T284" s="1">
        <f>VLOOKUP(B284, Treasury!$D$1:$G$3498, 4, FALSE)</f>
        <v>1.81</v>
      </c>
      <c r="U284" s="1">
        <f>VLOOKUP(B284, 'OFZ Yield'!$A:$M, 5, FALSE)</f>
        <v>9.66</v>
      </c>
      <c r="V284" s="1">
        <f>VLOOKUP(B284, 'OFZ Yield'!$A:$M, 7, FALSE)</f>
        <v>9.35</v>
      </c>
      <c r="W284" s="1">
        <f>VLOOKUP(B284, 'OFZ Yield'!$A:$M, 9, FALSE)</f>
        <v>9.24</v>
      </c>
      <c r="X284" s="1" t="str">
        <f>VLOOKUP(B284, IMOEX!$A$1:$B$3284, 2, FALSE)</f>
        <v>1.845,20</v>
      </c>
      <c r="Y284" s="1">
        <f>M284 / L284</f>
        <v>0.58344894282320892</v>
      </c>
      <c r="Z284" s="1">
        <f>J284 / L284</f>
        <v>32.772967006421567</v>
      </c>
      <c r="AA284" s="1" t="e">
        <f ca="1">_xludf.IFNA(VLOOKUP(A284, 'Неочищенные данные'!A303:AI737, 35, FALSE), 0)</f>
        <v>#NAME?</v>
      </c>
      <c r="AB284" s="1">
        <f>IF(NOT(H284 = 0), 1, 0)</f>
        <v>0</v>
      </c>
    </row>
    <row r="285" spans="1:28" ht="15.75" hidden="1" customHeight="1">
      <c r="A285" s="3" t="s">
        <v>200</v>
      </c>
      <c r="B285" s="41">
        <v>42137</v>
      </c>
      <c r="C285" s="3" t="s">
        <v>35</v>
      </c>
      <c r="D285" s="3"/>
      <c r="E285" s="27" t="e">
        <f>IF(ISNUMBER('Неочищенные данные'!D304), 'Неочищенные данные'!D304 * 1000, SUBSTITUTE((SUBSTITUTE('Неочищенные данные'!D304, " ", "")), ",", ".") * 1000)</f>
        <v>#VALUE!</v>
      </c>
      <c r="F285" s="27" t="e">
        <f>IF(ISNUMBER('Неочищенные данные'!E304), 'Неочищенные данные'!E304 * 1000, SUBSTITUTE((SUBSTITUTE('Неочищенные данные'!E304, " ", "")), ",", ".") * 1000)</f>
        <v>#VALUE!</v>
      </c>
      <c r="G285" s="27" t="e">
        <f>IF(ISNUMBER('Неочищенные данные'!F304), 'Неочищенные данные'!F304 * 1000, SUBSTITUTE((SUBSTITUTE('Неочищенные данные'!F304, " ", "")), ",", ".") * 1000)</f>
        <v>#VALUE!</v>
      </c>
      <c r="H285" s="27" t="e">
        <f>IF(ISNUMBER('Неочищенные данные'!G304), 'Неочищенные данные'!G304 * 1000, SUBSTITUTE((SUBSTITUTE('Неочищенные данные'!G304, " ", "")), ",", ".") * 1000)</f>
        <v>#VALUE!</v>
      </c>
      <c r="I285" s="27" t="e">
        <f>IF(ISNUMBER('Неочищенные данные'!H304), 'Неочищенные данные'!H304 * 1000, SUBSTITUTE((SUBSTITUTE('Неочищенные данные'!H304, " ", "")), ",", ".") * 1000)</f>
        <v>#VALUE!</v>
      </c>
      <c r="J285" s="27" t="e">
        <f>IF(ISNUMBER('Неочищенные данные'!I304), 'Неочищенные данные'!I304 * 1000, SUBSTITUTE((SUBSTITUTE('Неочищенные данные'!I304, " ", "")), ",", ".") * 1000)</f>
        <v>#VALUE!</v>
      </c>
      <c r="K285" s="27" t="e">
        <f>IF(ISNUMBER('Неочищенные данные'!J304), 'Неочищенные данные'!J304 * 1000, SUBSTITUTE((SUBSTITUTE('Неочищенные данные'!J304, " ", "")), ",", ".") * 1000)</f>
        <v>#VALUE!</v>
      </c>
      <c r="L285" s="27" t="e">
        <f>IF(ISNUMBER('Неочищенные данные'!K304), 'Неочищенные данные'!K304 * 1000, SUBSTITUTE((SUBSTITUTE('Неочищенные данные'!K304, " ", "")), ",", ".") * 1000)</f>
        <v>#VALUE!</v>
      </c>
      <c r="M285" s="27" t="e">
        <f>IF(ISNUMBER('Неочищенные данные'!L304), 'Неочищенные данные'!L304 * 1000, SUBSTITUTE((SUBSTITUTE('Неочищенные данные'!L304, " ", "")), ",", ".") * 1000)</f>
        <v>#VALUE!</v>
      </c>
      <c r="N285" s="27" t="e">
        <f>IF(ISNUMBER('Неочищенные данные'!M304), 'Неочищенные данные'!M304 * 1000, SUBSTITUTE((SUBSTITUTE('Неочищенные данные'!M304, " ", "")), ",", ".") * 1000)</f>
        <v>#VALUE!</v>
      </c>
      <c r="O285" s="27" t="e">
        <f>IF(ISNUMBER('Неочищенные данные'!N304), 'Неочищенные данные'!N304 * 1000, SUBSTITUTE((SUBSTITUTE('Неочищенные данные'!N304, " ", "")), ",", ".") * 1000)</f>
        <v>#VALUE!</v>
      </c>
    </row>
    <row r="286" spans="1:28" ht="15.75" hidden="1" customHeight="1">
      <c r="A286" s="3" t="s">
        <v>200</v>
      </c>
      <c r="B286" s="41">
        <v>41814</v>
      </c>
      <c r="C286" s="3" t="s">
        <v>37</v>
      </c>
      <c r="D286" s="3"/>
      <c r="E286" s="27" t="e">
        <f>IF(ISNUMBER('Неочищенные данные'!D305), 'Неочищенные данные'!D305 * 1000, SUBSTITUTE((SUBSTITUTE('Неочищенные данные'!D305, " ", "")), ",", ".") * 1000)</f>
        <v>#VALUE!</v>
      </c>
      <c r="F286" s="27" t="e">
        <f>IF(ISNUMBER('Неочищенные данные'!E305), 'Неочищенные данные'!E305 * 1000, SUBSTITUTE((SUBSTITUTE('Неочищенные данные'!E305, " ", "")), ",", ".") * 1000)</f>
        <v>#VALUE!</v>
      </c>
      <c r="G286" s="27" t="e">
        <f>IF(ISNUMBER('Неочищенные данные'!F305), 'Неочищенные данные'!F305 * 1000, SUBSTITUTE((SUBSTITUTE('Неочищенные данные'!F305, " ", "")), ",", ".") * 1000)</f>
        <v>#VALUE!</v>
      </c>
      <c r="H286" s="27" t="e">
        <f>IF(ISNUMBER('Неочищенные данные'!G305), 'Неочищенные данные'!G305 * 1000, SUBSTITUTE((SUBSTITUTE('Неочищенные данные'!G305, " ", "")), ",", ".") * 1000)</f>
        <v>#VALUE!</v>
      </c>
      <c r="I286" s="27" t="e">
        <f>IF(ISNUMBER('Неочищенные данные'!H305), 'Неочищенные данные'!H305 * 1000, SUBSTITUTE((SUBSTITUTE('Неочищенные данные'!H305, " ", "")), ",", ".") * 1000)</f>
        <v>#VALUE!</v>
      </c>
      <c r="J286" s="27" t="e">
        <f>IF(ISNUMBER('Неочищенные данные'!I305), 'Неочищенные данные'!I305 * 1000, SUBSTITUTE((SUBSTITUTE('Неочищенные данные'!I305, " ", "")), ",", ".") * 1000)</f>
        <v>#VALUE!</v>
      </c>
      <c r="K286" s="27" t="e">
        <f>IF(ISNUMBER('Неочищенные данные'!J305), 'Неочищенные данные'!J305 * 1000, SUBSTITUTE((SUBSTITUTE('Неочищенные данные'!J305, " ", "")), ",", ".") * 1000)</f>
        <v>#VALUE!</v>
      </c>
      <c r="L286" s="27" t="e">
        <f>IF(ISNUMBER('Неочищенные данные'!K305), 'Неочищенные данные'!K305 * 1000, SUBSTITUTE((SUBSTITUTE('Неочищенные данные'!K305, " ", "")), ",", ".") * 1000)</f>
        <v>#VALUE!</v>
      </c>
      <c r="M286" s="27" t="e">
        <f>IF(ISNUMBER('Неочищенные данные'!L305), 'Неочищенные данные'!L305 * 1000, SUBSTITUTE((SUBSTITUTE('Неочищенные данные'!L305, " ", "")), ",", ".") * 1000)</f>
        <v>#VALUE!</v>
      </c>
      <c r="N286" s="27" t="e">
        <f>IF(ISNUMBER('Неочищенные данные'!M305), 'Неочищенные данные'!M305 * 1000, SUBSTITUTE((SUBSTITUTE('Неочищенные данные'!M305, " ", "")), ",", ".") * 1000)</f>
        <v>#VALUE!</v>
      </c>
      <c r="O286" s="27" t="e">
        <f>IF(ISNUMBER('Неочищенные данные'!N305), 'Неочищенные данные'!N305 * 1000, SUBSTITUTE((SUBSTITUTE('Неочищенные данные'!N305, " ", "")), ",", ".") * 1000)</f>
        <v>#VALUE!</v>
      </c>
    </row>
    <row r="287" spans="1:28" ht="15.75" hidden="1" customHeight="1">
      <c r="A287" s="3" t="s">
        <v>200</v>
      </c>
      <c r="B287" s="42">
        <v>41207</v>
      </c>
      <c r="C287" s="3" t="s">
        <v>37</v>
      </c>
      <c r="D287" s="3"/>
      <c r="E287" s="27" t="e">
        <f>IF(ISNUMBER('Неочищенные данные'!D306), 'Неочищенные данные'!D306 * 1000, SUBSTITUTE((SUBSTITUTE('Неочищенные данные'!D306, " ", "")), ",", ".") * 1000)</f>
        <v>#VALUE!</v>
      </c>
      <c r="F287" s="27" t="e">
        <f>IF(ISNUMBER('Неочищенные данные'!E306), 'Неочищенные данные'!E306 * 1000, SUBSTITUTE((SUBSTITUTE('Неочищенные данные'!E306, " ", "")), ",", ".") * 1000)</f>
        <v>#VALUE!</v>
      </c>
      <c r="G287" s="27" t="e">
        <f>IF(ISNUMBER('Неочищенные данные'!F306), 'Неочищенные данные'!F306 * 1000, SUBSTITUTE((SUBSTITUTE('Неочищенные данные'!F306, " ", "")), ",", ".") * 1000)</f>
        <v>#VALUE!</v>
      </c>
      <c r="H287" s="27" t="e">
        <f>IF(ISNUMBER('Неочищенные данные'!G306), 'Неочищенные данные'!G306 * 1000, SUBSTITUTE((SUBSTITUTE('Неочищенные данные'!G306, " ", "")), ",", ".") * 1000)</f>
        <v>#VALUE!</v>
      </c>
      <c r="I287" s="27" t="e">
        <f>IF(ISNUMBER('Неочищенные данные'!H306), 'Неочищенные данные'!H306 * 1000, SUBSTITUTE((SUBSTITUTE('Неочищенные данные'!H306, " ", "")), ",", ".") * 1000)</f>
        <v>#VALUE!</v>
      </c>
      <c r="J287" s="27" t="e">
        <f>IF(ISNUMBER('Неочищенные данные'!I306), 'Неочищенные данные'!I306 * 1000, SUBSTITUTE((SUBSTITUTE('Неочищенные данные'!I306, " ", "")), ",", ".") * 1000)</f>
        <v>#VALUE!</v>
      </c>
      <c r="K287" s="27" t="e">
        <f>IF(ISNUMBER('Неочищенные данные'!J306), 'Неочищенные данные'!J306 * 1000, SUBSTITUTE((SUBSTITUTE('Неочищенные данные'!J306, " ", "")), ",", ".") * 1000)</f>
        <v>#VALUE!</v>
      </c>
      <c r="L287" s="27" t="e">
        <f>IF(ISNUMBER('Неочищенные данные'!K306), 'Неочищенные данные'!K306 * 1000, SUBSTITUTE((SUBSTITUTE('Неочищенные данные'!K306, " ", "")), ",", ".") * 1000)</f>
        <v>#VALUE!</v>
      </c>
      <c r="M287" s="27" t="e">
        <f>IF(ISNUMBER('Неочищенные данные'!L306), 'Неочищенные данные'!L306 * 1000, SUBSTITUTE((SUBSTITUTE('Неочищенные данные'!L306, " ", "")), ",", ".") * 1000)</f>
        <v>#VALUE!</v>
      </c>
      <c r="N287" s="27" t="e">
        <f>IF(ISNUMBER('Неочищенные данные'!M306), 'Неочищенные данные'!M306 * 1000, SUBSTITUTE((SUBSTITUTE('Неочищенные данные'!M306, " ", "")), ",", ".") * 1000)</f>
        <v>#VALUE!</v>
      </c>
      <c r="O287" s="27" t="e">
        <f>IF(ISNUMBER('Неочищенные данные'!N306), 'Неочищенные данные'!N306 * 1000, SUBSTITUTE((SUBSTITUTE('Неочищенные данные'!N306, " ", "")), ",", ".") * 1000)</f>
        <v>#VALUE!</v>
      </c>
    </row>
    <row r="288" spans="1:28" ht="15.75" hidden="1" customHeight="1">
      <c r="A288" s="3" t="s">
        <v>200</v>
      </c>
      <c r="B288" s="42">
        <v>40843</v>
      </c>
      <c r="C288" s="3" t="s">
        <v>37</v>
      </c>
      <c r="D288" s="3"/>
      <c r="E288" s="27" t="e">
        <f>IF(ISNUMBER('Неочищенные данные'!D307), 'Неочищенные данные'!D307 * 1000, SUBSTITUTE((SUBSTITUTE('Неочищенные данные'!D307, " ", "")), ",", ".") * 1000)</f>
        <v>#VALUE!</v>
      </c>
      <c r="F288" s="27" t="e">
        <f>IF(ISNUMBER('Неочищенные данные'!E307), 'Неочищенные данные'!E307 * 1000, SUBSTITUTE((SUBSTITUTE('Неочищенные данные'!E307, " ", "")), ",", ".") * 1000)</f>
        <v>#VALUE!</v>
      </c>
      <c r="G288" s="27" t="e">
        <f>IF(ISNUMBER('Неочищенные данные'!F307), 'Неочищенные данные'!F307 * 1000, SUBSTITUTE((SUBSTITUTE('Неочищенные данные'!F307, " ", "")), ",", ".") * 1000)</f>
        <v>#VALUE!</v>
      </c>
      <c r="H288" s="27" t="e">
        <f>IF(ISNUMBER('Неочищенные данные'!G307), 'Неочищенные данные'!G307 * 1000, SUBSTITUTE((SUBSTITUTE('Неочищенные данные'!G307, " ", "")), ",", ".") * 1000)</f>
        <v>#VALUE!</v>
      </c>
      <c r="I288" s="27" t="e">
        <f>IF(ISNUMBER('Неочищенные данные'!H307), 'Неочищенные данные'!H307 * 1000, SUBSTITUTE((SUBSTITUTE('Неочищенные данные'!H307, " ", "")), ",", ".") * 1000)</f>
        <v>#VALUE!</v>
      </c>
      <c r="J288" s="27" t="e">
        <f>IF(ISNUMBER('Неочищенные данные'!I307), 'Неочищенные данные'!I307 * 1000, SUBSTITUTE((SUBSTITUTE('Неочищенные данные'!I307, " ", "")), ",", ".") * 1000)</f>
        <v>#VALUE!</v>
      </c>
      <c r="K288" s="27" t="e">
        <f>IF(ISNUMBER('Неочищенные данные'!J307), 'Неочищенные данные'!J307 * 1000, SUBSTITUTE((SUBSTITUTE('Неочищенные данные'!J307, " ", "")), ",", ".") * 1000)</f>
        <v>#VALUE!</v>
      </c>
      <c r="L288" s="27" t="e">
        <f>IF(ISNUMBER('Неочищенные данные'!K307), 'Неочищенные данные'!K307 * 1000, SUBSTITUTE((SUBSTITUTE('Неочищенные данные'!K307, " ", "")), ",", ".") * 1000)</f>
        <v>#VALUE!</v>
      </c>
      <c r="M288" s="27" t="e">
        <f>IF(ISNUMBER('Неочищенные данные'!L307), 'Неочищенные данные'!L307 * 1000, SUBSTITUTE((SUBSTITUTE('Неочищенные данные'!L307, " ", "")), ",", ".") * 1000)</f>
        <v>#VALUE!</v>
      </c>
      <c r="N288" s="27" t="e">
        <f>IF(ISNUMBER('Неочищенные данные'!M307), 'Неочищенные данные'!M307 * 1000, SUBSTITUTE((SUBSTITUTE('Неочищенные данные'!M307, " ", "")), ",", ".") * 1000)</f>
        <v>#VALUE!</v>
      </c>
      <c r="O288" s="27" t="e">
        <f>IF(ISNUMBER('Неочищенные данные'!N307), 'Неочищенные данные'!N307 * 1000, SUBSTITUTE((SUBSTITUTE('Неочищенные данные'!N307, " ", "")), ",", ".") * 1000)</f>
        <v>#VALUE!</v>
      </c>
    </row>
    <row r="289" spans="1:28" ht="15.75" hidden="1" customHeight="1">
      <c r="A289" s="3" t="s">
        <v>200</v>
      </c>
      <c r="B289" s="42">
        <v>40834</v>
      </c>
      <c r="C289" s="3" t="s">
        <v>37</v>
      </c>
      <c r="D289" s="3"/>
      <c r="E289" s="27" t="e">
        <f>IF(ISNUMBER('Неочищенные данные'!D308), 'Неочищенные данные'!D308 * 1000, SUBSTITUTE((SUBSTITUTE('Неочищенные данные'!D308, " ", "")), ",", ".") * 1000)</f>
        <v>#VALUE!</v>
      </c>
      <c r="F289" s="27" t="e">
        <f>IF(ISNUMBER('Неочищенные данные'!E308), 'Неочищенные данные'!E308 * 1000, SUBSTITUTE((SUBSTITUTE('Неочищенные данные'!E308, " ", "")), ",", ".") * 1000)</f>
        <v>#VALUE!</v>
      </c>
      <c r="G289" s="27" t="e">
        <f>IF(ISNUMBER('Неочищенные данные'!F308), 'Неочищенные данные'!F308 * 1000, SUBSTITUTE((SUBSTITUTE('Неочищенные данные'!F308, " ", "")), ",", ".") * 1000)</f>
        <v>#VALUE!</v>
      </c>
      <c r="H289" s="27" t="e">
        <f>IF(ISNUMBER('Неочищенные данные'!G308), 'Неочищенные данные'!G308 * 1000, SUBSTITUTE((SUBSTITUTE('Неочищенные данные'!G308, " ", "")), ",", ".") * 1000)</f>
        <v>#VALUE!</v>
      </c>
      <c r="I289" s="27" t="e">
        <f>IF(ISNUMBER('Неочищенные данные'!H308), 'Неочищенные данные'!H308 * 1000, SUBSTITUTE((SUBSTITUTE('Неочищенные данные'!H308, " ", "")), ",", ".") * 1000)</f>
        <v>#VALUE!</v>
      </c>
      <c r="J289" s="27" t="e">
        <f>IF(ISNUMBER('Неочищенные данные'!I308), 'Неочищенные данные'!I308 * 1000, SUBSTITUTE((SUBSTITUTE('Неочищенные данные'!I308, " ", "")), ",", ".") * 1000)</f>
        <v>#VALUE!</v>
      </c>
      <c r="K289" s="27" t="e">
        <f>IF(ISNUMBER('Неочищенные данные'!J308), 'Неочищенные данные'!J308 * 1000, SUBSTITUTE((SUBSTITUTE('Неочищенные данные'!J308, " ", "")), ",", ".") * 1000)</f>
        <v>#VALUE!</v>
      </c>
      <c r="L289" s="27" t="e">
        <f>IF(ISNUMBER('Неочищенные данные'!K308), 'Неочищенные данные'!K308 * 1000, SUBSTITUTE((SUBSTITUTE('Неочищенные данные'!K308, " ", "")), ",", ".") * 1000)</f>
        <v>#VALUE!</v>
      </c>
      <c r="M289" s="27" t="e">
        <f>IF(ISNUMBER('Неочищенные данные'!L308), 'Неочищенные данные'!L308 * 1000, SUBSTITUTE((SUBSTITUTE('Неочищенные данные'!L308, " ", "")), ",", ".") * 1000)</f>
        <v>#VALUE!</v>
      </c>
      <c r="N289" s="27" t="e">
        <f>IF(ISNUMBER('Неочищенные данные'!M308), 'Неочищенные данные'!M308 * 1000, SUBSTITUTE((SUBSTITUTE('Неочищенные данные'!M308, " ", "")), ",", ".") * 1000)</f>
        <v>#VALUE!</v>
      </c>
      <c r="O289" s="27" t="e">
        <f>IF(ISNUMBER('Неочищенные данные'!N308), 'Неочищенные данные'!N308 * 1000, SUBSTITUTE((SUBSTITUTE('Неочищенные данные'!N308, " ", "")), ",", ".") * 1000)</f>
        <v>#VALUE!</v>
      </c>
    </row>
    <row r="290" spans="1:28" ht="15.75" hidden="1" customHeight="1">
      <c r="A290" s="3" t="s">
        <v>200</v>
      </c>
      <c r="B290" s="41">
        <v>40785</v>
      </c>
      <c r="C290" s="3" t="s">
        <v>37</v>
      </c>
      <c r="D290" s="3"/>
      <c r="E290" s="27" t="e">
        <f>IF(ISNUMBER('Неочищенные данные'!D309), 'Неочищенные данные'!D309 * 1000, SUBSTITUTE((SUBSTITUTE('Неочищенные данные'!D309, " ", "")), ",", ".") * 1000)</f>
        <v>#VALUE!</v>
      </c>
      <c r="F290" s="27" t="e">
        <f>IF(ISNUMBER('Неочищенные данные'!E309), 'Неочищенные данные'!E309 * 1000, SUBSTITUTE((SUBSTITUTE('Неочищенные данные'!E309, " ", "")), ",", ".") * 1000)</f>
        <v>#VALUE!</v>
      </c>
      <c r="G290" s="27" t="e">
        <f>IF(ISNUMBER('Неочищенные данные'!F309), 'Неочищенные данные'!F309 * 1000, SUBSTITUTE((SUBSTITUTE('Неочищенные данные'!F309, " ", "")), ",", ".") * 1000)</f>
        <v>#VALUE!</v>
      </c>
      <c r="H290" s="27" t="e">
        <f>IF(ISNUMBER('Неочищенные данные'!G309), 'Неочищенные данные'!G309 * 1000, SUBSTITUTE((SUBSTITUTE('Неочищенные данные'!G309, " ", "")), ",", ".") * 1000)</f>
        <v>#VALUE!</v>
      </c>
      <c r="I290" s="27" t="e">
        <f>IF(ISNUMBER('Неочищенные данные'!H309), 'Неочищенные данные'!H309 * 1000, SUBSTITUTE((SUBSTITUTE('Неочищенные данные'!H309, " ", "")), ",", ".") * 1000)</f>
        <v>#VALUE!</v>
      </c>
      <c r="J290" s="27" t="e">
        <f>IF(ISNUMBER('Неочищенные данные'!I309), 'Неочищенные данные'!I309 * 1000, SUBSTITUTE((SUBSTITUTE('Неочищенные данные'!I309, " ", "")), ",", ".") * 1000)</f>
        <v>#VALUE!</v>
      </c>
      <c r="K290" s="27" t="e">
        <f>IF(ISNUMBER('Неочищенные данные'!J309), 'Неочищенные данные'!J309 * 1000, SUBSTITUTE((SUBSTITUTE('Неочищенные данные'!J309, " ", "")), ",", ".") * 1000)</f>
        <v>#VALUE!</v>
      </c>
      <c r="L290" s="27" t="e">
        <f>IF(ISNUMBER('Неочищенные данные'!K309), 'Неочищенные данные'!K309 * 1000, SUBSTITUTE((SUBSTITUTE('Неочищенные данные'!K309, " ", "")), ",", ".") * 1000)</f>
        <v>#VALUE!</v>
      </c>
      <c r="M290" s="27" t="e">
        <f>IF(ISNUMBER('Неочищенные данные'!L309), 'Неочищенные данные'!L309 * 1000, SUBSTITUTE((SUBSTITUTE('Неочищенные данные'!L309, " ", "")), ",", ".") * 1000)</f>
        <v>#VALUE!</v>
      </c>
      <c r="N290" s="27" t="e">
        <f>IF(ISNUMBER('Неочищенные данные'!M309), 'Неочищенные данные'!M309 * 1000, SUBSTITUTE((SUBSTITUTE('Неочищенные данные'!M309, " ", "")), ",", ".") * 1000)</f>
        <v>#VALUE!</v>
      </c>
      <c r="O290" s="27" t="e">
        <f>IF(ISNUMBER('Неочищенные данные'!N309), 'Неочищенные данные'!N309 * 1000, SUBSTITUTE((SUBSTITUTE('Неочищенные данные'!N309, " ", "")), ",", ".") * 1000)</f>
        <v>#VALUE!</v>
      </c>
    </row>
    <row r="291" spans="1:28" ht="15.75" hidden="1" customHeight="1">
      <c r="A291" s="3" t="s">
        <v>200</v>
      </c>
      <c r="B291" s="41">
        <v>40366</v>
      </c>
      <c r="C291" s="3" t="s">
        <v>37</v>
      </c>
      <c r="D291" s="3"/>
      <c r="E291" s="27" t="e">
        <f>IF(ISNUMBER('Неочищенные данные'!D310), 'Неочищенные данные'!D310 * 1000, SUBSTITUTE((SUBSTITUTE('Неочищенные данные'!D310, " ", "")), ",", ".") * 1000)</f>
        <v>#VALUE!</v>
      </c>
      <c r="F291" s="27" t="e">
        <f>IF(ISNUMBER('Неочищенные данные'!E310), 'Неочищенные данные'!E310 * 1000, SUBSTITUTE((SUBSTITUTE('Неочищенные данные'!E310, " ", "")), ",", ".") * 1000)</f>
        <v>#VALUE!</v>
      </c>
      <c r="G291" s="27" t="e">
        <f>IF(ISNUMBER('Неочищенные данные'!F310), 'Неочищенные данные'!F310 * 1000, SUBSTITUTE((SUBSTITUTE('Неочищенные данные'!F310, " ", "")), ",", ".") * 1000)</f>
        <v>#VALUE!</v>
      </c>
      <c r="H291" s="27" t="e">
        <f>IF(ISNUMBER('Неочищенные данные'!G310), 'Неочищенные данные'!G310 * 1000, SUBSTITUTE((SUBSTITUTE('Неочищенные данные'!G310, " ", "")), ",", ".") * 1000)</f>
        <v>#VALUE!</v>
      </c>
      <c r="I291" s="27" t="e">
        <f>IF(ISNUMBER('Неочищенные данные'!H310), 'Неочищенные данные'!H310 * 1000, SUBSTITUTE((SUBSTITUTE('Неочищенные данные'!H310, " ", "")), ",", ".") * 1000)</f>
        <v>#VALUE!</v>
      </c>
      <c r="J291" s="27" t="e">
        <f>IF(ISNUMBER('Неочищенные данные'!I310), 'Неочищенные данные'!I310 * 1000, SUBSTITUTE((SUBSTITUTE('Неочищенные данные'!I310, " ", "")), ",", ".") * 1000)</f>
        <v>#VALUE!</v>
      </c>
      <c r="K291" s="27" t="e">
        <f>IF(ISNUMBER('Неочищенные данные'!J310), 'Неочищенные данные'!J310 * 1000, SUBSTITUTE((SUBSTITUTE('Неочищенные данные'!J310, " ", "")), ",", ".") * 1000)</f>
        <v>#VALUE!</v>
      </c>
      <c r="L291" s="27" t="e">
        <f>IF(ISNUMBER('Неочищенные данные'!K310), 'Неочищенные данные'!K310 * 1000, SUBSTITUTE((SUBSTITUTE('Неочищенные данные'!K310, " ", "")), ",", ".") * 1000)</f>
        <v>#VALUE!</v>
      </c>
      <c r="M291" s="27" t="e">
        <f>IF(ISNUMBER('Неочищенные данные'!L310), 'Неочищенные данные'!L310 * 1000, SUBSTITUTE((SUBSTITUTE('Неочищенные данные'!L310, " ", "")), ",", ".") * 1000)</f>
        <v>#VALUE!</v>
      </c>
      <c r="N291" s="27" t="e">
        <f>IF(ISNUMBER('Неочищенные данные'!M310), 'Неочищенные данные'!M310 * 1000, SUBSTITUTE((SUBSTITUTE('Неочищенные данные'!M310, " ", "")), ",", ".") * 1000)</f>
        <v>#VALUE!</v>
      </c>
      <c r="O291" s="27" t="e">
        <f>IF(ISNUMBER('Неочищенные данные'!N310), 'Неочищенные данные'!N310 * 1000, SUBSTITUTE((SUBSTITUTE('Неочищенные данные'!N310, " ", "")), ",", ".") * 1000)</f>
        <v>#VALUE!</v>
      </c>
    </row>
    <row r="292" spans="1:28" ht="15.75" hidden="1" customHeight="1">
      <c r="A292" s="3" t="s">
        <v>266</v>
      </c>
      <c r="B292" s="41">
        <v>40204</v>
      </c>
      <c r="C292" s="3" t="s">
        <v>239</v>
      </c>
      <c r="D292" s="3"/>
      <c r="E292" s="27" t="e">
        <f>IF(ISNUMBER('Неочищенные данные'!D311), 'Неочищенные данные'!D311 * 1000, SUBSTITUTE((SUBSTITUTE('Неочищенные данные'!D311, " ", "")), ",", ".") * 1000)</f>
        <v>#VALUE!</v>
      </c>
      <c r="F292" s="27" t="e">
        <f>IF(ISNUMBER('Неочищенные данные'!E311), 'Неочищенные данные'!E311 * 1000, SUBSTITUTE((SUBSTITUTE('Неочищенные данные'!E311, " ", "")), ",", ".") * 1000)</f>
        <v>#VALUE!</v>
      </c>
      <c r="G292" s="27" t="e">
        <f>IF(ISNUMBER('Неочищенные данные'!F311), 'Неочищенные данные'!F311 * 1000, SUBSTITUTE((SUBSTITUTE('Неочищенные данные'!F311, " ", "")), ",", ".") * 1000)</f>
        <v>#VALUE!</v>
      </c>
      <c r="H292" s="27" t="e">
        <f>IF(ISNUMBER('Неочищенные данные'!G311), 'Неочищенные данные'!G311 * 1000, SUBSTITUTE((SUBSTITUTE('Неочищенные данные'!G311, " ", "")), ",", ".") * 1000)</f>
        <v>#VALUE!</v>
      </c>
      <c r="I292" s="27" t="e">
        <f>IF(ISNUMBER('Неочищенные данные'!H311), 'Неочищенные данные'!H311 * 1000, SUBSTITUTE((SUBSTITUTE('Неочищенные данные'!H311, " ", "")), ",", ".") * 1000)</f>
        <v>#VALUE!</v>
      </c>
      <c r="J292" s="27" t="e">
        <f>IF(ISNUMBER('Неочищенные данные'!I311), 'Неочищенные данные'!I311 * 1000, SUBSTITUTE((SUBSTITUTE('Неочищенные данные'!I311, " ", "")), ",", ".") * 1000)</f>
        <v>#VALUE!</v>
      </c>
      <c r="K292" s="27" t="e">
        <f>IF(ISNUMBER('Неочищенные данные'!J311), 'Неочищенные данные'!J311 * 1000, SUBSTITUTE((SUBSTITUTE('Неочищенные данные'!J311, " ", "")), ",", ".") * 1000)</f>
        <v>#VALUE!</v>
      </c>
      <c r="L292" s="27" t="e">
        <f>IF(ISNUMBER('Неочищенные данные'!K311), 'Неочищенные данные'!K311 * 1000, SUBSTITUTE((SUBSTITUTE('Неочищенные данные'!K311, " ", "")), ",", ".") * 1000)</f>
        <v>#VALUE!</v>
      </c>
      <c r="M292" s="27" t="e">
        <f>IF(ISNUMBER('Неочищенные данные'!L311), 'Неочищенные данные'!L311 * 1000, SUBSTITUTE((SUBSTITUTE('Неочищенные данные'!L311, " ", "")), ",", ".") * 1000)</f>
        <v>#VALUE!</v>
      </c>
      <c r="N292" s="27" t="e">
        <f>IF(ISNUMBER('Неочищенные данные'!M311), 'Неочищенные данные'!M311 * 1000, SUBSTITUTE((SUBSTITUTE('Неочищенные данные'!M311, " ", "")), ",", ".") * 1000)</f>
        <v>#VALUE!</v>
      </c>
      <c r="O292" s="27" t="e">
        <f>IF(ISNUMBER('Неочищенные данные'!N311), 'Неочищенные данные'!N311 * 1000, SUBSTITUTE((SUBSTITUTE('Неочищенные данные'!N311, " ", "")), ",", ".") * 1000)</f>
        <v>#VALUE!</v>
      </c>
    </row>
    <row r="293" spans="1:28" ht="15.75" hidden="1" customHeight="1">
      <c r="A293" s="3" t="s">
        <v>266</v>
      </c>
      <c r="B293" s="42">
        <v>39768</v>
      </c>
      <c r="C293" s="3" t="s">
        <v>37</v>
      </c>
      <c r="D293" s="3"/>
      <c r="E293" s="27" t="e">
        <f>IF(ISNUMBER('Неочищенные данные'!D312), 'Неочищенные данные'!D312 * 1000, SUBSTITUTE((SUBSTITUTE('Неочищенные данные'!D312, " ", "")), ",", ".") * 1000)</f>
        <v>#VALUE!</v>
      </c>
      <c r="F293" s="27" t="e">
        <f>IF(ISNUMBER('Неочищенные данные'!E312), 'Неочищенные данные'!E312 * 1000, SUBSTITUTE((SUBSTITUTE('Неочищенные данные'!E312, " ", "")), ",", ".") * 1000)</f>
        <v>#VALUE!</v>
      </c>
      <c r="G293" s="27" t="e">
        <f>IF(ISNUMBER('Неочищенные данные'!F312), 'Неочищенные данные'!F312 * 1000, SUBSTITUTE((SUBSTITUTE('Неочищенные данные'!F312, " ", "")), ",", ".") * 1000)</f>
        <v>#VALUE!</v>
      </c>
      <c r="H293" s="27" t="e">
        <f>IF(ISNUMBER('Неочищенные данные'!G312), 'Неочищенные данные'!G312 * 1000, SUBSTITUTE((SUBSTITUTE('Неочищенные данные'!G312, " ", "")), ",", ".") * 1000)</f>
        <v>#VALUE!</v>
      </c>
      <c r="I293" s="27" t="e">
        <f>IF(ISNUMBER('Неочищенные данные'!H312), 'Неочищенные данные'!H312 * 1000, SUBSTITUTE((SUBSTITUTE('Неочищенные данные'!H312, " ", "")), ",", ".") * 1000)</f>
        <v>#VALUE!</v>
      </c>
      <c r="J293" s="27" t="e">
        <f>IF(ISNUMBER('Неочищенные данные'!I312), 'Неочищенные данные'!I312 * 1000, SUBSTITUTE((SUBSTITUTE('Неочищенные данные'!I312, " ", "")), ",", ".") * 1000)</f>
        <v>#VALUE!</v>
      </c>
      <c r="K293" s="27" t="e">
        <f>IF(ISNUMBER('Неочищенные данные'!J312), 'Неочищенные данные'!J312 * 1000, SUBSTITUTE((SUBSTITUTE('Неочищенные данные'!J312, " ", "")), ",", ".") * 1000)</f>
        <v>#VALUE!</v>
      </c>
      <c r="L293" s="27" t="e">
        <f>IF(ISNUMBER('Неочищенные данные'!K312), 'Неочищенные данные'!K312 * 1000, SUBSTITUTE((SUBSTITUTE('Неочищенные данные'!K312, " ", "")), ",", ".") * 1000)</f>
        <v>#VALUE!</v>
      </c>
      <c r="M293" s="27" t="e">
        <f>IF(ISNUMBER('Неочищенные данные'!L312), 'Неочищенные данные'!L312 * 1000, SUBSTITUTE((SUBSTITUTE('Неочищенные данные'!L312, " ", "")), ",", ".") * 1000)</f>
        <v>#VALUE!</v>
      </c>
      <c r="N293" s="27" t="e">
        <f>IF(ISNUMBER('Неочищенные данные'!M312), 'Неочищенные данные'!M312 * 1000, SUBSTITUTE((SUBSTITUTE('Неочищенные данные'!M312, " ", "")), ",", ".") * 1000)</f>
        <v>#VALUE!</v>
      </c>
      <c r="O293" s="27" t="e">
        <f>IF(ISNUMBER('Неочищенные данные'!N312), 'Неочищенные данные'!N312 * 1000, SUBSTITUTE((SUBSTITUTE('Неочищенные данные'!N312, " ", "")), ",", ".") * 1000)</f>
        <v>#VALUE!</v>
      </c>
    </row>
    <row r="294" spans="1:28" ht="15.75" hidden="1" customHeight="1">
      <c r="A294" s="3" t="s">
        <v>267</v>
      </c>
      <c r="B294" s="41">
        <v>40204</v>
      </c>
      <c r="C294" s="3" t="s">
        <v>239</v>
      </c>
      <c r="D294" s="3"/>
      <c r="E294" s="27" t="e">
        <f>IF(ISNUMBER('Неочищенные данные'!D313), 'Неочищенные данные'!D313 * 1000, SUBSTITUTE((SUBSTITUTE('Неочищенные данные'!D313, " ", "")), ",", ".") * 1000)</f>
        <v>#VALUE!</v>
      </c>
      <c r="F294" s="27" t="e">
        <f>IF(ISNUMBER('Неочищенные данные'!E313), 'Неочищенные данные'!E313 * 1000, SUBSTITUTE((SUBSTITUTE('Неочищенные данные'!E313, " ", "")), ",", ".") * 1000)</f>
        <v>#VALUE!</v>
      </c>
      <c r="G294" s="27" t="e">
        <f>IF(ISNUMBER('Неочищенные данные'!F313), 'Неочищенные данные'!F313 * 1000, SUBSTITUTE((SUBSTITUTE('Неочищенные данные'!F313, " ", "")), ",", ".") * 1000)</f>
        <v>#VALUE!</v>
      </c>
      <c r="H294" s="27" t="e">
        <f>IF(ISNUMBER('Неочищенные данные'!G313), 'Неочищенные данные'!G313 * 1000, SUBSTITUTE((SUBSTITUTE('Неочищенные данные'!G313, " ", "")), ",", ".") * 1000)</f>
        <v>#VALUE!</v>
      </c>
      <c r="I294" s="27" t="e">
        <f>IF(ISNUMBER('Неочищенные данные'!H313), 'Неочищенные данные'!H313 * 1000, SUBSTITUTE((SUBSTITUTE('Неочищенные данные'!H313, " ", "")), ",", ".") * 1000)</f>
        <v>#VALUE!</v>
      </c>
      <c r="J294" s="27" t="e">
        <f>IF(ISNUMBER('Неочищенные данные'!I313), 'Неочищенные данные'!I313 * 1000, SUBSTITUTE((SUBSTITUTE('Неочищенные данные'!I313, " ", "")), ",", ".") * 1000)</f>
        <v>#VALUE!</v>
      </c>
      <c r="K294" s="27" t="e">
        <f>IF(ISNUMBER('Неочищенные данные'!J313), 'Неочищенные данные'!J313 * 1000, SUBSTITUTE((SUBSTITUTE('Неочищенные данные'!J313, " ", "")), ",", ".") * 1000)</f>
        <v>#VALUE!</v>
      </c>
      <c r="L294" s="27" t="e">
        <f>IF(ISNUMBER('Неочищенные данные'!K313), 'Неочищенные данные'!K313 * 1000, SUBSTITUTE((SUBSTITUTE('Неочищенные данные'!K313, " ", "")), ",", ".") * 1000)</f>
        <v>#VALUE!</v>
      </c>
      <c r="M294" s="27" t="e">
        <f>IF(ISNUMBER('Неочищенные данные'!L313), 'Неочищенные данные'!L313 * 1000, SUBSTITUTE((SUBSTITUTE('Неочищенные данные'!L313, " ", "")), ",", ".") * 1000)</f>
        <v>#VALUE!</v>
      </c>
      <c r="N294" s="27" t="e">
        <f>IF(ISNUMBER('Неочищенные данные'!M313), 'Неочищенные данные'!M313 * 1000, SUBSTITUTE((SUBSTITUTE('Неочищенные данные'!M313, " ", "")), ",", ".") * 1000)</f>
        <v>#VALUE!</v>
      </c>
      <c r="O294" s="27" t="e">
        <f>IF(ISNUMBER('Неочищенные данные'!N313), 'Неочищенные данные'!N313 * 1000, SUBSTITUTE((SUBSTITUTE('Неочищенные данные'!N313, " ", "")), ",", ".") * 1000)</f>
        <v>#VALUE!</v>
      </c>
    </row>
    <row r="295" spans="1:28" ht="15.75" hidden="1" customHeight="1">
      <c r="A295" s="3" t="s">
        <v>267</v>
      </c>
      <c r="B295" s="42">
        <v>39768</v>
      </c>
      <c r="C295" s="3" t="s">
        <v>39</v>
      </c>
      <c r="D295" s="3"/>
      <c r="E295" s="27" t="e">
        <f>IF(ISNUMBER('Неочищенные данные'!D314), 'Неочищенные данные'!D314 * 1000, SUBSTITUTE((SUBSTITUTE('Неочищенные данные'!D314, " ", "")), ",", ".") * 1000)</f>
        <v>#VALUE!</v>
      </c>
      <c r="F295" s="27" t="e">
        <f>IF(ISNUMBER('Неочищенные данные'!E314), 'Неочищенные данные'!E314 * 1000, SUBSTITUTE((SUBSTITUTE('Неочищенные данные'!E314, " ", "")), ",", ".") * 1000)</f>
        <v>#VALUE!</v>
      </c>
      <c r="G295" s="27" t="e">
        <f>IF(ISNUMBER('Неочищенные данные'!F314), 'Неочищенные данные'!F314 * 1000, SUBSTITUTE((SUBSTITUTE('Неочищенные данные'!F314, " ", "")), ",", ".") * 1000)</f>
        <v>#VALUE!</v>
      </c>
      <c r="H295" s="27" t="e">
        <f>IF(ISNUMBER('Неочищенные данные'!G314), 'Неочищенные данные'!G314 * 1000, SUBSTITUTE((SUBSTITUTE('Неочищенные данные'!G314, " ", "")), ",", ".") * 1000)</f>
        <v>#VALUE!</v>
      </c>
      <c r="I295" s="27" t="e">
        <f>IF(ISNUMBER('Неочищенные данные'!H314), 'Неочищенные данные'!H314 * 1000, SUBSTITUTE((SUBSTITUTE('Неочищенные данные'!H314, " ", "")), ",", ".") * 1000)</f>
        <v>#VALUE!</v>
      </c>
      <c r="J295" s="27" t="e">
        <f>IF(ISNUMBER('Неочищенные данные'!I314), 'Неочищенные данные'!I314 * 1000, SUBSTITUTE((SUBSTITUTE('Неочищенные данные'!I314, " ", "")), ",", ".") * 1000)</f>
        <v>#VALUE!</v>
      </c>
      <c r="K295" s="27" t="e">
        <f>IF(ISNUMBER('Неочищенные данные'!J314), 'Неочищенные данные'!J314 * 1000, SUBSTITUTE((SUBSTITUTE('Неочищенные данные'!J314, " ", "")), ",", ".") * 1000)</f>
        <v>#VALUE!</v>
      </c>
      <c r="L295" s="27" t="e">
        <f>IF(ISNUMBER('Неочищенные данные'!K314), 'Неочищенные данные'!K314 * 1000, SUBSTITUTE((SUBSTITUTE('Неочищенные данные'!K314, " ", "")), ",", ".") * 1000)</f>
        <v>#VALUE!</v>
      </c>
      <c r="M295" s="27" t="e">
        <f>IF(ISNUMBER('Неочищенные данные'!L314), 'Неочищенные данные'!L314 * 1000, SUBSTITUTE((SUBSTITUTE('Неочищенные данные'!L314, " ", "")), ",", ".") * 1000)</f>
        <v>#VALUE!</v>
      </c>
      <c r="N295" s="27" t="e">
        <f>IF(ISNUMBER('Неочищенные данные'!M314), 'Неочищенные данные'!M314 * 1000, SUBSTITUTE((SUBSTITUTE('Неочищенные данные'!M314, " ", "")), ",", ".") * 1000)</f>
        <v>#VALUE!</v>
      </c>
      <c r="O295" s="27" t="e">
        <f>IF(ISNUMBER('Неочищенные данные'!N314), 'Неочищенные данные'!N314 * 1000, SUBSTITUTE((SUBSTITUTE('Неочищенные данные'!N314, " ", "")), ",", ".") * 1000)</f>
        <v>#VALUE!</v>
      </c>
    </row>
    <row r="296" spans="1:28" ht="15.75" customHeight="1">
      <c r="A296" s="3" t="s">
        <v>202</v>
      </c>
      <c r="B296" s="29">
        <v>43091</v>
      </c>
      <c r="C296" s="3" t="s">
        <v>203</v>
      </c>
      <c r="D296" s="3" t="e">
        <f ca="1">_xludf.IFNA(VLOOKUP(C296, Рейтинг!$A$2:$C$22, 3, FALSE), VLOOKUP(C296, Рейтинг!$B$2:$C$22, 2, FALSE))</f>
        <v>#NAME?</v>
      </c>
      <c r="E296" s="27">
        <f>IF(ISNUMBER('Неочищенные данные'!D316), 'Неочищенные данные'!D316 * 1000, SUBSTITUTE((SUBSTITUTE('Неочищенные данные'!D316, " ", "")), ",", ".") * 1000)</f>
        <v>632569000</v>
      </c>
      <c r="F296" s="27" t="e">
        <f>IF(ISNUMBER('Неочищенные данные'!E316), 'Неочищенные данные'!E316 * 1000, SUBSTITUTE((SUBSTITUTE('Неочищенные данные'!E316, " ", "")), ",", ".") * 1000)</f>
        <v>#VALUE!</v>
      </c>
      <c r="G296" s="27">
        <f>IF(ISNUMBER('Неочищенные данные'!F316), 'Неочищенные данные'!F316 * 1000, SUBSTITUTE((SUBSTITUTE('Неочищенные данные'!F316, " ", "")), ",", ".") * 1000)</f>
        <v>204553042000</v>
      </c>
      <c r="H296" s="27">
        <f>IF(ISNUMBER('Неочищенные данные'!G316), 'Неочищенные данные'!G316 * 1000, SUBSTITUTE((SUBSTITUTE('Неочищенные данные'!G316, " ", "")), ",", ".") * 1000)</f>
        <v>239341000</v>
      </c>
      <c r="I296" s="27">
        <f>IF(ISNUMBER('Неочищенные данные'!H316), 'Неочищенные данные'!H316 * 1000, SUBSTITUTE((SUBSTITUTE('Неочищенные данные'!H316, " ", "")), ",", ".") * 1000)</f>
        <v>0</v>
      </c>
      <c r="J296" s="27">
        <f>IF(ISNUMBER('Неочищенные данные'!I316), 'Неочищенные данные'!I316 * 1000, SUBSTITUTE((SUBSTITUTE('Неочищенные данные'!I316, " ", "")), ",", ".") * 1000)</f>
        <v>196695613000</v>
      </c>
      <c r="K296" s="27">
        <f>IF(ISNUMBER('Неочищенные данные'!J316), 'Неочищенные данные'!J316 * 1000, SUBSTITUTE((SUBSTITUTE('Неочищенные данные'!J316, " ", "")), ",", ".") * 1000)</f>
        <v>196039809000</v>
      </c>
      <c r="L296" s="27">
        <f>IF(ISNUMBER('Неочищенные данные'!K316), 'Неочищенные данные'!K316 * 1000, SUBSTITUTE((SUBSTITUTE('Неочищенные данные'!K316, " ", "")), ",", ".") * 1000)</f>
        <v>7837429000</v>
      </c>
      <c r="M296" s="27">
        <f>IF(ISNUMBER('Неочищенные данные'!L316), 'Неочищенные данные'!L316 * 1000, SUBSTITUTE((SUBSTITUTE('Неочищенные данные'!L316, " ", "")), ",", ".") * 1000)</f>
        <v>1527956000</v>
      </c>
      <c r="N296" s="27">
        <f>IF(ISNUMBER('Неочищенные данные'!M316), 'Неочищенные данные'!M316 * 1000, SUBSTITUTE((SUBSTITUTE('Неочищенные данные'!M316, " ", "")), ",", ".") * 1000)</f>
        <v>8002590000</v>
      </c>
      <c r="O296" s="27">
        <f>IF(ISNUMBER('Неочищенные данные'!N316), 'Неочищенные данные'!N316 * 1000, SUBSTITUTE((SUBSTITUTE('Неочищенные данные'!N316, " ", "")), ",", ".") * 1000)</f>
        <v>5359693000</v>
      </c>
      <c r="P296" s="1">
        <f>VLOOKUP(YEAR(B296), 'ИПЦ ГКС'!$B$5:$D$34, 3, TRUE)</f>
        <v>2.5100000000000051</v>
      </c>
      <c r="Q296" s="28">
        <f>VLOOKUP(B296, RUONIA!A314:B2779, 2, FALSE)</f>
        <v>7.54</v>
      </c>
      <c r="R296" s="1">
        <f>VLOOKUP(B296, Treasury!$D$1:$G$3498, 2, FALSE)</f>
        <v>1.91</v>
      </c>
      <c r="S296" s="1">
        <f>VLOOKUP(B296, Treasury!$D$1:$G$3498, 3, FALSE)</f>
        <v>2.2599999999999998</v>
      </c>
      <c r="T296" s="1">
        <f>VLOOKUP(B296, Treasury!$D$1:$G$3498, 4, FALSE)</f>
        <v>2.48</v>
      </c>
      <c r="U296" s="1">
        <f>VLOOKUP(B296, 'OFZ Yield'!$A:$M, 5, FALSE)</f>
        <v>6.83</v>
      </c>
      <c r="V296" s="1">
        <f>VLOOKUP(B296, 'OFZ Yield'!$A:$M, 7, FALSE)</f>
        <v>6.99</v>
      </c>
      <c r="W296" s="1">
        <f>VLOOKUP(B296, 'OFZ Yield'!$A:$M, 9, FALSE)</f>
        <v>7.34</v>
      </c>
      <c r="X296" s="1" t="str">
        <f>VLOOKUP(B296, IMOEX!$A$1:$B$3284, 2, FALSE)</f>
        <v>2.102,94</v>
      </c>
      <c r="Y296" s="1">
        <f t="shared" ref="Y296:Y297" si="39">M296 / L296</f>
        <v>0.19495627966773288</v>
      </c>
      <c r="Z296" s="1">
        <f t="shared" ref="Z296:Z297" si="40">J296 / L296</f>
        <v>25.096956285026632</v>
      </c>
      <c r="AA296" s="1" t="e">
        <f ca="1">_xludf.IFNA(VLOOKUP(A296, 'Неочищенные данные'!A316:AI750, 35, FALSE), 0)</f>
        <v>#NAME?</v>
      </c>
      <c r="AB296" s="1">
        <f t="shared" ref="AB296:AB297" si="41">IF(NOT(H296 = 0), 1, 0)</f>
        <v>1</v>
      </c>
    </row>
    <row r="297" spans="1:28" ht="15.75" customHeight="1">
      <c r="A297" s="3" t="s">
        <v>202</v>
      </c>
      <c r="B297" s="29">
        <v>42956</v>
      </c>
      <c r="C297" s="3" t="s">
        <v>203</v>
      </c>
      <c r="D297" s="3" t="e">
        <f ca="1">_xludf.IFNA(VLOOKUP(C297, Рейтинг!$A$2:$C$22, 3, FALSE), VLOOKUP(C297, Рейтинг!$B$2:$C$22, 2, FALSE))</f>
        <v>#NAME?</v>
      </c>
      <c r="E297" s="27">
        <f>IF(ISNUMBER('Неочищенные данные'!D318), 'Неочищенные данные'!D318 * 1000, SUBSTITUTE((SUBSTITUTE('Неочищенные данные'!D318, " ", "")), ",", ".") * 1000)</f>
        <v>4359885000</v>
      </c>
      <c r="F297" s="27" t="e">
        <f>IF(ISNUMBER('Неочищенные данные'!E318), 'Неочищенные данные'!E318 * 1000, SUBSTITUTE((SUBSTITUTE('Неочищенные данные'!E318, " ", "")), ",", ".") * 1000)</f>
        <v>#VALUE!</v>
      </c>
      <c r="G297" s="43">
        <f>206144905*1000</f>
        <v>206144905000</v>
      </c>
      <c r="H297" s="27">
        <f>IF(ISNUMBER('Неочищенные данные'!G318), 'Неочищенные данные'!G318 * 1000, SUBSTITUTE((SUBSTITUTE('Неочищенные данные'!G318, " ", "")), ",", ".") * 1000)</f>
        <v>235439000</v>
      </c>
      <c r="I297" s="27">
        <f>IF(ISNUMBER('Неочищенные данные'!H318), 'Неочищенные данные'!H318 * 1000, SUBSTITUTE((SUBSTITUTE('Неочищенные данные'!H318, " ", "")), ",", ".") * 1000)</f>
        <v>98000</v>
      </c>
      <c r="J297" s="27">
        <f>IF(ISNUMBER('Неочищенные данные'!I318), 'Неочищенные данные'!I318 * 1000, SUBSTITUTE((SUBSTITUTE('Неочищенные данные'!I318, " ", "")), ",", ".") * 1000)</f>
        <v>192972958000</v>
      </c>
      <c r="K297" s="27">
        <f>IF(ISNUMBER('Неочищенные данные'!J318), 'Неочищенные данные'!J318 * 1000, SUBSTITUTE((SUBSTITUTE('Неочищенные данные'!J318, " ", "")), ",", ".") * 1000)</f>
        <v>192912783000</v>
      </c>
      <c r="L297" s="27">
        <f>IF(ISNUMBER('Неочищенные данные'!K318), 'Неочищенные данные'!K318 * 1000, SUBSTITUTE((SUBSTITUTE('Неочищенные данные'!K318, " ", "")), ",", ".") * 1000)</f>
        <v>13171947000</v>
      </c>
      <c r="M297" s="27">
        <f>IF(ISNUMBER('Неочищенные данные'!L318), 'Неочищенные данные'!L318 * 1000, SUBSTITUTE((SUBSTITUTE('Неочищенные данные'!L318, " ", "")), ",", ".") * 1000)</f>
        <v>6862362000</v>
      </c>
      <c r="N297" s="27">
        <f>IF(ISNUMBER('Неочищенные данные'!M318), 'Неочищенные данные'!M318 * 1000, SUBSTITUTE((SUBSTITUTE('Неочищенные данные'!M318, " ", "")), ",", ".") * 1000)</f>
        <v>7166874000</v>
      </c>
      <c r="O297" s="27">
        <f>IF(ISNUMBER('Неочищенные данные'!N318), 'Неочищенные данные'!N318 * 1000, SUBSTITUTE((SUBSTITUTE('Неочищенные данные'!N318, " ", "")), ",", ".") * 1000)</f>
        <v>3719192000</v>
      </c>
      <c r="P297" s="1">
        <f>VLOOKUP(YEAR(B297), 'ИПЦ ГКС'!$B$5:$D$34, 3, TRUE)</f>
        <v>2.5100000000000051</v>
      </c>
      <c r="Q297" s="28">
        <f>VLOOKUP(B297, RUONIA!A316:B2781, 2, FALSE)</f>
        <v>8.6300000000000008</v>
      </c>
      <c r="R297" s="1">
        <f>VLOOKUP(B297, Treasury!$D$1:$G$3498, 2, FALSE)</f>
        <v>1.33</v>
      </c>
      <c r="S297" s="1">
        <f>VLOOKUP(B297, Treasury!$D$1:$G$3498, 3, FALSE)</f>
        <v>1.81</v>
      </c>
      <c r="T297" s="1">
        <f>VLOOKUP(B297, Treasury!$D$1:$G$3498, 4, FALSE)</f>
        <v>2.2400000000000002</v>
      </c>
      <c r="U297" s="1">
        <f>VLOOKUP(B297, 'OFZ Yield'!$A:$M, 5, FALSE)</f>
        <v>7.95</v>
      </c>
      <c r="V297" s="1">
        <f>VLOOKUP(B297, 'OFZ Yield'!$A:$M, 7, FALSE)</f>
        <v>7.96</v>
      </c>
      <c r="W297" s="1">
        <f>VLOOKUP(B297, 'OFZ Yield'!$A:$M, 9, FALSE)</f>
        <v>7.82</v>
      </c>
      <c r="X297" s="1" t="str">
        <f>VLOOKUP(B297, IMOEX!$A$1:$B$3284, 2, FALSE)</f>
        <v>1.975,91</v>
      </c>
      <c r="Y297" s="1">
        <f t="shared" si="39"/>
        <v>0.52098311661897823</v>
      </c>
      <c r="Z297" s="1">
        <f t="shared" si="40"/>
        <v>14.65029869919762</v>
      </c>
      <c r="AA297" s="1" t="e">
        <f ca="1">_xludf.IFNA(VLOOKUP(A297, 'Неочищенные данные'!A318:AI752, 35, FALSE), 0)</f>
        <v>#NAME?</v>
      </c>
      <c r="AB297" s="1">
        <f t="shared" si="41"/>
        <v>1</v>
      </c>
    </row>
    <row r="298" spans="1:28" ht="15.75" hidden="1" customHeight="1">
      <c r="A298" s="3" t="s">
        <v>202</v>
      </c>
      <c r="B298" s="41">
        <v>42748</v>
      </c>
      <c r="C298" s="3" t="s">
        <v>35</v>
      </c>
      <c r="D298" s="3"/>
      <c r="E298" s="27" t="e">
        <f>IF(ISNUMBER('Неочищенные данные'!D319), 'Неочищенные данные'!D319 * 1000, SUBSTITUTE((SUBSTITUTE('Неочищенные данные'!D319, " ", "")), ",", ".") * 1000)</f>
        <v>#VALUE!</v>
      </c>
      <c r="F298" s="27" t="e">
        <f>IF(ISNUMBER('Неочищенные данные'!E319), 'Неочищенные данные'!E319 * 1000, SUBSTITUTE((SUBSTITUTE('Неочищенные данные'!E319, " ", "")), ",", ".") * 1000)</f>
        <v>#VALUE!</v>
      </c>
      <c r="G298" s="27" t="e">
        <f>IF(ISNUMBER('Неочищенные данные'!F319), 'Неочищенные данные'!F319 * 1000, SUBSTITUTE((SUBSTITUTE('Неочищенные данные'!F319, " ", "")), ",", ".") * 1000)</f>
        <v>#VALUE!</v>
      </c>
      <c r="H298" s="27" t="e">
        <f>IF(ISNUMBER('Неочищенные данные'!G319), 'Неочищенные данные'!G319 * 1000, SUBSTITUTE((SUBSTITUTE('Неочищенные данные'!G319, " ", "")), ",", ".") * 1000)</f>
        <v>#VALUE!</v>
      </c>
      <c r="I298" s="27" t="e">
        <f>IF(ISNUMBER('Неочищенные данные'!H319), 'Неочищенные данные'!H319 * 1000, SUBSTITUTE((SUBSTITUTE('Неочищенные данные'!H319, " ", "")), ",", ".") * 1000)</f>
        <v>#VALUE!</v>
      </c>
      <c r="J298" s="27" t="e">
        <f>IF(ISNUMBER('Неочищенные данные'!I319), 'Неочищенные данные'!I319 * 1000, SUBSTITUTE((SUBSTITUTE('Неочищенные данные'!I319, " ", "")), ",", ".") * 1000)</f>
        <v>#VALUE!</v>
      </c>
      <c r="K298" s="27" t="e">
        <f>IF(ISNUMBER('Неочищенные данные'!J319), 'Неочищенные данные'!J319 * 1000, SUBSTITUTE((SUBSTITUTE('Неочищенные данные'!J319, " ", "")), ",", ".") * 1000)</f>
        <v>#VALUE!</v>
      </c>
      <c r="L298" s="27" t="e">
        <f>IF(ISNUMBER('Неочищенные данные'!K319), 'Неочищенные данные'!K319 * 1000, SUBSTITUTE((SUBSTITUTE('Неочищенные данные'!K319, " ", "")), ",", ".") * 1000)</f>
        <v>#VALUE!</v>
      </c>
      <c r="M298" s="27" t="e">
        <f>IF(ISNUMBER('Неочищенные данные'!L319), 'Неочищенные данные'!L319 * 1000, SUBSTITUTE((SUBSTITUTE('Неочищенные данные'!L319, " ", "")), ",", ".") * 1000)</f>
        <v>#VALUE!</v>
      </c>
      <c r="N298" s="27" t="e">
        <f>IF(ISNUMBER('Неочищенные данные'!M319), 'Неочищенные данные'!M319 * 1000, SUBSTITUTE((SUBSTITUTE('Неочищенные данные'!M319, " ", "")), ",", ".") * 1000)</f>
        <v>#VALUE!</v>
      </c>
      <c r="O298" s="27" t="e">
        <f>IF(ISNUMBER('Неочищенные данные'!N319), 'Неочищенные данные'!N319 * 1000, SUBSTITUTE((SUBSTITUTE('Неочищенные данные'!N319, " ", "")), ",", ".") * 1000)</f>
        <v>#VALUE!</v>
      </c>
    </row>
    <row r="299" spans="1:28" ht="15.75" customHeight="1">
      <c r="A299" s="3" t="s">
        <v>202</v>
      </c>
      <c r="B299" s="29">
        <v>42591</v>
      </c>
      <c r="C299" s="3" t="s">
        <v>35</v>
      </c>
      <c r="D299" s="3" t="e">
        <f ca="1">_xludf.IFNA(VLOOKUP(C299, Рейтинг!$A$2:$C$22, 3, FALSE), VLOOKUP(C299, Рейтинг!$B$2:$C$22, 2, FALSE))</f>
        <v>#NAME?</v>
      </c>
      <c r="E299" s="27">
        <f>IF(ISNUMBER('Неочищенные данные'!D320), 'Неочищенные данные'!D320 * 1000, SUBSTITUTE((SUBSTITUTE('Неочищенные данные'!D320, " ", "")), ",", ".") * 1000)</f>
        <v>22005908000</v>
      </c>
      <c r="F299" s="27" t="e">
        <f>IF(ISNUMBER('Неочищенные данные'!E320), 'Неочищенные данные'!E320 * 1000, SUBSTITUTE((SUBSTITUTE('Неочищенные данные'!E320, " ", "")), ",", ".") * 1000)</f>
        <v>#VALUE!</v>
      </c>
      <c r="G299" s="27">
        <f>IF(ISNUMBER('Неочищенные данные'!F320), 'Неочищенные данные'!F320 * 1000, SUBSTITUTE((SUBSTITUTE('Неочищенные данные'!F320, " ", "")), ",", ".") * 1000)</f>
        <v>195556512000</v>
      </c>
      <c r="H299" s="27">
        <f>IF(ISNUMBER('Неочищенные данные'!G320), 'Неочищенные данные'!G320 * 1000, SUBSTITUTE((SUBSTITUTE('Неочищенные данные'!G320, " ", "")), ",", ".") * 1000)</f>
        <v>0</v>
      </c>
      <c r="I299" s="27">
        <f>IF(ISNUMBER('Неочищенные данные'!H320), 'Неочищенные данные'!H320 * 1000, SUBSTITUTE((SUBSTITUTE('Неочищенные данные'!H320, " ", "")), ",", ".") * 1000)</f>
        <v>70196000</v>
      </c>
      <c r="J299" s="27" t="e">
        <f>IF(ISNUMBER('Неочищенные данные'!I320), 'Неочищенные данные'!I320 * 1000, SUBSTITUTE((SUBSTITUTE('Неочищенные данные'!I320, " ", "")), ",", ".") * 1000)</f>
        <v>#VALUE!</v>
      </c>
      <c r="K299" s="27" t="e">
        <f>IF(ISNUMBER('Неочищенные данные'!J320), 'Неочищенные данные'!J320 * 1000, SUBSTITUTE((SUBSTITUTE('Неочищенные данные'!J320, " ", "")), ",", ".") * 1000)</f>
        <v>#VALUE!</v>
      </c>
      <c r="L299" s="27">
        <f>IF(ISNUMBER('Неочищенные данные'!K320), 'Неочищенные данные'!K320 * 1000, SUBSTITUTE((SUBSTITUTE('Неочищенные данные'!K320, " ", "")), ",", ".") * 1000)</f>
        <v>3824095000</v>
      </c>
      <c r="M299" s="27">
        <f>IF(ISNUMBER('Неочищенные данные'!L320), 'Неочищенные данные'!L320 * 1000, SUBSTITUTE((SUBSTITUTE('Неочищенные данные'!L320, " ", "")), ",", ".") * 1000)</f>
        <v>5241270000</v>
      </c>
      <c r="N299" s="27">
        <f>IF(ISNUMBER('Неочищенные данные'!M320), 'Неочищенные данные'!M320 * 1000, SUBSTITUTE((SUBSTITUTE('Неочищенные данные'!M320, " ", "")), ",", ".") * 1000)</f>
        <v>0</v>
      </c>
      <c r="O299" s="27">
        <f>IF(ISNUMBER('Неочищенные данные'!N320), 'Неочищенные данные'!N320 * 1000, SUBSTITUTE((SUBSTITUTE('Неочищенные данные'!N320, " ", "")), ",", ".") * 1000)</f>
        <v>0</v>
      </c>
      <c r="P299" s="1">
        <f>VLOOKUP(YEAR(B299), 'ИПЦ ГКС'!$B$5:$D$34, 3, TRUE)</f>
        <v>5.3900000000000006</v>
      </c>
      <c r="Q299" s="28">
        <f>VLOOKUP(B299, RUONIA!A318:B2783, 2, FALSE)</f>
        <v>10.39</v>
      </c>
      <c r="R299" s="1">
        <f>VLOOKUP(B299, Treasury!$D$1:$G$3498, 2, FALSE)</f>
        <v>0.71</v>
      </c>
      <c r="S299" s="1">
        <f>VLOOKUP(B299, Treasury!$D$1:$G$3498, 3, FALSE)</f>
        <v>1.1100000000000001</v>
      </c>
      <c r="T299" s="1">
        <f>VLOOKUP(B299, Treasury!$D$1:$G$3498, 4, FALSE)</f>
        <v>1.55</v>
      </c>
      <c r="U299" s="1">
        <f>VLOOKUP(B299, 'OFZ Yield'!$A:$M, 5, FALSE)</f>
        <v>9.31</v>
      </c>
      <c r="V299" s="1">
        <f>VLOOKUP(B299, 'OFZ Yield'!$A:$M, 7, FALSE)</f>
        <v>8.9</v>
      </c>
      <c r="W299" s="1">
        <f>VLOOKUP(B299, 'OFZ Yield'!$A:$M, 9, FALSE)</f>
        <v>8.34</v>
      </c>
      <c r="X299" s="1" t="str">
        <f>VLOOKUP(B299, IMOEX!$A$1:$B$3284, 2, FALSE)</f>
        <v>1.956,42</v>
      </c>
      <c r="Y299" s="1">
        <f t="shared" ref="Y299:Y301" si="42">M299 / L299</f>
        <v>1.3705909502771243</v>
      </c>
      <c r="Z299" s="1" t="e">
        <f t="shared" ref="Z299:Z301" si="43">J299 / L299</f>
        <v>#VALUE!</v>
      </c>
      <c r="AA299" s="1" t="e">
        <f ca="1">_xludf.IFNA(VLOOKUP(A299, 'Неочищенные данные'!A320:AI754, 35, FALSE), 0)</f>
        <v>#NAME?</v>
      </c>
      <c r="AB299" s="1">
        <f t="shared" ref="AB299:AB301" si="44">IF(NOT(H299 = 0), 1, 0)</f>
        <v>0</v>
      </c>
    </row>
    <row r="300" spans="1:28" ht="15.75" customHeight="1">
      <c r="A300" s="3" t="s">
        <v>202</v>
      </c>
      <c r="B300" s="29">
        <v>42131</v>
      </c>
      <c r="C300" s="3" t="s">
        <v>35</v>
      </c>
      <c r="D300" s="3" t="e">
        <f ca="1">_xludf.IFNA(VLOOKUP(C300, Рейтинг!$A$2:$C$22, 3, FALSE), VLOOKUP(C300, Рейтинг!$B$2:$C$22, 2, FALSE))</f>
        <v>#NAME?</v>
      </c>
      <c r="E300" s="27">
        <f>IF(ISNUMBER('Неочищенные данные'!D321), 'Неочищенные данные'!D321 * 1000, SUBSTITUTE((SUBSTITUTE('Неочищенные данные'!D321, " ", "")), ",", ".") * 1000)</f>
        <v>90281000</v>
      </c>
      <c r="F300" s="27" t="e">
        <f>IF(ISNUMBER('Неочищенные данные'!E321), 'Неочищенные данные'!E321 * 1000, SUBSTITUTE((SUBSTITUTE('Неочищенные данные'!E321, " ", "")), ",", ".") * 1000)</f>
        <v>#VALUE!</v>
      </c>
      <c r="G300" s="27">
        <f>IF(ISNUMBER('Неочищенные данные'!F321), 'Неочищенные данные'!F321 * 1000, SUBSTITUTE((SUBSTITUTE('Неочищенные данные'!F321, " ", "")), ",", ".") * 1000)</f>
        <v>20063576000</v>
      </c>
      <c r="H300" s="27">
        <f>IF(ISNUMBER('Неочищенные данные'!G321), 'Неочищенные данные'!G321 * 1000, SUBSTITUTE((SUBSTITUTE('Неочищенные данные'!G321, " ", "")), ",", ".") * 1000)</f>
        <v>0</v>
      </c>
      <c r="I300" s="27">
        <f>IF(ISNUMBER('Неочищенные данные'!H321), 'Неочищенные данные'!H321 * 1000, SUBSTITUTE((SUBSTITUTE('Неочищенные данные'!H321, " ", "")), ",", ".") * 1000)</f>
        <v>22424000</v>
      </c>
      <c r="J300" s="27" t="e">
        <f>IF(ISNUMBER('Неочищенные данные'!I321), 'Неочищенные данные'!I321 * 1000, SUBSTITUTE((SUBSTITUTE('Неочищенные данные'!I321, " ", "")), ",", ".") * 1000)</f>
        <v>#VALUE!</v>
      </c>
      <c r="K300" s="27" t="e">
        <f>IF(ISNUMBER('Неочищенные данные'!J321), 'Неочищенные данные'!J321 * 1000, SUBSTITUTE((SUBSTITUTE('Неочищенные данные'!J321, " ", "")), ",", ".") * 1000)</f>
        <v>#VALUE!</v>
      </c>
      <c r="L300" s="27">
        <f>IF(ISNUMBER('Неочищенные данные'!K321), 'Неочищенные данные'!K321 * 1000, SUBSTITUTE((SUBSTITUTE('Неочищенные данные'!K321, " ", "")), ",", ".") * 1000)</f>
        <v>370173000</v>
      </c>
      <c r="M300" s="27">
        <f>IF(ISNUMBER('Неочищенные данные'!L321), 'Неочищенные данные'!L321 * 1000, SUBSTITUTE((SUBSTITUTE('Неочищенные данные'!L321, " ", "")), ",", ".") * 1000)</f>
        <v>3335732000</v>
      </c>
      <c r="N300" s="27">
        <f>IF(ISNUMBER('Неочищенные данные'!M321), 'Неочищенные данные'!M321 * 1000, SUBSTITUTE((SUBSTITUTE('Неочищенные данные'!M321, " ", "")), ",", ".") * 1000)</f>
        <v>0</v>
      </c>
      <c r="O300" s="27">
        <f>IF(ISNUMBER('Неочищенные данные'!N321), 'Неочищенные данные'!N321 * 1000, SUBSTITUTE((SUBSTITUTE('Неочищенные данные'!N321, " ", "")), ",", ".") * 1000)</f>
        <v>0</v>
      </c>
      <c r="P300" s="1">
        <f>VLOOKUP(YEAR(B300), 'ИПЦ ГКС'!$B$5:$D$34, 3, TRUE)</f>
        <v>12.909999999999997</v>
      </c>
      <c r="Q300" s="28">
        <f>VLOOKUP(B300, RUONIA!A319:B2784, 2, FALSE)</f>
        <v>12.21</v>
      </c>
      <c r="R300" s="1">
        <f>VLOOKUP(B300, Treasury!$D$1:$G$3498, 2, FALSE)</f>
        <v>0.63</v>
      </c>
      <c r="S300" s="1">
        <f>VLOOKUP(B300, Treasury!$D$1:$G$3498, 3, FALSE)</f>
        <v>1.55</v>
      </c>
      <c r="T300" s="1">
        <f>VLOOKUP(B300, Treasury!$D$1:$G$3498, 4, FALSE)</f>
        <v>2.1800000000000002</v>
      </c>
      <c r="U300" s="1">
        <f>VLOOKUP(B300, 'OFZ Yield'!$A:$M, 5, FALSE)</f>
        <v>10.34</v>
      </c>
      <c r="V300" s="1">
        <f>VLOOKUP(B300, 'OFZ Yield'!$A:$M, 7, FALSE)</f>
        <v>10.62</v>
      </c>
      <c r="W300" s="1">
        <f>VLOOKUP(B300, 'OFZ Yield'!$A:$M, 9, FALSE)</f>
        <v>10.55</v>
      </c>
      <c r="X300" s="1" t="str">
        <f>VLOOKUP(B300, IMOEX!$A$1:$B$3284, 2, FALSE)</f>
        <v>1.686,98</v>
      </c>
      <c r="Y300" s="1">
        <f t="shared" si="42"/>
        <v>9.0112785103181494</v>
      </c>
      <c r="Z300" s="1" t="e">
        <f t="shared" si="43"/>
        <v>#VALUE!</v>
      </c>
      <c r="AA300" s="1" t="e">
        <f ca="1">_xludf.IFNA(VLOOKUP(A300, 'Неочищенные данные'!A321:AI755, 35, FALSE), 0)</f>
        <v>#NAME?</v>
      </c>
      <c r="AB300" s="1">
        <f t="shared" si="44"/>
        <v>0</v>
      </c>
    </row>
    <row r="301" spans="1:28" ht="15.75" customHeight="1">
      <c r="A301" s="3" t="s">
        <v>202</v>
      </c>
      <c r="B301" s="29">
        <v>41585</v>
      </c>
      <c r="C301" s="3" t="s">
        <v>35</v>
      </c>
      <c r="D301" s="3" t="e">
        <f ca="1">_xludf.IFNA(VLOOKUP(C301, Рейтинг!$A$2:$C$22, 3, FALSE), VLOOKUP(C301, Рейтинг!$B$2:$C$22, 2, FALSE))</f>
        <v>#NAME?</v>
      </c>
      <c r="E301" s="27">
        <f>IF(ISNUMBER('Неочищенные данные'!D322), 'Неочищенные данные'!D322 * 1000, SUBSTITUTE((SUBSTITUTE('Неочищенные данные'!D322, " ", "")), ",", ".") * 1000)</f>
        <v>51670000</v>
      </c>
      <c r="F301" s="27" t="e">
        <f>IF(ISNUMBER('Неочищенные данные'!E322), 'Неочищенные данные'!E322 * 1000, SUBSTITUTE((SUBSTITUTE('Неочищенные данные'!E322, " ", "")), ",", ".") * 1000)</f>
        <v>#VALUE!</v>
      </c>
      <c r="G301" s="27">
        <f>IF(ISNUMBER('Неочищенные данные'!F322), 'Неочищенные данные'!F322 * 1000, SUBSTITUTE((SUBSTITUTE('Неочищенные данные'!F322, " ", "")), ",", ".") * 1000)</f>
        <v>19457803000</v>
      </c>
      <c r="H301" s="27">
        <f>IF(ISNUMBER('Неочищенные данные'!G322), 'Неочищенные данные'!G322 * 1000, SUBSTITUTE((SUBSTITUTE('Неочищенные данные'!G322, " ", "")), ",", ".") * 1000)</f>
        <v>0</v>
      </c>
      <c r="I301" s="27">
        <f>IF(ISNUMBER('Неочищенные данные'!H322), 'Неочищенные данные'!H322 * 1000, SUBSTITUTE((SUBSTITUTE('Неочищенные данные'!H322, " ", "")), ",", ".") * 1000)</f>
        <v>1105000</v>
      </c>
      <c r="J301" s="27" t="e">
        <f>IF(ISNUMBER('Неочищенные данные'!I322), 'Неочищенные данные'!I322 * 1000, SUBSTITUTE((SUBSTITUTE('Неочищенные данные'!I322, " ", "")), ",", ".") * 1000)</f>
        <v>#VALUE!</v>
      </c>
      <c r="K301" s="27" t="e">
        <f>IF(ISNUMBER('Неочищенные данные'!J322), 'Неочищенные данные'!J322 * 1000, SUBSTITUTE((SUBSTITUTE('Неочищенные данные'!J322, " ", "")), ",", ".") * 1000)</f>
        <v>#VALUE!</v>
      </c>
      <c r="L301" s="27">
        <f>IF(ISNUMBER('Неочищенные данные'!K322), 'Неочищенные данные'!K322 * 1000, SUBSTITUTE((SUBSTITUTE('Неочищенные данные'!K322, " ", "")), ",", ".") * 1000)</f>
        <v>292655000</v>
      </c>
      <c r="M301" s="27">
        <f>IF(ISNUMBER('Неочищенные данные'!L322), 'Неочищенные данные'!L322 * 1000, SUBSTITUTE((SUBSTITUTE('Неочищенные данные'!L322, " ", "")), ",", ".") * 1000)</f>
        <v>0</v>
      </c>
      <c r="N301" s="27">
        <f>IF(ISNUMBER('Неочищенные данные'!M322), 'Неочищенные данные'!M322 * 1000, SUBSTITUTE((SUBSTITUTE('Неочищенные данные'!M322, " ", "")), ",", ".") * 1000)</f>
        <v>0</v>
      </c>
      <c r="O301" s="27">
        <f>IF(ISNUMBER('Неочищенные данные'!N322), 'Неочищенные данные'!N322 * 1000, SUBSTITUTE((SUBSTITUTE('Неочищенные данные'!N322, " ", "")), ",", ".") * 1000)</f>
        <v>0</v>
      </c>
      <c r="P301" s="1">
        <f>VLOOKUP(YEAR(B301), 'ИПЦ ГКС'!$B$5:$D$34, 3, TRUE)</f>
        <v>6.4699999999999989</v>
      </c>
      <c r="Q301" s="28">
        <f>VLOOKUP(B301, RUONIA!A320:B2785, 2, FALSE)</f>
        <v>6.24</v>
      </c>
      <c r="R301" s="1">
        <f>VLOOKUP(B301, Treasury!$D$1:$G$3498, 2, FALSE)</f>
        <v>0.28999999999999998</v>
      </c>
      <c r="S301" s="1">
        <f>VLOOKUP(B301, Treasury!$D$1:$G$3498, 3, FALSE)</f>
        <v>1.31</v>
      </c>
      <c r="T301" s="1">
        <f>VLOOKUP(B301, Treasury!$D$1:$G$3498, 4, FALSE)</f>
        <v>2.63</v>
      </c>
      <c r="U301" s="1">
        <f>VLOOKUP(B301, 'OFZ Yield'!$A:$M, 5, FALSE)</f>
        <v>6.08</v>
      </c>
      <c r="V301" s="1">
        <f>VLOOKUP(B301, 'OFZ Yield'!$A:$M, 7, FALSE)</f>
        <v>6.45</v>
      </c>
      <c r="W301" s="1">
        <f>VLOOKUP(B301, 'OFZ Yield'!$A:$M, 9, FALSE)</f>
        <v>7.17</v>
      </c>
      <c r="X301" s="1" t="str">
        <f>VLOOKUP(B301, IMOEX!$A$1:$B$3284, 2, FALSE)</f>
        <v>1.509,25</v>
      </c>
      <c r="Y301" s="1">
        <f t="shared" si="42"/>
        <v>0</v>
      </c>
      <c r="Z301" s="1" t="e">
        <f t="shared" si="43"/>
        <v>#VALUE!</v>
      </c>
      <c r="AA301" s="1" t="e">
        <f ca="1">_xludf.IFNA(VLOOKUP(A301, 'Неочищенные данные'!A322:AI756, 35, FALSE), 0)</f>
        <v>#NAME?</v>
      </c>
      <c r="AB301" s="1">
        <f t="shared" si="44"/>
        <v>0</v>
      </c>
    </row>
    <row r="302" spans="1:28" ht="15.75" hidden="1" customHeight="1">
      <c r="A302" s="3" t="s">
        <v>202</v>
      </c>
      <c r="B302" s="41">
        <v>41079</v>
      </c>
      <c r="C302" s="3" t="s">
        <v>37</v>
      </c>
      <c r="D302" s="3"/>
      <c r="E302" s="27" t="e">
        <f>IF(ISNUMBER('Неочищенные данные'!D323), 'Неочищенные данные'!D323 * 1000, SUBSTITUTE((SUBSTITUTE('Неочищенные данные'!D323, " ", "")), ",", ".") * 1000)</f>
        <v>#VALUE!</v>
      </c>
      <c r="F302" s="27" t="e">
        <f>IF(ISNUMBER('Неочищенные данные'!E323), 'Неочищенные данные'!E323 * 1000, SUBSTITUTE((SUBSTITUTE('Неочищенные данные'!E323, " ", "")), ",", ".") * 1000)</f>
        <v>#VALUE!</v>
      </c>
      <c r="G302" s="27" t="e">
        <f>IF(ISNUMBER('Неочищенные данные'!F323), 'Неочищенные данные'!F323 * 1000, SUBSTITUTE((SUBSTITUTE('Неочищенные данные'!F323, " ", "")), ",", ".") * 1000)</f>
        <v>#VALUE!</v>
      </c>
      <c r="H302" s="27" t="e">
        <f>IF(ISNUMBER('Неочищенные данные'!G323), 'Неочищенные данные'!G323 * 1000, SUBSTITUTE((SUBSTITUTE('Неочищенные данные'!G323, " ", "")), ",", ".") * 1000)</f>
        <v>#VALUE!</v>
      </c>
      <c r="I302" s="27" t="e">
        <f>IF(ISNUMBER('Неочищенные данные'!H323), 'Неочищенные данные'!H323 * 1000, SUBSTITUTE((SUBSTITUTE('Неочищенные данные'!H323, " ", "")), ",", ".") * 1000)</f>
        <v>#VALUE!</v>
      </c>
      <c r="J302" s="27" t="e">
        <f>IF(ISNUMBER('Неочищенные данные'!I323), 'Неочищенные данные'!I323 * 1000, SUBSTITUTE((SUBSTITUTE('Неочищенные данные'!I323, " ", "")), ",", ".") * 1000)</f>
        <v>#VALUE!</v>
      </c>
      <c r="K302" s="27" t="e">
        <f>IF(ISNUMBER('Неочищенные данные'!J323), 'Неочищенные данные'!J323 * 1000, SUBSTITUTE((SUBSTITUTE('Неочищенные данные'!J323, " ", "")), ",", ".") * 1000)</f>
        <v>#VALUE!</v>
      </c>
      <c r="L302" s="27" t="e">
        <f>IF(ISNUMBER('Неочищенные данные'!K323), 'Неочищенные данные'!K323 * 1000, SUBSTITUTE((SUBSTITUTE('Неочищенные данные'!K323, " ", "")), ",", ".") * 1000)</f>
        <v>#VALUE!</v>
      </c>
      <c r="M302" s="27" t="e">
        <f>IF(ISNUMBER('Неочищенные данные'!L323), 'Неочищенные данные'!L323 * 1000, SUBSTITUTE((SUBSTITUTE('Неочищенные данные'!L323, " ", "")), ",", ".") * 1000)</f>
        <v>#VALUE!</v>
      </c>
      <c r="N302" s="27" t="e">
        <f>IF(ISNUMBER('Неочищенные данные'!M323), 'Неочищенные данные'!M323 * 1000, SUBSTITUTE((SUBSTITUTE('Неочищенные данные'!M323, " ", "")), ",", ".") * 1000)</f>
        <v>#VALUE!</v>
      </c>
      <c r="O302" s="27" t="e">
        <f>IF(ISNUMBER('Неочищенные данные'!N323), 'Неочищенные данные'!N323 * 1000, SUBSTITUTE((SUBSTITUTE('Неочищенные данные'!N323, " ", "")), ",", ".") * 1000)</f>
        <v>#VALUE!</v>
      </c>
    </row>
    <row r="303" spans="1:28" ht="15.75" hidden="1" customHeight="1">
      <c r="A303" s="3" t="s">
        <v>202</v>
      </c>
      <c r="B303" s="42">
        <v>40843</v>
      </c>
      <c r="C303" s="3" t="s">
        <v>37</v>
      </c>
      <c r="D303" s="3"/>
      <c r="E303" s="27" t="e">
        <f>IF(ISNUMBER('Неочищенные данные'!D324), 'Неочищенные данные'!D324 * 1000, SUBSTITUTE((SUBSTITUTE('Неочищенные данные'!D324, " ", "")), ",", ".") * 1000)</f>
        <v>#VALUE!</v>
      </c>
      <c r="F303" s="27" t="e">
        <f>IF(ISNUMBER('Неочищенные данные'!E324), 'Неочищенные данные'!E324 * 1000, SUBSTITUTE((SUBSTITUTE('Неочищенные данные'!E324, " ", "")), ",", ".") * 1000)</f>
        <v>#VALUE!</v>
      </c>
      <c r="G303" s="27" t="e">
        <f>IF(ISNUMBER('Неочищенные данные'!F324), 'Неочищенные данные'!F324 * 1000, SUBSTITUTE((SUBSTITUTE('Неочищенные данные'!F324, " ", "")), ",", ".") * 1000)</f>
        <v>#VALUE!</v>
      </c>
      <c r="H303" s="27" t="e">
        <f>IF(ISNUMBER('Неочищенные данные'!G324), 'Неочищенные данные'!G324 * 1000, SUBSTITUTE((SUBSTITUTE('Неочищенные данные'!G324, " ", "")), ",", ".") * 1000)</f>
        <v>#VALUE!</v>
      </c>
      <c r="I303" s="27" t="e">
        <f>IF(ISNUMBER('Неочищенные данные'!H324), 'Неочищенные данные'!H324 * 1000, SUBSTITUTE((SUBSTITUTE('Неочищенные данные'!H324, " ", "")), ",", ".") * 1000)</f>
        <v>#VALUE!</v>
      </c>
      <c r="J303" s="27" t="e">
        <f>IF(ISNUMBER('Неочищенные данные'!I324), 'Неочищенные данные'!I324 * 1000, SUBSTITUTE((SUBSTITUTE('Неочищенные данные'!I324, " ", "")), ",", ".") * 1000)</f>
        <v>#VALUE!</v>
      </c>
      <c r="K303" s="27" t="e">
        <f>IF(ISNUMBER('Неочищенные данные'!J324), 'Неочищенные данные'!J324 * 1000, SUBSTITUTE((SUBSTITUTE('Неочищенные данные'!J324, " ", "")), ",", ".") * 1000)</f>
        <v>#VALUE!</v>
      </c>
      <c r="L303" s="27" t="e">
        <f>IF(ISNUMBER('Неочищенные данные'!K324), 'Неочищенные данные'!K324 * 1000, SUBSTITUTE((SUBSTITUTE('Неочищенные данные'!K324, " ", "")), ",", ".") * 1000)</f>
        <v>#VALUE!</v>
      </c>
      <c r="M303" s="27" t="e">
        <f>IF(ISNUMBER('Неочищенные данные'!L324), 'Неочищенные данные'!L324 * 1000, SUBSTITUTE((SUBSTITUTE('Неочищенные данные'!L324, " ", "")), ",", ".") * 1000)</f>
        <v>#VALUE!</v>
      </c>
      <c r="N303" s="27" t="e">
        <f>IF(ISNUMBER('Неочищенные данные'!M324), 'Неочищенные данные'!M324 * 1000, SUBSTITUTE((SUBSTITUTE('Неочищенные данные'!M324, " ", "")), ",", ".") * 1000)</f>
        <v>#VALUE!</v>
      </c>
      <c r="O303" s="27" t="e">
        <f>IF(ISNUMBER('Неочищенные данные'!N324), 'Неочищенные данные'!N324 * 1000, SUBSTITUTE((SUBSTITUTE('Неочищенные данные'!N324, " ", "")), ",", ".") * 1000)</f>
        <v>#VALUE!</v>
      </c>
    </row>
    <row r="304" spans="1:28" ht="15.75" hidden="1" customHeight="1">
      <c r="A304" s="3" t="s">
        <v>202</v>
      </c>
      <c r="B304" s="42">
        <v>40834</v>
      </c>
      <c r="C304" s="3" t="s">
        <v>37</v>
      </c>
      <c r="D304" s="3"/>
      <c r="E304" s="27" t="e">
        <f>IF(ISNUMBER('Неочищенные данные'!D325), 'Неочищенные данные'!D325 * 1000, SUBSTITUTE((SUBSTITUTE('Неочищенные данные'!D325, " ", "")), ",", ".") * 1000)</f>
        <v>#VALUE!</v>
      </c>
      <c r="F304" s="27" t="e">
        <f>IF(ISNUMBER('Неочищенные данные'!E325), 'Неочищенные данные'!E325 * 1000, SUBSTITUTE((SUBSTITUTE('Неочищенные данные'!E325, " ", "")), ",", ".") * 1000)</f>
        <v>#VALUE!</v>
      </c>
      <c r="G304" s="27" t="e">
        <f>IF(ISNUMBER('Неочищенные данные'!F325), 'Неочищенные данные'!F325 * 1000, SUBSTITUTE((SUBSTITUTE('Неочищенные данные'!F325, " ", "")), ",", ".") * 1000)</f>
        <v>#VALUE!</v>
      </c>
      <c r="H304" s="27" t="e">
        <f>IF(ISNUMBER('Неочищенные данные'!G325), 'Неочищенные данные'!G325 * 1000, SUBSTITUTE((SUBSTITUTE('Неочищенные данные'!G325, " ", "")), ",", ".") * 1000)</f>
        <v>#VALUE!</v>
      </c>
      <c r="I304" s="27" t="e">
        <f>IF(ISNUMBER('Неочищенные данные'!H325), 'Неочищенные данные'!H325 * 1000, SUBSTITUTE((SUBSTITUTE('Неочищенные данные'!H325, " ", "")), ",", ".") * 1000)</f>
        <v>#VALUE!</v>
      </c>
      <c r="J304" s="27" t="e">
        <f>IF(ISNUMBER('Неочищенные данные'!I325), 'Неочищенные данные'!I325 * 1000, SUBSTITUTE((SUBSTITUTE('Неочищенные данные'!I325, " ", "")), ",", ".") * 1000)</f>
        <v>#VALUE!</v>
      </c>
      <c r="K304" s="27" t="e">
        <f>IF(ISNUMBER('Неочищенные данные'!J325), 'Неочищенные данные'!J325 * 1000, SUBSTITUTE((SUBSTITUTE('Неочищенные данные'!J325, " ", "")), ",", ".") * 1000)</f>
        <v>#VALUE!</v>
      </c>
      <c r="L304" s="27" t="e">
        <f>IF(ISNUMBER('Неочищенные данные'!K325), 'Неочищенные данные'!K325 * 1000, SUBSTITUTE((SUBSTITUTE('Неочищенные данные'!K325, " ", "")), ",", ".") * 1000)</f>
        <v>#VALUE!</v>
      </c>
      <c r="M304" s="27" t="e">
        <f>IF(ISNUMBER('Неочищенные данные'!L325), 'Неочищенные данные'!L325 * 1000, SUBSTITUTE((SUBSTITUTE('Неочищенные данные'!L325, " ", "")), ",", ".") * 1000)</f>
        <v>#VALUE!</v>
      </c>
      <c r="N304" s="27" t="e">
        <f>IF(ISNUMBER('Неочищенные данные'!M325), 'Неочищенные данные'!M325 * 1000, SUBSTITUTE((SUBSTITUTE('Неочищенные данные'!M325, " ", "")), ",", ".") * 1000)</f>
        <v>#VALUE!</v>
      </c>
      <c r="O304" s="27" t="e">
        <f>IF(ISNUMBER('Неочищенные данные'!N325), 'Неочищенные данные'!N325 * 1000, SUBSTITUTE((SUBSTITUTE('Неочищенные данные'!N325, " ", "")), ",", ".") * 1000)</f>
        <v>#VALUE!</v>
      </c>
    </row>
    <row r="305" spans="1:28" ht="15.75" hidden="1" customHeight="1">
      <c r="A305" s="3" t="s">
        <v>202</v>
      </c>
      <c r="B305" s="41">
        <v>40659</v>
      </c>
      <c r="C305" s="3" t="s">
        <v>37</v>
      </c>
      <c r="D305" s="3"/>
      <c r="E305" s="27" t="e">
        <f>IF(ISNUMBER('Неочищенные данные'!D326), 'Неочищенные данные'!D326 * 1000, SUBSTITUTE((SUBSTITUTE('Неочищенные данные'!D326, " ", "")), ",", ".") * 1000)</f>
        <v>#VALUE!</v>
      </c>
      <c r="F305" s="27" t="e">
        <f>IF(ISNUMBER('Неочищенные данные'!E326), 'Неочищенные данные'!E326 * 1000, SUBSTITUTE((SUBSTITUTE('Неочищенные данные'!E326, " ", "")), ",", ".") * 1000)</f>
        <v>#VALUE!</v>
      </c>
      <c r="G305" s="27" t="e">
        <f>IF(ISNUMBER('Неочищенные данные'!F326), 'Неочищенные данные'!F326 * 1000, SUBSTITUTE((SUBSTITUTE('Неочищенные данные'!F326, " ", "")), ",", ".") * 1000)</f>
        <v>#VALUE!</v>
      </c>
      <c r="H305" s="27" t="e">
        <f>IF(ISNUMBER('Неочищенные данные'!G326), 'Неочищенные данные'!G326 * 1000, SUBSTITUTE((SUBSTITUTE('Неочищенные данные'!G326, " ", "")), ",", ".") * 1000)</f>
        <v>#VALUE!</v>
      </c>
      <c r="I305" s="27" t="e">
        <f>IF(ISNUMBER('Неочищенные данные'!H326), 'Неочищенные данные'!H326 * 1000, SUBSTITUTE((SUBSTITUTE('Неочищенные данные'!H326, " ", "")), ",", ".") * 1000)</f>
        <v>#VALUE!</v>
      </c>
      <c r="J305" s="27" t="e">
        <f>IF(ISNUMBER('Неочищенные данные'!I326), 'Неочищенные данные'!I326 * 1000, SUBSTITUTE((SUBSTITUTE('Неочищенные данные'!I326, " ", "")), ",", ".") * 1000)</f>
        <v>#VALUE!</v>
      </c>
      <c r="K305" s="27" t="e">
        <f>IF(ISNUMBER('Неочищенные данные'!J326), 'Неочищенные данные'!J326 * 1000, SUBSTITUTE((SUBSTITUTE('Неочищенные данные'!J326, " ", "")), ",", ".") * 1000)</f>
        <v>#VALUE!</v>
      </c>
      <c r="L305" s="27" t="e">
        <f>IF(ISNUMBER('Неочищенные данные'!K326), 'Неочищенные данные'!K326 * 1000, SUBSTITUTE((SUBSTITUTE('Неочищенные данные'!K326, " ", "")), ",", ".") * 1000)</f>
        <v>#VALUE!</v>
      </c>
      <c r="M305" s="27" t="e">
        <f>IF(ISNUMBER('Неочищенные данные'!L326), 'Неочищенные данные'!L326 * 1000, SUBSTITUTE((SUBSTITUTE('Неочищенные данные'!L326, " ", "")), ",", ".") * 1000)</f>
        <v>#VALUE!</v>
      </c>
      <c r="N305" s="27" t="e">
        <f>IF(ISNUMBER('Неочищенные данные'!M326), 'Неочищенные данные'!M326 * 1000, SUBSTITUTE((SUBSTITUTE('Неочищенные данные'!M326, " ", "")), ",", ".") * 1000)</f>
        <v>#VALUE!</v>
      </c>
      <c r="O305" s="27" t="e">
        <f>IF(ISNUMBER('Неочищенные данные'!N326), 'Неочищенные данные'!N326 * 1000, SUBSTITUTE((SUBSTITUTE('Неочищенные данные'!N326, " ", "")), ",", ".") * 1000)</f>
        <v>#VALUE!</v>
      </c>
    </row>
    <row r="306" spans="1:28" ht="15.75" hidden="1" customHeight="1">
      <c r="A306" s="3" t="s">
        <v>202</v>
      </c>
      <c r="B306" s="42">
        <v>40147</v>
      </c>
      <c r="C306" s="3" t="s">
        <v>39</v>
      </c>
      <c r="D306" s="3"/>
      <c r="E306" s="27" t="e">
        <f>IF(ISNUMBER('Неочищенные данные'!D327), 'Неочищенные данные'!D327 * 1000, SUBSTITUTE((SUBSTITUTE('Неочищенные данные'!D327, " ", "")), ",", ".") * 1000)</f>
        <v>#VALUE!</v>
      </c>
      <c r="F306" s="27" t="e">
        <f>IF(ISNUMBER('Неочищенные данные'!E327), 'Неочищенные данные'!E327 * 1000, SUBSTITUTE((SUBSTITUTE('Неочищенные данные'!E327, " ", "")), ",", ".") * 1000)</f>
        <v>#VALUE!</v>
      </c>
      <c r="G306" s="27" t="e">
        <f>IF(ISNUMBER('Неочищенные данные'!F327), 'Неочищенные данные'!F327 * 1000, SUBSTITUTE((SUBSTITUTE('Неочищенные данные'!F327, " ", "")), ",", ".") * 1000)</f>
        <v>#VALUE!</v>
      </c>
      <c r="H306" s="27" t="e">
        <f>IF(ISNUMBER('Неочищенные данные'!G327), 'Неочищенные данные'!G327 * 1000, SUBSTITUTE((SUBSTITUTE('Неочищенные данные'!G327, " ", "")), ",", ".") * 1000)</f>
        <v>#VALUE!</v>
      </c>
      <c r="I306" s="27" t="e">
        <f>IF(ISNUMBER('Неочищенные данные'!H327), 'Неочищенные данные'!H327 * 1000, SUBSTITUTE((SUBSTITUTE('Неочищенные данные'!H327, " ", "")), ",", ".") * 1000)</f>
        <v>#VALUE!</v>
      </c>
      <c r="J306" s="27" t="e">
        <f>IF(ISNUMBER('Неочищенные данные'!I327), 'Неочищенные данные'!I327 * 1000, SUBSTITUTE((SUBSTITUTE('Неочищенные данные'!I327, " ", "")), ",", ".") * 1000)</f>
        <v>#VALUE!</v>
      </c>
      <c r="K306" s="27" t="e">
        <f>IF(ISNUMBER('Неочищенные данные'!J327), 'Неочищенные данные'!J327 * 1000, SUBSTITUTE((SUBSTITUTE('Неочищенные данные'!J327, " ", "")), ",", ".") * 1000)</f>
        <v>#VALUE!</v>
      </c>
      <c r="L306" s="27" t="e">
        <f>IF(ISNUMBER('Неочищенные данные'!K327), 'Неочищенные данные'!K327 * 1000, SUBSTITUTE((SUBSTITUTE('Неочищенные данные'!K327, " ", "")), ",", ".") * 1000)</f>
        <v>#VALUE!</v>
      </c>
      <c r="M306" s="27" t="e">
        <f>IF(ISNUMBER('Неочищенные данные'!L327), 'Неочищенные данные'!L327 * 1000, SUBSTITUTE((SUBSTITUTE('Неочищенные данные'!L327, " ", "")), ",", ".") * 1000)</f>
        <v>#VALUE!</v>
      </c>
      <c r="N306" s="27" t="e">
        <f>IF(ISNUMBER('Неочищенные данные'!M327), 'Неочищенные данные'!M327 * 1000, SUBSTITUTE((SUBSTITUTE('Неочищенные данные'!M327, " ", "")), ",", ".") * 1000)</f>
        <v>#VALUE!</v>
      </c>
      <c r="O306" s="27" t="e">
        <f>IF(ISNUMBER('Неочищенные данные'!N327), 'Неочищенные данные'!N327 * 1000, SUBSTITUTE((SUBSTITUTE('Неочищенные данные'!N327, " ", "")), ",", ".") * 1000)</f>
        <v>#VALUE!</v>
      </c>
    </row>
    <row r="307" spans="1:28" ht="15.75" hidden="1" customHeight="1">
      <c r="A307" s="3" t="s">
        <v>202</v>
      </c>
      <c r="B307" s="42">
        <v>39768</v>
      </c>
      <c r="C307" s="3" t="s">
        <v>39</v>
      </c>
      <c r="D307" s="3"/>
      <c r="E307" s="27" t="e">
        <f>IF(ISNUMBER('Неочищенные данные'!D328), 'Неочищенные данные'!D328 * 1000, SUBSTITUTE((SUBSTITUTE('Неочищенные данные'!D328, " ", "")), ",", ".") * 1000)</f>
        <v>#VALUE!</v>
      </c>
      <c r="F307" s="27" t="e">
        <f>IF(ISNUMBER('Неочищенные данные'!E328), 'Неочищенные данные'!E328 * 1000, SUBSTITUTE((SUBSTITUTE('Неочищенные данные'!E328, " ", "")), ",", ".") * 1000)</f>
        <v>#VALUE!</v>
      </c>
      <c r="G307" s="27" t="e">
        <f>IF(ISNUMBER('Неочищенные данные'!F328), 'Неочищенные данные'!F328 * 1000, SUBSTITUTE((SUBSTITUTE('Неочищенные данные'!F328, " ", "")), ",", ".") * 1000)</f>
        <v>#VALUE!</v>
      </c>
      <c r="H307" s="27" t="e">
        <f>IF(ISNUMBER('Неочищенные данные'!G328), 'Неочищенные данные'!G328 * 1000, SUBSTITUTE((SUBSTITUTE('Неочищенные данные'!G328, " ", "")), ",", ".") * 1000)</f>
        <v>#VALUE!</v>
      </c>
      <c r="I307" s="27" t="e">
        <f>IF(ISNUMBER('Неочищенные данные'!H328), 'Неочищенные данные'!H328 * 1000, SUBSTITUTE((SUBSTITUTE('Неочищенные данные'!H328, " ", "")), ",", ".") * 1000)</f>
        <v>#VALUE!</v>
      </c>
      <c r="J307" s="27" t="e">
        <f>IF(ISNUMBER('Неочищенные данные'!I328), 'Неочищенные данные'!I328 * 1000, SUBSTITUTE((SUBSTITUTE('Неочищенные данные'!I328, " ", "")), ",", ".") * 1000)</f>
        <v>#VALUE!</v>
      </c>
      <c r="K307" s="27" t="e">
        <f>IF(ISNUMBER('Неочищенные данные'!J328), 'Неочищенные данные'!J328 * 1000, SUBSTITUTE((SUBSTITUTE('Неочищенные данные'!J328, " ", "")), ",", ".") * 1000)</f>
        <v>#VALUE!</v>
      </c>
      <c r="L307" s="27" t="e">
        <f>IF(ISNUMBER('Неочищенные данные'!K328), 'Неочищенные данные'!K328 * 1000, SUBSTITUTE((SUBSTITUTE('Неочищенные данные'!K328, " ", "")), ",", ".") * 1000)</f>
        <v>#VALUE!</v>
      </c>
      <c r="M307" s="27" t="e">
        <f>IF(ISNUMBER('Неочищенные данные'!L328), 'Неочищенные данные'!L328 * 1000, SUBSTITUTE((SUBSTITUTE('Неочищенные данные'!L328, " ", "")), ",", ".") * 1000)</f>
        <v>#VALUE!</v>
      </c>
      <c r="N307" s="27" t="e">
        <f>IF(ISNUMBER('Неочищенные данные'!M328), 'Неочищенные данные'!M328 * 1000, SUBSTITUTE((SUBSTITUTE('Неочищенные данные'!M328, " ", "")), ",", ".") * 1000)</f>
        <v>#VALUE!</v>
      </c>
      <c r="O307" s="27" t="e">
        <f>IF(ISNUMBER('Неочищенные данные'!N328), 'Неочищенные данные'!N328 * 1000, SUBSTITUTE((SUBSTITUTE('Неочищенные данные'!N328, " ", "")), ",", ".") * 1000)</f>
        <v>#VALUE!</v>
      </c>
    </row>
    <row r="308" spans="1:28" ht="15.75" hidden="1" customHeight="1">
      <c r="A308" s="3" t="s">
        <v>268</v>
      </c>
      <c r="B308" s="41">
        <v>43151</v>
      </c>
      <c r="C308" s="3" t="s">
        <v>239</v>
      </c>
      <c r="D308" s="3"/>
      <c r="E308" s="27" t="e">
        <f>IF(ISNUMBER('Неочищенные данные'!D329), 'Неочищенные данные'!D329 * 1000, SUBSTITUTE((SUBSTITUTE('Неочищенные данные'!D329, " ", "")), ",", ".") * 1000)</f>
        <v>#VALUE!</v>
      </c>
      <c r="F308" s="27" t="e">
        <f>IF(ISNUMBER('Неочищенные данные'!E329), 'Неочищенные данные'!E329 * 1000, SUBSTITUTE((SUBSTITUTE('Неочищенные данные'!E329, " ", "")), ",", ".") * 1000)</f>
        <v>#VALUE!</v>
      </c>
      <c r="G308" s="27" t="e">
        <f>IF(ISNUMBER('Неочищенные данные'!F329), 'Неочищенные данные'!F329 * 1000, SUBSTITUTE((SUBSTITUTE('Неочищенные данные'!F329, " ", "")), ",", ".") * 1000)</f>
        <v>#VALUE!</v>
      </c>
      <c r="H308" s="27" t="e">
        <f>IF(ISNUMBER('Неочищенные данные'!G329), 'Неочищенные данные'!G329 * 1000, SUBSTITUTE((SUBSTITUTE('Неочищенные данные'!G329, " ", "")), ",", ".") * 1000)</f>
        <v>#VALUE!</v>
      </c>
      <c r="I308" s="27" t="e">
        <f>IF(ISNUMBER('Неочищенные данные'!H329), 'Неочищенные данные'!H329 * 1000, SUBSTITUTE((SUBSTITUTE('Неочищенные данные'!H329, " ", "")), ",", ".") * 1000)</f>
        <v>#VALUE!</v>
      </c>
      <c r="J308" s="27" t="e">
        <f>IF(ISNUMBER('Неочищенные данные'!I329), 'Неочищенные данные'!I329 * 1000, SUBSTITUTE((SUBSTITUTE('Неочищенные данные'!I329, " ", "")), ",", ".") * 1000)</f>
        <v>#VALUE!</v>
      </c>
      <c r="K308" s="27" t="e">
        <f>IF(ISNUMBER('Неочищенные данные'!J329), 'Неочищенные данные'!J329 * 1000, SUBSTITUTE((SUBSTITUTE('Неочищенные данные'!J329, " ", "")), ",", ".") * 1000)</f>
        <v>#VALUE!</v>
      </c>
      <c r="L308" s="27" t="e">
        <f>IF(ISNUMBER('Неочищенные данные'!K329), 'Неочищенные данные'!K329 * 1000, SUBSTITUTE((SUBSTITUTE('Неочищенные данные'!K329, " ", "")), ",", ".") * 1000)</f>
        <v>#VALUE!</v>
      </c>
      <c r="M308" s="27" t="e">
        <f>IF(ISNUMBER('Неочищенные данные'!L329), 'Неочищенные данные'!L329 * 1000, SUBSTITUTE((SUBSTITUTE('Неочищенные данные'!L329, " ", "")), ",", ".") * 1000)</f>
        <v>#VALUE!</v>
      </c>
      <c r="N308" s="27" t="e">
        <f>IF(ISNUMBER('Неочищенные данные'!M329), 'Неочищенные данные'!M329 * 1000, SUBSTITUTE((SUBSTITUTE('Неочищенные данные'!M329, " ", "")), ",", ".") * 1000)</f>
        <v>#VALUE!</v>
      </c>
      <c r="O308" s="27" t="e">
        <f>IF(ISNUMBER('Неочищенные данные'!N329), 'Неочищенные данные'!N329 * 1000, SUBSTITUTE((SUBSTITUTE('Неочищенные данные'!N329, " ", "")), ",", ".") * 1000)</f>
        <v>#VALUE!</v>
      </c>
    </row>
    <row r="309" spans="1:28" ht="15.75" hidden="1" customHeight="1">
      <c r="A309" s="3" t="s">
        <v>268</v>
      </c>
      <c r="B309" s="42">
        <v>43035</v>
      </c>
      <c r="C309" s="3" t="s">
        <v>248</v>
      </c>
      <c r="D309" s="3"/>
      <c r="E309" s="27" t="e">
        <f>IF(ISNUMBER('Неочищенные данные'!D330), 'Неочищенные данные'!D330 * 1000, SUBSTITUTE((SUBSTITUTE('Неочищенные данные'!D330, " ", "")), ",", ".") * 1000)</f>
        <v>#VALUE!</v>
      </c>
      <c r="F309" s="27" t="e">
        <f>IF(ISNUMBER('Неочищенные данные'!E330), 'Неочищенные данные'!E330 * 1000, SUBSTITUTE((SUBSTITUTE('Неочищенные данные'!E330, " ", "")), ",", ".") * 1000)</f>
        <v>#VALUE!</v>
      </c>
      <c r="G309" s="27" t="e">
        <f>IF(ISNUMBER('Неочищенные данные'!F330), 'Неочищенные данные'!F330 * 1000, SUBSTITUTE((SUBSTITUTE('Неочищенные данные'!F330, " ", "")), ",", ".") * 1000)</f>
        <v>#VALUE!</v>
      </c>
      <c r="H309" s="27" t="e">
        <f>IF(ISNUMBER('Неочищенные данные'!G330), 'Неочищенные данные'!G330 * 1000, SUBSTITUTE((SUBSTITUTE('Неочищенные данные'!G330, " ", "")), ",", ".") * 1000)</f>
        <v>#VALUE!</v>
      </c>
      <c r="I309" s="27" t="e">
        <f>IF(ISNUMBER('Неочищенные данные'!H330), 'Неочищенные данные'!H330 * 1000, SUBSTITUTE((SUBSTITUTE('Неочищенные данные'!H330, " ", "")), ",", ".") * 1000)</f>
        <v>#VALUE!</v>
      </c>
      <c r="J309" s="27" t="e">
        <f>IF(ISNUMBER('Неочищенные данные'!I330), 'Неочищенные данные'!I330 * 1000, SUBSTITUTE((SUBSTITUTE('Неочищенные данные'!I330, " ", "")), ",", ".") * 1000)</f>
        <v>#VALUE!</v>
      </c>
      <c r="K309" s="27" t="e">
        <f>IF(ISNUMBER('Неочищенные данные'!J330), 'Неочищенные данные'!J330 * 1000, SUBSTITUTE((SUBSTITUTE('Неочищенные данные'!J330, " ", "")), ",", ".") * 1000)</f>
        <v>#VALUE!</v>
      </c>
      <c r="L309" s="27" t="e">
        <f>IF(ISNUMBER('Неочищенные данные'!K330), 'Неочищенные данные'!K330 * 1000, SUBSTITUTE((SUBSTITUTE('Неочищенные данные'!K330, " ", "")), ",", ".") * 1000)</f>
        <v>#VALUE!</v>
      </c>
      <c r="M309" s="27" t="e">
        <f>IF(ISNUMBER('Неочищенные данные'!L330), 'Неочищенные данные'!L330 * 1000, SUBSTITUTE((SUBSTITUTE('Неочищенные данные'!L330, " ", "")), ",", ".") * 1000)</f>
        <v>#VALUE!</v>
      </c>
      <c r="N309" s="27" t="e">
        <f>IF(ISNUMBER('Неочищенные данные'!M330), 'Неочищенные данные'!M330 * 1000, SUBSTITUTE((SUBSTITUTE('Неочищенные данные'!M330, " ", "")), ",", ".") * 1000)</f>
        <v>#VALUE!</v>
      </c>
      <c r="O309" s="27" t="e">
        <f>IF(ISNUMBER('Неочищенные данные'!N330), 'Неочищенные данные'!N330 * 1000, SUBSTITUTE((SUBSTITUTE('Неочищенные данные'!N330, " ", "")), ",", ".") * 1000)</f>
        <v>#VALUE!</v>
      </c>
    </row>
    <row r="310" spans="1:28" ht="15.75" hidden="1" customHeight="1">
      <c r="A310" s="3" t="s">
        <v>268</v>
      </c>
      <c r="B310" s="41">
        <v>42874</v>
      </c>
      <c r="C310" s="3" t="s">
        <v>248</v>
      </c>
      <c r="D310" s="3"/>
      <c r="E310" s="27" t="e">
        <f>IF(ISNUMBER('Неочищенные данные'!D331), 'Неочищенные данные'!D331 * 1000, SUBSTITUTE((SUBSTITUTE('Неочищенные данные'!D331, " ", "")), ",", ".") * 1000)</f>
        <v>#VALUE!</v>
      </c>
      <c r="F310" s="27" t="e">
        <f>IF(ISNUMBER('Неочищенные данные'!E331), 'Неочищенные данные'!E331 * 1000, SUBSTITUTE((SUBSTITUTE('Неочищенные данные'!E331, " ", "")), ",", ".") * 1000)</f>
        <v>#VALUE!</v>
      </c>
      <c r="G310" s="27" t="e">
        <f>IF(ISNUMBER('Неочищенные данные'!F331), 'Неочищенные данные'!F331 * 1000, SUBSTITUTE((SUBSTITUTE('Неочищенные данные'!F331, " ", "")), ",", ".") * 1000)</f>
        <v>#VALUE!</v>
      </c>
      <c r="H310" s="27" t="e">
        <f>IF(ISNUMBER('Неочищенные данные'!G331), 'Неочищенные данные'!G331 * 1000, SUBSTITUTE((SUBSTITUTE('Неочищенные данные'!G331, " ", "")), ",", ".") * 1000)</f>
        <v>#VALUE!</v>
      </c>
      <c r="I310" s="27" t="e">
        <f>IF(ISNUMBER('Неочищенные данные'!H331), 'Неочищенные данные'!H331 * 1000, SUBSTITUTE((SUBSTITUTE('Неочищенные данные'!H331, " ", "")), ",", ".") * 1000)</f>
        <v>#VALUE!</v>
      </c>
      <c r="J310" s="27" t="e">
        <f>IF(ISNUMBER('Неочищенные данные'!I331), 'Неочищенные данные'!I331 * 1000, SUBSTITUTE((SUBSTITUTE('Неочищенные данные'!I331, " ", "")), ",", ".") * 1000)</f>
        <v>#VALUE!</v>
      </c>
      <c r="K310" s="27" t="e">
        <f>IF(ISNUMBER('Неочищенные данные'!J331), 'Неочищенные данные'!J331 * 1000, SUBSTITUTE((SUBSTITUTE('Неочищенные данные'!J331, " ", "")), ",", ".") * 1000)</f>
        <v>#VALUE!</v>
      </c>
      <c r="L310" s="27" t="e">
        <f>IF(ISNUMBER('Неочищенные данные'!K331), 'Неочищенные данные'!K331 * 1000, SUBSTITUTE((SUBSTITUTE('Неочищенные данные'!K331, " ", "")), ",", ".") * 1000)</f>
        <v>#VALUE!</v>
      </c>
      <c r="M310" s="27" t="e">
        <f>IF(ISNUMBER('Неочищенные данные'!L331), 'Неочищенные данные'!L331 * 1000, SUBSTITUTE((SUBSTITUTE('Неочищенные данные'!L331, " ", "")), ",", ".") * 1000)</f>
        <v>#VALUE!</v>
      </c>
      <c r="N310" s="27" t="e">
        <f>IF(ISNUMBER('Неочищенные данные'!M331), 'Неочищенные данные'!M331 * 1000, SUBSTITUTE((SUBSTITUTE('Неочищенные данные'!M331, " ", "")), ",", ".") * 1000)</f>
        <v>#VALUE!</v>
      </c>
      <c r="O310" s="27" t="e">
        <f>IF(ISNUMBER('Неочищенные данные'!N331), 'Неочищенные данные'!N331 * 1000, SUBSTITUTE((SUBSTITUTE('Неочищенные данные'!N331, " ", "")), ",", ".") * 1000)</f>
        <v>#VALUE!</v>
      </c>
    </row>
    <row r="311" spans="1:28" ht="15.75" hidden="1" customHeight="1">
      <c r="A311" s="3" t="s">
        <v>268</v>
      </c>
      <c r="B311" s="41">
        <v>42510</v>
      </c>
      <c r="C311" s="3" t="s">
        <v>35</v>
      </c>
      <c r="D311" s="3"/>
      <c r="E311" s="27" t="e">
        <f>IF(ISNUMBER('Неочищенные данные'!D332), 'Неочищенные данные'!D332 * 1000, SUBSTITUTE((SUBSTITUTE('Неочищенные данные'!D332, " ", "")), ",", ".") * 1000)</f>
        <v>#VALUE!</v>
      </c>
      <c r="F311" s="27" t="e">
        <f>IF(ISNUMBER('Неочищенные данные'!E332), 'Неочищенные данные'!E332 * 1000, SUBSTITUTE((SUBSTITUTE('Неочищенные данные'!E332, " ", "")), ",", ".") * 1000)</f>
        <v>#VALUE!</v>
      </c>
      <c r="G311" s="27" t="e">
        <f>IF(ISNUMBER('Неочищенные данные'!F332), 'Неочищенные данные'!F332 * 1000, SUBSTITUTE((SUBSTITUTE('Неочищенные данные'!F332, " ", "")), ",", ".") * 1000)</f>
        <v>#VALUE!</v>
      </c>
      <c r="H311" s="27" t="e">
        <f>IF(ISNUMBER('Неочищенные данные'!G332), 'Неочищенные данные'!G332 * 1000, SUBSTITUTE((SUBSTITUTE('Неочищенные данные'!G332, " ", "")), ",", ".") * 1000)</f>
        <v>#VALUE!</v>
      </c>
      <c r="I311" s="27" t="e">
        <f>IF(ISNUMBER('Неочищенные данные'!H332), 'Неочищенные данные'!H332 * 1000, SUBSTITUTE((SUBSTITUTE('Неочищенные данные'!H332, " ", "")), ",", ".") * 1000)</f>
        <v>#VALUE!</v>
      </c>
      <c r="J311" s="27" t="e">
        <f>IF(ISNUMBER('Неочищенные данные'!I332), 'Неочищенные данные'!I332 * 1000, SUBSTITUTE((SUBSTITUTE('Неочищенные данные'!I332, " ", "")), ",", ".") * 1000)</f>
        <v>#VALUE!</v>
      </c>
      <c r="K311" s="27" t="e">
        <f>IF(ISNUMBER('Неочищенные данные'!J332), 'Неочищенные данные'!J332 * 1000, SUBSTITUTE((SUBSTITUTE('Неочищенные данные'!J332, " ", "")), ",", ".") * 1000)</f>
        <v>#VALUE!</v>
      </c>
      <c r="L311" s="27" t="e">
        <f>IF(ISNUMBER('Неочищенные данные'!K332), 'Неочищенные данные'!K332 * 1000, SUBSTITUTE((SUBSTITUTE('Неочищенные данные'!K332, " ", "")), ",", ".") * 1000)</f>
        <v>#VALUE!</v>
      </c>
      <c r="M311" s="27" t="e">
        <f>IF(ISNUMBER('Неочищенные данные'!L332), 'Неочищенные данные'!L332 * 1000, SUBSTITUTE((SUBSTITUTE('Неочищенные данные'!L332, " ", "")), ",", ".") * 1000)</f>
        <v>#VALUE!</v>
      </c>
      <c r="N311" s="27" t="e">
        <f>IF(ISNUMBER('Неочищенные данные'!M332), 'Неочищенные данные'!M332 * 1000, SUBSTITUTE((SUBSTITUTE('Неочищенные данные'!M332, " ", "")), ",", ".") * 1000)</f>
        <v>#VALUE!</v>
      </c>
      <c r="O311" s="27" t="e">
        <f>IF(ISNUMBER('Неочищенные данные'!N332), 'Неочищенные данные'!N332 * 1000, SUBSTITUTE((SUBSTITUTE('Неочищенные данные'!N332, " ", "")), ",", ".") * 1000)</f>
        <v>#VALUE!</v>
      </c>
    </row>
    <row r="312" spans="1:28" ht="15.75" hidden="1" customHeight="1">
      <c r="A312" s="3" t="s">
        <v>268</v>
      </c>
      <c r="B312" s="41">
        <v>42055</v>
      </c>
      <c r="C312" s="3" t="s">
        <v>35</v>
      </c>
      <c r="D312" s="3"/>
      <c r="E312" s="27" t="e">
        <f>IF(ISNUMBER('Неочищенные данные'!D333), 'Неочищенные данные'!D333 * 1000, SUBSTITUTE((SUBSTITUTE('Неочищенные данные'!D333, " ", "")), ",", ".") * 1000)</f>
        <v>#VALUE!</v>
      </c>
      <c r="F312" s="27" t="e">
        <f>IF(ISNUMBER('Неочищенные данные'!E333), 'Неочищенные данные'!E333 * 1000, SUBSTITUTE((SUBSTITUTE('Неочищенные данные'!E333, " ", "")), ",", ".") * 1000)</f>
        <v>#VALUE!</v>
      </c>
      <c r="G312" s="27" t="e">
        <f>IF(ISNUMBER('Неочищенные данные'!F333), 'Неочищенные данные'!F333 * 1000, SUBSTITUTE((SUBSTITUTE('Неочищенные данные'!F333, " ", "")), ",", ".") * 1000)</f>
        <v>#VALUE!</v>
      </c>
      <c r="H312" s="27" t="e">
        <f>IF(ISNUMBER('Неочищенные данные'!G333), 'Неочищенные данные'!G333 * 1000, SUBSTITUTE((SUBSTITUTE('Неочищенные данные'!G333, " ", "")), ",", ".") * 1000)</f>
        <v>#VALUE!</v>
      </c>
      <c r="I312" s="27" t="e">
        <f>IF(ISNUMBER('Неочищенные данные'!H333), 'Неочищенные данные'!H333 * 1000, SUBSTITUTE((SUBSTITUTE('Неочищенные данные'!H333, " ", "")), ",", ".") * 1000)</f>
        <v>#VALUE!</v>
      </c>
      <c r="J312" s="27" t="e">
        <f>IF(ISNUMBER('Неочищенные данные'!I333), 'Неочищенные данные'!I333 * 1000, SUBSTITUTE((SUBSTITUTE('Неочищенные данные'!I333, " ", "")), ",", ".") * 1000)</f>
        <v>#VALUE!</v>
      </c>
      <c r="K312" s="27" t="e">
        <f>IF(ISNUMBER('Неочищенные данные'!J333), 'Неочищенные данные'!J333 * 1000, SUBSTITUTE((SUBSTITUTE('Неочищенные данные'!J333, " ", "")), ",", ".") * 1000)</f>
        <v>#VALUE!</v>
      </c>
      <c r="L312" s="27" t="e">
        <f>IF(ISNUMBER('Неочищенные данные'!K333), 'Неочищенные данные'!K333 * 1000, SUBSTITUTE((SUBSTITUTE('Неочищенные данные'!K333, " ", "")), ",", ".") * 1000)</f>
        <v>#VALUE!</v>
      </c>
      <c r="M312" s="27" t="e">
        <f>IF(ISNUMBER('Неочищенные данные'!L333), 'Неочищенные данные'!L333 * 1000, SUBSTITUTE((SUBSTITUTE('Неочищенные данные'!L333, " ", "")), ",", ".") * 1000)</f>
        <v>#VALUE!</v>
      </c>
      <c r="N312" s="27" t="e">
        <f>IF(ISNUMBER('Неочищенные данные'!M333), 'Неочищенные данные'!M333 * 1000, SUBSTITUTE((SUBSTITUTE('Неочищенные данные'!M333, " ", "")), ",", ".") * 1000)</f>
        <v>#VALUE!</v>
      </c>
      <c r="O312" s="27" t="e">
        <f>IF(ISNUMBER('Неочищенные данные'!N333), 'Неочищенные данные'!N333 * 1000, SUBSTITUTE((SUBSTITUTE('Неочищенные данные'!N333, " ", "")), ",", ".") * 1000)</f>
        <v>#VALUE!</v>
      </c>
    </row>
    <row r="313" spans="1:28" ht="15.75" hidden="1" customHeight="1">
      <c r="A313" s="3" t="s">
        <v>209</v>
      </c>
      <c r="B313" s="41">
        <v>42626</v>
      </c>
      <c r="C313" s="3" t="s">
        <v>239</v>
      </c>
      <c r="D313" s="3"/>
      <c r="E313" s="27" t="e">
        <f>IF(ISNUMBER('Неочищенные данные'!D334), 'Неочищенные данные'!D334 * 1000, SUBSTITUTE((SUBSTITUTE('Неочищенные данные'!D334, " ", "")), ",", ".") * 1000)</f>
        <v>#VALUE!</v>
      </c>
      <c r="F313" s="27" t="e">
        <f>IF(ISNUMBER('Неочищенные данные'!E334), 'Неочищенные данные'!E334 * 1000, SUBSTITUTE((SUBSTITUTE('Неочищенные данные'!E334, " ", "")), ",", ".") * 1000)</f>
        <v>#VALUE!</v>
      </c>
      <c r="G313" s="27" t="e">
        <f>IF(ISNUMBER('Неочищенные данные'!F334), 'Неочищенные данные'!F334 * 1000, SUBSTITUTE((SUBSTITUTE('Неочищенные данные'!F334, " ", "")), ",", ".") * 1000)</f>
        <v>#VALUE!</v>
      </c>
      <c r="H313" s="27" t="e">
        <f>IF(ISNUMBER('Неочищенные данные'!G334), 'Неочищенные данные'!G334 * 1000, SUBSTITUTE((SUBSTITUTE('Неочищенные данные'!G334, " ", "")), ",", ".") * 1000)</f>
        <v>#VALUE!</v>
      </c>
      <c r="I313" s="27" t="e">
        <f>IF(ISNUMBER('Неочищенные данные'!H334), 'Неочищенные данные'!H334 * 1000, SUBSTITUTE((SUBSTITUTE('Неочищенные данные'!H334, " ", "")), ",", ".") * 1000)</f>
        <v>#VALUE!</v>
      </c>
      <c r="J313" s="27" t="e">
        <f>IF(ISNUMBER('Неочищенные данные'!I334), 'Неочищенные данные'!I334 * 1000, SUBSTITUTE((SUBSTITUTE('Неочищенные данные'!I334, " ", "")), ",", ".") * 1000)</f>
        <v>#VALUE!</v>
      </c>
      <c r="K313" s="27" t="e">
        <f>IF(ISNUMBER('Неочищенные данные'!J334), 'Неочищенные данные'!J334 * 1000, SUBSTITUTE((SUBSTITUTE('Неочищенные данные'!J334, " ", "")), ",", ".") * 1000)</f>
        <v>#VALUE!</v>
      </c>
      <c r="L313" s="27" t="e">
        <f>IF(ISNUMBER('Неочищенные данные'!K334), 'Неочищенные данные'!K334 * 1000, SUBSTITUTE((SUBSTITUTE('Неочищенные данные'!K334, " ", "")), ",", ".") * 1000)</f>
        <v>#VALUE!</v>
      </c>
      <c r="M313" s="27" t="e">
        <f>IF(ISNUMBER('Неочищенные данные'!L334), 'Неочищенные данные'!L334 * 1000, SUBSTITUTE((SUBSTITUTE('Неочищенные данные'!L334, " ", "")), ",", ".") * 1000)</f>
        <v>#VALUE!</v>
      </c>
      <c r="N313" s="27" t="e">
        <f>IF(ISNUMBER('Неочищенные данные'!M334), 'Неочищенные данные'!M334 * 1000, SUBSTITUTE((SUBSTITUTE('Неочищенные данные'!M334, " ", "")), ",", ".") * 1000)</f>
        <v>#VALUE!</v>
      </c>
      <c r="O313" s="27" t="e">
        <f>IF(ISNUMBER('Неочищенные данные'!N334), 'Неочищенные данные'!N334 * 1000, SUBSTITUTE((SUBSTITUTE('Неочищенные данные'!N334, " ", "")), ",", ".") * 1000)</f>
        <v>#VALUE!</v>
      </c>
    </row>
    <row r="314" spans="1:28" ht="15.75" customHeight="1">
      <c r="A314" s="3" t="s">
        <v>209</v>
      </c>
      <c r="B314" s="29">
        <v>42340</v>
      </c>
      <c r="C314" s="3" t="s">
        <v>37</v>
      </c>
      <c r="D314" s="3" t="e">
        <f ca="1">_xludf.IFNA(VLOOKUP(C314, Рейтинг!$A$2:$C$22, 3, FALSE), VLOOKUP(C314, Рейтинг!$B$2:$C$22, 2, FALSE))</f>
        <v>#NAME?</v>
      </c>
      <c r="E314" s="27">
        <f>IF(ISNUMBER('Неочищенные данные'!D335), 'Неочищенные данные'!D335 * 1000, SUBSTITUTE((SUBSTITUTE('Неочищенные данные'!D335, " ", "")), ",", ".") * 1000)</f>
        <v>1830952000</v>
      </c>
      <c r="F314" s="27" t="e">
        <f>IF(ISNUMBER('Неочищенные данные'!E335), 'Неочищенные данные'!E335 * 1000, SUBSTITUTE((SUBSTITUTE('Неочищенные данные'!E335, " ", "")), ",", ".") * 1000)</f>
        <v>#VALUE!</v>
      </c>
      <c r="G314" s="27">
        <f>IF(ISNUMBER('Неочищенные данные'!F335), 'Неочищенные данные'!F335 * 1000, SUBSTITUTE((SUBSTITUTE('Неочищенные данные'!F335, " ", "")), ",", ".") * 1000)</f>
        <v>18260105000</v>
      </c>
      <c r="H314" s="27">
        <f>IF(ISNUMBER('Неочищенные данные'!G335), 'Неочищенные данные'!G335 * 1000, SUBSTITUTE((SUBSTITUTE('Неочищенные данные'!G335, " ", "")), ",", ".") * 1000)</f>
        <v>0</v>
      </c>
      <c r="I314" s="27">
        <f>IF(ISNUMBER('Неочищенные данные'!H335), 'Неочищенные данные'!H335 * 1000, SUBSTITUTE((SUBSTITUTE('Неочищенные данные'!H335, " ", "")), ",", ".") * 1000)</f>
        <v>158609000</v>
      </c>
      <c r="J314" s="27">
        <f>IF(ISNUMBER('Неочищенные данные'!I335), 'Неочищенные данные'!I335 * 1000, SUBSTITUTE((SUBSTITUTE('Неочищенные данные'!I335, " ", "")), ",", ".") * 1000)</f>
        <v>16636608000</v>
      </c>
      <c r="K314" s="27" t="e">
        <f>IF(ISNUMBER('Неочищенные данные'!J335), 'Неочищенные данные'!J335 * 1000, SUBSTITUTE((SUBSTITUTE('Неочищенные данные'!J335, " ", "")), ",", ".") * 1000)</f>
        <v>#VALUE!</v>
      </c>
      <c r="L314" s="27">
        <f>IF(ISNUMBER('Неочищенные данные'!K335), 'Неочищенные данные'!K335 * 1000, SUBSTITUTE((SUBSTITUTE('Неочищенные данные'!K335, " ", "")), ",", ".") * 1000)</f>
        <v>1623497000</v>
      </c>
      <c r="M314" s="27">
        <f>IF(ISNUMBER('Неочищенные данные'!L335), 'Неочищенные данные'!L335 * 1000, SUBSTITUTE((SUBSTITUTE('Неочищенные данные'!L335, " ", "")), ",", ".") * 1000)</f>
        <v>547829000</v>
      </c>
      <c r="N314" s="27">
        <f>IF(ISNUMBER('Неочищенные данные'!M335), 'Неочищенные данные'!M335 * 1000, SUBSTITUTE((SUBSTITUTE('Неочищенные данные'!M335, " ", "")), ",", ".") * 1000)</f>
        <v>3884978000</v>
      </c>
      <c r="O314" s="27">
        <f>IF(ISNUMBER('Неочищенные данные'!N335), 'Неочищенные данные'!N335 * 1000, SUBSTITUTE((SUBSTITUTE('Неочищенные данные'!N335, " ", "")), ",", ".") * 1000)</f>
        <v>3275517000</v>
      </c>
      <c r="P314" s="1">
        <f>VLOOKUP(YEAR(B314), 'ИПЦ ГКС'!$B$5:$D$34, 3, TRUE)</f>
        <v>12.909999999999997</v>
      </c>
      <c r="Q314" s="28">
        <f>VLOOKUP(B314, RUONIA!A333:B2798, 2, FALSE)</f>
        <v>11.11</v>
      </c>
      <c r="R314" s="1">
        <f>VLOOKUP(B314, Treasury!$D$1:$G$3498, 2, FALSE)</f>
        <v>0.94</v>
      </c>
      <c r="S314" s="1">
        <f>VLOOKUP(B314, Treasury!$D$1:$G$3498, 3, FALSE)</f>
        <v>1.63</v>
      </c>
      <c r="T314" s="1">
        <f>VLOOKUP(B314, Treasury!$D$1:$G$3498, 4, FALSE)</f>
        <v>2.1800000000000002</v>
      </c>
      <c r="U314" s="1">
        <f>VLOOKUP(B314, 'OFZ Yield'!$A:$M, 5, FALSE)</f>
        <v>10.31</v>
      </c>
      <c r="V314" s="1">
        <f>VLOOKUP(B314, 'OFZ Yield'!$A:$M, 7, FALSE)</f>
        <v>10.18</v>
      </c>
      <c r="W314" s="1">
        <f>VLOOKUP(B314, 'OFZ Yield'!$A:$M, 9, FALSE)</f>
        <v>9.77</v>
      </c>
      <c r="X314" s="1" t="str">
        <f>VLOOKUP(B314, IMOEX!$A$1:$B$3284, 2, FALSE)</f>
        <v>1.770,13</v>
      </c>
      <c r="Y314" s="1">
        <f>M314 / L314</f>
        <v>0.33743764232394641</v>
      </c>
      <c r="Z314" s="1">
        <f>J314 / L314</f>
        <v>10.24739066348752</v>
      </c>
      <c r="AA314" s="1" t="e">
        <f ca="1">_xludf.IFNA(VLOOKUP(A314, 'Неочищенные данные'!A335:AI769, 35, FALSE), 0)</f>
        <v>#NAME?</v>
      </c>
      <c r="AB314" s="1">
        <f>IF(NOT(H314 = 0), 1, 0)</f>
        <v>0</v>
      </c>
    </row>
    <row r="315" spans="1:28" ht="15.75" hidden="1" customHeight="1">
      <c r="A315" s="3" t="s">
        <v>269</v>
      </c>
      <c r="B315" s="41">
        <v>41919</v>
      </c>
      <c r="C315" s="3" t="s">
        <v>239</v>
      </c>
      <c r="D315" s="3"/>
      <c r="E315" s="27" t="e">
        <f>IF(ISNUMBER('Неочищенные данные'!D336), 'Неочищенные данные'!D336 * 1000, SUBSTITUTE((SUBSTITUTE('Неочищенные данные'!D336, " ", "")), ",", ".") * 1000)</f>
        <v>#VALUE!</v>
      </c>
      <c r="F315" s="27" t="e">
        <f>IF(ISNUMBER('Неочищенные данные'!E336), 'Неочищенные данные'!E336 * 1000, SUBSTITUTE((SUBSTITUTE('Неочищенные данные'!E336, " ", "")), ",", ".") * 1000)</f>
        <v>#VALUE!</v>
      </c>
      <c r="G315" s="27" t="e">
        <f>IF(ISNUMBER('Неочищенные данные'!F336), 'Неочищенные данные'!F336 * 1000, SUBSTITUTE((SUBSTITUTE('Неочищенные данные'!F336, " ", "")), ",", ".") * 1000)</f>
        <v>#VALUE!</v>
      </c>
      <c r="H315" s="27" t="e">
        <f>IF(ISNUMBER('Неочищенные данные'!G336), 'Неочищенные данные'!G336 * 1000, SUBSTITUTE((SUBSTITUTE('Неочищенные данные'!G336, " ", "")), ",", ".") * 1000)</f>
        <v>#VALUE!</v>
      </c>
      <c r="I315" s="27" t="e">
        <f>IF(ISNUMBER('Неочищенные данные'!H336), 'Неочищенные данные'!H336 * 1000, SUBSTITUTE((SUBSTITUTE('Неочищенные данные'!H336, " ", "")), ",", ".") * 1000)</f>
        <v>#VALUE!</v>
      </c>
      <c r="J315" s="27" t="e">
        <f>IF(ISNUMBER('Неочищенные данные'!I336), 'Неочищенные данные'!I336 * 1000, SUBSTITUTE((SUBSTITUTE('Неочищенные данные'!I336, " ", "")), ",", ".") * 1000)</f>
        <v>#VALUE!</v>
      </c>
      <c r="K315" s="27" t="e">
        <f>IF(ISNUMBER('Неочищенные данные'!J336), 'Неочищенные данные'!J336 * 1000, SUBSTITUTE((SUBSTITUTE('Неочищенные данные'!J336, " ", "")), ",", ".") * 1000)</f>
        <v>#VALUE!</v>
      </c>
      <c r="L315" s="27" t="e">
        <f>IF(ISNUMBER('Неочищенные данные'!K336), 'Неочищенные данные'!K336 * 1000, SUBSTITUTE((SUBSTITUTE('Неочищенные данные'!K336, " ", "")), ",", ".") * 1000)</f>
        <v>#VALUE!</v>
      </c>
      <c r="M315" s="27" t="e">
        <f>IF(ISNUMBER('Неочищенные данные'!L336), 'Неочищенные данные'!L336 * 1000, SUBSTITUTE((SUBSTITUTE('Неочищенные данные'!L336, " ", "")), ",", ".") * 1000)</f>
        <v>#VALUE!</v>
      </c>
      <c r="N315" s="27" t="e">
        <f>IF(ISNUMBER('Неочищенные данные'!M336), 'Неочищенные данные'!M336 * 1000, SUBSTITUTE((SUBSTITUTE('Неочищенные данные'!M336, " ", "")), ",", ".") * 1000)</f>
        <v>#VALUE!</v>
      </c>
      <c r="O315" s="27" t="e">
        <f>IF(ISNUMBER('Неочищенные данные'!N336), 'Неочищенные данные'!N336 * 1000, SUBSTITUTE((SUBSTITUTE('Неочищенные данные'!N336, " ", "")), ",", ".") * 1000)</f>
        <v>#VALUE!</v>
      </c>
    </row>
    <row r="316" spans="1:28" ht="15.75" hidden="1" customHeight="1">
      <c r="A316" s="3" t="s">
        <v>269</v>
      </c>
      <c r="B316" s="41">
        <v>41463</v>
      </c>
      <c r="C316" s="3" t="s">
        <v>37</v>
      </c>
      <c r="D316" s="3"/>
      <c r="E316" s="27" t="e">
        <f>IF(ISNUMBER('Неочищенные данные'!D337), 'Неочищенные данные'!D337 * 1000, SUBSTITUTE((SUBSTITUTE('Неочищенные данные'!D337, " ", "")), ",", ".") * 1000)</f>
        <v>#VALUE!</v>
      </c>
      <c r="F316" s="27" t="e">
        <f>IF(ISNUMBER('Неочищенные данные'!E337), 'Неочищенные данные'!E337 * 1000, SUBSTITUTE((SUBSTITUTE('Неочищенные данные'!E337, " ", "")), ",", ".") * 1000)</f>
        <v>#VALUE!</v>
      </c>
      <c r="G316" s="27" t="e">
        <f>IF(ISNUMBER('Неочищенные данные'!F337), 'Неочищенные данные'!F337 * 1000, SUBSTITUTE((SUBSTITUTE('Неочищенные данные'!F337, " ", "")), ",", ".") * 1000)</f>
        <v>#VALUE!</v>
      </c>
      <c r="H316" s="27" t="e">
        <f>IF(ISNUMBER('Неочищенные данные'!G337), 'Неочищенные данные'!G337 * 1000, SUBSTITUTE((SUBSTITUTE('Неочищенные данные'!G337, " ", "")), ",", ".") * 1000)</f>
        <v>#VALUE!</v>
      </c>
      <c r="I316" s="27" t="e">
        <f>IF(ISNUMBER('Неочищенные данные'!H337), 'Неочищенные данные'!H337 * 1000, SUBSTITUTE((SUBSTITUTE('Неочищенные данные'!H337, " ", "")), ",", ".") * 1000)</f>
        <v>#VALUE!</v>
      </c>
      <c r="J316" s="27" t="e">
        <f>IF(ISNUMBER('Неочищенные данные'!I337), 'Неочищенные данные'!I337 * 1000, SUBSTITUTE((SUBSTITUTE('Неочищенные данные'!I337, " ", "")), ",", ".") * 1000)</f>
        <v>#VALUE!</v>
      </c>
      <c r="K316" s="27" t="e">
        <f>IF(ISNUMBER('Неочищенные данные'!J337), 'Неочищенные данные'!J337 * 1000, SUBSTITUTE((SUBSTITUTE('Неочищенные данные'!J337, " ", "")), ",", ".") * 1000)</f>
        <v>#VALUE!</v>
      </c>
      <c r="L316" s="27" t="e">
        <f>IF(ISNUMBER('Неочищенные данные'!K337), 'Неочищенные данные'!K337 * 1000, SUBSTITUTE((SUBSTITUTE('Неочищенные данные'!K337, " ", "")), ",", ".") * 1000)</f>
        <v>#VALUE!</v>
      </c>
      <c r="M316" s="27" t="e">
        <f>IF(ISNUMBER('Неочищенные данные'!L337), 'Неочищенные данные'!L337 * 1000, SUBSTITUTE((SUBSTITUTE('Неочищенные данные'!L337, " ", "")), ",", ".") * 1000)</f>
        <v>#VALUE!</v>
      </c>
      <c r="N316" s="27" t="e">
        <f>IF(ISNUMBER('Неочищенные данные'!M337), 'Неочищенные данные'!M337 * 1000, SUBSTITUTE((SUBSTITUTE('Неочищенные данные'!M337, " ", "")), ",", ".") * 1000)</f>
        <v>#VALUE!</v>
      </c>
      <c r="O316" s="27" t="e">
        <f>IF(ISNUMBER('Неочищенные данные'!N337), 'Неочищенные данные'!N337 * 1000, SUBSTITUTE((SUBSTITUTE('Неочищенные данные'!N337, " ", "")), ",", ".") * 1000)</f>
        <v>#VALUE!</v>
      </c>
    </row>
    <row r="317" spans="1:28" ht="15.75" hidden="1" customHeight="1">
      <c r="A317" s="3" t="s">
        <v>269</v>
      </c>
      <c r="B317" s="41">
        <v>41069</v>
      </c>
      <c r="C317" s="3" t="s">
        <v>37</v>
      </c>
      <c r="D317" s="3"/>
      <c r="E317" s="27" t="e">
        <f>IF(ISNUMBER('Неочищенные данные'!D338), 'Неочищенные данные'!D338 * 1000, SUBSTITUTE((SUBSTITUTE('Неочищенные данные'!D338, " ", "")), ",", ".") * 1000)</f>
        <v>#VALUE!</v>
      </c>
      <c r="F317" s="27" t="e">
        <f>IF(ISNUMBER('Неочищенные данные'!E338), 'Неочищенные данные'!E338 * 1000, SUBSTITUTE((SUBSTITUTE('Неочищенные данные'!E338, " ", "")), ",", ".") * 1000)</f>
        <v>#VALUE!</v>
      </c>
      <c r="G317" s="27" t="e">
        <f>IF(ISNUMBER('Неочищенные данные'!F338), 'Неочищенные данные'!F338 * 1000, SUBSTITUTE((SUBSTITUTE('Неочищенные данные'!F338, " ", "")), ",", ".") * 1000)</f>
        <v>#VALUE!</v>
      </c>
      <c r="H317" s="27" t="e">
        <f>IF(ISNUMBER('Неочищенные данные'!G338), 'Неочищенные данные'!G338 * 1000, SUBSTITUTE((SUBSTITUTE('Неочищенные данные'!G338, " ", "")), ",", ".") * 1000)</f>
        <v>#VALUE!</v>
      </c>
      <c r="I317" s="27" t="e">
        <f>IF(ISNUMBER('Неочищенные данные'!H338), 'Неочищенные данные'!H338 * 1000, SUBSTITUTE((SUBSTITUTE('Неочищенные данные'!H338, " ", "")), ",", ".") * 1000)</f>
        <v>#VALUE!</v>
      </c>
      <c r="J317" s="27" t="e">
        <f>IF(ISNUMBER('Неочищенные данные'!I338), 'Неочищенные данные'!I338 * 1000, SUBSTITUTE((SUBSTITUTE('Неочищенные данные'!I338, " ", "")), ",", ".") * 1000)</f>
        <v>#VALUE!</v>
      </c>
      <c r="K317" s="27" t="e">
        <f>IF(ISNUMBER('Неочищенные данные'!J338), 'Неочищенные данные'!J338 * 1000, SUBSTITUTE((SUBSTITUTE('Неочищенные данные'!J338, " ", "")), ",", ".") * 1000)</f>
        <v>#VALUE!</v>
      </c>
      <c r="L317" s="27" t="e">
        <f>IF(ISNUMBER('Неочищенные данные'!K338), 'Неочищенные данные'!K338 * 1000, SUBSTITUTE((SUBSTITUTE('Неочищенные данные'!K338, " ", "")), ",", ".") * 1000)</f>
        <v>#VALUE!</v>
      </c>
      <c r="M317" s="27" t="e">
        <f>IF(ISNUMBER('Неочищенные данные'!L338), 'Неочищенные данные'!L338 * 1000, SUBSTITUTE((SUBSTITUTE('Неочищенные данные'!L338, " ", "")), ",", ".") * 1000)</f>
        <v>#VALUE!</v>
      </c>
      <c r="N317" s="27" t="e">
        <f>IF(ISNUMBER('Неочищенные данные'!M338), 'Неочищенные данные'!M338 * 1000, SUBSTITUTE((SUBSTITUTE('Неочищенные данные'!M338, " ", "")), ",", ".") * 1000)</f>
        <v>#VALUE!</v>
      </c>
      <c r="O317" s="27" t="e">
        <f>IF(ISNUMBER('Неочищенные данные'!N338), 'Неочищенные данные'!N338 * 1000, SUBSTITUTE((SUBSTITUTE('Неочищенные данные'!N338, " ", "")), ",", ".") * 1000)</f>
        <v>#VALUE!</v>
      </c>
    </row>
    <row r="318" spans="1:28" ht="15.75" hidden="1" customHeight="1">
      <c r="A318" s="3" t="s">
        <v>269</v>
      </c>
      <c r="B318" s="42">
        <v>40843</v>
      </c>
      <c r="C318" s="3" t="s">
        <v>37</v>
      </c>
      <c r="D318" s="3"/>
      <c r="E318" s="27" t="e">
        <f>IF(ISNUMBER('Неочищенные данные'!D339), 'Неочищенные данные'!D339 * 1000, SUBSTITUTE((SUBSTITUTE('Неочищенные данные'!D339, " ", "")), ",", ".") * 1000)</f>
        <v>#VALUE!</v>
      </c>
      <c r="F318" s="27" t="e">
        <f>IF(ISNUMBER('Неочищенные данные'!E339), 'Неочищенные данные'!E339 * 1000, SUBSTITUTE((SUBSTITUTE('Неочищенные данные'!E339, " ", "")), ",", ".") * 1000)</f>
        <v>#VALUE!</v>
      </c>
      <c r="G318" s="27" t="e">
        <f>IF(ISNUMBER('Неочищенные данные'!F339), 'Неочищенные данные'!F339 * 1000, SUBSTITUTE((SUBSTITUTE('Неочищенные данные'!F339, " ", "")), ",", ".") * 1000)</f>
        <v>#VALUE!</v>
      </c>
      <c r="H318" s="27" t="e">
        <f>IF(ISNUMBER('Неочищенные данные'!G339), 'Неочищенные данные'!G339 * 1000, SUBSTITUTE((SUBSTITUTE('Неочищенные данные'!G339, " ", "")), ",", ".") * 1000)</f>
        <v>#VALUE!</v>
      </c>
      <c r="I318" s="27" t="e">
        <f>IF(ISNUMBER('Неочищенные данные'!H339), 'Неочищенные данные'!H339 * 1000, SUBSTITUTE((SUBSTITUTE('Неочищенные данные'!H339, " ", "")), ",", ".") * 1000)</f>
        <v>#VALUE!</v>
      </c>
      <c r="J318" s="27" t="e">
        <f>IF(ISNUMBER('Неочищенные данные'!I339), 'Неочищенные данные'!I339 * 1000, SUBSTITUTE((SUBSTITUTE('Неочищенные данные'!I339, " ", "")), ",", ".") * 1000)</f>
        <v>#VALUE!</v>
      </c>
      <c r="K318" s="27" t="e">
        <f>IF(ISNUMBER('Неочищенные данные'!J339), 'Неочищенные данные'!J339 * 1000, SUBSTITUTE((SUBSTITUTE('Неочищенные данные'!J339, " ", "")), ",", ".") * 1000)</f>
        <v>#VALUE!</v>
      </c>
      <c r="L318" s="27" t="e">
        <f>IF(ISNUMBER('Неочищенные данные'!K339), 'Неочищенные данные'!K339 * 1000, SUBSTITUTE((SUBSTITUTE('Неочищенные данные'!K339, " ", "")), ",", ".") * 1000)</f>
        <v>#VALUE!</v>
      </c>
      <c r="M318" s="27" t="e">
        <f>IF(ISNUMBER('Неочищенные данные'!L339), 'Неочищенные данные'!L339 * 1000, SUBSTITUTE((SUBSTITUTE('Неочищенные данные'!L339, " ", "")), ",", ".") * 1000)</f>
        <v>#VALUE!</v>
      </c>
      <c r="N318" s="27" t="e">
        <f>IF(ISNUMBER('Неочищенные данные'!M339), 'Неочищенные данные'!M339 * 1000, SUBSTITUTE((SUBSTITUTE('Неочищенные данные'!M339, " ", "")), ",", ".") * 1000)</f>
        <v>#VALUE!</v>
      </c>
      <c r="O318" s="27" t="e">
        <f>IF(ISNUMBER('Неочищенные данные'!N339), 'Неочищенные данные'!N339 * 1000, SUBSTITUTE((SUBSTITUTE('Неочищенные данные'!N339, " ", "")), ",", ".") * 1000)</f>
        <v>#VALUE!</v>
      </c>
    </row>
    <row r="319" spans="1:28" ht="15.75" hidden="1" customHeight="1">
      <c r="A319" s="3" t="s">
        <v>269</v>
      </c>
      <c r="B319" s="42">
        <v>40834</v>
      </c>
      <c r="C319" s="3" t="s">
        <v>37</v>
      </c>
      <c r="D319" s="3"/>
      <c r="E319" s="27" t="e">
        <f>IF(ISNUMBER('Неочищенные данные'!D340), 'Неочищенные данные'!D340 * 1000, SUBSTITUTE((SUBSTITUTE('Неочищенные данные'!D340, " ", "")), ",", ".") * 1000)</f>
        <v>#VALUE!</v>
      </c>
      <c r="F319" s="27" t="e">
        <f>IF(ISNUMBER('Неочищенные данные'!E340), 'Неочищенные данные'!E340 * 1000, SUBSTITUTE((SUBSTITUTE('Неочищенные данные'!E340, " ", "")), ",", ".") * 1000)</f>
        <v>#VALUE!</v>
      </c>
      <c r="G319" s="27" t="e">
        <f>IF(ISNUMBER('Неочищенные данные'!F340), 'Неочищенные данные'!F340 * 1000, SUBSTITUTE((SUBSTITUTE('Неочищенные данные'!F340, " ", "")), ",", ".") * 1000)</f>
        <v>#VALUE!</v>
      </c>
      <c r="H319" s="27" t="e">
        <f>IF(ISNUMBER('Неочищенные данные'!G340), 'Неочищенные данные'!G340 * 1000, SUBSTITUTE((SUBSTITUTE('Неочищенные данные'!G340, " ", "")), ",", ".") * 1000)</f>
        <v>#VALUE!</v>
      </c>
      <c r="I319" s="27" t="e">
        <f>IF(ISNUMBER('Неочищенные данные'!H340), 'Неочищенные данные'!H340 * 1000, SUBSTITUTE((SUBSTITUTE('Неочищенные данные'!H340, " ", "")), ",", ".") * 1000)</f>
        <v>#VALUE!</v>
      </c>
      <c r="J319" s="27" t="e">
        <f>IF(ISNUMBER('Неочищенные данные'!I340), 'Неочищенные данные'!I340 * 1000, SUBSTITUTE((SUBSTITUTE('Неочищенные данные'!I340, " ", "")), ",", ".") * 1000)</f>
        <v>#VALUE!</v>
      </c>
      <c r="K319" s="27" t="e">
        <f>IF(ISNUMBER('Неочищенные данные'!J340), 'Неочищенные данные'!J340 * 1000, SUBSTITUTE((SUBSTITUTE('Неочищенные данные'!J340, " ", "")), ",", ".") * 1000)</f>
        <v>#VALUE!</v>
      </c>
      <c r="L319" s="27" t="e">
        <f>IF(ISNUMBER('Неочищенные данные'!K340), 'Неочищенные данные'!K340 * 1000, SUBSTITUTE((SUBSTITUTE('Неочищенные данные'!K340, " ", "")), ",", ".") * 1000)</f>
        <v>#VALUE!</v>
      </c>
      <c r="M319" s="27" t="e">
        <f>IF(ISNUMBER('Неочищенные данные'!L340), 'Неочищенные данные'!L340 * 1000, SUBSTITUTE((SUBSTITUTE('Неочищенные данные'!L340, " ", "")), ",", ".") * 1000)</f>
        <v>#VALUE!</v>
      </c>
      <c r="N319" s="27" t="e">
        <f>IF(ISNUMBER('Неочищенные данные'!M340), 'Неочищенные данные'!M340 * 1000, SUBSTITUTE((SUBSTITUTE('Неочищенные данные'!M340, " ", "")), ",", ".") * 1000)</f>
        <v>#VALUE!</v>
      </c>
      <c r="O319" s="27" t="e">
        <f>IF(ISNUMBER('Неочищенные данные'!N340), 'Неочищенные данные'!N340 * 1000, SUBSTITUTE((SUBSTITUTE('Неочищенные данные'!N340, " ", "")), ",", ".") * 1000)</f>
        <v>#VALUE!</v>
      </c>
    </row>
    <row r="320" spans="1:28" ht="15.75" hidden="1" customHeight="1">
      <c r="A320" s="3" t="s">
        <v>269</v>
      </c>
      <c r="B320" s="41">
        <v>40652</v>
      </c>
      <c r="C320" s="3" t="s">
        <v>37</v>
      </c>
      <c r="D320" s="3"/>
      <c r="E320" s="27" t="e">
        <f>IF(ISNUMBER('Неочищенные данные'!D341), 'Неочищенные данные'!D341 * 1000, SUBSTITUTE((SUBSTITUTE('Неочищенные данные'!D341, " ", "")), ",", ".") * 1000)</f>
        <v>#VALUE!</v>
      </c>
      <c r="F320" s="27" t="e">
        <f>IF(ISNUMBER('Неочищенные данные'!E341), 'Неочищенные данные'!E341 * 1000, SUBSTITUTE((SUBSTITUTE('Неочищенные данные'!E341, " ", "")), ",", ".") * 1000)</f>
        <v>#VALUE!</v>
      </c>
      <c r="G320" s="27" t="e">
        <f>IF(ISNUMBER('Неочищенные данные'!F341), 'Неочищенные данные'!F341 * 1000, SUBSTITUTE((SUBSTITUTE('Неочищенные данные'!F341, " ", "")), ",", ".") * 1000)</f>
        <v>#VALUE!</v>
      </c>
      <c r="H320" s="27" t="e">
        <f>IF(ISNUMBER('Неочищенные данные'!G341), 'Неочищенные данные'!G341 * 1000, SUBSTITUTE((SUBSTITUTE('Неочищенные данные'!G341, " ", "")), ",", ".") * 1000)</f>
        <v>#VALUE!</v>
      </c>
      <c r="I320" s="27" t="e">
        <f>IF(ISNUMBER('Неочищенные данные'!H341), 'Неочищенные данные'!H341 * 1000, SUBSTITUTE((SUBSTITUTE('Неочищенные данные'!H341, " ", "")), ",", ".") * 1000)</f>
        <v>#VALUE!</v>
      </c>
      <c r="J320" s="27" t="e">
        <f>IF(ISNUMBER('Неочищенные данные'!I341), 'Неочищенные данные'!I341 * 1000, SUBSTITUTE((SUBSTITUTE('Неочищенные данные'!I341, " ", "")), ",", ".") * 1000)</f>
        <v>#VALUE!</v>
      </c>
      <c r="K320" s="27" t="e">
        <f>IF(ISNUMBER('Неочищенные данные'!J341), 'Неочищенные данные'!J341 * 1000, SUBSTITUTE((SUBSTITUTE('Неочищенные данные'!J341, " ", "")), ",", ".") * 1000)</f>
        <v>#VALUE!</v>
      </c>
      <c r="L320" s="27" t="e">
        <f>IF(ISNUMBER('Неочищенные данные'!K341), 'Неочищенные данные'!K341 * 1000, SUBSTITUTE((SUBSTITUTE('Неочищенные данные'!K341, " ", "")), ",", ".") * 1000)</f>
        <v>#VALUE!</v>
      </c>
      <c r="M320" s="27" t="e">
        <f>IF(ISNUMBER('Неочищенные данные'!L341), 'Неочищенные данные'!L341 * 1000, SUBSTITUTE((SUBSTITUTE('Неочищенные данные'!L341, " ", "")), ",", ".") * 1000)</f>
        <v>#VALUE!</v>
      </c>
      <c r="N320" s="27" t="e">
        <f>IF(ISNUMBER('Неочищенные данные'!M341), 'Неочищенные данные'!M341 * 1000, SUBSTITUTE((SUBSTITUTE('Неочищенные данные'!M341, " ", "")), ",", ".") * 1000)</f>
        <v>#VALUE!</v>
      </c>
      <c r="O320" s="27" t="e">
        <f>IF(ISNUMBER('Неочищенные данные'!N341), 'Неочищенные данные'!N341 * 1000, SUBSTITUTE((SUBSTITUTE('Неочищенные данные'!N341, " ", "")), ",", ".") * 1000)</f>
        <v>#VALUE!</v>
      </c>
    </row>
    <row r="321" spans="1:15" ht="15.75" hidden="1" customHeight="1">
      <c r="A321" s="3" t="s">
        <v>270</v>
      </c>
      <c r="B321" s="41">
        <v>40204</v>
      </c>
      <c r="C321" s="3" t="s">
        <v>239</v>
      </c>
      <c r="D321" s="3"/>
      <c r="E321" s="27" t="e">
        <f>IF(ISNUMBER('Неочищенные данные'!D342), 'Неочищенные данные'!D342 * 1000, SUBSTITUTE((SUBSTITUTE('Неочищенные данные'!D342, " ", "")), ",", ".") * 1000)</f>
        <v>#VALUE!</v>
      </c>
      <c r="F321" s="27" t="e">
        <f>IF(ISNUMBER('Неочищенные данные'!E342), 'Неочищенные данные'!E342 * 1000, SUBSTITUTE((SUBSTITUTE('Неочищенные данные'!E342, " ", "")), ",", ".") * 1000)</f>
        <v>#VALUE!</v>
      </c>
      <c r="G321" s="27" t="e">
        <f>IF(ISNUMBER('Неочищенные данные'!F342), 'Неочищенные данные'!F342 * 1000, SUBSTITUTE((SUBSTITUTE('Неочищенные данные'!F342, " ", "")), ",", ".") * 1000)</f>
        <v>#VALUE!</v>
      </c>
      <c r="H321" s="27" t="e">
        <f>IF(ISNUMBER('Неочищенные данные'!G342), 'Неочищенные данные'!G342 * 1000, SUBSTITUTE((SUBSTITUTE('Неочищенные данные'!G342, " ", "")), ",", ".") * 1000)</f>
        <v>#VALUE!</v>
      </c>
      <c r="I321" s="27" t="e">
        <f>IF(ISNUMBER('Неочищенные данные'!H342), 'Неочищенные данные'!H342 * 1000, SUBSTITUTE((SUBSTITUTE('Неочищенные данные'!H342, " ", "")), ",", ".") * 1000)</f>
        <v>#VALUE!</v>
      </c>
      <c r="J321" s="27" t="e">
        <f>IF(ISNUMBER('Неочищенные данные'!I342), 'Неочищенные данные'!I342 * 1000, SUBSTITUTE((SUBSTITUTE('Неочищенные данные'!I342, " ", "")), ",", ".") * 1000)</f>
        <v>#VALUE!</v>
      </c>
      <c r="K321" s="27" t="e">
        <f>IF(ISNUMBER('Неочищенные данные'!J342), 'Неочищенные данные'!J342 * 1000, SUBSTITUTE((SUBSTITUTE('Неочищенные данные'!J342, " ", "")), ",", ".") * 1000)</f>
        <v>#VALUE!</v>
      </c>
      <c r="L321" s="27" t="e">
        <f>IF(ISNUMBER('Неочищенные данные'!K342), 'Неочищенные данные'!K342 * 1000, SUBSTITUTE((SUBSTITUTE('Неочищенные данные'!K342, " ", "")), ",", ".") * 1000)</f>
        <v>#VALUE!</v>
      </c>
      <c r="M321" s="27" t="e">
        <f>IF(ISNUMBER('Неочищенные данные'!L342), 'Неочищенные данные'!L342 * 1000, SUBSTITUTE((SUBSTITUTE('Неочищенные данные'!L342, " ", "")), ",", ".") * 1000)</f>
        <v>#VALUE!</v>
      </c>
      <c r="N321" s="27" t="e">
        <f>IF(ISNUMBER('Неочищенные данные'!M342), 'Неочищенные данные'!M342 * 1000, SUBSTITUTE((SUBSTITUTE('Неочищенные данные'!M342, " ", "")), ",", ".") * 1000)</f>
        <v>#VALUE!</v>
      </c>
      <c r="O321" s="27" t="e">
        <f>IF(ISNUMBER('Неочищенные данные'!N342), 'Неочищенные данные'!N342 * 1000, SUBSTITUTE((SUBSTITUTE('Неочищенные данные'!N342, " ", "")), ",", ".") * 1000)</f>
        <v>#VALUE!</v>
      </c>
    </row>
    <row r="322" spans="1:15" ht="15.75" hidden="1" customHeight="1">
      <c r="A322" s="3" t="s">
        <v>270</v>
      </c>
      <c r="B322" s="42">
        <v>39768</v>
      </c>
      <c r="C322" s="3" t="s">
        <v>242</v>
      </c>
      <c r="D322" s="3"/>
      <c r="E322" s="27" t="e">
        <f>IF(ISNUMBER('Неочищенные данные'!D343), 'Неочищенные данные'!D343 * 1000, SUBSTITUTE((SUBSTITUTE('Неочищенные данные'!D343, " ", "")), ",", ".") * 1000)</f>
        <v>#VALUE!</v>
      </c>
      <c r="F322" s="27" t="e">
        <f>IF(ISNUMBER('Неочищенные данные'!E343), 'Неочищенные данные'!E343 * 1000, SUBSTITUTE((SUBSTITUTE('Неочищенные данные'!E343, " ", "")), ",", ".") * 1000)</f>
        <v>#VALUE!</v>
      </c>
      <c r="G322" s="27" t="e">
        <f>IF(ISNUMBER('Неочищенные данные'!F343), 'Неочищенные данные'!F343 * 1000, SUBSTITUTE((SUBSTITUTE('Неочищенные данные'!F343, " ", "")), ",", ".") * 1000)</f>
        <v>#VALUE!</v>
      </c>
      <c r="H322" s="27" t="e">
        <f>IF(ISNUMBER('Неочищенные данные'!G343), 'Неочищенные данные'!G343 * 1000, SUBSTITUTE((SUBSTITUTE('Неочищенные данные'!G343, " ", "")), ",", ".") * 1000)</f>
        <v>#VALUE!</v>
      </c>
      <c r="I322" s="27" t="e">
        <f>IF(ISNUMBER('Неочищенные данные'!H343), 'Неочищенные данные'!H343 * 1000, SUBSTITUTE((SUBSTITUTE('Неочищенные данные'!H343, " ", "")), ",", ".") * 1000)</f>
        <v>#VALUE!</v>
      </c>
      <c r="J322" s="27" t="e">
        <f>IF(ISNUMBER('Неочищенные данные'!I343), 'Неочищенные данные'!I343 * 1000, SUBSTITUTE((SUBSTITUTE('Неочищенные данные'!I343, " ", "")), ",", ".") * 1000)</f>
        <v>#VALUE!</v>
      </c>
      <c r="K322" s="27" t="e">
        <f>IF(ISNUMBER('Неочищенные данные'!J343), 'Неочищенные данные'!J343 * 1000, SUBSTITUTE((SUBSTITUTE('Неочищенные данные'!J343, " ", "")), ",", ".") * 1000)</f>
        <v>#VALUE!</v>
      </c>
      <c r="L322" s="27" t="e">
        <f>IF(ISNUMBER('Неочищенные данные'!K343), 'Неочищенные данные'!K343 * 1000, SUBSTITUTE((SUBSTITUTE('Неочищенные данные'!K343, " ", "")), ",", ".") * 1000)</f>
        <v>#VALUE!</v>
      </c>
      <c r="M322" s="27" t="e">
        <f>IF(ISNUMBER('Неочищенные данные'!L343), 'Неочищенные данные'!L343 * 1000, SUBSTITUTE((SUBSTITUTE('Неочищенные данные'!L343, " ", "")), ",", ".") * 1000)</f>
        <v>#VALUE!</v>
      </c>
      <c r="N322" s="27" t="e">
        <f>IF(ISNUMBER('Неочищенные данные'!M343), 'Неочищенные данные'!M343 * 1000, SUBSTITUTE((SUBSTITUTE('Неочищенные данные'!M343, " ", "")), ",", ".") * 1000)</f>
        <v>#VALUE!</v>
      </c>
      <c r="O322" s="27" t="e">
        <f>IF(ISNUMBER('Неочищенные данные'!N343), 'Неочищенные данные'!N343 * 1000, SUBSTITUTE((SUBSTITUTE('Неочищенные данные'!N343, " ", "")), ",", ".") * 1000)</f>
        <v>#VALUE!</v>
      </c>
    </row>
    <row r="323" spans="1:15" ht="15.75" hidden="1" customHeight="1">
      <c r="A323" s="3" t="s">
        <v>271</v>
      </c>
      <c r="B323" s="41">
        <v>40204</v>
      </c>
      <c r="C323" s="3" t="s">
        <v>239</v>
      </c>
      <c r="D323" s="3"/>
      <c r="E323" s="27" t="e">
        <f>IF(ISNUMBER('Неочищенные данные'!D344), 'Неочищенные данные'!D344 * 1000, SUBSTITUTE((SUBSTITUTE('Неочищенные данные'!D344, " ", "")), ",", ".") * 1000)</f>
        <v>#VALUE!</v>
      </c>
      <c r="F323" s="27" t="e">
        <f>IF(ISNUMBER('Неочищенные данные'!E344), 'Неочищенные данные'!E344 * 1000, SUBSTITUTE((SUBSTITUTE('Неочищенные данные'!E344, " ", "")), ",", ".") * 1000)</f>
        <v>#VALUE!</v>
      </c>
      <c r="G323" s="27" t="e">
        <f>IF(ISNUMBER('Неочищенные данные'!F344), 'Неочищенные данные'!F344 * 1000, SUBSTITUTE((SUBSTITUTE('Неочищенные данные'!F344, " ", "")), ",", ".") * 1000)</f>
        <v>#VALUE!</v>
      </c>
      <c r="H323" s="27" t="e">
        <f>IF(ISNUMBER('Неочищенные данные'!G344), 'Неочищенные данные'!G344 * 1000, SUBSTITUTE((SUBSTITUTE('Неочищенные данные'!G344, " ", "")), ",", ".") * 1000)</f>
        <v>#VALUE!</v>
      </c>
      <c r="I323" s="27" t="e">
        <f>IF(ISNUMBER('Неочищенные данные'!H344), 'Неочищенные данные'!H344 * 1000, SUBSTITUTE((SUBSTITUTE('Неочищенные данные'!H344, " ", "")), ",", ".") * 1000)</f>
        <v>#VALUE!</v>
      </c>
      <c r="J323" s="27" t="e">
        <f>IF(ISNUMBER('Неочищенные данные'!I344), 'Неочищенные данные'!I344 * 1000, SUBSTITUTE((SUBSTITUTE('Неочищенные данные'!I344, " ", "")), ",", ".") * 1000)</f>
        <v>#VALUE!</v>
      </c>
      <c r="K323" s="27" t="e">
        <f>IF(ISNUMBER('Неочищенные данные'!J344), 'Неочищенные данные'!J344 * 1000, SUBSTITUTE((SUBSTITUTE('Неочищенные данные'!J344, " ", "")), ",", ".") * 1000)</f>
        <v>#VALUE!</v>
      </c>
      <c r="L323" s="27" t="e">
        <f>IF(ISNUMBER('Неочищенные данные'!K344), 'Неочищенные данные'!K344 * 1000, SUBSTITUTE((SUBSTITUTE('Неочищенные данные'!K344, " ", "")), ",", ".") * 1000)</f>
        <v>#VALUE!</v>
      </c>
      <c r="M323" s="27" t="e">
        <f>IF(ISNUMBER('Неочищенные данные'!L344), 'Неочищенные данные'!L344 * 1000, SUBSTITUTE((SUBSTITUTE('Неочищенные данные'!L344, " ", "")), ",", ".") * 1000)</f>
        <v>#VALUE!</v>
      </c>
      <c r="N323" s="27" t="e">
        <f>IF(ISNUMBER('Неочищенные данные'!M344), 'Неочищенные данные'!M344 * 1000, SUBSTITUTE((SUBSTITUTE('Неочищенные данные'!M344, " ", "")), ",", ".") * 1000)</f>
        <v>#VALUE!</v>
      </c>
      <c r="O323" s="27" t="e">
        <f>IF(ISNUMBER('Неочищенные данные'!N344), 'Неочищенные данные'!N344 * 1000, SUBSTITUTE((SUBSTITUTE('Неочищенные данные'!N344, " ", "")), ",", ".") * 1000)</f>
        <v>#VALUE!</v>
      </c>
    </row>
    <row r="324" spans="1:15" ht="15.75" hidden="1" customHeight="1">
      <c r="A324" s="3" t="s">
        <v>271</v>
      </c>
      <c r="B324" s="42">
        <v>39768</v>
      </c>
      <c r="C324" s="3" t="s">
        <v>242</v>
      </c>
      <c r="D324" s="3"/>
      <c r="E324" s="27" t="e">
        <f>IF(ISNUMBER('Неочищенные данные'!D345), 'Неочищенные данные'!D345 * 1000, SUBSTITUTE((SUBSTITUTE('Неочищенные данные'!D345, " ", "")), ",", ".") * 1000)</f>
        <v>#VALUE!</v>
      </c>
      <c r="F324" s="27" t="e">
        <f>IF(ISNUMBER('Неочищенные данные'!E345), 'Неочищенные данные'!E345 * 1000, SUBSTITUTE((SUBSTITUTE('Неочищенные данные'!E345, " ", "")), ",", ".") * 1000)</f>
        <v>#VALUE!</v>
      </c>
      <c r="G324" s="27" t="e">
        <f>IF(ISNUMBER('Неочищенные данные'!F345), 'Неочищенные данные'!F345 * 1000, SUBSTITUTE((SUBSTITUTE('Неочищенные данные'!F345, " ", "")), ",", ".") * 1000)</f>
        <v>#VALUE!</v>
      </c>
      <c r="H324" s="27" t="e">
        <f>IF(ISNUMBER('Неочищенные данные'!G345), 'Неочищенные данные'!G345 * 1000, SUBSTITUTE((SUBSTITUTE('Неочищенные данные'!G345, " ", "")), ",", ".") * 1000)</f>
        <v>#VALUE!</v>
      </c>
      <c r="I324" s="27" t="e">
        <f>IF(ISNUMBER('Неочищенные данные'!H345), 'Неочищенные данные'!H345 * 1000, SUBSTITUTE((SUBSTITUTE('Неочищенные данные'!H345, " ", "")), ",", ".") * 1000)</f>
        <v>#VALUE!</v>
      </c>
      <c r="J324" s="27" t="e">
        <f>IF(ISNUMBER('Неочищенные данные'!I345), 'Неочищенные данные'!I345 * 1000, SUBSTITUTE((SUBSTITUTE('Неочищенные данные'!I345, " ", "")), ",", ".") * 1000)</f>
        <v>#VALUE!</v>
      </c>
      <c r="K324" s="27" t="e">
        <f>IF(ISNUMBER('Неочищенные данные'!J345), 'Неочищенные данные'!J345 * 1000, SUBSTITUTE((SUBSTITUTE('Неочищенные данные'!J345, " ", "")), ",", ".") * 1000)</f>
        <v>#VALUE!</v>
      </c>
      <c r="L324" s="27" t="e">
        <f>IF(ISNUMBER('Неочищенные данные'!K345), 'Неочищенные данные'!K345 * 1000, SUBSTITUTE((SUBSTITUTE('Неочищенные данные'!K345, " ", "")), ",", ".") * 1000)</f>
        <v>#VALUE!</v>
      </c>
      <c r="M324" s="27" t="e">
        <f>IF(ISNUMBER('Неочищенные данные'!L345), 'Неочищенные данные'!L345 * 1000, SUBSTITUTE((SUBSTITUTE('Неочищенные данные'!L345, " ", "")), ",", ".") * 1000)</f>
        <v>#VALUE!</v>
      </c>
      <c r="N324" s="27" t="e">
        <f>IF(ISNUMBER('Неочищенные данные'!M345), 'Неочищенные данные'!M345 * 1000, SUBSTITUTE((SUBSTITUTE('Неочищенные данные'!M345, " ", "")), ",", ".") * 1000)</f>
        <v>#VALUE!</v>
      </c>
      <c r="O324" s="27" t="e">
        <f>IF(ISNUMBER('Неочищенные данные'!N345), 'Неочищенные данные'!N345 * 1000, SUBSTITUTE((SUBSTITUTE('Неочищенные данные'!N345, " ", "")), ",", ".") * 1000)</f>
        <v>#VALUE!</v>
      </c>
    </row>
    <row r="325" spans="1:15" ht="15.75" hidden="1" customHeight="1">
      <c r="A325" s="3" t="s">
        <v>272</v>
      </c>
      <c r="B325" s="41">
        <v>42124</v>
      </c>
      <c r="C325" s="3" t="s">
        <v>239</v>
      </c>
      <c r="D325" s="3"/>
      <c r="E325" s="27" t="e">
        <f>IF(ISNUMBER('Неочищенные данные'!D346), 'Неочищенные данные'!D346 * 1000, SUBSTITUTE((SUBSTITUTE('Неочищенные данные'!D346, " ", "")), ",", ".") * 1000)</f>
        <v>#VALUE!</v>
      </c>
      <c r="F325" s="27" t="e">
        <f>IF(ISNUMBER('Неочищенные данные'!E346), 'Неочищенные данные'!E346 * 1000, SUBSTITUTE((SUBSTITUTE('Неочищенные данные'!E346, " ", "")), ",", ".") * 1000)</f>
        <v>#VALUE!</v>
      </c>
      <c r="G325" s="27" t="e">
        <f>IF(ISNUMBER('Неочищенные данные'!F346), 'Неочищенные данные'!F346 * 1000, SUBSTITUTE((SUBSTITUTE('Неочищенные данные'!F346, " ", "")), ",", ".") * 1000)</f>
        <v>#VALUE!</v>
      </c>
      <c r="H325" s="27" t="e">
        <f>IF(ISNUMBER('Неочищенные данные'!G346), 'Неочищенные данные'!G346 * 1000, SUBSTITUTE((SUBSTITUTE('Неочищенные данные'!G346, " ", "")), ",", ".") * 1000)</f>
        <v>#VALUE!</v>
      </c>
      <c r="I325" s="27" t="e">
        <f>IF(ISNUMBER('Неочищенные данные'!H346), 'Неочищенные данные'!H346 * 1000, SUBSTITUTE((SUBSTITUTE('Неочищенные данные'!H346, " ", "")), ",", ".") * 1000)</f>
        <v>#VALUE!</v>
      </c>
      <c r="J325" s="27" t="e">
        <f>IF(ISNUMBER('Неочищенные данные'!I346), 'Неочищенные данные'!I346 * 1000, SUBSTITUTE((SUBSTITUTE('Неочищенные данные'!I346, " ", "")), ",", ".") * 1000)</f>
        <v>#VALUE!</v>
      </c>
      <c r="K325" s="27" t="e">
        <f>IF(ISNUMBER('Неочищенные данные'!J346), 'Неочищенные данные'!J346 * 1000, SUBSTITUTE((SUBSTITUTE('Неочищенные данные'!J346, " ", "")), ",", ".") * 1000)</f>
        <v>#VALUE!</v>
      </c>
      <c r="L325" s="27" t="e">
        <f>IF(ISNUMBER('Неочищенные данные'!K346), 'Неочищенные данные'!K346 * 1000, SUBSTITUTE((SUBSTITUTE('Неочищенные данные'!K346, " ", "")), ",", ".") * 1000)</f>
        <v>#VALUE!</v>
      </c>
      <c r="M325" s="27" t="e">
        <f>IF(ISNUMBER('Неочищенные данные'!L346), 'Неочищенные данные'!L346 * 1000, SUBSTITUTE((SUBSTITUTE('Неочищенные данные'!L346, " ", "")), ",", ".") * 1000)</f>
        <v>#VALUE!</v>
      </c>
      <c r="N325" s="27" t="e">
        <f>IF(ISNUMBER('Неочищенные данные'!M346), 'Неочищенные данные'!M346 * 1000, SUBSTITUTE((SUBSTITUTE('Неочищенные данные'!M346, " ", "")), ",", ".") * 1000)</f>
        <v>#VALUE!</v>
      </c>
      <c r="O325" s="27" t="e">
        <f>IF(ISNUMBER('Неочищенные данные'!N346), 'Неочищенные данные'!N346 * 1000, SUBSTITUTE((SUBSTITUTE('Неочищенные данные'!N346, " ", "")), ",", ".") * 1000)</f>
        <v>#VALUE!</v>
      </c>
    </row>
    <row r="326" spans="1:15" ht="15.75" hidden="1" customHeight="1">
      <c r="A326" s="3" t="s">
        <v>272</v>
      </c>
      <c r="B326" s="41">
        <v>42124</v>
      </c>
      <c r="C326" s="3" t="s">
        <v>68</v>
      </c>
      <c r="D326" s="3"/>
      <c r="E326" s="27" t="e">
        <f>IF(ISNUMBER('Неочищенные данные'!D347), 'Неочищенные данные'!D347 * 1000, SUBSTITUTE((SUBSTITUTE('Неочищенные данные'!D347, " ", "")), ",", ".") * 1000)</f>
        <v>#VALUE!</v>
      </c>
      <c r="F326" s="27" t="e">
        <f>IF(ISNUMBER('Неочищенные данные'!E347), 'Неочищенные данные'!E347 * 1000, SUBSTITUTE((SUBSTITUTE('Неочищенные данные'!E347, " ", "")), ",", ".") * 1000)</f>
        <v>#VALUE!</v>
      </c>
      <c r="G326" s="27" t="e">
        <f>IF(ISNUMBER('Неочищенные данные'!F347), 'Неочищенные данные'!F347 * 1000, SUBSTITUTE((SUBSTITUTE('Неочищенные данные'!F347, " ", "")), ",", ".") * 1000)</f>
        <v>#VALUE!</v>
      </c>
      <c r="H326" s="27" t="e">
        <f>IF(ISNUMBER('Неочищенные данные'!G347), 'Неочищенные данные'!G347 * 1000, SUBSTITUTE((SUBSTITUTE('Неочищенные данные'!G347, " ", "")), ",", ".") * 1000)</f>
        <v>#VALUE!</v>
      </c>
      <c r="I326" s="27" t="e">
        <f>IF(ISNUMBER('Неочищенные данные'!H347), 'Неочищенные данные'!H347 * 1000, SUBSTITUTE((SUBSTITUTE('Неочищенные данные'!H347, " ", "")), ",", ".") * 1000)</f>
        <v>#VALUE!</v>
      </c>
      <c r="J326" s="27" t="e">
        <f>IF(ISNUMBER('Неочищенные данные'!I347), 'Неочищенные данные'!I347 * 1000, SUBSTITUTE((SUBSTITUTE('Неочищенные данные'!I347, " ", "")), ",", ".") * 1000)</f>
        <v>#VALUE!</v>
      </c>
      <c r="K326" s="27" t="e">
        <f>IF(ISNUMBER('Неочищенные данные'!J347), 'Неочищенные данные'!J347 * 1000, SUBSTITUTE((SUBSTITUTE('Неочищенные данные'!J347, " ", "")), ",", ".") * 1000)</f>
        <v>#VALUE!</v>
      </c>
      <c r="L326" s="27" t="e">
        <f>IF(ISNUMBER('Неочищенные данные'!K347), 'Неочищенные данные'!K347 * 1000, SUBSTITUTE((SUBSTITUTE('Неочищенные данные'!K347, " ", "")), ",", ".") * 1000)</f>
        <v>#VALUE!</v>
      </c>
      <c r="M326" s="27" t="e">
        <f>IF(ISNUMBER('Неочищенные данные'!L347), 'Неочищенные данные'!L347 * 1000, SUBSTITUTE((SUBSTITUTE('Неочищенные данные'!L347, " ", "")), ",", ".") * 1000)</f>
        <v>#VALUE!</v>
      </c>
      <c r="N326" s="27" t="e">
        <f>IF(ISNUMBER('Неочищенные данные'!M347), 'Неочищенные данные'!M347 * 1000, SUBSTITUTE((SUBSTITUTE('Неочищенные данные'!M347, " ", "")), ",", ".") * 1000)</f>
        <v>#VALUE!</v>
      </c>
      <c r="O326" s="27" t="e">
        <f>IF(ISNUMBER('Неочищенные данные'!N347), 'Неочищенные данные'!N347 * 1000, SUBSTITUTE((SUBSTITUTE('Неочищенные данные'!N347, " ", "")), ",", ".") * 1000)</f>
        <v>#VALUE!</v>
      </c>
    </row>
    <row r="327" spans="1:15" ht="15.75" hidden="1" customHeight="1">
      <c r="A327" s="3" t="s">
        <v>272</v>
      </c>
      <c r="B327" s="41">
        <v>41789</v>
      </c>
      <c r="C327" s="3" t="s">
        <v>37</v>
      </c>
      <c r="D327" s="3"/>
      <c r="E327" s="27" t="e">
        <f>IF(ISNUMBER('Неочищенные данные'!D348), 'Неочищенные данные'!D348 * 1000, SUBSTITUTE((SUBSTITUTE('Неочищенные данные'!D348, " ", "")), ",", ".") * 1000)</f>
        <v>#VALUE!</v>
      </c>
      <c r="F327" s="27" t="e">
        <f>IF(ISNUMBER('Неочищенные данные'!E348), 'Неочищенные данные'!E348 * 1000, SUBSTITUTE((SUBSTITUTE('Неочищенные данные'!E348, " ", "")), ",", ".") * 1000)</f>
        <v>#VALUE!</v>
      </c>
      <c r="G327" s="27" t="e">
        <f>IF(ISNUMBER('Неочищенные данные'!F348), 'Неочищенные данные'!F348 * 1000, SUBSTITUTE((SUBSTITUTE('Неочищенные данные'!F348, " ", "")), ",", ".") * 1000)</f>
        <v>#VALUE!</v>
      </c>
      <c r="H327" s="27" t="e">
        <f>IF(ISNUMBER('Неочищенные данные'!G348), 'Неочищенные данные'!G348 * 1000, SUBSTITUTE((SUBSTITUTE('Неочищенные данные'!G348, " ", "")), ",", ".") * 1000)</f>
        <v>#VALUE!</v>
      </c>
      <c r="I327" s="27" t="e">
        <f>IF(ISNUMBER('Неочищенные данные'!H348), 'Неочищенные данные'!H348 * 1000, SUBSTITUTE((SUBSTITUTE('Неочищенные данные'!H348, " ", "")), ",", ".") * 1000)</f>
        <v>#VALUE!</v>
      </c>
      <c r="J327" s="27" t="e">
        <f>IF(ISNUMBER('Неочищенные данные'!I348), 'Неочищенные данные'!I348 * 1000, SUBSTITUTE((SUBSTITUTE('Неочищенные данные'!I348, " ", "")), ",", ".") * 1000)</f>
        <v>#VALUE!</v>
      </c>
      <c r="K327" s="27" t="e">
        <f>IF(ISNUMBER('Неочищенные данные'!J348), 'Неочищенные данные'!J348 * 1000, SUBSTITUTE((SUBSTITUTE('Неочищенные данные'!J348, " ", "")), ",", ".") * 1000)</f>
        <v>#VALUE!</v>
      </c>
      <c r="L327" s="27" t="e">
        <f>IF(ISNUMBER('Неочищенные данные'!K348), 'Неочищенные данные'!K348 * 1000, SUBSTITUTE((SUBSTITUTE('Неочищенные данные'!K348, " ", "")), ",", ".") * 1000)</f>
        <v>#VALUE!</v>
      </c>
      <c r="M327" s="27" t="e">
        <f>IF(ISNUMBER('Неочищенные данные'!L348), 'Неочищенные данные'!L348 * 1000, SUBSTITUTE((SUBSTITUTE('Неочищенные данные'!L348, " ", "")), ",", ".") * 1000)</f>
        <v>#VALUE!</v>
      </c>
      <c r="N327" s="27" t="e">
        <f>IF(ISNUMBER('Неочищенные данные'!M348), 'Неочищенные данные'!M348 * 1000, SUBSTITUTE((SUBSTITUTE('Неочищенные данные'!M348, " ", "")), ",", ".") * 1000)</f>
        <v>#VALUE!</v>
      </c>
      <c r="O327" s="27" t="e">
        <f>IF(ISNUMBER('Неочищенные данные'!N348), 'Неочищенные данные'!N348 * 1000, SUBSTITUTE((SUBSTITUTE('Неочищенные данные'!N348, " ", "")), ",", ".") * 1000)</f>
        <v>#VALUE!</v>
      </c>
    </row>
    <row r="328" spans="1:15" ht="15.75" hidden="1" customHeight="1">
      <c r="A328" s="3" t="s">
        <v>272</v>
      </c>
      <c r="B328" s="41">
        <v>41305</v>
      </c>
      <c r="C328" s="3" t="s">
        <v>37</v>
      </c>
      <c r="D328" s="3"/>
      <c r="E328" s="27" t="e">
        <f>IF(ISNUMBER('Неочищенные данные'!D349), 'Неочищенные данные'!D349 * 1000, SUBSTITUTE((SUBSTITUTE('Неочищенные данные'!D349, " ", "")), ",", ".") * 1000)</f>
        <v>#VALUE!</v>
      </c>
      <c r="F328" s="27" t="e">
        <f>IF(ISNUMBER('Неочищенные данные'!E349), 'Неочищенные данные'!E349 * 1000, SUBSTITUTE((SUBSTITUTE('Неочищенные данные'!E349, " ", "")), ",", ".") * 1000)</f>
        <v>#VALUE!</v>
      </c>
      <c r="G328" s="27" t="e">
        <f>IF(ISNUMBER('Неочищенные данные'!F349), 'Неочищенные данные'!F349 * 1000, SUBSTITUTE((SUBSTITUTE('Неочищенные данные'!F349, " ", "")), ",", ".") * 1000)</f>
        <v>#VALUE!</v>
      </c>
      <c r="H328" s="27" t="e">
        <f>IF(ISNUMBER('Неочищенные данные'!G349), 'Неочищенные данные'!G349 * 1000, SUBSTITUTE((SUBSTITUTE('Неочищенные данные'!G349, " ", "")), ",", ".") * 1000)</f>
        <v>#VALUE!</v>
      </c>
      <c r="I328" s="27" t="e">
        <f>IF(ISNUMBER('Неочищенные данные'!H349), 'Неочищенные данные'!H349 * 1000, SUBSTITUTE((SUBSTITUTE('Неочищенные данные'!H349, " ", "")), ",", ".") * 1000)</f>
        <v>#VALUE!</v>
      </c>
      <c r="J328" s="27" t="e">
        <f>IF(ISNUMBER('Неочищенные данные'!I349), 'Неочищенные данные'!I349 * 1000, SUBSTITUTE((SUBSTITUTE('Неочищенные данные'!I349, " ", "")), ",", ".") * 1000)</f>
        <v>#VALUE!</v>
      </c>
      <c r="K328" s="27" t="e">
        <f>IF(ISNUMBER('Неочищенные данные'!J349), 'Неочищенные данные'!J349 * 1000, SUBSTITUTE((SUBSTITUTE('Неочищенные данные'!J349, " ", "")), ",", ".") * 1000)</f>
        <v>#VALUE!</v>
      </c>
      <c r="L328" s="27" t="e">
        <f>IF(ISNUMBER('Неочищенные данные'!K349), 'Неочищенные данные'!K349 * 1000, SUBSTITUTE((SUBSTITUTE('Неочищенные данные'!K349, " ", "")), ",", ".") * 1000)</f>
        <v>#VALUE!</v>
      </c>
      <c r="M328" s="27" t="e">
        <f>IF(ISNUMBER('Неочищенные данные'!L349), 'Неочищенные данные'!L349 * 1000, SUBSTITUTE((SUBSTITUTE('Неочищенные данные'!L349, " ", "")), ",", ".") * 1000)</f>
        <v>#VALUE!</v>
      </c>
      <c r="N328" s="27" t="e">
        <f>IF(ISNUMBER('Неочищенные данные'!M349), 'Неочищенные данные'!M349 * 1000, SUBSTITUTE((SUBSTITUTE('Неочищенные данные'!M349, " ", "")), ",", ".") * 1000)</f>
        <v>#VALUE!</v>
      </c>
      <c r="O328" s="27" t="e">
        <f>IF(ISNUMBER('Неочищенные данные'!N349), 'Неочищенные данные'!N349 * 1000, SUBSTITUTE((SUBSTITUTE('Неочищенные данные'!N349, " ", "")), ",", ".") * 1000)</f>
        <v>#VALUE!</v>
      </c>
    </row>
    <row r="329" spans="1:15" ht="15.75" hidden="1" customHeight="1">
      <c r="A329" s="3" t="s">
        <v>272</v>
      </c>
      <c r="B329" s="42">
        <v>40903</v>
      </c>
      <c r="C329" s="3" t="s">
        <v>39</v>
      </c>
      <c r="D329" s="3"/>
      <c r="E329" s="27" t="e">
        <f>IF(ISNUMBER('Неочищенные данные'!D350), 'Неочищенные данные'!D350 * 1000, SUBSTITUTE((SUBSTITUTE('Неочищенные данные'!D350, " ", "")), ",", ".") * 1000)</f>
        <v>#VALUE!</v>
      </c>
      <c r="F329" s="27" t="e">
        <f>IF(ISNUMBER('Неочищенные данные'!E350), 'Неочищенные данные'!E350 * 1000, SUBSTITUTE((SUBSTITUTE('Неочищенные данные'!E350, " ", "")), ",", ".") * 1000)</f>
        <v>#VALUE!</v>
      </c>
      <c r="G329" s="27" t="e">
        <f>IF(ISNUMBER('Неочищенные данные'!F350), 'Неочищенные данные'!F350 * 1000, SUBSTITUTE((SUBSTITUTE('Неочищенные данные'!F350, " ", "")), ",", ".") * 1000)</f>
        <v>#VALUE!</v>
      </c>
      <c r="H329" s="27" t="e">
        <f>IF(ISNUMBER('Неочищенные данные'!G350), 'Неочищенные данные'!G350 * 1000, SUBSTITUTE((SUBSTITUTE('Неочищенные данные'!G350, " ", "")), ",", ".") * 1000)</f>
        <v>#VALUE!</v>
      </c>
      <c r="I329" s="27" t="e">
        <f>IF(ISNUMBER('Неочищенные данные'!H350), 'Неочищенные данные'!H350 * 1000, SUBSTITUTE((SUBSTITUTE('Неочищенные данные'!H350, " ", "")), ",", ".") * 1000)</f>
        <v>#VALUE!</v>
      </c>
      <c r="J329" s="27" t="e">
        <f>IF(ISNUMBER('Неочищенные данные'!I350), 'Неочищенные данные'!I350 * 1000, SUBSTITUTE((SUBSTITUTE('Неочищенные данные'!I350, " ", "")), ",", ".") * 1000)</f>
        <v>#VALUE!</v>
      </c>
      <c r="K329" s="27" t="e">
        <f>IF(ISNUMBER('Неочищенные данные'!J350), 'Неочищенные данные'!J350 * 1000, SUBSTITUTE((SUBSTITUTE('Неочищенные данные'!J350, " ", "")), ",", ".") * 1000)</f>
        <v>#VALUE!</v>
      </c>
      <c r="L329" s="27" t="e">
        <f>IF(ISNUMBER('Неочищенные данные'!K350), 'Неочищенные данные'!K350 * 1000, SUBSTITUTE((SUBSTITUTE('Неочищенные данные'!K350, " ", "")), ",", ".") * 1000)</f>
        <v>#VALUE!</v>
      </c>
      <c r="M329" s="27" t="e">
        <f>IF(ISNUMBER('Неочищенные данные'!L350), 'Неочищенные данные'!L350 * 1000, SUBSTITUTE((SUBSTITUTE('Неочищенные данные'!L350, " ", "")), ",", ".") * 1000)</f>
        <v>#VALUE!</v>
      </c>
      <c r="N329" s="27" t="e">
        <f>IF(ISNUMBER('Неочищенные данные'!M350), 'Неочищенные данные'!M350 * 1000, SUBSTITUTE((SUBSTITUTE('Неочищенные данные'!M350, " ", "")), ",", ".") * 1000)</f>
        <v>#VALUE!</v>
      </c>
      <c r="O329" s="27" t="e">
        <f>IF(ISNUMBER('Неочищенные данные'!N350), 'Неочищенные данные'!N350 * 1000, SUBSTITUTE((SUBSTITUTE('Неочищенные данные'!N350, " ", "")), ",", ".") * 1000)</f>
        <v>#VALUE!</v>
      </c>
    </row>
    <row r="330" spans="1:15" ht="15.75" hidden="1" customHeight="1">
      <c r="A330" s="3" t="s">
        <v>273</v>
      </c>
      <c r="B330" s="41">
        <v>40042</v>
      </c>
      <c r="C330" s="3" t="s">
        <v>239</v>
      </c>
      <c r="D330" s="3"/>
      <c r="E330" s="27" t="e">
        <f>IF(ISNUMBER('Неочищенные данные'!D351), 'Неочищенные данные'!D351 * 1000, SUBSTITUTE((SUBSTITUTE('Неочищенные данные'!D351, " ", "")), ",", ".") * 1000)</f>
        <v>#VALUE!</v>
      </c>
      <c r="F330" s="27" t="e">
        <f>IF(ISNUMBER('Неочищенные данные'!E351), 'Неочищенные данные'!E351 * 1000, SUBSTITUTE((SUBSTITUTE('Неочищенные данные'!E351, " ", "")), ",", ".") * 1000)</f>
        <v>#VALUE!</v>
      </c>
      <c r="G330" s="27" t="e">
        <f>IF(ISNUMBER('Неочищенные данные'!F351), 'Неочищенные данные'!F351 * 1000, SUBSTITUTE((SUBSTITUTE('Неочищенные данные'!F351, " ", "")), ",", ".") * 1000)</f>
        <v>#VALUE!</v>
      </c>
      <c r="H330" s="27" t="e">
        <f>IF(ISNUMBER('Неочищенные данные'!G351), 'Неочищенные данные'!G351 * 1000, SUBSTITUTE((SUBSTITUTE('Неочищенные данные'!G351, " ", "")), ",", ".") * 1000)</f>
        <v>#VALUE!</v>
      </c>
      <c r="I330" s="27" t="e">
        <f>IF(ISNUMBER('Неочищенные данные'!H351), 'Неочищенные данные'!H351 * 1000, SUBSTITUTE((SUBSTITUTE('Неочищенные данные'!H351, " ", "")), ",", ".") * 1000)</f>
        <v>#VALUE!</v>
      </c>
      <c r="J330" s="27" t="e">
        <f>IF(ISNUMBER('Неочищенные данные'!I351), 'Неочищенные данные'!I351 * 1000, SUBSTITUTE((SUBSTITUTE('Неочищенные данные'!I351, " ", "")), ",", ".") * 1000)</f>
        <v>#VALUE!</v>
      </c>
      <c r="K330" s="27" t="e">
        <f>IF(ISNUMBER('Неочищенные данные'!J351), 'Неочищенные данные'!J351 * 1000, SUBSTITUTE((SUBSTITUTE('Неочищенные данные'!J351, " ", "")), ",", ".") * 1000)</f>
        <v>#VALUE!</v>
      </c>
      <c r="L330" s="27" t="e">
        <f>IF(ISNUMBER('Неочищенные данные'!K351), 'Неочищенные данные'!K351 * 1000, SUBSTITUTE((SUBSTITUTE('Неочищенные данные'!K351, " ", "")), ",", ".") * 1000)</f>
        <v>#VALUE!</v>
      </c>
      <c r="M330" s="27" t="e">
        <f>IF(ISNUMBER('Неочищенные данные'!L351), 'Неочищенные данные'!L351 * 1000, SUBSTITUTE((SUBSTITUTE('Неочищенные данные'!L351, " ", "")), ",", ".") * 1000)</f>
        <v>#VALUE!</v>
      </c>
      <c r="N330" s="27" t="e">
        <f>IF(ISNUMBER('Неочищенные данные'!M351), 'Неочищенные данные'!M351 * 1000, SUBSTITUTE((SUBSTITUTE('Неочищенные данные'!M351, " ", "")), ",", ".") * 1000)</f>
        <v>#VALUE!</v>
      </c>
      <c r="O330" s="27" t="e">
        <f>IF(ISNUMBER('Неочищенные данные'!N351), 'Неочищенные данные'!N351 * 1000, SUBSTITUTE((SUBSTITUTE('Неочищенные данные'!N351, " ", "")), ",", ".") * 1000)</f>
        <v>#VALUE!</v>
      </c>
    </row>
    <row r="331" spans="1:15" ht="15.75" hidden="1" customHeight="1">
      <c r="A331" s="3" t="s">
        <v>273</v>
      </c>
      <c r="B331" s="42">
        <v>39768</v>
      </c>
      <c r="C331" s="3" t="s">
        <v>242</v>
      </c>
      <c r="D331" s="3"/>
      <c r="E331" s="27" t="e">
        <f>IF(ISNUMBER('Неочищенные данные'!D352), 'Неочищенные данные'!D352 * 1000, SUBSTITUTE((SUBSTITUTE('Неочищенные данные'!D352, " ", "")), ",", ".") * 1000)</f>
        <v>#VALUE!</v>
      </c>
      <c r="F331" s="27" t="e">
        <f>IF(ISNUMBER('Неочищенные данные'!E352), 'Неочищенные данные'!E352 * 1000, SUBSTITUTE((SUBSTITUTE('Неочищенные данные'!E352, " ", "")), ",", ".") * 1000)</f>
        <v>#VALUE!</v>
      </c>
      <c r="G331" s="27" t="e">
        <f>IF(ISNUMBER('Неочищенные данные'!F352), 'Неочищенные данные'!F352 * 1000, SUBSTITUTE((SUBSTITUTE('Неочищенные данные'!F352, " ", "")), ",", ".") * 1000)</f>
        <v>#VALUE!</v>
      </c>
      <c r="H331" s="27" t="e">
        <f>IF(ISNUMBER('Неочищенные данные'!G352), 'Неочищенные данные'!G352 * 1000, SUBSTITUTE((SUBSTITUTE('Неочищенные данные'!G352, " ", "")), ",", ".") * 1000)</f>
        <v>#VALUE!</v>
      </c>
      <c r="I331" s="27" t="e">
        <f>IF(ISNUMBER('Неочищенные данные'!H352), 'Неочищенные данные'!H352 * 1000, SUBSTITUTE((SUBSTITUTE('Неочищенные данные'!H352, " ", "")), ",", ".") * 1000)</f>
        <v>#VALUE!</v>
      </c>
      <c r="J331" s="27" t="e">
        <f>IF(ISNUMBER('Неочищенные данные'!I352), 'Неочищенные данные'!I352 * 1000, SUBSTITUTE((SUBSTITUTE('Неочищенные данные'!I352, " ", "")), ",", ".") * 1000)</f>
        <v>#VALUE!</v>
      </c>
      <c r="K331" s="27" t="e">
        <f>IF(ISNUMBER('Неочищенные данные'!J352), 'Неочищенные данные'!J352 * 1000, SUBSTITUTE((SUBSTITUTE('Неочищенные данные'!J352, " ", "")), ",", ".") * 1000)</f>
        <v>#VALUE!</v>
      </c>
      <c r="L331" s="27" t="e">
        <f>IF(ISNUMBER('Неочищенные данные'!K352), 'Неочищенные данные'!K352 * 1000, SUBSTITUTE((SUBSTITUTE('Неочищенные данные'!K352, " ", "")), ",", ".") * 1000)</f>
        <v>#VALUE!</v>
      </c>
      <c r="M331" s="27" t="e">
        <f>IF(ISNUMBER('Неочищенные данные'!L352), 'Неочищенные данные'!L352 * 1000, SUBSTITUTE((SUBSTITUTE('Неочищенные данные'!L352, " ", "")), ",", ".") * 1000)</f>
        <v>#VALUE!</v>
      </c>
      <c r="N331" s="27" t="e">
        <f>IF(ISNUMBER('Неочищенные данные'!M352), 'Неочищенные данные'!M352 * 1000, SUBSTITUTE((SUBSTITUTE('Неочищенные данные'!M352, " ", "")), ",", ".") * 1000)</f>
        <v>#VALUE!</v>
      </c>
      <c r="O331" s="27" t="e">
        <f>IF(ISNUMBER('Неочищенные данные'!N352), 'Неочищенные данные'!N352 * 1000, SUBSTITUTE((SUBSTITUTE('Неочищенные данные'!N352, " ", "")), ",", ".") * 1000)</f>
        <v>#VALUE!</v>
      </c>
    </row>
    <row r="332" spans="1:15" ht="15.75" hidden="1" customHeight="1">
      <c r="A332" s="3" t="s">
        <v>274</v>
      </c>
      <c r="B332" s="41">
        <v>40767</v>
      </c>
      <c r="C332" s="3" t="s">
        <v>239</v>
      </c>
      <c r="D332" s="3"/>
      <c r="E332" s="27" t="e">
        <f>IF(ISNUMBER('Неочищенные данные'!D353), 'Неочищенные данные'!D353 * 1000, SUBSTITUTE((SUBSTITUTE('Неочищенные данные'!D353, " ", "")), ",", ".") * 1000)</f>
        <v>#VALUE!</v>
      </c>
      <c r="F332" s="27" t="e">
        <f>IF(ISNUMBER('Неочищенные данные'!E353), 'Неочищенные данные'!E353 * 1000, SUBSTITUTE((SUBSTITUTE('Неочищенные данные'!E353, " ", "")), ",", ".") * 1000)</f>
        <v>#VALUE!</v>
      </c>
      <c r="G332" s="27" t="e">
        <f>IF(ISNUMBER('Неочищенные данные'!F353), 'Неочищенные данные'!F353 * 1000, SUBSTITUTE((SUBSTITUTE('Неочищенные данные'!F353, " ", "")), ",", ".") * 1000)</f>
        <v>#VALUE!</v>
      </c>
      <c r="H332" s="27" t="e">
        <f>IF(ISNUMBER('Неочищенные данные'!G353), 'Неочищенные данные'!G353 * 1000, SUBSTITUTE((SUBSTITUTE('Неочищенные данные'!G353, " ", "")), ",", ".") * 1000)</f>
        <v>#VALUE!</v>
      </c>
      <c r="I332" s="27" t="e">
        <f>IF(ISNUMBER('Неочищенные данные'!H353), 'Неочищенные данные'!H353 * 1000, SUBSTITUTE((SUBSTITUTE('Неочищенные данные'!H353, " ", "")), ",", ".") * 1000)</f>
        <v>#VALUE!</v>
      </c>
      <c r="J332" s="27" t="e">
        <f>IF(ISNUMBER('Неочищенные данные'!I353), 'Неочищенные данные'!I353 * 1000, SUBSTITUTE((SUBSTITUTE('Неочищенные данные'!I353, " ", "")), ",", ".") * 1000)</f>
        <v>#VALUE!</v>
      </c>
      <c r="K332" s="27" t="e">
        <f>IF(ISNUMBER('Неочищенные данные'!J353), 'Неочищенные данные'!J353 * 1000, SUBSTITUTE((SUBSTITUTE('Неочищенные данные'!J353, " ", "")), ",", ".") * 1000)</f>
        <v>#VALUE!</v>
      </c>
      <c r="L332" s="27" t="e">
        <f>IF(ISNUMBER('Неочищенные данные'!K353), 'Неочищенные данные'!K353 * 1000, SUBSTITUTE((SUBSTITUTE('Неочищенные данные'!K353, " ", "")), ",", ".") * 1000)</f>
        <v>#VALUE!</v>
      </c>
      <c r="M332" s="27" t="e">
        <f>IF(ISNUMBER('Неочищенные данные'!L353), 'Неочищенные данные'!L353 * 1000, SUBSTITUTE((SUBSTITUTE('Неочищенные данные'!L353, " ", "")), ",", ".") * 1000)</f>
        <v>#VALUE!</v>
      </c>
      <c r="N332" s="27" t="e">
        <f>IF(ISNUMBER('Неочищенные данные'!M353), 'Неочищенные данные'!M353 * 1000, SUBSTITUTE((SUBSTITUTE('Неочищенные данные'!M353, " ", "")), ",", ".") * 1000)</f>
        <v>#VALUE!</v>
      </c>
      <c r="O332" s="27" t="e">
        <f>IF(ISNUMBER('Неочищенные данные'!N353), 'Неочищенные данные'!N353 * 1000, SUBSTITUTE((SUBSTITUTE('Неочищенные данные'!N353, " ", "")), ",", ".") * 1000)</f>
        <v>#VALUE!</v>
      </c>
    </row>
    <row r="333" spans="1:15" ht="15.75" hidden="1" customHeight="1">
      <c r="A333" s="3" t="s">
        <v>274</v>
      </c>
      <c r="B333" s="41">
        <v>40282</v>
      </c>
      <c r="C333" s="3" t="s">
        <v>39</v>
      </c>
      <c r="D333" s="3"/>
      <c r="E333" s="27" t="e">
        <f>IF(ISNUMBER('Неочищенные данные'!D354), 'Неочищенные данные'!D354 * 1000, SUBSTITUTE((SUBSTITUTE('Неочищенные данные'!D354, " ", "")), ",", ".") * 1000)</f>
        <v>#VALUE!</v>
      </c>
      <c r="F333" s="27" t="e">
        <f>IF(ISNUMBER('Неочищенные данные'!E354), 'Неочищенные данные'!E354 * 1000, SUBSTITUTE((SUBSTITUTE('Неочищенные данные'!E354, " ", "")), ",", ".") * 1000)</f>
        <v>#VALUE!</v>
      </c>
      <c r="G333" s="27" t="e">
        <f>IF(ISNUMBER('Неочищенные данные'!F354), 'Неочищенные данные'!F354 * 1000, SUBSTITUTE((SUBSTITUTE('Неочищенные данные'!F354, " ", "")), ",", ".") * 1000)</f>
        <v>#VALUE!</v>
      </c>
      <c r="H333" s="27" t="e">
        <f>IF(ISNUMBER('Неочищенные данные'!G354), 'Неочищенные данные'!G354 * 1000, SUBSTITUTE((SUBSTITUTE('Неочищенные данные'!G354, " ", "")), ",", ".") * 1000)</f>
        <v>#VALUE!</v>
      </c>
      <c r="I333" s="27" t="e">
        <f>IF(ISNUMBER('Неочищенные данные'!H354), 'Неочищенные данные'!H354 * 1000, SUBSTITUTE((SUBSTITUTE('Неочищенные данные'!H354, " ", "")), ",", ".") * 1000)</f>
        <v>#VALUE!</v>
      </c>
      <c r="J333" s="27" t="e">
        <f>IF(ISNUMBER('Неочищенные данные'!I354), 'Неочищенные данные'!I354 * 1000, SUBSTITUTE((SUBSTITUTE('Неочищенные данные'!I354, " ", "")), ",", ".") * 1000)</f>
        <v>#VALUE!</v>
      </c>
      <c r="K333" s="27" t="e">
        <f>IF(ISNUMBER('Неочищенные данные'!J354), 'Неочищенные данные'!J354 * 1000, SUBSTITUTE((SUBSTITUTE('Неочищенные данные'!J354, " ", "")), ",", ".") * 1000)</f>
        <v>#VALUE!</v>
      </c>
      <c r="L333" s="27" t="e">
        <f>IF(ISNUMBER('Неочищенные данные'!K354), 'Неочищенные данные'!K354 * 1000, SUBSTITUTE((SUBSTITUTE('Неочищенные данные'!K354, " ", "")), ",", ".") * 1000)</f>
        <v>#VALUE!</v>
      </c>
      <c r="M333" s="27" t="e">
        <f>IF(ISNUMBER('Неочищенные данные'!L354), 'Неочищенные данные'!L354 * 1000, SUBSTITUTE((SUBSTITUTE('Неочищенные данные'!L354, " ", "")), ",", ".") * 1000)</f>
        <v>#VALUE!</v>
      </c>
      <c r="N333" s="27" t="e">
        <f>IF(ISNUMBER('Неочищенные данные'!M354), 'Неочищенные данные'!M354 * 1000, SUBSTITUTE((SUBSTITUTE('Неочищенные данные'!M354, " ", "")), ",", ".") * 1000)</f>
        <v>#VALUE!</v>
      </c>
      <c r="O333" s="27" t="e">
        <f>IF(ISNUMBER('Неочищенные данные'!N354), 'Неочищенные данные'!N354 * 1000, SUBSTITUTE((SUBSTITUTE('Неочищенные данные'!N354, " ", "")), ",", ".") * 1000)</f>
        <v>#VALUE!</v>
      </c>
    </row>
    <row r="334" spans="1:15" ht="15.75" hidden="1" customHeight="1">
      <c r="A334" s="3" t="s">
        <v>274</v>
      </c>
      <c r="B334" s="42">
        <v>39768</v>
      </c>
      <c r="C334" s="3" t="s">
        <v>242</v>
      </c>
      <c r="D334" s="3"/>
      <c r="E334" s="27" t="e">
        <f>IF(ISNUMBER('Неочищенные данные'!D355), 'Неочищенные данные'!D355 * 1000, SUBSTITUTE((SUBSTITUTE('Неочищенные данные'!D355, " ", "")), ",", ".") * 1000)</f>
        <v>#VALUE!</v>
      </c>
      <c r="F334" s="27" t="e">
        <f>IF(ISNUMBER('Неочищенные данные'!E355), 'Неочищенные данные'!E355 * 1000, SUBSTITUTE((SUBSTITUTE('Неочищенные данные'!E355, " ", "")), ",", ".") * 1000)</f>
        <v>#VALUE!</v>
      </c>
      <c r="G334" s="27" t="e">
        <f>IF(ISNUMBER('Неочищенные данные'!F355), 'Неочищенные данные'!F355 * 1000, SUBSTITUTE((SUBSTITUTE('Неочищенные данные'!F355, " ", "")), ",", ".") * 1000)</f>
        <v>#VALUE!</v>
      </c>
      <c r="H334" s="27" t="e">
        <f>IF(ISNUMBER('Неочищенные данные'!G355), 'Неочищенные данные'!G355 * 1000, SUBSTITUTE((SUBSTITUTE('Неочищенные данные'!G355, " ", "")), ",", ".") * 1000)</f>
        <v>#VALUE!</v>
      </c>
      <c r="I334" s="27" t="e">
        <f>IF(ISNUMBER('Неочищенные данные'!H355), 'Неочищенные данные'!H355 * 1000, SUBSTITUTE((SUBSTITUTE('Неочищенные данные'!H355, " ", "")), ",", ".") * 1000)</f>
        <v>#VALUE!</v>
      </c>
      <c r="J334" s="27" t="e">
        <f>IF(ISNUMBER('Неочищенные данные'!I355), 'Неочищенные данные'!I355 * 1000, SUBSTITUTE((SUBSTITUTE('Неочищенные данные'!I355, " ", "")), ",", ".") * 1000)</f>
        <v>#VALUE!</v>
      </c>
      <c r="K334" s="27" t="e">
        <f>IF(ISNUMBER('Неочищенные данные'!J355), 'Неочищенные данные'!J355 * 1000, SUBSTITUTE((SUBSTITUTE('Неочищенные данные'!J355, " ", "")), ",", ".") * 1000)</f>
        <v>#VALUE!</v>
      </c>
      <c r="L334" s="27" t="e">
        <f>IF(ISNUMBER('Неочищенные данные'!K355), 'Неочищенные данные'!K355 * 1000, SUBSTITUTE((SUBSTITUTE('Неочищенные данные'!K355, " ", "")), ",", ".") * 1000)</f>
        <v>#VALUE!</v>
      </c>
      <c r="M334" s="27" t="e">
        <f>IF(ISNUMBER('Неочищенные данные'!L355), 'Неочищенные данные'!L355 * 1000, SUBSTITUTE((SUBSTITUTE('Неочищенные данные'!L355, " ", "")), ",", ".") * 1000)</f>
        <v>#VALUE!</v>
      </c>
      <c r="N334" s="27" t="e">
        <f>IF(ISNUMBER('Неочищенные данные'!M355), 'Неочищенные данные'!M355 * 1000, SUBSTITUTE((SUBSTITUTE('Неочищенные данные'!M355, " ", "")), ",", ".") * 1000)</f>
        <v>#VALUE!</v>
      </c>
      <c r="O334" s="27" t="e">
        <f>IF(ISNUMBER('Неочищенные данные'!N355), 'Неочищенные данные'!N355 * 1000, SUBSTITUTE((SUBSTITUTE('Неочищенные данные'!N355, " ", "")), ",", ".") * 1000)</f>
        <v>#VALUE!</v>
      </c>
    </row>
    <row r="335" spans="1:15" ht="15.75" hidden="1" customHeight="1">
      <c r="A335" s="3" t="s">
        <v>275</v>
      </c>
      <c r="B335" s="41">
        <v>40329</v>
      </c>
      <c r="C335" s="3" t="s">
        <v>239</v>
      </c>
      <c r="D335" s="3"/>
      <c r="E335" s="27" t="e">
        <f>IF(ISNUMBER('Неочищенные данные'!D356), 'Неочищенные данные'!D356 * 1000, SUBSTITUTE((SUBSTITUTE('Неочищенные данные'!D356, " ", "")), ",", ".") * 1000)</f>
        <v>#VALUE!</v>
      </c>
      <c r="F335" s="27" t="e">
        <f>IF(ISNUMBER('Неочищенные данные'!E356), 'Неочищенные данные'!E356 * 1000, SUBSTITUTE((SUBSTITUTE('Неочищенные данные'!E356, " ", "")), ",", ".") * 1000)</f>
        <v>#VALUE!</v>
      </c>
      <c r="G335" s="27" t="e">
        <f>IF(ISNUMBER('Неочищенные данные'!F356), 'Неочищенные данные'!F356 * 1000, SUBSTITUTE((SUBSTITUTE('Неочищенные данные'!F356, " ", "")), ",", ".") * 1000)</f>
        <v>#VALUE!</v>
      </c>
      <c r="H335" s="27" t="e">
        <f>IF(ISNUMBER('Неочищенные данные'!G356), 'Неочищенные данные'!G356 * 1000, SUBSTITUTE((SUBSTITUTE('Неочищенные данные'!G356, " ", "")), ",", ".") * 1000)</f>
        <v>#VALUE!</v>
      </c>
      <c r="I335" s="27" t="e">
        <f>IF(ISNUMBER('Неочищенные данные'!H356), 'Неочищенные данные'!H356 * 1000, SUBSTITUTE((SUBSTITUTE('Неочищенные данные'!H356, " ", "")), ",", ".") * 1000)</f>
        <v>#VALUE!</v>
      </c>
      <c r="J335" s="27" t="e">
        <f>IF(ISNUMBER('Неочищенные данные'!I356), 'Неочищенные данные'!I356 * 1000, SUBSTITUTE((SUBSTITUTE('Неочищенные данные'!I356, " ", "")), ",", ".") * 1000)</f>
        <v>#VALUE!</v>
      </c>
      <c r="K335" s="27" t="e">
        <f>IF(ISNUMBER('Неочищенные данные'!J356), 'Неочищенные данные'!J356 * 1000, SUBSTITUTE((SUBSTITUTE('Неочищенные данные'!J356, " ", "")), ",", ".") * 1000)</f>
        <v>#VALUE!</v>
      </c>
      <c r="L335" s="27" t="e">
        <f>IF(ISNUMBER('Неочищенные данные'!K356), 'Неочищенные данные'!K356 * 1000, SUBSTITUTE((SUBSTITUTE('Неочищенные данные'!K356, " ", "")), ",", ".") * 1000)</f>
        <v>#VALUE!</v>
      </c>
      <c r="M335" s="27" t="e">
        <f>IF(ISNUMBER('Неочищенные данные'!L356), 'Неочищенные данные'!L356 * 1000, SUBSTITUTE((SUBSTITUTE('Неочищенные данные'!L356, " ", "")), ",", ".") * 1000)</f>
        <v>#VALUE!</v>
      </c>
      <c r="N335" s="27" t="e">
        <f>IF(ISNUMBER('Неочищенные данные'!M356), 'Неочищенные данные'!M356 * 1000, SUBSTITUTE((SUBSTITUTE('Неочищенные данные'!M356, " ", "")), ",", ".") * 1000)</f>
        <v>#VALUE!</v>
      </c>
      <c r="O335" s="27" t="e">
        <f>IF(ISNUMBER('Неочищенные данные'!N356), 'Неочищенные данные'!N356 * 1000, SUBSTITUTE((SUBSTITUTE('Неочищенные данные'!N356, " ", "")), ",", ".") * 1000)</f>
        <v>#VALUE!</v>
      </c>
    </row>
    <row r="336" spans="1:15" ht="15.75" hidden="1" customHeight="1">
      <c r="A336" s="3" t="s">
        <v>275</v>
      </c>
      <c r="B336" s="42">
        <v>39768</v>
      </c>
      <c r="C336" s="3" t="s">
        <v>39</v>
      </c>
      <c r="D336" s="3"/>
      <c r="E336" s="27" t="e">
        <f>IF(ISNUMBER('Неочищенные данные'!D357), 'Неочищенные данные'!D357 * 1000, SUBSTITUTE((SUBSTITUTE('Неочищенные данные'!D357, " ", "")), ",", ".") * 1000)</f>
        <v>#VALUE!</v>
      </c>
      <c r="F336" s="27" t="e">
        <f>IF(ISNUMBER('Неочищенные данные'!E357), 'Неочищенные данные'!E357 * 1000, SUBSTITUTE((SUBSTITUTE('Неочищенные данные'!E357, " ", "")), ",", ".") * 1000)</f>
        <v>#VALUE!</v>
      </c>
      <c r="G336" s="27" t="e">
        <f>IF(ISNUMBER('Неочищенные данные'!F357), 'Неочищенные данные'!F357 * 1000, SUBSTITUTE((SUBSTITUTE('Неочищенные данные'!F357, " ", "")), ",", ".") * 1000)</f>
        <v>#VALUE!</v>
      </c>
      <c r="H336" s="27" t="e">
        <f>IF(ISNUMBER('Неочищенные данные'!G357), 'Неочищенные данные'!G357 * 1000, SUBSTITUTE((SUBSTITUTE('Неочищенные данные'!G357, " ", "")), ",", ".") * 1000)</f>
        <v>#VALUE!</v>
      </c>
      <c r="I336" s="27" t="e">
        <f>IF(ISNUMBER('Неочищенные данные'!H357), 'Неочищенные данные'!H357 * 1000, SUBSTITUTE((SUBSTITUTE('Неочищенные данные'!H357, " ", "")), ",", ".") * 1000)</f>
        <v>#VALUE!</v>
      </c>
      <c r="J336" s="27" t="e">
        <f>IF(ISNUMBER('Неочищенные данные'!I357), 'Неочищенные данные'!I357 * 1000, SUBSTITUTE((SUBSTITUTE('Неочищенные данные'!I357, " ", "")), ",", ".") * 1000)</f>
        <v>#VALUE!</v>
      </c>
      <c r="K336" s="27" t="e">
        <f>IF(ISNUMBER('Неочищенные данные'!J357), 'Неочищенные данные'!J357 * 1000, SUBSTITUTE((SUBSTITUTE('Неочищенные данные'!J357, " ", "")), ",", ".") * 1000)</f>
        <v>#VALUE!</v>
      </c>
      <c r="L336" s="27" t="e">
        <f>IF(ISNUMBER('Неочищенные данные'!K357), 'Неочищенные данные'!K357 * 1000, SUBSTITUTE((SUBSTITUTE('Неочищенные данные'!K357, " ", "")), ",", ".") * 1000)</f>
        <v>#VALUE!</v>
      </c>
      <c r="M336" s="27" t="e">
        <f>IF(ISNUMBER('Неочищенные данные'!L357), 'Неочищенные данные'!L357 * 1000, SUBSTITUTE((SUBSTITUTE('Неочищенные данные'!L357, " ", "")), ",", ".") * 1000)</f>
        <v>#VALUE!</v>
      </c>
      <c r="N336" s="27" t="e">
        <f>IF(ISNUMBER('Неочищенные данные'!M357), 'Неочищенные данные'!M357 * 1000, SUBSTITUTE((SUBSTITUTE('Неочищенные данные'!M357, " ", "")), ",", ".") * 1000)</f>
        <v>#VALUE!</v>
      </c>
      <c r="O336" s="27" t="e">
        <f>IF(ISNUMBER('Неочищенные данные'!N357), 'Неочищенные данные'!N357 * 1000, SUBSTITUTE((SUBSTITUTE('Неочищенные данные'!N357, " ", "")), ",", ".") * 1000)</f>
        <v>#VALUE!</v>
      </c>
    </row>
    <row r="337" spans="1:28" ht="15.75" hidden="1" customHeight="1">
      <c r="A337" s="3" t="s">
        <v>276</v>
      </c>
      <c r="B337" s="41">
        <v>40204</v>
      </c>
      <c r="C337" s="3" t="s">
        <v>239</v>
      </c>
      <c r="D337" s="3"/>
      <c r="E337" s="27" t="e">
        <f>IF(ISNUMBER('Неочищенные данные'!D358), 'Неочищенные данные'!D358 * 1000, SUBSTITUTE((SUBSTITUTE('Неочищенные данные'!D358, " ", "")), ",", ".") * 1000)</f>
        <v>#VALUE!</v>
      </c>
      <c r="F337" s="27" t="e">
        <f>IF(ISNUMBER('Неочищенные данные'!E358), 'Неочищенные данные'!E358 * 1000, SUBSTITUTE((SUBSTITUTE('Неочищенные данные'!E358, " ", "")), ",", ".") * 1000)</f>
        <v>#VALUE!</v>
      </c>
      <c r="G337" s="27" t="e">
        <f>IF(ISNUMBER('Неочищенные данные'!F358), 'Неочищенные данные'!F358 * 1000, SUBSTITUTE((SUBSTITUTE('Неочищенные данные'!F358, " ", "")), ",", ".") * 1000)</f>
        <v>#VALUE!</v>
      </c>
      <c r="H337" s="27" t="e">
        <f>IF(ISNUMBER('Неочищенные данные'!G358), 'Неочищенные данные'!G358 * 1000, SUBSTITUTE((SUBSTITUTE('Неочищенные данные'!G358, " ", "")), ",", ".") * 1000)</f>
        <v>#VALUE!</v>
      </c>
      <c r="I337" s="27" t="e">
        <f>IF(ISNUMBER('Неочищенные данные'!H358), 'Неочищенные данные'!H358 * 1000, SUBSTITUTE((SUBSTITUTE('Неочищенные данные'!H358, " ", "")), ",", ".") * 1000)</f>
        <v>#VALUE!</v>
      </c>
      <c r="J337" s="27" t="e">
        <f>IF(ISNUMBER('Неочищенные данные'!I358), 'Неочищенные данные'!I358 * 1000, SUBSTITUTE((SUBSTITUTE('Неочищенные данные'!I358, " ", "")), ",", ".") * 1000)</f>
        <v>#VALUE!</v>
      </c>
      <c r="K337" s="27" t="e">
        <f>IF(ISNUMBER('Неочищенные данные'!J358), 'Неочищенные данные'!J358 * 1000, SUBSTITUTE((SUBSTITUTE('Неочищенные данные'!J358, " ", "")), ",", ".") * 1000)</f>
        <v>#VALUE!</v>
      </c>
      <c r="L337" s="27" t="e">
        <f>IF(ISNUMBER('Неочищенные данные'!K358), 'Неочищенные данные'!K358 * 1000, SUBSTITUTE((SUBSTITUTE('Неочищенные данные'!K358, " ", "")), ",", ".") * 1000)</f>
        <v>#VALUE!</v>
      </c>
      <c r="M337" s="27" t="e">
        <f>IF(ISNUMBER('Неочищенные данные'!L358), 'Неочищенные данные'!L358 * 1000, SUBSTITUTE((SUBSTITUTE('Неочищенные данные'!L358, " ", "")), ",", ".") * 1000)</f>
        <v>#VALUE!</v>
      </c>
      <c r="N337" s="27" t="e">
        <f>IF(ISNUMBER('Неочищенные данные'!M358), 'Неочищенные данные'!M358 * 1000, SUBSTITUTE((SUBSTITUTE('Неочищенные данные'!M358, " ", "")), ",", ".") * 1000)</f>
        <v>#VALUE!</v>
      </c>
      <c r="O337" s="27" t="e">
        <f>IF(ISNUMBER('Неочищенные данные'!N358), 'Неочищенные данные'!N358 * 1000, SUBSTITUTE((SUBSTITUTE('Неочищенные данные'!N358, " ", "")), ",", ".") * 1000)</f>
        <v>#VALUE!</v>
      </c>
    </row>
    <row r="338" spans="1:28" ht="15.75" hidden="1" customHeight="1">
      <c r="A338" s="3" t="s">
        <v>276</v>
      </c>
      <c r="B338" s="42">
        <v>39768</v>
      </c>
      <c r="C338" s="3" t="s">
        <v>68</v>
      </c>
      <c r="D338" s="3"/>
      <c r="E338" s="27" t="e">
        <f>IF(ISNUMBER('Неочищенные данные'!D359), 'Неочищенные данные'!D359 * 1000, SUBSTITUTE((SUBSTITUTE('Неочищенные данные'!D359, " ", "")), ",", ".") * 1000)</f>
        <v>#VALUE!</v>
      </c>
      <c r="F338" s="27" t="e">
        <f>IF(ISNUMBER('Неочищенные данные'!E359), 'Неочищенные данные'!E359 * 1000, SUBSTITUTE((SUBSTITUTE('Неочищенные данные'!E359, " ", "")), ",", ".") * 1000)</f>
        <v>#VALUE!</v>
      </c>
      <c r="G338" s="27" t="e">
        <f>IF(ISNUMBER('Неочищенные данные'!F359), 'Неочищенные данные'!F359 * 1000, SUBSTITUTE((SUBSTITUTE('Неочищенные данные'!F359, " ", "")), ",", ".") * 1000)</f>
        <v>#VALUE!</v>
      </c>
      <c r="H338" s="27" t="e">
        <f>IF(ISNUMBER('Неочищенные данные'!G359), 'Неочищенные данные'!G359 * 1000, SUBSTITUTE((SUBSTITUTE('Неочищенные данные'!G359, " ", "")), ",", ".") * 1000)</f>
        <v>#VALUE!</v>
      </c>
      <c r="I338" s="27" t="e">
        <f>IF(ISNUMBER('Неочищенные данные'!H359), 'Неочищенные данные'!H359 * 1000, SUBSTITUTE((SUBSTITUTE('Неочищенные данные'!H359, " ", "")), ",", ".") * 1000)</f>
        <v>#VALUE!</v>
      </c>
      <c r="J338" s="27" t="e">
        <f>IF(ISNUMBER('Неочищенные данные'!I359), 'Неочищенные данные'!I359 * 1000, SUBSTITUTE((SUBSTITUTE('Неочищенные данные'!I359, " ", "")), ",", ".") * 1000)</f>
        <v>#VALUE!</v>
      </c>
      <c r="K338" s="27" t="e">
        <f>IF(ISNUMBER('Неочищенные данные'!J359), 'Неочищенные данные'!J359 * 1000, SUBSTITUTE((SUBSTITUTE('Неочищенные данные'!J359, " ", "")), ",", ".") * 1000)</f>
        <v>#VALUE!</v>
      </c>
      <c r="L338" s="27" t="e">
        <f>IF(ISNUMBER('Неочищенные данные'!K359), 'Неочищенные данные'!K359 * 1000, SUBSTITUTE((SUBSTITUTE('Неочищенные данные'!K359, " ", "")), ",", ".") * 1000)</f>
        <v>#VALUE!</v>
      </c>
      <c r="M338" s="27" t="e">
        <f>IF(ISNUMBER('Неочищенные данные'!L359), 'Неочищенные данные'!L359 * 1000, SUBSTITUTE((SUBSTITUTE('Неочищенные данные'!L359, " ", "")), ",", ".") * 1000)</f>
        <v>#VALUE!</v>
      </c>
      <c r="N338" s="27" t="e">
        <f>IF(ISNUMBER('Неочищенные данные'!M359), 'Неочищенные данные'!M359 * 1000, SUBSTITUTE((SUBSTITUTE('Неочищенные данные'!M359, " ", "")), ",", ".") * 1000)</f>
        <v>#VALUE!</v>
      </c>
      <c r="O338" s="27" t="e">
        <f>IF(ISNUMBER('Неочищенные данные'!N359), 'Неочищенные данные'!N359 * 1000, SUBSTITUTE((SUBSTITUTE('Неочищенные данные'!N359, " ", "")), ",", ".") * 1000)</f>
        <v>#VALUE!</v>
      </c>
    </row>
    <row r="339" spans="1:28" ht="15.75" hidden="1" customHeight="1">
      <c r="A339" s="3" t="s">
        <v>211</v>
      </c>
      <c r="B339" s="41">
        <v>42447</v>
      </c>
      <c r="C339" s="3" t="s">
        <v>239</v>
      </c>
      <c r="D339" s="3"/>
      <c r="E339" s="27" t="e">
        <f>IF(ISNUMBER('Неочищенные данные'!D360), 'Неочищенные данные'!D360 * 1000, SUBSTITUTE((SUBSTITUTE('Неочищенные данные'!D360, " ", "")), ",", ".") * 1000)</f>
        <v>#VALUE!</v>
      </c>
      <c r="F339" s="27" t="e">
        <f>IF(ISNUMBER('Неочищенные данные'!E360), 'Неочищенные данные'!E360 * 1000, SUBSTITUTE((SUBSTITUTE('Неочищенные данные'!E360, " ", "")), ",", ".") * 1000)</f>
        <v>#VALUE!</v>
      </c>
      <c r="G339" s="27" t="e">
        <f>IF(ISNUMBER('Неочищенные данные'!F360), 'Неочищенные данные'!F360 * 1000, SUBSTITUTE((SUBSTITUTE('Неочищенные данные'!F360, " ", "")), ",", ".") * 1000)</f>
        <v>#VALUE!</v>
      </c>
      <c r="H339" s="27" t="e">
        <f>IF(ISNUMBER('Неочищенные данные'!G360), 'Неочищенные данные'!G360 * 1000, SUBSTITUTE((SUBSTITUTE('Неочищенные данные'!G360, " ", "")), ",", ".") * 1000)</f>
        <v>#VALUE!</v>
      </c>
      <c r="I339" s="27" t="e">
        <f>IF(ISNUMBER('Неочищенные данные'!H360), 'Неочищенные данные'!H360 * 1000, SUBSTITUTE((SUBSTITUTE('Неочищенные данные'!H360, " ", "")), ",", ".") * 1000)</f>
        <v>#VALUE!</v>
      </c>
      <c r="J339" s="27" t="e">
        <f>IF(ISNUMBER('Неочищенные данные'!I360), 'Неочищенные данные'!I360 * 1000, SUBSTITUTE((SUBSTITUTE('Неочищенные данные'!I360, " ", "")), ",", ".") * 1000)</f>
        <v>#VALUE!</v>
      </c>
      <c r="K339" s="27" t="e">
        <f>IF(ISNUMBER('Неочищенные данные'!J360), 'Неочищенные данные'!J360 * 1000, SUBSTITUTE((SUBSTITUTE('Неочищенные данные'!J360, " ", "")), ",", ".") * 1000)</f>
        <v>#VALUE!</v>
      </c>
      <c r="L339" s="27" t="e">
        <f>IF(ISNUMBER('Неочищенные данные'!K360), 'Неочищенные данные'!K360 * 1000, SUBSTITUTE((SUBSTITUTE('Неочищенные данные'!K360, " ", "")), ",", ".") * 1000)</f>
        <v>#VALUE!</v>
      </c>
      <c r="M339" s="27" t="e">
        <f>IF(ISNUMBER('Неочищенные данные'!L360), 'Неочищенные данные'!L360 * 1000, SUBSTITUTE((SUBSTITUTE('Неочищенные данные'!L360, " ", "")), ",", ".") * 1000)</f>
        <v>#VALUE!</v>
      </c>
      <c r="N339" s="27" t="e">
        <f>IF(ISNUMBER('Неочищенные данные'!M360), 'Неочищенные данные'!M360 * 1000, SUBSTITUTE((SUBSTITUTE('Неочищенные данные'!M360, " ", "")), ",", ".") * 1000)</f>
        <v>#VALUE!</v>
      </c>
      <c r="O339" s="27" t="e">
        <f>IF(ISNUMBER('Неочищенные данные'!N360), 'Неочищенные данные'!N360 * 1000, SUBSTITUTE((SUBSTITUTE('Неочищенные данные'!N360, " ", "")), ",", ".") * 1000)</f>
        <v>#VALUE!</v>
      </c>
    </row>
    <row r="340" spans="1:28" ht="15.75" hidden="1" customHeight="1">
      <c r="A340" s="3" t="s">
        <v>211</v>
      </c>
      <c r="B340" s="41">
        <v>42447</v>
      </c>
      <c r="C340" s="3" t="s">
        <v>37</v>
      </c>
      <c r="D340" s="3"/>
      <c r="E340" s="27" t="e">
        <f>IF(ISNUMBER('Неочищенные данные'!D361), 'Неочищенные данные'!D361 * 1000, SUBSTITUTE((SUBSTITUTE('Неочищенные данные'!D361, " ", "")), ",", ".") * 1000)</f>
        <v>#VALUE!</v>
      </c>
      <c r="F340" s="27" t="e">
        <f>IF(ISNUMBER('Неочищенные данные'!E361), 'Неочищенные данные'!E361 * 1000, SUBSTITUTE((SUBSTITUTE('Неочищенные данные'!E361, " ", "")), ",", ".") * 1000)</f>
        <v>#VALUE!</v>
      </c>
      <c r="G340" s="27" t="e">
        <f>IF(ISNUMBER('Неочищенные данные'!F361), 'Неочищенные данные'!F361 * 1000, SUBSTITUTE((SUBSTITUTE('Неочищенные данные'!F361, " ", "")), ",", ".") * 1000)</f>
        <v>#VALUE!</v>
      </c>
      <c r="H340" s="27" t="e">
        <f>IF(ISNUMBER('Неочищенные данные'!G361), 'Неочищенные данные'!G361 * 1000, SUBSTITUTE((SUBSTITUTE('Неочищенные данные'!G361, " ", "")), ",", ".") * 1000)</f>
        <v>#VALUE!</v>
      </c>
      <c r="I340" s="27" t="e">
        <f>IF(ISNUMBER('Неочищенные данные'!H361), 'Неочищенные данные'!H361 * 1000, SUBSTITUTE((SUBSTITUTE('Неочищенные данные'!H361, " ", "")), ",", ".") * 1000)</f>
        <v>#VALUE!</v>
      </c>
      <c r="J340" s="27" t="e">
        <f>IF(ISNUMBER('Неочищенные данные'!I361), 'Неочищенные данные'!I361 * 1000, SUBSTITUTE((SUBSTITUTE('Неочищенные данные'!I361, " ", "")), ",", ".") * 1000)</f>
        <v>#VALUE!</v>
      </c>
      <c r="K340" s="27" t="e">
        <f>IF(ISNUMBER('Неочищенные данные'!J361), 'Неочищенные данные'!J361 * 1000, SUBSTITUTE((SUBSTITUTE('Неочищенные данные'!J361, " ", "")), ",", ".") * 1000)</f>
        <v>#VALUE!</v>
      </c>
      <c r="L340" s="27" t="e">
        <f>IF(ISNUMBER('Неочищенные данные'!K361), 'Неочищенные данные'!K361 * 1000, SUBSTITUTE((SUBSTITUTE('Неочищенные данные'!K361, " ", "")), ",", ".") * 1000)</f>
        <v>#VALUE!</v>
      </c>
      <c r="M340" s="27" t="e">
        <f>IF(ISNUMBER('Неочищенные данные'!L361), 'Неочищенные данные'!L361 * 1000, SUBSTITUTE((SUBSTITUTE('Неочищенные данные'!L361, " ", "")), ",", ".") * 1000)</f>
        <v>#VALUE!</v>
      </c>
      <c r="N340" s="27" t="e">
        <f>IF(ISNUMBER('Неочищенные данные'!M361), 'Неочищенные данные'!M361 * 1000, SUBSTITUTE((SUBSTITUTE('Неочищенные данные'!M361, " ", "")), ",", ".") * 1000)</f>
        <v>#VALUE!</v>
      </c>
      <c r="O340" s="27" t="e">
        <f>IF(ISNUMBER('Неочищенные данные'!N361), 'Неочищенные данные'!N361 * 1000, SUBSTITUTE((SUBSTITUTE('Неочищенные данные'!N361, " ", "")), ",", ".") * 1000)</f>
        <v>#VALUE!</v>
      </c>
    </row>
    <row r="341" spans="1:28" ht="15.75" customHeight="1">
      <c r="A341" s="3" t="s">
        <v>211</v>
      </c>
      <c r="B341" s="29">
        <v>42304</v>
      </c>
      <c r="C341" s="3" t="s">
        <v>37</v>
      </c>
      <c r="D341" s="3" t="e">
        <f ca="1">_xludf.IFNA(VLOOKUP(C341, Рейтинг!$A$2:$C$22, 3, FALSE), VLOOKUP(C341, Рейтинг!$B$2:$C$22, 2, FALSE))</f>
        <v>#NAME?</v>
      </c>
      <c r="E341" s="27">
        <f>IF(ISNUMBER('Неочищенные данные'!D362), 'Неочищенные данные'!D362 * 1000, SUBSTITUTE((SUBSTITUTE('Неочищенные данные'!D362, " ", "")), ",", ".") * 1000)</f>
        <v>1034171000</v>
      </c>
      <c r="F341" s="27" t="e">
        <f>IF(ISNUMBER('Неочищенные данные'!E362), 'Неочищенные данные'!E362 * 1000, SUBSTITUTE((SUBSTITUTE('Неочищенные данные'!E362, " ", "")), ",", ".") * 1000)</f>
        <v>#VALUE!</v>
      </c>
      <c r="G341" s="27">
        <f>IF(ISNUMBER('Неочищенные данные'!F362), 'Неочищенные данные'!F362 * 1000, SUBSTITUTE((SUBSTITUTE('Неочищенные данные'!F362, " ", "")), ",", ".") * 1000)</f>
        <v>844085000</v>
      </c>
      <c r="H341" s="27">
        <f>IF(ISNUMBER('Неочищенные данные'!G362), 'Неочищенные данные'!G362 * 1000, SUBSTITUTE((SUBSTITUTE('Неочищенные данные'!G362, " ", "")), ",", ".") * 1000)</f>
        <v>68721774000</v>
      </c>
      <c r="I341" s="27">
        <f>IF(ISNUMBER('Неочищенные данные'!H362), 'Неочищенные данные'!H362 * 1000, SUBSTITUTE((SUBSTITUTE('Неочищенные данные'!H362, " ", "")), ",", ".") * 1000)</f>
        <v>573113000</v>
      </c>
      <c r="J341" s="27">
        <f>IF(ISNUMBER('Неочищенные данные'!I362), 'Неочищенные данные'!I362 * 1000, SUBSTITUTE((SUBSTITUTE('Неочищенные данные'!I362, " ", "")), ",", ".") * 1000)</f>
        <v>67647013000</v>
      </c>
      <c r="K341" s="27" t="e">
        <f>IF(ISNUMBER('Неочищенные данные'!J362), 'Неочищенные данные'!J362 * 1000, SUBSTITUTE((SUBSTITUTE('Неочищенные данные'!J362, " ", "")), ",", ".") * 1000)</f>
        <v>#VALUE!</v>
      </c>
      <c r="L341" s="27">
        <f>IF(ISNUMBER('Неочищенные данные'!K362), 'Неочищенные данные'!K362 * 1000, SUBSTITUTE((SUBSTITUTE('Неочищенные данные'!K362, " ", "")), ",", ".") * 1000)</f>
        <v>1074761000</v>
      </c>
      <c r="M341" s="27">
        <f>IF(ISNUMBER('Неочищенные данные'!L362), 'Неочищенные данные'!L362 * 1000, SUBSTITUTE((SUBSTITUTE('Неочищенные данные'!L362, " ", "")), ",", ".") * 1000)</f>
        <v>-3762790000</v>
      </c>
      <c r="N341" s="27">
        <f>IF(ISNUMBER('Неочищенные данные'!M362), 'Неочищенные данные'!M362 * 1000, SUBSTITUTE((SUBSTITUTE('Неочищенные данные'!M362, " ", "")), ",", ".") * 1000)</f>
        <v>33128167000</v>
      </c>
      <c r="O341" s="27">
        <f>IF(ISNUMBER('Неочищенные данные'!N362), 'Неочищенные данные'!N362 * 1000, SUBSTITUTE((SUBSTITUTE('Неочищенные данные'!N362, " ", "")), ",", ".") * 1000)</f>
        <v>11693636000</v>
      </c>
      <c r="P341" s="1">
        <f>VLOOKUP(YEAR(B341), 'ИПЦ ГКС'!$B$5:$D$34, 3, TRUE)</f>
        <v>12.909999999999997</v>
      </c>
      <c r="Q341" s="28">
        <f>VLOOKUP(B341, RUONIA!A360:B2825, 2, FALSE)</f>
        <v>11.35</v>
      </c>
      <c r="R341" s="1">
        <f>VLOOKUP(B341, Treasury!$D$1:$G$3498, 2, FALSE)</f>
        <v>0.65</v>
      </c>
      <c r="S341" s="1">
        <f>VLOOKUP(B341, Treasury!$D$1:$G$3498, 3, FALSE)</f>
        <v>1.38</v>
      </c>
      <c r="T341" s="1">
        <f>VLOOKUP(B341, Treasury!$D$1:$G$3498, 4, FALSE)</f>
        <v>2.0499999999999998</v>
      </c>
      <c r="U341" s="1">
        <f>VLOOKUP(B341, 'OFZ Yield'!$A:$M, 5, FALSE)</f>
        <v>10.4</v>
      </c>
      <c r="V341" s="1">
        <f>VLOOKUP(B341, 'OFZ Yield'!$A:$M, 7, FALSE)</f>
        <v>10.18</v>
      </c>
      <c r="W341" s="1">
        <f>VLOOKUP(B341, 'OFZ Yield'!$A:$M, 9, FALSE)</f>
        <v>10.1</v>
      </c>
      <c r="X341" s="1" t="str">
        <f>VLOOKUP(B341, IMOEX!$A$1:$B$3284, 2, FALSE)</f>
        <v>1.725,89</v>
      </c>
      <c r="Y341" s="1">
        <f t="shared" ref="Y341:Y342" si="45">M341 / L341</f>
        <v>-3.5010481400050804</v>
      </c>
      <c r="Z341" s="1">
        <f t="shared" ref="Z341:Z342" si="46">J341 / L341</f>
        <v>62.941447447385976</v>
      </c>
      <c r="AA341" s="1" t="e">
        <f ca="1">_xludf.IFNA(VLOOKUP(A341, 'Неочищенные данные'!A362:AI796, 35, FALSE), 0)</f>
        <v>#NAME?</v>
      </c>
      <c r="AB341" s="1">
        <f t="shared" ref="AB341:AB342" si="47">IF(NOT(H341 = 0), 1, 0)</f>
        <v>1</v>
      </c>
    </row>
    <row r="342" spans="1:28" ht="15.75" customHeight="1">
      <c r="A342" s="3" t="s">
        <v>211</v>
      </c>
      <c r="B342" s="29">
        <v>42034</v>
      </c>
      <c r="C342" s="3" t="s">
        <v>37</v>
      </c>
      <c r="D342" s="3" t="e">
        <f ca="1">_xludf.IFNA(VLOOKUP(C342, Рейтинг!$A$2:$C$22, 3, FALSE), VLOOKUP(C342, Рейтинг!$B$2:$C$22, 2, FALSE))</f>
        <v>#NAME?</v>
      </c>
      <c r="E342" s="27">
        <f>IF(ISNUMBER('Неочищенные данные'!D363), 'Неочищенные данные'!D363 * 1000, SUBSTITUTE((SUBSTITUTE('Неочищенные данные'!D363, " ", "")), ",", ".") * 1000)</f>
        <v>497394000</v>
      </c>
      <c r="F342" s="27" t="e">
        <f>IF(ISNUMBER('Неочищенные данные'!E363), 'Неочищенные данные'!E363 * 1000, SUBSTITUTE((SUBSTITUTE('Неочищенные данные'!E363, " ", "")), ",", ".") * 1000)</f>
        <v>#VALUE!</v>
      </c>
      <c r="G342" s="27">
        <f>IF(ISNUMBER('Неочищенные данные'!F363), 'Неочищенные данные'!F363 * 1000, SUBSTITUTE((SUBSTITUTE('Неочищенные данные'!F363, " ", "")), ",", ".") * 1000)</f>
        <v>4308002000</v>
      </c>
      <c r="H342" s="27">
        <f>IF(ISNUMBER('Неочищенные данные'!G363), 'Неочищенные данные'!G363 * 1000, SUBSTITUTE((SUBSTITUTE('Неочищенные данные'!G363, " ", "")), ",", ".") * 1000)</f>
        <v>45884980000</v>
      </c>
      <c r="I342" s="27">
        <f>IF(ISNUMBER('Неочищенные данные'!H363), 'Неочищенные данные'!H363 * 1000, SUBSTITUTE((SUBSTITUTE('Неочищенные данные'!H363, " ", "")), ",", ".") * 1000)</f>
        <v>338063000</v>
      </c>
      <c r="J342" s="27">
        <f>IF(ISNUMBER('Неочищенные данные'!I363), 'Неочищенные данные'!I363 * 1000, SUBSTITUTE((SUBSTITUTE('Неочищенные данные'!I363, " ", "")), ",", ".") * 1000)</f>
        <v>41299934000</v>
      </c>
      <c r="K342" s="27" t="e">
        <f>IF(ISNUMBER('Неочищенные данные'!J363), 'Неочищенные данные'!J363 * 1000, SUBSTITUTE((SUBSTITUTE('Неочищенные данные'!J363, " ", "")), ",", ".") * 1000)</f>
        <v>#VALUE!</v>
      </c>
      <c r="L342" s="27">
        <f>IF(ISNUMBER('Неочищенные данные'!K363), 'Неочищенные данные'!K363 * 1000, SUBSTITUTE((SUBSTITUTE('Неочищенные данные'!K363, " ", "")), ",", ".") * 1000)</f>
        <v>4585046000</v>
      </c>
      <c r="M342" s="27">
        <f>IF(ISNUMBER('Неочищенные данные'!L363), 'Неочищенные данные'!L363 * 1000, SUBSTITUTE((SUBSTITUTE('Неочищенные данные'!L363, " ", "")), ",", ".") * 1000)</f>
        <v>-414846000</v>
      </c>
      <c r="N342" s="27">
        <f>IF(ISNUMBER('Неочищенные данные'!M363), 'Неочищенные данные'!M363 * 1000, SUBSTITUTE((SUBSTITUTE('Неочищенные данные'!M363, " ", "")), ",", ".") * 1000)</f>
        <v>195465000</v>
      </c>
      <c r="O342" s="27">
        <f>IF(ISNUMBER('Неочищенные данные'!N363), 'Неочищенные данные'!N363 * 1000, SUBSTITUTE((SUBSTITUTE('Неочищенные данные'!N363, " ", "")), ",", ".") * 1000)</f>
        <v>641015000</v>
      </c>
      <c r="P342" s="1">
        <f>VLOOKUP(YEAR(B342), 'ИПЦ ГКС'!$B$5:$D$34, 3, TRUE)</f>
        <v>12.909999999999997</v>
      </c>
      <c r="Q342" s="28">
        <f>VLOOKUP(B342, RUONIA!A361:B2826, 2, FALSE)</f>
        <v>16.63</v>
      </c>
      <c r="R342" s="1">
        <f>VLOOKUP(B342, Treasury!$D$1:$G$3498, 2, FALSE)</f>
        <v>0.47</v>
      </c>
      <c r="S342" s="1">
        <f>VLOOKUP(B342, Treasury!$D$1:$G$3498, 3, FALSE)</f>
        <v>1.18</v>
      </c>
      <c r="T342" s="1">
        <f>VLOOKUP(B342, Treasury!$D$1:$G$3498, 4, FALSE)</f>
        <v>1.68</v>
      </c>
      <c r="U342" s="1">
        <f>VLOOKUP(B342, 'OFZ Yield'!$A:$M, 5, FALSE)</f>
        <v>14.56</v>
      </c>
      <c r="V342" s="1">
        <f>VLOOKUP(B342, 'OFZ Yield'!$A:$M, 7, FALSE)</f>
        <v>15.06</v>
      </c>
      <c r="W342" s="1">
        <f>VLOOKUP(B342, 'OFZ Yield'!$A:$M, 9, FALSE)</f>
        <v>14.14</v>
      </c>
      <c r="X342" s="1" t="str">
        <f>VLOOKUP(B342, IMOEX!$A$1:$B$3284, 2, FALSE)</f>
        <v>1.647,69</v>
      </c>
      <c r="Y342" s="1">
        <f t="shared" si="45"/>
        <v>-9.0478045367483773E-2</v>
      </c>
      <c r="Z342" s="1">
        <f t="shared" si="46"/>
        <v>9.0075288230477941</v>
      </c>
      <c r="AA342" s="1" t="e">
        <f ca="1">_xludf.IFNA(VLOOKUP(A342, 'Неочищенные данные'!A363:AI797, 35, FALSE), 0)</f>
        <v>#NAME?</v>
      </c>
      <c r="AB342" s="1">
        <f t="shared" si="47"/>
        <v>1</v>
      </c>
    </row>
    <row r="343" spans="1:28" ht="15.75" hidden="1" customHeight="1">
      <c r="A343" s="3" t="s">
        <v>211</v>
      </c>
      <c r="B343" s="42">
        <v>41269</v>
      </c>
      <c r="C343" s="3" t="s">
        <v>37</v>
      </c>
      <c r="D343" s="3"/>
      <c r="E343" s="27" t="e">
        <f>IF(ISNUMBER('Неочищенные данные'!D364), 'Неочищенные данные'!D364 * 1000, SUBSTITUTE((SUBSTITUTE('Неочищенные данные'!D364, " ", "")), ",", ".") * 1000)</f>
        <v>#VALUE!</v>
      </c>
      <c r="F343" s="27" t="e">
        <f>IF(ISNUMBER('Неочищенные данные'!E364), 'Неочищенные данные'!E364 * 1000, SUBSTITUTE((SUBSTITUTE('Неочищенные данные'!E364, " ", "")), ",", ".") * 1000)</f>
        <v>#VALUE!</v>
      </c>
      <c r="G343" s="27" t="e">
        <f>IF(ISNUMBER('Неочищенные данные'!F364), 'Неочищенные данные'!F364 * 1000, SUBSTITUTE((SUBSTITUTE('Неочищенные данные'!F364, " ", "")), ",", ".") * 1000)</f>
        <v>#VALUE!</v>
      </c>
      <c r="H343" s="27" t="e">
        <f>IF(ISNUMBER('Неочищенные данные'!G364), 'Неочищенные данные'!G364 * 1000, SUBSTITUTE((SUBSTITUTE('Неочищенные данные'!G364, " ", "")), ",", ".") * 1000)</f>
        <v>#VALUE!</v>
      </c>
      <c r="I343" s="27" t="e">
        <f>IF(ISNUMBER('Неочищенные данные'!H364), 'Неочищенные данные'!H364 * 1000, SUBSTITUTE((SUBSTITUTE('Неочищенные данные'!H364, " ", "")), ",", ".") * 1000)</f>
        <v>#VALUE!</v>
      </c>
      <c r="J343" s="27" t="e">
        <f>IF(ISNUMBER('Неочищенные данные'!I364), 'Неочищенные данные'!I364 * 1000, SUBSTITUTE((SUBSTITUTE('Неочищенные данные'!I364, " ", "")), ",", ".") * 1000)</f>
        <v>#VALUE!</v>
      </c>
      <c r="K343" s="27" t="e">
        <f>IF(ISNUMBER('Неочищенные данные'!J364), 'Неочищенные данные'!J364 * 1000, SUBSTITUTE((SUBSTITUTE('Неочищенные данные'!J364, " ", "")), ",", ".") * 1000)</f>
        <v>#VALUE!</v>
      </c>
      <c r="L343" s="27" t="e">
        <f>IF(ISNUMBER('Неочищенные данные'!K364), 'Неочищенные данные'!K364 * 1000, SUBSTITUTE((SUBSTITUTE('Неочищенные данные'!K364, " ", "")), ",", ".") * 1000)</f>
        <v>#VALUE!</v>
      </c>
      <c r="M343" s="27" t="e">
        <f>IF(ISNUMBER('Неочищенные данные'!L364), 'Неочищенные данные'!L364 * 1000, SUBSTITUTE((SUBSTITUTE('Неочищенные данные'!L364, " ", "")), ",", ".") * 1000)</f>
        <v>#VALUE!</v>
      </c>
      <c r="N343" s="27" t="e">
        <f>IF(ISNUMBER('Неочищенные данные'!M364), 'Неочищенные данные'!M364 * 1000, SUBSTITUTE((SUBSTITUTE('Неочищенные данные'!M364, " ", "")), ",", ".") * 1000)</f>
        <v>#VALUE!</v>
      </c>
      <c r="O343" s="27" t="e">
        <f>IF(ISNUMBER('Неочищенные данные'!N364), 'Неочищенные данные'!N364 * 1000, SUBSTITUTE((SUBSTITUTE('Неочищенные данные'!N364, " ", "")), ",", ".") * 1000)</f>
        <v>#VALUE!</v>
      </c>
    </row>
    <row r="344" spans="1:28" ht="15.75" hidden="1" customHeight="1">
      <c r="A344" s="3" t="s">
        <v>211</v>
      </c>
      <c r="B344" s="42">
        <v>40876</v>
      </c>
      <c r="C344" s="3" t="s">
        <v>37</v>
      </c>
      <c r="D344" s="3"/>
      <c r="E344" s="27" t="e">
        <f>IF(ISNUMBER('Неочищенные данные'!D365), 'Неочищенные данные'!D365 * 1000, SUBSTITUTE((SUBSTITUTE('Неочищенные данные'!D365, " ", "")), ",", ".") * 1000)</f>
        <v>#VALUE!</v>
      </c>
      <c r="F344" s="27" t="e">
        <f>IF(ISNUMBER('Неочищенные данные'!E365), 'Неочищенные данные'!E365 * 1000, SUBSTITUTE((SUBSTITUTE('Неочищенные данные'!E365, " ", "")), ",", ".") * 1000)</f>
        <v>#VALUE!</v>
      </c>
      <c r="G344" s="27" t="e">
        <f>IF(ISNUMBER('Неочищенные данные'!F365), 'Неочищенные данные'!F365 * 1000, SUBSTITUTE((SUBSTITUTE('Неочищенные данные'!F365, " ", "")), ",", ".") * 1000)</f>
        <v>#VALUE!</v>
      </c>
      <c r="H344" s="27" t="e">
        <f>IF(ISNUMBER('Неочищенные данные'!G365), 'Неочищенные данные'!G365 * 1000, SUBSTITUTE((SUBSTITUTE('Неочищенные данные'!G365, " ", "")), ",", ".") * 1000)</f>
        <v>#VALUE!</v>
      </c>
      <c r="I344" s="27" t="e">
        <f>IF(ISNUMBER('Неочищенные данные'!H365), 'Неочищенные данные'!H365 * 1000, SUBSTITUTE((SUBSTITUTE('Неочищенные данные'!H365, " ", "")), ",", ".") * 1000)</f>
        <v>#VALUE!</v>
      </c>
      <c r="J344" s="27" t="e">
        <f>IF(ISNUMBER('Неочищенные данные'!I365), 'Неочищенные данные'!I365 * 1000, SUBSTITUTE((SUBSTITUTE('Неочищенные данные'!I365, " ", "")), ",", ".") * 1000)</f>
        <v>#VALUE!</v>
      </c>
      <c r="K344" s="27" t="e">
        <f>IF(ISNUMBER('Неочищенные данные'!J365), 'Неочищенные данные'!J365 * 1000, SUBSTITUTE((SUBSTITUTE('Неочищенные данные'!J365, " ", "")), ",", ".") * 1000)</f>
        <v>#VALUE!</v>
      </c>
      <c r="L344" s="27" t="e">
        <f>IF(ISNUMBER('Неочищенные данные'!K365), 'Неочищенные данные'!K365 * 1000, SUBSTITUTE((SUBSTITUTE('Неочищенные данные'!K365, " ", "")), ",", ".") * 1000)</f>
        <v>#VALUE!</v>
      </c>
      <c r="M344" s="27" t="e">
        <f>IF(ISNUMBER('Неочищенные данные'!L365), 'Неочищенные данные'!L365 * 1000, SUBSTITUTE((SUBSTITUTE('Неочищенные данные'!L365, " ", "")), ",", ".") * 1000)</f>
        <v>#VALUE!</v>
      </c>
      <c r="N344" s="27" t="e">
        <f>IF(ISNUMBER('Неочищенные данные'!M365), 'Неочищенные данные'!M365 * 1000, SUBSTITUTE((SUBSTITUTE('Неочищенные данные'!M365, " ", "")), ",", ".") * 1000)</f>
        <v>#VALUE!</v>
      </c>
      <c r="O344" s="27" t="e">
        <f>IF(ISNUMBER('Неочищенные данные'!N365), 'Неочищенные данные'!N365 * 1000, SUBSTITUTE((SUBSTITUTE('Неочищенные данные'!N365, " ", "")), ",", ".") * 1000)</f>
        <v>#VALUE!</v>
      </c>
    </row>
    <row r="345" spans="1:28" ht="15.75" hidden="1" customHeight="1">
      <c r="A345" s="3" t="s">
        <v>277</v>
      </c>
      <c r="B345" s="41">
        <v>40329</v>
      </c>
      <c r="C345" s="3" t="s">
        <v>239</v>
      </c>
      <c r="D345" s="3"/>
      <c r="E345" s="27" t="e">
        <f>IF(ISNUMBER('Неочищенные данные'!D366), 'Неочищенные данные'!D366 * 1000, SUBSTITUTE((SUBSTITUTE('Неочищенные данные'!D366, " ", "")), ",", ".") * 1000)</f>
        <v>#VALUE!</v>
      </c>
      <c r="F345" s="27" t="e">
        <f>IF(ISNUMBER('Неочищенные данные'!E366), 'Неочищенные данные'!E366 * 1000, SUBSTITUTE((SUBSTITUTE('Неочищенные данные'!E366, " ", "")), ",", ".") * 1000)</f>
        <v>#VALUE!</v>
      </c>
      <c r="G345" s="27" t="e">
        <f>IF(ISNUMBER('Неочищенные данные'!F366), 'Неочищенные данные'!F366 * 1000, SUBSTITUTE((SUBSTITUTE('Неочищенные данные'!F366, " ", "")), ",", ".") * 1000)</f>
        <v>#VALUE!</v>
      </c>
      <c r="H345" s="27" t="e">
        <f>IF(ISNUMBER('Неочищенные данные'!G366), 'Неочищенные данные'!G366 * 1000, SUBSTITUTE((SUBSTITUTE('Неочищенные данные'!G366, " ", "")), ",", ".") * 1000)</f>
        <v>#VALUE!</v>
      </c>
      <c r="I345" s="27" t="e">
        <f>IF(ISNUMBER('Неочищенные данные'!H366), 'Неочищенные данные'!H366 * 1000, SUBSTITUTE((SUBSTITUTE('Неочищенные данные'!H366, " ", "")), ",", ".") * 1000)</f>
        <v>#VALUE!</v>
      </c>
      <c r="J345" s="27" t="e">
        <f>IF(ISNUMBER('Неочищенные данные'!I366), 'Неочищенные данные'!I366 * 1000, SUBSTITUTE((SUBSTITUTE('Неочищенные данные'!I366, " ", "")), ",", ".") * 1000)</f>
        <v>#VALUE!</v>
      </c>
      <c r="K345" s="27" t="e">
        <f>IF(ISNUMBER('Неочищенные данные'!J366), 'Неочищенные данные'!J366 * 1000, SUBSTITUTE((SUBSTITUTE('Неочищенные данные'!J366, " ", "")), ",", ".") * 1000)</f>
        <v>#VALUE!</v>
      </c>
      <c r="L345" s="27" t="e">
        <f>IF(ISNUMBER('Неочищенные данные'!K366), 'Неочищенные данные'!K366 * 1000, SUBSTITUTE((SUBSTITUTE('Неочищенные данные'!K366, " ", "")), ",", ".") * 1000)</f>
        <v>#VALUE!</v>
      </c>
      <c r="M345" s="27" t="e">
        <f>IF(ISNUMBER('Неочищенные данные'!L366), 'Неочищенные данные'!L366 * 1000, SUBSTITUTE((SUBSTITUTE('Неочищенные данные'!L366, " ", "")), ",", ".") * 1000)</f>
        <v>#VALUE!</v>
      </c>
      <c r="N345" s="27" t="e">
        <f>IF(ISNUMBER('Неочищенные данные'!M366), 'Неочищенные данные'!M366 * 1000, SUBSTITUTE((SUBSTITUTE('Неочищенные данные'!M366, " ", "")), ",", ".") * 1000)</f>
        <v>#VALUE!</v>
      </c>
      <c r="O345" s="27" t="e">
        <f>IF(ISNUMBER('Неочищенные данные'!N366), 'Неочищенные данные'!N366 * 1000, SUBSTITUTE((SUBSTITUTE('Неочищенные данные'!N366, " ", "")), ",", ".") * 1000)</f>
        <v>#VALUE!</v>
      </c>
    </row>
    <row r="346" spans="1:28" ht="15.75" hidden="1" customHeight="1">
      <c r="A346" s="3" t="s">
        <v>277</v>
      </c>
      <c r="B346" s="42">
        <v>39768</v>
      </c>
      <c r="C346" s="3" t="s">
        <v>37</v>
      </c>
      <c r="D346" s="3"/>
      <c r="E346" s="27" t="e">
        <f>IF(ISNUMBER('Неочищенные данные'!D367), 'Неочищенные данные'!D367 * 1000, SUBSTITUTE((SUBSTITUTE('Неочищенные данные'!D367, " ", "")), ",", ".") * 1000)</f>
        <v>#VALUE!</v>
      </c>
      <c r="F346" s="27" t="e">
        <f>IF(ISNUMBER('Неочищенные данные'!E367), 'Неочищенные данные'!E367 * 1000, SUBSTITUTE((SUBSTITUTE('Неочищенные данные'!E367, " ", "")), ",", ".") * 1000)</f>
        <v>#VALUE!</v>
      </c>
      <c r="G346" s="27" t="e">
        <f>IF(ISNUMBER('Неочищенные данные'!F367), 'Неочищенные данные'!F367 * 1000, SUBSTITUTE((SUBSTITUTE('Неочищенные данные'!F367, " ", "")), ",", ".") * 1000)</f>
        <v>#VALUE!</v>
      </c>
      <c r="H346" s="27" t="e">
        <f>IF(ISNUMBER('Неочищенные данные'!G367), 'Неочищенные данные'!G367 * 1000, SUBSTITUTE((SUBSTITUTE('Неочищенные данные'!G367, " ", "")), ",", ".") * 1000)</f>
        <v>#VALUE!</v>
      </c>
      <c r="I346" s="27" t="e">
        <f>IF(ISNUMBER('Неочищенные данные'!H367), 'Неочищенные данные'!H367 * 1000, SUBSTITUTE((SUBSTITUTE('Неочищенные данные'!H367, " ", "")), ",", ".") * 1000)</f>
        <v>#VALUE!</v>
      </c>
      <c r="J346" s="27" t="e">
        <f>IF(ISNUMBER('Неочищенные данные'!I367), 'Неочищенные данные'!I367 * 1000, SUBSTITUTE((SUBSTITUTE('Неочищенные данные'!I367, " ", "")), ",", ".") * 1000)</f>
        <v>#VALUE!</v>
      </c>
      <c r="K346" s="27" t="e">
        <f>IF(ISNUMBER('Неочищенные данные'!J367), 'Неочищенные данные'!J367 * 1000, SUBSTITUTE((SUBSTITUTE('Неочищенные данные'!J367, " ", "")), ",", ".") * 1000)</f>
        <v>#VALUE!</v>
      </c>
      <c r="L346" s="27" t="e">
        <f>IF(ISNUMBER('Неочищенные данные'!K367), 'Неочищенные данные'!K367 * 1000, SUBSTITUTE((SUBSTITUTE('Неочищенные данные'!K367, " ", "")), ",", ".") * 1000)</f>
        <v>#VALUE!</v>
      </c>
      <c r="M346" s="27" t="e">
        <f>IF(ISNUMBER('Неочищенные данные'!L367), 'Неочищенные данные'!L367 * 1000, SUBSTITUTE((SUBSTITUTE('Неочищенные данные'!L367, " ", "")), ",", ".") * 1000)</f>
        <v>#VALUE!</v>
      </c>
      <c r="N346" s="27" t="e">
        <f>IF(ISNUMBER('Неочищенные данные'!M367), 'Неочищенные данные'!M367 * 1000, SUBSTITUTE((SUBSTITUTE('Неочищенные данные'!M367, " ", "")), ",", ".") * 1000)</f>
        <v>#VALUE!</v>
      </c>
      <c r="O346" s="27" t="e">
        <f>IF(ISNUMBER('Неочищенные данные'!N367), 'Неочищенные данные'!N367 * 1000, SUBSTITUTE((SUBSTITUTE('Неочищенные данные'!N367, " ", "")), ",", ".") * 1000)</f>
        <v>#VALUE!</v>
      </c>
    </row>
    <row r="347" spans="1:28" ht="15.75" customHeight="1">
      <c r="A347" s="3" t="s">
        <v>214</v>
      </c>
      <c r="B347" s="29">
        <v>41592</v>
      </c>
      <c r="C347" s="3" t="s">
        <v>35</v>
      </c>
      <c r="D347" s="3" t="e">
        <f ca="1">_xludf.IFNA(VLOOKUP(C347, Рейтинг!$A$2:$C$22, 3, FALSE), VLOOKUP(C347, Рейтинг!$B$2:$C$22, 2, FALSE))</f>
        <v>#NAME?</v>
      </c>
      <c r="E347" s="27">
        <f>IF(ISNUMBER('Неочищенные данные'!D369), 'Неочищенные данные'!D369 * 1000, SUBSTITUTE((SUBSTITUTE('Неочищенные данные'!D369, " ", "")), ",", ".") * 1000)</f>
        <v>470083000</v>
      </c>
      <c r="F347" s="27" t="e">
        <f>IF(ISNUMBER('Неочищенные данные'!E369), 'Неочищенные данные'!E369 * 1000, SUBSTITUTE((SUBSTITUTE('Неочищенные данные'!E369, " ", "")), ",", ".") * 1000)</f>
        <v>#VALUE!</v>
      </c>
      <c r="G347" s="27">
        <f>IF(ISNUMBER('Неочищенные данные'!F369), 'Неочищенные данные'!F369 * 1000, SUBSTITUTE((SUBSTITUTE('Неочищенные данные'!F369, " ", "")), ",", ".") * 1000)</f>
        <v>0</v>
      </c>
      <c r="H347" s="27">
        <f>IF(ISNUMBER('Неочищенные данные'!G369), 'Неочищенные данные'!G369 * 1000, SUBSTITUTE((SUBSTITUTE('Неочищенные данные'!G369, " ", "")), ",", ".") * 1000)</f>
        <v>29375608000</v>
      </c>
      <c r="I347" s="27">
        <f>IF(ISNUMBER('Неочищенные данные'!H369), 'Неочищенные данные'!H369 * 1000, SUBSTITUTE((SUBSTITUTE('Неочищенные данные'!H369, " ", "")), ",", ".") * 1000)</f>
        <v>31967000</v>
      </c>
      <c r="J347" s="27" t="e">
        <f>IF(ISNUMBER('Неочищенные данные'!I369), 'Неочищенные данные'!I369 * 1000, SUBSTITUTE((SUBSTITUTE('Неочищенные данные'!I369, " ", "")), ",", ".") * 1000)</f>
        <v>#VALUE!</v>
      </c>
      <c r="K347" s="27" t="e">
        <f>IF(ISNUMBER('Неочищенные данные'!J369), 'Неочищенные данные'!J369 * 1000, SUBSTITUTE((SUBSTITUTE('Неочищенные данные'!J369, " ", "")), ",", ".") * 1000)</f>
        <v>#VALUE!</v>
      </c>
      <c r="L347" s="27">
        <f>IF(ISNUMBER('Неочищенные данные'!K369), 'Неочищенные данные'!K369 * 1000, SUBSTITUTE((SUBSTITUTE('Неочищенные данные'!K369, " ", "")), ",", ".") * 1000)</f>
        <v>8355772000</v>
      </c>
      <c r="M347" s="27">
        <f>IF(ISNUMBER('Неочищенные данные'!L369), 'Неочищенные данные'!L369 * 1000, SUBSTITUTE((SUBSTITUTE('Неочищенные данные'!L369, " ", "")), ",", ".") * 1000)</f>
        <v>1082238000</v>
      </c>
      <c r="N347" s="27">
        <f>IF(ISNUMBER('Неочищенные данные'!M369), 'Неочищенные данные'!M369 * 1000, SUBSTITUTE((SUBSTITUTE('Неочищенные данные'!M369, " ", "")), ",", ".") * 1000)</f>
        <v>0</v>
      </c>
      <c r="O347" s="27">
        <f>IF(ISNUMBER('Неочищенные данные'!N369), 'Неочищенные данные'!N369 * 1000, SUBSTITUTE((SUBSTITUTE('Неочищенные данные'!N369, " ", "")), ",", ".") * 1000)</f>
        <v>0</v>
      </c>
      <c r="P347" s="1">
        <f>VLOOKUP(YEAR(B347), 'ИПЦ ГКС'!$B$5:$D$34, 3, TRUE)</f>
        <v>6.4699999999999989</v>
      </c>
      <c r="Q347" s="28">
        <f>VLOOKUP(B347, RUONIA!A367:B2832, 2, FALSE)</f>
        <v>6</v>
      </c>
      <c r="R347" s="1">
        <f>VLOOKUP(B347, Treasury!$D$1:$G$3498, 2, FALSE)</f>
        <v>0.28999999999999998</v>
      </c>
      <c r="S347" s="1">
        <f>VLOOKUP(B347, Treasury!$D$1:$G$3498, 3, FALSE)</f>
        <v>1.34</v>
      </c>
      <c r="T347" s="1">
        <f>VLOOKUP(B347, Treasury!$D$1:$G$3498, 4, FALSE)</f>
        <v>2.69</v>
      </c>
      <c r="U347" s="1">
        <f>VLOOKUP(B347, 'OFZ Yield'!$A:$M, 5, FALSE)</f>
        <v>6.17</v>
      </c>
      <c r="V347" s="1">
        <f>VLOOKUP(B347, 'OFZ Yield'!$A:$M, 7, FALSE)</f>
        <v>6.67</v>
      </c>
      <c r="W347" s="1">
        <f>VLOOKUP(B347, 'OFZ Yield'!$A:$M, 9, FALSE)</f>
        <v>7.38</v>
      </c>
      <c r="X347" s="1" t="str">
        <f>VLOOKUP(B347, IMOEX!$A$1:$B$3284, 2, FALSE)</f>
        <v>1.490,89</v>
      </c>
      <c r="Y347" s="1">
        <f t="shared" ref="Y347:Y350" si="48">M347 / L347</f>
        <v>0.12951980977939562</v>
      </c>
      <c r="Z347" s="1" t="e">
        <f t="shared" ref="Z347:Z350" si="49">J347 / L347</f>
        <v>#VALUE!</v>
      </c>
      <c r="AA347" s="1" t="e">
        <f ca="1">_xludf.IFNA(VLOOKUP(A347, 'Неочищенные данные'!A369:AI803, 35, FALSE), 0)</f>
        <v>#NAME?</v>
      </c>
      <c r="AB347" s="1">
        <f t="shared" ref="AB347:AB350" si="50">IF(NOT(H347 = 0), 1, 0)</f>
        <v>1</v>
      </c>
    </row>
    <row r="348" spans="1:28" ht="15.75" customHeight="1">
      <c r="A348" s="3" t="s">
        <v>214</v>
      </c>
      <c r="B348" s="29">
        <v>41159</v>
      </c>
      <c r="C348" s="3" t="s">
        <v>35</v>
      </c>
      <c r="D348" s="3" t="e">
        <f ca="1">_xludf.IFNA(VLOOKUP(C348, Рейтинг!$A$2:$C$22, 3, FALSE), VLOOKUP(C348, Рейтинг!$B$2:$C$22, 2, FALSE))</f>
        <v>#NAME?</v>
      </c>
      <c r="E348" s="27">
        <f>IF(ISNUMBER('Неочищенные данные'!D370), 'Неочищенные данные'!D370 * 1000, SUBSTITUTE((SUBSTITUTE('Неочищенные данные'!D370, " ", "")), ",", ".") * 1000)</f>
        <v>192794000</v>
      </c>
      <c r="F348" s="27" t="e">
        <f>IF(ISNUMBER('Неочищенные данные'!E370), 'Неочищенные данные'!E370 * 1000, SUBSTITUTE((SUBSTITUTE('Неочищенные данные'!E370, " ", "")), ",", ".") * 1000)</f>
        <v>#VALUE!</v>
      </c>
      <c r="G348" s="27">
        <f>IF(ISNUMBER('Неочищенные данные'!F370), 'Неочищенные данные'!F370 * 1000, SUBSTITUTE((SUBSTITUTE('Неочищенные данные'!F370, " ", "")), ",", ".") * 1000)</f>
        <v>0</v>
      </c>
      <c r="H348" s="27">
        <f>IF(ISNUMBER('Неочищенные данные'!G370), 'Неочищенные данные'!G370 * 1000, SUBSTITUTE((SUBSTITUTE('Неочищенные данные'!G370, " ", "")), ",", ".") * 1000)</f>
        <v>20189137000</v>
      </c>
      <c r="I348" s="27">
        <f>IF(ISNUMBER('Неочищенные данные'!H370), 'Неочищенные данные'!H370 * 1000, SUBSTITUTE((SUBSTITUTE('Неочищенные данные'!H370, " ", "")), ",", ".") * 1000)</f>
        <v>25103000</v>
      </c>
      <c r="J348" s="27" t="e">
        <f>IF(ISNUMBER('Неочищенные данные'!I370), 'Неочищенные данные'!I370 * 1000, SUBSTITUTE((SUBSTITUTE('Неочищенные данные'!I370, " ", "")), ",", ".") * 1000)</f>
        <v>#VALUE!</v>
      </c>
      <c r="K348" s="27" t="e">
        <f>IF(ISNUMBER('Неочищенные данные'!J370), 'Неочищенные данные'!J370 * 1000, SUBSTITUTE((SUBSTITUTE('Неочищенные данные'!J370, " ", "")), ",", ".") * 1000)</f>
        <v>#VALUE!</v>
      </c>
      <c r="L348" s="27">
        <f>IF(ISNUMBER('Неочищенные данные'!K370), 'Неочищенные данные'!K370 * 1000, SUBSTITUTE((SUBSTITUTE('Неочищенные данные'!K370, " ", "")), ",", ".") * 1000)</f>
        <v>260374000</v>
      </c>
      <c r="M348" s="27">
        <f>IF(ISNUMBER('Неочищенные данные'!L370), 'Неочищенные данные'!L370 * 1000, SUBSTITUTE((SUBSTITUTE('Неочищенные данные'!L370, " ", "")), ",", ".") * 1000)</f>
        <v>2057615000</v>
      </c>
      <c r="N348" s="27">
        <f>IF(ISNUMBER('Неочищенные данные'!M370), 'Неочищенные данные'!M370 * 1000, SUBSTITUTE((SUBSTITUTE('Неочищенные данные'!M370, " ", "")), ",", ".") * 1000)</f>
        <v>0</v>
      </c>
      <c r="O348" s="27">
        <f>IF(ISNUMBER('Неочищенные данные'!N370), 'Неочищенные данные'!N370 * 1000, SUBSTITUTE((SUBSTITUTE('Неочищенные данные'!N370, " ", "")), ",", ".") * 1000)</f>
        <v>0</v>
      </c>
      <c r="P348" s="1">
        <f>VLOOKUP(YEAR(B348), 'ИПЦ ГКС'!$B$5:$D$34, 3, TRUE)</f>
        <v>6.5699999999999932</v>
      </c>
      <c r="Q348" s="28">
        <f>VLOOKUP(B348, RUONIA!A368:B2833, 2, FALSE)</f>
        <v>4.71</v>
      </c>
      <c r="R348" s="1">
        <f>VLOOKUP(B348, Treasury!$D$1:$G$3498, 2, FALSE)</f>
        <v>0.25</v>
      </c>
      <c r="S348" s="1">
        <f>VLOOKUP(B348, Treasury!$D$1:$G$3498, 3, FALSE)</f>
        <v>0.64</v>
      </c>
      <c r="T348" s="1">
        <f>VLOOKUP(B348, Treasury!$D$1:$G$3498, 4, FALSE)</f>
        <v>1.67</v>
      </c>
      <c r="U348" s="1">
        <f>VLOOKUP(B348, 'OFZ Yield'!$A:$M, 5, FALSE)</f>
        <v>6.31</v>
      </c>
      <c r="V348" s="1">
        <f>VLOOKUP(B348, 'OFZ Yield'!$A:$M, 7, FALSE)</f>
        <v>7.11</v>
      </c>
      <c r="W348" s="1">
        <f>VLOOKUP(B348, 'OFZ Yield'!$A:$M, 9, FALSE)</f>
        <v>7.74</v>
      </c>
      <c r="X348" s="1" t="str">
        <f>VLOOKUP(B348, IMOEX!$A$1:$B$3284, 2, FALSE)</f>
        <v>1.474,58</v>
      </c>
      <c r="Y348" s="1">
        <f t="shared" si="48"/>
        <v>7.9025363515558391</v>
      </c>
      <c r="Z348" s="1" t="e">
        <f t="shared" si="49"/>
        <v>#VALUE!</v>
      </c>
      <c r="AA348" s="1" t="e">
        <f ca="1">_xludf.IFNA(VLOOKUP(A348, 'Неочищенные данные'!A370:AI804, 35, FALSE), 0)</f>
        <v>#NAME?</v>
      </c>
      <c r="AB348" s="1">
        <f t="shared" si="50"/>
        <v>1</v>
      </c>
    </row>
    <row r="349" spans="1:28" ht="15.75" customHeight="1">
      <c r="A349" s="3" t="s">
        <v>214</v>
      </c>
      <c r="B349" s="29">
        <v>40843</v>
      </c>
      <c r="C349" s="3" t="s">
        <v>35</v>
      </c>
      <c r="D349" s="3" t="e">
        <f ca="1">_xludf.IFNA(VLOOKUP(C349, Рейтинг!$A$2:$C$22, 3, FALSE), VLOOKUP(C349, Рейтинг!$B$2:$C$22, 2, FALSE))</f>
        <v>#NAME?</v>
      </c>
      <c r="E349" s="27">
        <f>IF(ISNUMBER('Неочищенные данные'!D371), 'Неочищенные данные'!D371 * 1000, SUBSTITUTE((SUBSTITUTE('Неочищенные данные'!D371, " ", "")), ",", ".") * 1000)</f>
        <v>3907000</v>
      </c>
      <c r="F349" s="27" t="e">
        <f>IF(ISNUMBER('Неочищенные данные'!E371), 'Неочищенные данные'!E371 * 1000, SUBSTITUTE((SUBSTITUTE('Неочищенные данные'!E371, " ", "")), ",", ".") * 1000)</f>
        <v>#VALUE!</v>
      </c>
      <c r="G349" s="27">
        <f>IF(ISNUMBER('Неочищенные данные'!F371), 'Неочищенные данные'!F371 * 1000, SUBSTITUTE((SUBSTITUTE('Неочищенные данные'!F371, " ", "")), ",", ".") * 1000)</f>
        <v>0</v>
      </c>
      <c r="H349" s="27">
        <f>IF(ISNUMBER('Неочищенные данные'!G371), 'Неочищенные данные'!G371 * 1000, SUBSTITUTE((SUBSTITUTE('Неочищенные данные'!G371, " ", "")), ",", ".") * 1000)</f>
        <v>17457475000</v>
      </c>
      <c r="I349" s="27">
        <f>IF(ISNUMBER('Неочищенные данные'!H371), 'Неочищенные данные'!H371 * 1000, SUBSTITUTE((SUBSTITUTE('Неочищенные данные'!H371, " ", "")), ",", ".") * 1000)</f>
        <v>14699000</v>
      </c>
      <c r="J349" s="27" t="e">
        <f>IF(ISNUMBER('Неочищенные данные'!I371), 'Неочищенные данные'!I371 * 1000, SUBSTITUTE((SUBSTITUTE('Неочищенные данные'!I371, " ", "")), ",", ".") * 1000)</f>
        <v>#VALUE!</v>
      </c>
      <c r="K349" s="27" t="e">
        <f>IF(ISNUMBER('Неочищенные данные'!J371), 'Неочищенные данные'!J371 * 1000, SUBSTITUTE((SUBSTITUTE('Неочищенные данные'!J371, " ", "")), ",", ".") * 1000)</f>
        <v>#VALUE!</v>
      </c>
      <c r="L349" s="27">
        <f>IF(ISNUMBER('Неочищенные данные'!K371), 'Неочищенные данные'!K371 * 1000, SUBSTITUTE((SUBSTITUTE('Неочищенные данные'!K371, " ", "")), ",", ".") * 1000)</f>
        <v>270167000</v>
      </c>
      <c r="M349" s="27">
        <f>IF(ISNUMBER('Неочищенные данные'!L371), 'Неочищенные данные'!L371 * 1000, SUBSTITUTE((SUBSTITUTE('Неочищенные данные'!L371, " ", "")), ",", ".") * 1000)</f>
        <v>-728324000</v>
      </c>
      <c r="N349" s="27">
        <f>IF(ISNUMBER('Неочищенные данные'!M371), 'Неочищенные данные'!M371 * 1000, SUBSTITUTE((SUBSTITUTE('Неочищенные данные'!M371, " ", "")), ",", ".") * 1000)</f>
        <v>0</v>
      </c>
      <c r="O349" s="27">
        <f>IF(ISNUMBER('Неочищенные данные'!N371), 'Неочищенные данные'!N371 * 1000, SUBSTITUTE((SUBSTITUTE('Неочищенные данные'!N371, " ", "")), ",", ".") * 1000)</f>
        <v>0</v>
      </c>
      <c r="P349" s="1">
        <f>VLOOKUP(YEAR(B349), 'ИПЦ ГКС'!$B$5:$D$34, 3, TRUE)</f>
        <v>6.0999999999999943</v>
      </c>
      <c r="Q349" s="28">
        <f>VLOOKUP(B349, RUONIA!A369:B2834, 2, FALSE)</f>
        <v>4.92</v>
      </c>
      <c r="R349" s="1">
        <f>VLOOKUP(B349, Treasury!$D$1:$G$3498, 2, FALSE)</f>
        <v>0.31</v>
      </c>
      <c r="S349" s="1">
        <f>VLOOKUP(B349, Treasury!$D$1:$G$3498, 3, FALSE)</f>
        <v>1.2</v>
      </c>
      <c r="T349" s="1">
        <f>VLOOKUP(B349, Treasury!$D$1:$G$3498, 4, FALSE)</f>
        <v>2.42</v>
      </c>
      <c r="U349" s="1">
        <f>VLOOKUP(B349, 'OFZ Yield'!$A:$M, 5, FALSE)</f>
        <v>6.2</v>
      </c>
      <c r="V349" s="1">
        <f>VLOOKUP(B349, 'OFZ Yield'!$A:$M, 7, FALSE)</f>
        <v>7.76</v>
      </c>
      <c r="W349" s="1">
        <f>VLOOKUP(B349, 'OFZ Yield'!$A:$M, 9, FALSE)</f>
        <v>8.1999999999999993</v>
      </c>
      <c r="X349" s="1" t="str">
        <f>VLOOKUP(B349, IMOEX!$A$1:$B$3284, 2, FALSE)</f>
        <v>1.525,52</v>
      </c>
      <c r="Y349" s="1">
        <f t="shared" si="48"/>
        <v>-2.6958288762136013</v>
      </c>
      <c r="Z349" s="1" t="e">
        <f t="shared" si="49"/>
        <v>#VALUE!</v>
      </c>
      <c r="AA349" s="1" t="e">
        <f ca="1">_xludf.IFNA(VLOOKUP(A349, 'Неочищенные данные'!A371:AI805, 35, FALSE), 0)</f>
        <v>#NAME?</v>
      </c>
      <c r="AB349" s="1">
        <f t="shared" si="50"/>
        <v>1</v>
      </c>
    </row>
    <row r="350" spans="1:28" ht="15.75" customHeight="1">
      <c r="A350" s="3" t="s">
        <v>214</v>
      </c>
      <c r="B350" s="29">
        <v>40834</v>
      </c>
      <c r="C350" s="3" t="s">
        <v>35</v>
      </c>
      <c r="D350" s="3" t="e">
        <f ca="1">_xludf.IFNA(VLOOKUP(C350, Рейтинг!$A$2:$C$22, 3, FALSE), VLOOKUP(C350, Рейтинг!$B$2:$C$22, 2, FALSE))</f>
        <v>#NAME?</v>
      </c>
      <c r="E350" s="27">
        <f>IF(ISNUMBER('Неочищенные данные'!D372), 'Неочищенные данные'!D372 * 1000, SUBSTITUTE((SUBSTITUTE('Неочищенные данные'!D372, " ", "")), ",", ".") * 1000)</f>
        <v>3907000</v>
      </c>
      <c r="F350" s="27" t="e">
        <f>IF(ISNUMBER('Неочищенные данные'!E372), 'Неочищенные данные'!E372 * 1000, SUBSTITUTE((SUBSTITUTE('Неочищенные данные'!E372, " ", "")), ",", ".") * 1000)</f>
        <v>#VALUE!</v>
      </c>
      <c r="G350" s="27">
        <f>IF(ISNUMBER('Неочищенные данные'!F372), 'Неочищенные данные'!F372 * 1000, SUBSTITUTE((SUBSTITUTE('Неочищенные данные'!F372, " ", "")), ",", ".") * 1000)</f>
        <v>0</v>
      </c>
      <c r="H350" s="27">
        <f>IF(ISNUMBER('Неочищенные данные'!G372), 'Неочищенные данные'!G372 * 1000, SUBSTITUTE((SUBSTITUTE('Неочищенные данные'!G372, " ", "")), ",", ".") * 1000)</f>
        <v>17457475000</v>
      </c>
      <c r="I350" s="27">
        <f>IF(ISNUMBER('Неочищенные данные'!H372), 'Неочищенные данные'!H372 * 1000, SUBSTITUTE((SUBSTITUTE('Неочищенные данные'!H372, " ", "")), ",", ".") * 1000)</f>
        <v>14699000</v>
      </c>
      <c r="J350" s="27" t="e">
        <f>IF(ISNUMBER('Неочищенные данные'!I372), 'Неочищенные данные'!I372 * 1000, SUBSTITUTE((SUBSTITUTE('Неочищенные данные'!I372, " ", "")), ",", ".") * 1000)</f>
        <v>#VALUE!</v>
      </c>
      <c r="K350" s="27" t="e">
        <f>IF(ISNUMBER('Неочищенные данные'!J372), 'Неочищенные данные'!J372 * 1000, SUBSTITUTE((SUBSTITUTE('Неочищенные данные'!J372, " ", "")), ",", ".") * 1000)</f>
        <v>#VALUE!</v>
      </c>
      <c r="L350" s="27">
        <f>IF(ISNUMBER('Неочищенные данные'!K372), 'Неочищенные данные'!K372 * 1000, SUBSTITUTE((SUBSTITUTE('Неочищенные данные'!K372, " ", "")), ",", ".") * 1000)</f>
        <v>270167000</v>
      </c>
      <c r="M350" s="27">
        <f>IF(ISNUMBER('Неочищенные данные'!L372), 'Неочищенные данные'!L372 * 1000, SUBSTITUTE((SUBSTITUTE('Неочищенные данные'!L372, " ", "")), ",", ".") * 1000)</f>
        <v>-728324000</v>
      </c>
      <c r="N350" s="27">
        <f>IF(ISNUMBER('Неочищенные данные'!M372), 'Неочищенные данные'!M372 * 1000, SUBSTITUTE((SUBSTITUTE('Неочищенные данные'!M372, " ", "")), ",", ".") * 1000)</f>
        <v>0</v>
      </c>
      <c r="O350" s="27">
        <f>IF(ISNUMBER('Неочищенные данные'!N372), 'Неочищенные данные'!N372 * 1000, SUBSTITUTE((SUBSTITUTE('Неочищенные данные'!N372, " ", "")), ",", ".") * 1000)</f>
        <v>0</v>
      </c>
      <c r="P350" s="1">
        <f>VLOOKUP(YEAR(B350), 'ИПЦ ГКС'!$B$5:$D$34, 3, TRUE)</f>
        <v>6.0999999999999943</v>
      </c>
      <c r="Q350" s="28">
        <f>VLOOKUP(B350, RUONIA!A370:B2835, 2, FALSE)</f>
        <v>5.04</v>
      </c>
      <c r="R350" s="1">
        <f>VLOOKUP(B350, Treasury!$D$1:$G$3498, 2, FALSE)</f>
        <v>0.28000000000000003</v>
      </c>
      <c r="S350" s="1">
        <f>VLOOKUP(B350, Treasury!$D$1:$G$3498, 3, FALSE)</f>
        <v>1.07</v>
      </c>
      <c r="T350" s="1">
        <f>VLOOKUP(B350, Treasury!$D$1:$G$3498, 4, FALSE)</f>
        <v>2.19</v>
      </c>
      <c r="U350" s="1">
        <f>VLOOKUP(B350, 'OFZ Yield'!$A:$M, 5, FALSE)</f>
        <v>6.55</v>
      </c>
      <c r="V350" s="1">
        <f>VLOOKUP(B350, 'OFZ Yield'!$A:$M, 7, FALSE)</f>
        <v>8.19</v>
      </c>
      <c r="W350" s="1">
        <f>VLOOKUP(B350, 'OFZ Yield'!$A:$M, 9, FALSE)</f>
        <v>8.65</v>
      </c>
      <c r="X350" s="1" t="str">
        <f>VLOOKUP(B350, IMOEX!$A$1:$B$3284, 2, FALSE)</f>
        <v>1.425,24</v>
      </c>
      <c r="Y350" s="1">
        <f t="shared" si="48"/>
        <v>-2.6958288762136013</v>
      </c>
      <c r="Z350" s="1" t="e">
        <f t="shared" si="49"/>
        <v>#VALUE!</v>
      </c>
      <c r="AA350" s="1" t="e">
        <f ca="1">_xludf.IFNA(VLOOKUP(A350, 'Неочищенные данные'!A372:AI806, 35, FALSE), 0)</f>
        <v>#NAME?</v>
      </c>
      <c r="AB350" s="1">
        <f t="shared" si="50"/>
        <v>1</v>
      </c>
    </row>
    <row r="351" spans="1:28" ht="15.75" hidden="1" customHeight="1">
      <c r="A351" s="3" t="s">
        <v>214</v>
      </c>
      <c r="B351" s="41">
        <v>40749</v>
      </c>
      <c r="C351" s="3" t="s">
        <v>35</v>
      </c>
      <c r="D351" s="3"/>
      <c r="E351" s="27" t="e">
        <f>IF(ISNUMBER('Неочищенные данные'!D373), 'Неочищенные данные'!D373 * 1000, SUBSTITUTE((SUBSTITUTE('Неочищенные данные'!D373, " ", "")), ",", ".") * 1000)</f>
        <v>#VALUE!</v>
      </c>
      <c r="F351" s="27" t="e">
        <f>IF(ISNUMBER('Неочищенные данные'!E373), 'Неочищенные данные'!E373 * 1000, SUBSTITUTE((SUBSTITUTE('Неочищенные данные'!E373, " ", "")), ",", ".") * 1000)</f>
        <v>#VALUE!</v>
      </c>
      <c r="G351" s="27" t="e">
        <f>IF(ISNUMBER('Неочищенные данные'!F373), 'Неочищенные данные'!F373 * 1000, SUBSTITUTE((SUBSTITUTE('Неочищенные данные'!F373, " ", "")), ",", ".") * 1000)</f>
        <v>#VALUE!</v>
      </c>
      <c r="H351" s="27" t="e">
        <f>IF(ISNUMBER('Неочищенные данные'!G373), 'Неочищенные данные'!G373 * 1000, SUBSTITUTE((SUBSTITUTE('Неочищенные данные'!G373, " ", "")), ",", ".") * 1000)</f>
        <v>#VALUE!</v>
      </c>
      <c r="I351" s="27" t="e">
        <f>IF(ISNUMBER('Неочищенные данные'!H373), 'Неочищенные данные'!H373 * 1000, SUBSTITUTE((SUBSTITUTE('Неочищенные данные'!H373, " ", "")), ",", ".") * 1000)</f>
        <v>#VALUE!</v>
      </c>
      <c r="J351" s="27" t="e">
        <f>IF(ISNUMBER('Неочищенные данные'!I373), 'Неочищенные данные'!I373 * 1000, SUBSTITUTE((SUBSTITUTE('Неочищенные данные'!I373, " ", "")), ",", ".") * 1000)</f>
        <v>#VALUE!</v>
      </c>
      <c r="K351" s="27" t="e">
        <f>IF(ISNUMBER('Неочищенные данные'!J373), 'Неочищенные данные'!J373 * 1000, SUBSTITUTE((SUBSTITUTE('Неочищенные данные'!J373, " ", "")), ",", ".") * 1000)</f>
        <v>#VALUE!</v>
      </c>
      <c r="L351" s="27" t="e">
        <f>IF(ISNUMBER('Неочищенные данные'!K373), 'Неочищенные данные'!K373 * 1000, SUBSTITUTE((SUBSTITUTE('Неочищенные данные'!K373, " ", "")), ",", ".") * 1000)</f>
        <v>#VALUE!</v>
      </c>
      <c r="M351" s="27" t="e">
        <f>IF(ISNUMBER('Неочищенные данные'!L373), 'Неочищенные данные'!L373 * 1000, SUBSTITUTE((SUBSTITUTE('Неочищенные данные'!L373, " ", "")), ",", ".") * 1000)</f>
        <v>#VALUE!</v>
      </c>
      <c r="N351" s="27" t="e">
        <f>IF(ISNUMBER('Неочищенные данные'!M373), 'Неочищенные данные'!M373 * 1000, SUBSTITUTE((SUBSTITUTE('Неочищенные данные'!M373, " ", "")), ",", ".") * 1000)</f>
        <v>#VALUE!</v>
      </c>
      <c r="O351" s="27" t="e">
        <f>IF(ISNUMBER('Неочищенные данные'!N373), 'Неочищенные данные'!N373 * 1000, SUBSTITUTE((SUBSTITUTE('Неочищенные данные'!N373, " ", "")), ",", ".") * 1000)</f>
        <v>#VALUE!</v>
      </c>
    </row>
    <row r="352" spans="1:28" ht="15.75" customHeight="1">
      <c r="A352" s="3" t="s">
        <v>214</v>
      </c>
      <c r="B352" s="29">
        <v>40192</v>
      </c>
      <c r="C352" s="3" t="s">
        <v>37</v>
      </c>
      <c r="D352" s="3" t="e">
        <f ca="1">_xludf.IFNA(VLOOKUP(C352, Рейтинг!$A$2:$C$22, 3, FALSE), VLOOKUP(C352, Рейтинг!$B$2:$C$22, 2, FALSE))</f>
        <v>#NAME?</v>
      </c>
      <c r="E352" s="27">
        <f>IF(ISNUMBER('Неочищенные данные'!D374), 'Неочищенные данные'!D374 * 1000, SUBSTITUTE((SUBSTITUTE('Неочищенные данные'!D374, " ", "")), ",", ".") * 1000)</f>
        <v>324624000</v>
      </c>
      <c r="F352" s="27" t="e">
        <f>IF(ISNUMBER('Неочищенные данные'!E374), 'Неочищенные данные'!E374 * 1000, SUBSTITUTE((SUBSTITUTE('Неочищенные данные'!E374, " ", "")), ",", ".") * 1000)</f>
        <v>#VALUE!</v>
      </c>
      <c r="G352" s="27">
        <f>IF(ISNUMBER('Неочищенные данные'!F374), 'Неочищенные данные'!F374 * 1000, SUBSTITUTE((SUBSTITUTE('Неочищенные данные'!F374, " ", "")), ",", ".") * 1000)</f>
        <v>0</v>
      </c>
      <c r="H352" s="27">
        <f>IF(ISNUMBER('Неочищенные данные'!G374), 'Неочищенные данные'!G374 * 1000, SUBSTITUTE((SUBSTITUTE('Неочищенные данные'!G374, " ", "")), ",", ".") * 1000)</f>
        <v>12836835000</v>
      </c>
      <c r="I352" s="27">
        <f>IF(ISNUMBER('Неочищенные данные'!H374), 'Неочищенные данные'!H374 * 1000, SUBSTITUTE((SUBSTITUTE('Неочищенные данные'!H374, " ", "")), ",", ".") * 1000)</f>
        <v>155116000</v>
      </c>
      <c r="J352" s="27" t="e">
        <f>IF(ISNUMBER('Неочищенные данные'!I374), 'Неочищенные данные'!I374 * 1000, SUBSTITUTE((SUBSTITUTE('Неочищенные данные'!I374, " ", "")), ",", ".") * 1000)</f>
        <v>#VALUE!</v>
      </c>
      <c r="K352" s="27" t="e">
        <f>IF(ISNUMBER('Неочищенные данные'!J374), 'Неочищенные данные'!J374 * 1000, SUBSTITUTE((SUBSTITUTE('Неочищенные данные'!J374, " ", "")), ",", ".") * 1000)</f>
        <v>#VALUE!</v>
      </c>
      <c r="L352" s="27">
        <f>IF(ISNUMBER('Неочищенные данные'!K374), 'Неочищенные данные'!K374 * 1000, SUBSTITUTE((SUBSTITUTE('Неочищенные данные'!K374, " ", "")), ",", ".") * 1000)</f>
        <v>374270000</v>
      </c>
      <c r="M352" s="27">
        <f>IF(ISNUMBER('Неочищенные данные'!L374), 'Неочищенные данные'!L374 * 1000, SUBSTITUTE((SUBSTITUTE('Неочищенные данные'!L374, " ", "")), ",", ".") * 1000)</f>
        <v>1608282000</v>
      </c>
      <c r="N352" s="27">
        <f>IF(ISNUMBER('Неочищенные данные'!M374), 'Неочищенные данные'!M374 * 1000, SUBSTITUTE((SUBSTITUTE('Неочищенные данные'!M374, " ", "")), ",", ".") * 1000)</f>
        <v>0</v>
      </c>
      <c r="O352" s="27">
        <f>IF(ISNUMBER('Неочищенные данные'!N374), 'Неочищенные данные'!N374 * 1000, SUBSTITUTE((SUBSTITUTE('Неочищенные данные'!N374, " ", "")), ",", ".") * 1000)</f>
        <v>0</v>
      </c>
      <c r="P352" s="1">
        <f>VLOOKUP(YEAR(B352), 'ИПЦ ГКС'!$B$5:$D$34, 3, TRUE)</f>
        <v>8.7800000000000011</v>
      </c>
      <c r="Q352" s="1" t="e">
        <f>VLOOKUP(B352, RUONIA!A372:B2837, 2, FALSE)</f>
        <v>#N/A</v>
      </c>
      <c r="R352" s="1">
        <f>VLOOKUP(B352, Treasury!$D$1:$G$3498, 2, FALSE)</f>
        <v>0.94</v>
      </c>
      <c r="S352" s="1">
        <f>VLOOKUP(B352, Treasury!$D$1:$G$3498, 3, FALSE)</f>
        <v>2.5099999999999998</v>
      </c>
      <c r="T352" s="1">
        <f>VLOOKUP(B352, Treasury!$D$1:$G$3498, 4, FALSE)</f>
        <v>3.76</v>
      </c>
      <c r="U352" s="1" t="e">
        <f>VLOOKUP(B352, 'OFZ Yield'!$A:$M, 5, FALSE)</f>
        <v>#N/A</v>
      </c>
      <c r="V352" s="1" t="e">
        <f>VLOOKUP(B352, 'OFZ Yield'!$A:$M, 7, FALSE)</f>
        <v>#N/A</v>
      </c>
      <c r="W352" s="1" t="e">
        <f>VLOOKUP(B352, 'OFZ Yield'!$A:$M, 9, FALSE)</f>
        <v>#N/A</v>
      </c>
      <c r="X352" s="1" t="str">
        <f>VLOOKUP(B352, IMOEX!$A$1:$B$3284, 2, FALSE)</f>
        <v>1.455,65</v>
      </c>
      <c r="Y352" s="1">
        <f t="shared" ref="Y352:Y361" si="51">M352 / L352</f>
        <v>4.2971170545328237</v>
      </c>
      <c r="Z352" s="1" t="e">
        <f t="shared" ref="Z352:Z361" si="52">J352 / L352</f>
        <v>#VALUE!</v>
      </c>
      <c r="AA352" s="1" t="e">
        <f ca="1">_xludf.IFNA(VLOOKUP(A352, 'Неочищенные данные'!A374:AI808, 35, FALSE), 0)</f>
        <v>#NAME?</v>
      </c>
      <c r="AB352" s="1">
        <f t="shared" ref="AB352:AB361" si="53">IF(NOT(H352 = 0), 1, 0)</f>
        <v>1</v>
      </c>
    </row>
    <row r="353" spans="1:28" ht="15.75" customHeight="1">
      <c r="A353" s="3" t="s">
        <v>214</v>
      </c>
      <c r="B353" s="29">
        <v>39768</v>
      </c>
      <c r="C353" s="3" t="s">
        <v>37</v>
      </c>
      <c r="D353" s="3" t="e">
        <f ca="1">_xludf.IFNA(VLOOKUP(C353, Рейтинг!$A$2:$C$22, 3, FALSE), VLOOKUP(C353, Рейтинг!$B$2:$C$22, 2, FALSE))</f>
        <v>#NAME?</v>
      </c>
      <c r="E353" s="27">
        <f>IF(ISNUMBER('Неочищенные данные'!D375), 'Неочищенные данные'!D375 * 1000, SUBSTITUTE((SUBSTITUTE('Неочищенные данные'!D375, " ", "")), ",", ".") * 1000)</f>
        <v>185718000</v>
      </c>
      <c r="F353" s="27" t="e">
        <f>IF(ISNUMBER('Неочищенные данные'!E375), 'Неочищенные данные'!E375 * 1000, SUBSTITUTE((SUBSTITUTE('Неочищенные данные'!E375, " ", "")), ",", ".") * 1000)</f>
        <v>#VALUE!</v>
      </c>
      <c r="G353" s="27">
        <f>IF(ISNUMBER('Неочищенные данные'!F375), 'Неочищенные данные'!F375 * 1000, SUBSTITUTE((SUBSTITUTE('Неочищенные данные'!F375, " ", "")), ",", ".") * 1000)</f>
        <v>0</v>
      </c>
      <c r="H353" s="27">
        <f>IF(ISNUMBER('Неочищенные данные'!G375), 'Неочищенные данные'!G375 * 1000, SUBSTITUTE((SUBSTITUTE('Неочищенные данные'!G375, " ", "")), ",", ".") * 1000)</f>
        <v>8920188000</v>
      </c>
      <c r="I353" s="27">
        <f>IF(ISNUMBER('Неочищенные данные'!H375), 'Неочищенные данные'!H375 * 1000, SUBSTITUTE((SUBSTITUTE('Неочищенные данные'!H375, " ", "")), ",", ".") * 1000)</f>
        <v>55815000</v>
      </c>
      <c r="J353" s="27" t="e">
        <f>IF(ISNUMBER('Неочищенные данные'!I375), 'Неочищенные данные'!I375 * 1000, SUBSTITUTE((SUBSTITUTE('Неочищенные данные'!I375, " ", "")), ",", ".") * 1000)</f>
        <v>#VALUE!</v>
      </c>
      <c r="K353" s="27" t="e">
        <f>IF(ISNUMBER('Неочищенные данные'!J375), 'Неочищенные данные'!J375 * 1000, SUBSTITUTE((SUBSTITUTE('Неочищенные данные'!J375, " ", "")), ",", ".") * 1000)</f>
        <v>#VALUE!</v>
      </c>
      <c r="L353" s="27">
        <f>IF(ISNUMBER('Неочищенные данные'!K375), 'Неочищенные данные'!K375 * 1000, SUBSTITUTE((SUBSTITUTE('Неочищенные данные'!K375, " ", "")), ",", ".") * 1000)</f>
        <v>160731000</v>
      </c>
      <c r="M353" s="27">
        <f>IF(ISNUMBER('Неочищенные данные'!L375), 'Неочищенные данные'!L375 * 1000, SUBSTITUTE((SUBSTITUTE('Неочищенные данные'!L375, " ", "")), ",", ".") * 1000)</f>
        <v>-1079576000</v>
      </c>
      <c r="N353" s="27">
        <f>IF(ISNUMBER('Неочищенные данные'!M375), 'Неочищенные данные'!M375 * 1000, SUBSTITUTE((SUBSTITUTE('Неочищенные данные'!M375, " ", "")), ",", ".") * 1000)</f>
        <v>0</v>
      </c>
      <c r="O353" s="27">
        <f>IF(ISNUMBER('Неочищенные данные'!N375), 'Неочищенные данные'!N375 * 1000, SUBSTITUTE((SUBSTITUTE('Неочищенные данные'!N375, " ", "")), ",", ".") * 1000)</f>
        <v>0</v>
      </c>
      <c r="P353" s="1">
        <f>VLOOKUP(YEAR(B353), 'ИПЦ ГКС'!$B$5:$D$34, 3, TRUE)</f>
        <v>13.280000000000001</v>
      </c>
      <c r="Q353" s="1" t="e">
        <f>VLOOKUP(B353, RUONIA!A373:B2838, 2, FALSE)</f>
        <v>#N/A</v>
      </c>
      <c r="R353" s="1" t="e">
        <f>VLOOKUP(B353, Treasury!$D$1:$G$3498, 2, FALSE)</f>
        <v>#N/A</v>
      </c>
      <c r="S353" s="1" t="e">
        <f>VLOOKUP(B353, Treasury!$D$1:$G$3498, 3, FALSE)</f>
        <v>#N/A</v>
      </c>
      <c r="T353" s="1" t="e">
        <f>VLOOKUP(B353, Treasury!$D$1:$G$3498, 4, FALSE)</f>
        <v>#N/A</v>
      </c>
      <c r="U353" s="1" t="e">
        <f>VLOOKUP(B353, 'OFZ Yield'!$A:$M, 5, FALSE)</f>
        <v>#N/A</v>
      </c>
      <c r="V353" s="1" t="e">
        <f>VLOOKUP(B353, 'OFZ Yield'!$A:$M, 7, FALSE)</f>
        <v>#N/A</v>
      </c>
      <c r="W353" s="1" t="e">
        <f>VLOOKUP(B353, 'OFZ Yield'!$A:$M, 9, FALSE)</f>
        <v>#N/A</v>
      </c>
      <c r="X353" s="1" t="e">
        <f>VLOOKUP(B353, IMOEX!$A$1:$B$3284, 2, FALSE)</f>
        <v>#N/A</v>
      </c>
      <c r="Y353" s="1">
        <f t="shared" si="51"/>
        <v>-6.7166632448003183</v>
      </c>
      <c r="Z353" s="1" t="e">
        <f t="shared" si="52"/>
        <v>#VALUE!</v>
      </c>
      <c r="AA353" s="1" t="e">
        <f ca="1">_xludf.IFNA(VLOOKUP(A353, 'Неочищенные данные'!A375:AI809, 35, FALSE), 0)</f>
        <v>#NAME?</v>
      </c>
      <c r="AB353" s="1">
        <f t="shared" si="53"/>
        <v>1</v>
      </c>
    </row>
    <row r="354" spans="1:28" ht="15.75" customHeight="1">
      <c r="A354" s="3" t="s">
        <v>218</v>
      </c>
      <c r="B354" s="29">
        <v>42381</v>
      </c>
      <c r="C354" s="3" t="s">
        <v>35</v>
      </c>
      <c r="D354" s="3" t="e">
        <f ca="1">_xludf.IFNA(VLOOKUP(C354, Рейтинг!$A$2:$C$22, 3, FALSE), VLOOKUP(C354, Рейтинг!$B$2:$C$22, 2, FALSE))</f>
        <v>#NAME?</v>
      </c>
      <c r="E354" s="27">
        <f>IF(ISNUMBER('Неочищенные данные'!D377), 'Неочищенные данные'!D377 * 1000, SUBSTITUTE((SUBSTITUTE('Неочищенные данные'!D377, " ", "")), ",", ".") * 1000)</f>
        <v>5193175000</v>
      </c>
      <c r="F354" s="27" t="e">
        <f>IF(ISNUMBER('Неочищенные данные'!E377), 'Неочищенные данные'!E377 * 1000, SUBSTITUTE((SUBSTITUTE('Неочищенные данные'!E377, " ", "")), ",", ".") * 1000)</f>
        <v>#VALUE!</v>
      </c>
      <c r="G354" s="27">
        <f>IF(ISNUMBER('Неочищенные данные'!F377), 'Неочищенные данные'!F377 * 1000, SUBSTITUTE((SUBSTITUTE('Неочищенные данные'!F377, " ", "")), ",", ".") * 1000)</f>
        <v>0</v>
      </c>
      <c r="H354" s="27">
        <f>IF(ISNUMBER('Неочищенные данные'!G377), 'Неочищенные данные'!G377 * 1000, SUBSTITUTE((SUBSTITUTE('Неочищенные данные'!G377, " ", "")), ",", ".") * 1000)</f>
        <v>76252390000</v>
      </c>
      <c r="I354" s="27">
        <f>IF(ISNUMBER('Неочищенные данные'!H377), 'Неочищенные данные'!H377 * 1000, SUBSTITUTE((SUBSTITUTE('Неочищенные данные'!H377, " ", "")), ",", ".") * 1000)</f>
        <v>246137000</v>
      </c>
      <c r="J354" s="27" t="e">
        <f>IF(ISNUMBER('Неочищенные данные'!I377), 'Неочищенные данные'!I377 * 1000, SUBSTITUTE((SUBSTITUTE('Неочищенные данные'!I377, " ", "")), ",", ".") * 1000)</f>
        <v>#VALUE!</v>
      </c>
      <c r="K354" s="27" t="e">
        <f>IF(ISNUMBER('Неочищенные данные'!J377), 'Неочищенные данные'!J377 * 1000, SUBSTITUTE((SUBSTITUTE('Неочищенные данные'!J377, " ", "")), ",", ".") * 1000)</f>
        <v>#VALUE!</v>
      </c>
      <c r="L354" s="27">
        <f>IF(ISNUMBER('Неочищенные данные'!K377), 'Неочищенные данные'!K377 * 1000, SUBSTITUTE((SUBSTITUTE('Неочищенные данные'!K377, " ", "")), ",", ".") * 1000)</f>
        <v>992392000</v>
      </c>
      <c r="M354" s="27">
        <f>IF(ISNUMBER('Неочищенные данные'!L377), 'Неочищенные данные'!L377 * 1000, SUBSTITUTE((SUBSTITUTE('Неочищенные данные'!L377, " ", "")), ",", ".") * 1000)</f>
        <v>7604474000</v>
      </c>
      <c r="N354" s="27">
        <f>IF(ISNUMBER('Неочищенные данные'!M377), 'Неочищенные данные'!M377 * 1000, SUBSTITUTE((SUBSTITUTE('Неочищенные данные'!M377, " ", "")), ",", ".") * 1000)</f>
        <v>0</v>
      </c>
      <c r="O354" s="27">
        <f>IF(ISNUMBER('Неочищенные данные'!N377), 'Неочищенные данные'!N377 * 1000, SUBSTITUTE((SUBSTITUTE('Неочищенные данные'!N377, " ", "")), ",", ".") * 1000)</f>
        <v>0</v>
      </c>
      <c r="P354" s="1">
        <f>VLOOKUP(YEAR(B354), 'ИПЦ ГКС'!$B$5:$D$34, 3, TRUE)</f>
        <v>5.3900000000000006</v>
      </c>
      <c r="Q354" s="28">
        <f>VLOOKUP(B354, RUONIA!A375:B2840, 2, FALSE)</f>
        <v>10.95</v>
      </c>
      <c r="R354" s="1">
        <f>VLOOKUP(B354, Treasury!$D$1:$G$3498, 2, FALSE)</f>
        <v>0.93</v>
      </c>
      <c r="S354" s="1">
        <f>VLOOKUP(B354, Treasury!$D$1:$G$3498, 3, FALSE)</f>
        <v>1.55</v>
      </c>
      <c r="T354" s="1">
        <f>VLOOKUP(B354, Treasury!$D$1:$G$3498, 4, FALSE)</f>
        <v>2.12</v>
      </c>
      <c r="U354" s="1">
        <f>VLOOKUP(B354, 'OFZ Yield'!$A:$M, 5, FALSE)</f>
        <v>10.74</v>
      </c>
      <c r="V354" s="1">
        <f>VLOOKUP(B354, 'OFZ Yield'!$A:$M, 7, FALSE)</f>
        <v>10.54</v>
      </c>
      <c r="W354" s="1">
        <f>VLOOKUP(B354, 'OFZ Yield'!$A:$M, 9, FALSE)</f>
        <v>10.39</v>
      </c>
      <c r="X354" s="1" t="str">
        <f>VLOOKUP(B354, IMOEX!$A$1:$B$3284, 2, FALSE)</f>
        <v>1.690,30</v>
      </c>
      <c r="Y354" s="1">
        <f t="shared" si="51"/>
        <v>7.6627723722077565</v>
      </c>
      <c r="Z354" s="1" t="e">
        <f t="shared" si="52"/>
        <v>#VALUE!</v>
      </c>
      <c r="AA354" s="1" t="e">
        <f ca="1">_xludf.IFNA(VLOOKUP(A354, 'Неочищенные данные'!A377:AI811, 35, FALSE), 0)</f>
        <v>#NAME?</v>
      </c>
      <c r="AB354" s="1">
        <f t="shared" si="53"/>
        <v>1</v>
      </c>
    </row>
    <row r="355" spans="1:28" ht="15.75" customHeight="1">
      <c r="A355" s="3" t="s">
        <v>218</v>
      </c>
      <c r="B355" s="29">
        <v>42122</v>
      </c>
      <c r="C355" s="3" t="s">
        <v>35</v>
      </c>
      <c r="D355" s="3" t="e">
        <f ca="1">_xludf.IFNA(VLOOKUP(C355, Рейтинг!$A$2:$C$22, 3, FALSE), VLOOKUP(C355, Рейтинг!$B$2:$C$22, 2, FALSE))</f>
        <v>#NAME?</v>
      </c>
      <c r="E355" s="27">
        <f>IF(ISNUMBER('Неочищенные данные'!D378), 'Неочищенные данные'!D378 * 1000, SUBSTITUTE((SUBSTITUTE('Неочищенные данные'!D378, " ", "")), ",", ".") * 1000)</f>
        <v>419489000</v>
      </c>
      <c r="F355" s="27" t="e">
        <f>IF(ISNUMBER('Неочищенные данные'!E378), 'Неочищенные данные'!E378 * 1000, SUBSTITUTE((SUBSTITUTE('Неочищенные данные'!E378, " ", "")), ",", ".") * 1000)</f>
        <v>#VALUE!</v>
      </c>
      <c r="G355" s="27">
        <f>IF(ISNUMBER('Неочищенные данные'!F378), 'Неочищенные данные'!F378 * 1000, SUBSTITUTE((SUBSTITUTE('Неочищенные данные'!F378, " ", "")), ",", ".") * 1000)</f>
        <v>0</v>
      </c>
      <c r="H355" s="27">
        <f>IF(ISNUMBER('Неочищенные данные'!G378), 'Неочищенные данные'!G378 * 1000, SUBSTITUTE((SUBSTITUTE('Неочищенные данные'!G378, " ", "")), ",", ".") * 1000)</f>
        <v>70757943000</v>
      </c>
      <c r="I355" s="27">
        <f>IF(ISNUMBER('Неочищенные данные'!H378), 'Неочищенные данные'!H378 * 1000, SUBSTITUTE((SUBSTITUTE('Неочищенные данные'!H378, " ", "")), ",", ".") * 1000)</f>
        <v>195006000</v>
      </c>
      <c r="J355" s="27" t="e">
        <f>IF(ISNUMBER('Неочищенные данные'!I378), 'Неочищенные данные'!I378 * 1000, SUBSTITUTE((SUBSTITUTE('Неочищенные данные'!I378, " ", "")), ",", ".") * 1000)</f>
        <v>#VALUE!</v>
      </c>
      <c r="K355" s="27" t="e">
        <f>IF(ISNUMBER('Неочищенные данные'!J378), 'Неочищенные данные'!J378 * 1000, SUBSTITUTE((SUBSTITUTE('Неочищенные данные'!J378, " ", "")), ",", ".") * 1000)</f>
        <v>#VALUE!</v>
      </c>
      <c r="L355" s="27">
        <f>IF(ISNUMBER('Неочищенные данные'!K378), 'Неочищенные данные'!K378 * 1000, SUBSTITUTE((SUBSTITUTE('Неочищенные данные'!K378, " ", "")), ",", ".") * 1000)</f>
        <v>790160000</v>
      </c>
      <c r="M355" s="27">
        <f>IF(ISNUMBER('Неочищенные данные'!L378), 'Неочищенные данные'!L378 * 1000, SUBSTITUTE((SUBSTITUTE('Неочищенные данные'!L378, " ", "")), ",", ".") * 1000)</f>
        <v>3458497000</v>
      </c>
      <c r="N355" s="27">
        <f>IF(ISNUMBER('Неочищенные данные'!M378), 'Неочищенные данные'!M378 * 1000, SUBSTITUTE((SUBSTITUTE('Неочищенные данные'!M378, " ", "")), ",", ".") * 1000)</f>
        <v>0</v>
      </c>
      <c r="O355" s="27">
        <f>IF(ISNUMBER('Неочищенные данные'!N378), 'Неочищенные данные'!N378 * 1000, SUBSTITUTE((SUBSTITUTE('Неочищенные данные'!N378, " ", "")), ",", ".") * 1000)</f>
        <v>0</v>
      </c>
      <c r="P355" s="1">
        <f>VLOOKUP(YEAR(B355), 'ИПЦ ГКС'!$B$5:$D$34, 3, TRUE)</f>
        <v>12.909999999999997</v>
      </c>
      <c r="Q355" s="28">
        <f>VLOOKUP(B355, RUONIA!A376:B2841, 2, FALSE)</f>
        <v>14.57</v>
      </c>
      <c r="R355" s="1">
        <f>VLOOKUP(B355, Treasury!$D$1:$G$3498, 2, FALSE)</f>
        <v>0.56000000000000005</v>
      </c>
      <c r="S355" s="1">
        <f>VLOOKUP(B355, Treasury!$D$1:$G$3498, 3, FALSE)</f>
        <v>1.39</v>
      </c>
      <c r="T355" s="1">
        <f>VLOOKUP(B355, Treasury!$D$1:$G$3498, 4, FALSE)</f>
        <v>2</v>
      </c>
      <c r="U355" s="1">
        <f>VLOOKUP(B355, 'OFZ Yield'!$A:$M, 5, FALSE)</f>
        <v>11.16</v>
      </c>
      <c r="V355" s="1">
        <f>VLOOKUP(B355, 'OFZ Yield'!$A:$M, 7, FALSE)</f>
        <v>11.41</v>
      </c>
      <c r="W355" s="1">
        <f>VLOOKUP(B355, 'OFZ Yield'!$A:$M, 9, FALSE)</f>
        <v>11.29</v>
      </c>
      <c r="X355" s="1" t="str">
        <f>VLOOKUP(B355, IMOEX!$A$1:$B$3284, 2, FALSE)</f>
        <v>1.677,89</v>
      </c>
      <c r="Y355" s="1">
        <f t="shared" si="51"/>
        <v>4.376957831325301</v>
      </c>
      <c r="Z355" s="1" t="e">
        <f t="shared" si="52"/>
        <v>#VALUE!</v>
      </c>
      <c r="AA355" s="1" t="e">
        <f ca="1">_xludf.IFNA(VLOOKUP(A355, 'Неочищенные данные'!A378:AI812, 35, FALSE), 0)</f>
        <v>#NAME?</v>
      </c>
      <c r="AB355" s="1">
        <f t="shared" si="53"/>
        <v>1</v>
      </c>
    </row>
    <row r="356" spans="1:28" ht="15.75" customHeight="1">
      <c r="A356" s="3" t="s">
        <v>218</v>
      </c>
      <c r="B356" s="29">
        <v>41759</v>
      </c>
      <c r="C356" s="3" t="s">
        <v>35</v>
      </c>
      <c r="D356" s="3" t="e">
        <f ca="1">_xludf.IFNA(VLOOKUP(C356, Рейтинг!$A$2:$C$22, 3, FALSE), VLOOKUP(C356, Рейтинг!$B$2:$C$22, 2, FALSE))</f>
        <v>#NAME?</v>
      </c>
      <c r="E356" s="27">
        <f>IF(ISNUMBER('Неочищенные данные'!D379), 'Неочищенные данные'!D379 * 1000, SUBSTITUTE((SUBSTITUTE('Неочищенные данные'!D379, " ", "")), ",", ".") * 1000)</f>
        <v>1603805000</v>
      </c>
      <c r="F356" s="27" t="e">
        <f>IF(ISNUMBER('Неочищенные данные'!E379), 'Неочищенные данные'!E379 * 1000, SUBSTITUTE((SUBSTITUTE('Неочищенные данные'!E379, " ", "")), ",", ".") * 1000)</f>
        <v>#VALUE!</v>
      </c>
      <c r="G356" s="27">
        <f>IF(ISNUMBER('Неочищенные данные'!F379), 'Неочищенные данные'!F379 * 1000, SUBSTITUTE((SUBSTITUTE('Неочищенные данные'!F379, " ", "")), ",", ".") * 1000)</f>
        <v>0</v>
      </c>
      <c r="H356" s="27">
        <f>IF(ISNUMBER('Неочищенные данные'!G379), 'Неочищенные данные'!G379 * 1000, SUBSTITUTE((SUBSTITUTE('Неочищенные данные'!G379, " ", "")), ",", ".") * 1000)</f>
        <v>57339633000</v>
      </c>
      <c r="I356" s="27">
        <f>IF(ISNUMBER('Неочищенные данные'!H379), 'Неочищенные данные'!H379 * 1000, SUBSTITUTE((SUBSTITUTE('Неочищенные данные'!H379, " ", "")), ",", ".") * 1000)</f>
        <v>138185000</v>
      </c>
      <c r="J356" s="27" t="e">
        <f>IF(ISNUMBER('Неочищенные данные'!I379), 'Неочищенные данные'!I379 * 1000, SUBSTITUTE((SUBSTITUTE('Неочищенные данные'!I379, " ", "")), ",", ".") * 1000)</f>
        <v>#VALUE!</v>
      </c>
      <c r="K356" s="27" t="e">
        <f>IF(ISNUMBER('Неочищенные данные'!J379), 'Неочищенные данные'!J379 * 1000, SUBSTITUTE((SUBSTITUTE('Неочищенные данные'!J379, " ", "")), ",", ".") * 1000)</f>
        <v>#VALUE!</v>
      </c>
      <c r="L356" s="27">
        <f>IF(ISNUMBER('Неочищенные данные'!K379), 'Неочищенные данные'!K379 * 1000, SUBSTITUTE((SUBSTITUTE('Неочищенные данные'!K379, " ", "")), ",", ".") * 1000)</f>
        <v>709836000</v>
      </c>
      <c r="M356" s="27">
        <f>IF(ISNUMBER('Неочищенные данные'!L379), 'Неочищенные данные'!L379 * 1000, SUBSTITUTE((SUBSTITUTE('Неочищенные данные'!L379, " ", "")), ",", ".") * 1000)</f>
        <v>3678394000</v>
      </c>
      <c r="N356" s="27">
        <f>IF(ISNUMBER('Неочищенные данные'!M379), 'Неочищенные данные'!M379 * 1000, SUBSTITUTE((SUBSTITUTE('Неочищенные данные'!M379, " ", "")), ",", ".") * 1000)</f>
        <v>0</v>
      </c>
      <c r="O356" s="27">
        <f>IF(ISNUMBER('Неочищенные данные'!N379), 'Неочищенные данные'!N379 * 1000, SUBSTITUTE((SUBSTITUTE('Неочищенные данные'!N379, " ", "")), ",", ".") * 1000)</f>
        <v>0</v>
      </c>
      <c r="P356" s="1">
        <f>VLOOKUP(YEAR(B356), 'ИПЦ ГКС'!$B$5:$D$34, 3, TRUE)</f>
        <v>11.349999999999994</v>
      </c>
      <c r="Q356" s="28">
        <f>VLOOKUP(B356, RUONIA!A377:B2842, 2, FALSE)</f>
        <v>8.69</v>
      </c>
      <c r="R356" s="1">
        <f>VLOOKUP(B356, Treasury!$D$1:$G$3498, 2, FALSE)</f>
        <v>0.42</v>
      </c>
      <c r="S356" s="1">
        <f>VLOOKUP(B356, Treasury!$D$1:$G$3498, 3, FALSE)</f>
        <v>1.69</v>
      </c>
      <c r="T356" s="1">
        <f>VLOOKUP(B356, Treasury!$D$1:$G$3498, 4, FALSE)</f>
        <v>2.67</v>
      </c>
      <c r="U356" s="1">
        <f>VLOOKUP(B356, 'OFZ Yield'!$A:$M, 5, FALSE)</f>
        <v>7.63</v>
      </c>
      <c r="V356" s="1">
        <f>VLOOKUP(B356, 'OFZ Yield'!$A:$M, 7, FALSE)</f>
        <v>8.9499999999999993</v>
      </c>
      <c r="W356" s="1">
        <f>VLOOKUP(B356, 'OFZ Yield'!$A:$M, 9, FALSE)</f>
        <v>9.42</v>
      </c>
      <c r="X356" s="1" t="str">
        <f>VLOOKUP(B356, IMOEX!$A$1:$B$3284, 2, FALSE)</f>
        <v>1.306,01</v>
      </c>
      <c r="Y356" s="1">
        <f t="shared" si="51"/>
        <v>5.1820335964927109</v>
      </c>
      <c r="Z356" s="1" t="e">
        <f t="shared" si="52"/>
        <v>#VALUE!</v>
      </c>
      <c r="AA356" s="1" t="e">
        <f ca="1">_xludf.IFNA(VLOOKUP(A356, 'Неочищенные данные'!A379:AI813, 35, FALSE), 0)</f>
        <v>#NAME?</v>
      </c>
      <c r="AB356" s="1">
        <f t="shared" si="53"/>
        <v>1</v>
      </c>
    </row>
    <row r="357" spans="1:28" ht="15.75" customHeight="1">
      <c r="A357" s="3" t="s">
        <v>218</v>
      </c>
      <c r="B357" s="29">
        <v>41492</v>
      </c>
      <c r="C357" s="3" t="s">
        <v>35</v>
      </c>
      <c r="D357" s="3" t="e">
        <f ca="1">_xludf.IFNA(VLOOKUP(C357, Рейтинг!$A$2:$C$22, 3, FALSE), VLOOKUP(C357, Рейтинг!$B$2:$C$22, 2, FALSE))</f>
        <v>#NAME?</v>
      </c>
      <c r="E357" s="27">
        <f>IF(ISNUMBER('Неочищенные данные'!D380), 'Неочищенные данные'!D380 * 1000, SUBSTITUTE((SUBSTITUTE('Неочищенные данные'!D380, " ", "")), ",", ".") * 1000)</f>
        <v>1603805000</v>
      </c>
      <c r="F357" s="27" t="e">
        <f>IF(ISNUMBER('Неочищенные данные'!E380), 'Неочищенные данные'!E380 * 1000, SUBSTITUTE((SUBSTITUTE('Неочищенные данные'!E380, " ", "")), ",", ".") * 1000)</f>
        <v>#VALUE!</v>
      </c>
      <c r="G357" s="27">
        <f>IF(ISNUMBER('Неочищенные данные'!F380), 'Неочищенные данные'!F380 * 1000, SUBSTITUTE((SUBSTITUTE('Неочищенные данные'!F380, " ", "")), ",", ".") * 1000)</f>
        <v>0</v>
      </c>
      <c r="H357" s="27">
        <f>IF(ISNUMBER('Неочищенные данные'!G380), 'Неочищенные данные'!G380 * 1000, SUBSTITUTE((SUBSTITUTE('Неочищенные данные'!G380, " ", "")), ",", ".") * 1000)</f>
        <v>57200548000</v>
      </c>
      <c r="I357" s="27">
        <f>IF(ISNUMBER('Неочищенные данные'!H380), 'Неочищенные данные'!H380 * 1000, SUBSTITUTE((SUBSTITUTE('Неочищенные данные'!H380, " ", "")), ",", ".") * 1000)</f>
        <v>138185000</v>
      </c>
      <c r="J357" s="27" t="e">
        <f>IF(ISNUMBER('Неочищенные данные'!I380), 'Неочищенные данные'!I380 * 1000, SUBSTITUTE((SUBSTITUTE('Неочищенные данные'!I380, " ", "")), ",", ".") * 1000)</f>
        <v>#VALUE!</v>
      </c>
      <c r="K357" s="27" t="e">
        <f>IF(ISNUMBER('Неочищенные данные'!J380), 'Неочищенные данные'!J380 * 1000, SUBSTITUTE((SUBSTITUTE('Неочищенные данные'!J380, " ", "")), ",", ".") * 1000)</f>
        <v>#VALUE!</v>
      </c>
      <c r="L357" s="27">
        <f>IF(ISNUMBER('Неочищенные данные'!K380), 'Неочищенные данные'!K380 * 1000, SUBSTITUTE((SUBSTITUTE('Неочищенные данные'!K380, " ", "")), ",", ".") * 1000)</f>
        <v>709836000</v>
      </c>
      <c r="M357" s="27">
        <f>IF(ISNUMBER('Неочищенные данные'!L380), 'Неочищенные данные'!L380 * 1000, SUBSTITUTE((SUBSTITUTE('Неочищенные данные'!L380, " ", "")), ",", ".") * 1000)</f>
        <v>3678394000</v>
      </c>
      <c r="N357" s="27">
        <f>IF(ISNUMBER('Неочищенные данные'!M380), 'Неочищенные данные'!M380 * 1000, SUBSTITUTE((SUBSTITUTE('Неочищенные данные'!M380, " ", "")), ",", ".") * 1000)</f>
        <v>0</v>
      </c>
      <c r="O357" s="27">
        <f>IF(ISNUMBER('Неочищенные данные'!N380), 'Неочищенные данные'!N380 * 1000, SUBSTITUTE((SUBSTITUTE('Неочищенные данные'!N380, " ", "")), ",", ".") * 1000)</f>
        <v>0</v>
      </c>
      <c r="P357" s="1">
        <f>VLOOKUP(YEAR(B357), 'ИПЦ ГКС'!$B$5:$D$34, 3, TRUE)</f>
        <v>6.4699999999999989</v>
      </c>
      <c r="Q357" s="28">
        <f>VLOOKUP(B357, RUONIA!A378:B2843, 2, FALSE)</f>
        <v>5.98</v>
      </c>
      <c r="R357" s="1">
        <f>VLOOKUP(B357, Treasury!$D$1:$G$3498, 2, FALSE)</f>
        <v>0.32</v>
      </c>
      <c r="S357" s="1">
        <f>VLOOKUP(B357, Treasury!$D$1:$G$3498, 3, FALSE)</f>
        <v>1.39</v>
      </c>
      <c r="T357" s="1">
        <f>VLOOKUP(B357, Treasury!$D$1:$G$3498, 4, FALSE)</f>
        <v>2.67</v>
      </c>
      <c r="U357" s="1">
        <f>VLOOKUP(B357, 'OFZ Yield'!$A:$M, 5, FALSE)</f>
        <v>5.96</v>
      </c>
      <c r="V357" s="1">
        <f>VLOOKUP(B357, 'OFZ Yield'!$A:$M, 7, FALSE)</f>
        <v>6.22</v>
      </c>
      <c r="W357" s="1">
        <f>VLOOKUP(B357, 'OFZ Yield'!$A:$M, 9, FALSE)</f>
        <v>6.97</v>
      </c>
      <c r="X357" s="1" t="str">
        <f>VLOOKUP(B357, IMOEX!$A$1:$B$3284, 2, FALSE)</f>
        <v>1.364,65</v>
      </c>
      <c r="Y357" s="1">
        <f t="shared" si="51"/>
        <v>5.1820335964927109</v>
      </c>
      <c r="Z357" s="1" t="e">
        <f t="shared" si="52"/>
        <v>#VALUE!</v>
      </c>
      <c r="AA357" s="1" t="e">
        <f ca="1">_xludf.IFNA(VLOOKUP(A357, 'Неочищенные данные'!A380:AI814, 35, FALSE), 0)</f>
        <v>#NAME?</v>
      </c>
      <c r="AB357" s="1">
        <f t="shared" si="53"/>
        <v>1</v>
      </c>
    </row>
    <row r="358" spans="1:28" ht="15.75" customHeight="1">
      <c r="A358" s="3" t="s">
        <v>218</v>
      </c>
      <c r="B358" s="29">
        <v>40905</v>
      </c>
      <c r="C358" s="3" t="s">
        <v>35</v>
      </c>
      <c r="D358" s="3" t="e">
        <f ca="1">_xludf.IFNA(VLOOKUP(C358, Рейтинг!$A$2:$C$22, 3, FALSE), VLOOKUP(C358, Рейтинг!$B$2:$C$22, 2, FALSE))</f>
        <v>#NAME?</v>
      </c>
      <c r="E358" s="27">
        <f>IF(ISNUMBER('Неочищенные данные'!D381), 'Неочищенные данные'!D381 * 1000, SUBSTITUTE((SUBSTITUTE('Неочищенные данные'!D381, " ", "")), ",", ".") * 1000)</f>
        <v>209790000</v>
      </c>
      <c r="F358" s="27" t="e">
        <f>IF(ISNUMBER('Неочищенные данные'!E381), 'Неочищенные данные'!E381 * 1000, SUBSTITUTE((SUBSTITUTE('Неочищенные данные'!E381, " ", "")), ",", ".") * 1000)</f>
        <v>#VALUE!</v>
      </c>
      <c r="G358" s="27">
        <f>IF(ISNUMBER('Неочищенные данные'!F381), 'Неочищенные данные'!F381 * 1000, SUBSTITUTE((SUBSTITUTE('Неочищенные данные'!F381, " ", "")), ",", ".") * 1000)</f>
        <v>0</v>
      </c>
      <c r="H358" s="27">
        <f>IF(ISNUMBER('Неочищенные данные'!G381), 'Неочищенные данные'!G381 * 1000, SUBSTITUTE((SUBSTITUTE('Неочищенные данные'!G381, " ", "")), ",", ".") * 1000)</f>
        <v>37811599000</v>
      </c>
      <c r="I358" s="27">
        <f>IF(ISNUMBER('Неочищенные данные'!H381), 'Неочищенные данные'!H381 * 1000, SUBSTITUTE((SUBSTITUTE('Неочищенные данные'!H381, " ", "")), ",", ".") * 1000)</f>
        <v>89401000</v>
      </c>
      <c r="J358" s="27" t="e">
        <f>IF(ISNUMBER('Неочищенные данные'!I381), 'Неочищенные данные'!I381 * 1000, SUBSTITUTE((SUBSTITUTE('Неочищенные данные'!I381, " ", "")), ",", ".") * 1000)</f>
        <v>#VALUE!</v>
      </c>
      <c r="K358" s="27" t="e">
        <f>IF(ISNUMBER('Неочищенные данные'!J381), 'Неочищенные данные'!J381 * 1000, SUBSTITUTE((SUBSTITUTE('Неочищенные данные'!J381, " ", "")), ",", ".") * 1000)</f>
        <v>#VALUE!</v>
      </c>
      <c r="L358" s="27">
        <f>IF(ISNUMBER('Неочищенные данные'!K381), 'Неочищенные данные'!K381 * 1000, SUBSTITUTE((SUBSTITUTE('Неочищенные данные'!K381, " ", "")), ",", ".") * 1000)</f>
        <v>265995000</v>
      </c>
      <c r="M358" s="27">
        <f>IF(ISNUMBER('Неочищенные данные'!L381), 'Неочищенные данные'!L381 * 1000, SUBSTITUTE((SUBSTITUTE('Неочищенные данные'!L381, " ", "")), ",", ".") * 1000)</f>
        <v>1190522000</v>
      </c>
      <c r="N358" s="27">
        <f>IF(ISNUMBER('Неочищенные данные'!M381), 'Неочищенные данные'!M381 * 1000, SUBSTITUTE((SUBSTITUTE('Неочищенные данные'!M381, " ", "")), ",", ".") * 1000)</f>
        <v>0</v>
      </c>
      <c r="O358" s="27">
        <f>IF(ISNUMBER('Неочищенные данные'!N381), 'Неочищенные данные'!N381 * 1000, SUBSTITUTE((SUBSTITUTE('Неочищенные данные'!N381, " ", "")), ",", ".") * 1000)</f>
        <v>0</v>
      </c>
      <c r="P358" s="1">
        <f>VLOOKUP(YEAR(B358), 'ИПЦ ГКС'!$B$5:$D$34, 3, TRUE)</f>
        <v>6.0999999999999943</v>
      </c>
      <c r="Q358" s="28">
        <f>VLOOKUP(B358, RUONIA!A379:B2844, 2, FALSE)</f>
        <v>5.47</v>
      </c>
      <c r="R358" s="1">
        <f>VLOOKUP(B358, Treasury!$D$1:$G$3498, 2, FALSE)</f>
        <v>0.28000000000000003</v>
      </c>
      <c r="S358" s="1">
        <f>VLOOKUP(B358, Treasury!$D$1:$G$3498, 3, FALSE)</f>
        <v>0.91</v>
      </c>
      <c r="T358" s="1">
        <f>VLOOKUP(B358, Treasury!$D$1:$G$3498, 4, FALSE)</f>
        <v>1.93</v>
      </c>
      <c r="U358" s="1">
        <f>VLOOKUP(B358, 'OFZ Yield'!$A:$M, 5, FALSE)</f>
        <v>6.56</v>
      </c>
      <c r="V358" s="1">
        <f>VLOOKUP(B358, 'OFZ Yield'!$A:$M, 7, FALSE)</f>
        <v>7.69</v>
      </c>
      <c r="W358" s="1">
        <f>VLOOKUP(B358, 'OFZ Yield'!$A:$M, 9, FALSE)</f>
        <v>8.4600000000000009</v>
      </c>
      <c r="X358" s="1" t="str">
        <f>VLOOKUP(B358, IMOEX!$A$1:$B$3284, 2, FALSE)</f>
        <v>1.383,09</v>
      </c>
      <c r="Y358" s="1">
        <f t="shared" si="51"/>
        <v>4.4757307468185497</v>
      </c>
      <c r="Z358" s="1" t="e">
        <f t="shared" si="52"/>
        <v>#VALUE!</v>
      </c>
      <c r="AA358" s="1" t="e">
        <f ca="1">_xludf.IFNA(VLOOKUP(A358, 'Неочищенные данные'!A381:AI815, 35, FALSE), 0)</f>
        <v>#NAME?</v>
      </c>
      <c r="AB358" s="1">
        <f t="shared" si="53"/>
        <v>1</v>
      </c>
    </row>
    <row r="359" spans="1:28" ht="15.75" customHeight="1">
      <c r="A359" s="3" t="s">
        <v>224</v>
      </c>
      <c r="B359" s="29">
        <v>43014</v>
      </c>
      <c r="C359" s="3" t="s">
        <v>165</v>
      </c>
      <c r="D359" s="3" t="e">
        <f ca="1">_xludf.IFNA(VLOOKUP(C359, Рейтинг!$A$2:$C$22, 3, FALSE), VLOOKUP(C359, Рейтинг!$B$2:$C$22, 2, FALSE))</f>
        <v>#NAME?</v>
      </c>
      <c r="E359" s="27">
        <f>IF(ISNUMBER('Неочищенные данные'!D383), 'Неочищенные данные'!D383 * 1000, SUBSTITUTE((SUBSTITUTE('Неочищенные данные'!D383, " ", "")), ",", ".") * 1000)</f>
        <v>1232928000</v>
      </c>
      <c r="F359" s="27" t="e">
        <f>IF(ISNUMBER('Неочищенные данные'!E383), 'Неочищенные данные'!E383 * 1000, SUBSTITUTE((SUBSTITUTE('Неочищенные данные'!E383, " ", "")), ",", ".") * 1000)</f>
        <v>#VALUE!</v>
      </c>
      <c r="G359" s="27">
        <f>IF(ISNUMBER('Неочищенные данные'!F383), 'Неочищенные данные'!F383 * 1000, SUBSTITUTE((SUBSTITUTE('Неочищенные данные'!F383, " ", "")), ",", ".") * 1000)</f>
        <v>0</v>
      </c>
      <c r="H359" s="27">
        <f>IF(ISNUMBER('Неочищенные данные'!G383), 'Неочищенные данные'!G383 * 1000, SUBSTITUTE((SUBSTITUTE('Неочищенные данные'!G383, " ", "")), ",", ".") * 1000)</f>
        <v>11029128000</v>
      </c>
      <c r="I359" s="27">
        <f>IF(ISNUMBER('Неочищенные данные'!H383), 'Неочищенные данные'!H383 * 1000, SUBSTITUTE((SUBSTITUTE('Неочищенные данные'!H383, " ", "")), ",", ".") * 1000)</f>
        <v>55608000</v>
      </c>
      <c r="J359" s="27">
        <f>IF(ISNUMBER('Неочищенные данные'!I383), 'Неочищенные данные'!I383 * 1000, SUBSTITUTE((SUBSTITUTE('Неочищенные данные'!I383, " ", "")), ",", ".") * 1000)</f>
        <v>9856908000</v>
      </c>
      <c r="K359" s="27" t="e">
        <f>IF(ISNUMBER('Неочищенные данные'!J383), 'Неочищенные данные'!J383 * 1000, SUBSTITUTE((SUBSTITUTE('Неочищенные данные'!J383, " ", "")), ",", ".") * 1000)</f>
        <v>#VALUE!</v>
      </c>
      <c r="L359" s="27">
        <f>IF(ISNUMBER('Неочищенные данные'!K383), 'Неочищенные данные'!K383 * 1000, SUBSTITUTE((SUBSTITUTE('Неочищенные данные'!K383, " ", "")), ",", ".") * 1000)</f>
        <v>1172220000</v>
      </c>
      <c r="M359" s="27">
        <f>IF(ISNUMBER('Неочищенные данные'!L383), 'Неочищенные данные'!L383 * 1000, SUBSTITUTE((SUBSTITUTE('Неочищенные данные'!L383, " ", "")), ",", ".") * 1000)</f>
        <v>994816000</v>
      </c>
      <c r="N359" s="27">
        <f>IF(ISNUMBER('Неочищенные данные'!M383), 'Неочищенные данные'!M383 * 1000, SUBSTITUTE((SUBSTITUTE('Неочищенные данные'!M383, " ", "")), ",", ".") * 1000)</f>
        <v>979959000</v>
      </c>
      <c r="O359" s="27">
        <f>IF(ISNUMBER('Неочищенные данные'!N383), 'Неочищенные данные'!N383 * 1000, SUBSTITUTE((SUBSTITUTE('Неочищенные данные'!N383, " ", "")), ",", ".") * 1000)</f>
        <v>695244000</v>
      </c>
      <c r="P359" s="1">
        <f>VLOOKUP(YEAR(B359), 'ИПЦ ГКС'!$B$5:$D$34, 3, TRUE)</f>
        <v>2.5100000000000051</v>
      </c>
      <c r="Q359" s="28">
        <f>VLOOKUP(B359, RUONIA!A381:B2846, 2, FALSE)</f>
        <v>8.3000000000000007</v>
      </c>
      <c r="R359" s="1">
        <f>VLOOKUP(B359, Treasury!$D$1:$G$3498, 2, FALSE)</f>
        <v>1.54</v>
      </c>
      <c r="S359" s="1">
        <f>VLOOKUP(B359, Treasury!$D$1:$G$3498, 3, FALSE)</f>
        <v>1.97</v>
      </c>
      <c r="T359" s="1">
        <f>VLOOKUP(B359, Treasury!$D$1:$G$3498, 4, FALSE)</f>
        <v>2.37</v>
      </c>
      <c r="U359" s="1">
        <f>VLOOKUP(B359, 'OFZ Yield'!$A:$M, 5, FALSE)</f>
        <v>7.56</v>
      </c>
      <c r="V359" s="1">
        <f>VLOOKUP(B359, 'OFZ Yield'!$A:$M, 7, FALSE)</f>
        <v>7.48</v>
      </c>
      <c r="W359" s="1">
        <f>VLOOKUP(B359, 'OFZ Yield'!$A:$M, 9, FALSE)</f>
        <v>7.55</v>
      </c>
      <c r="X359" s="1" t="str">
        <f>VLOOKUP(B359, IMOEX!$A$1:$B$3284, 2, FALSE)</f>
        <v>2.093,86</v>
      </c>
      <c r="Y359" s="1">
        <f t="shared" si="51"/>
        <v>0.84865980788589168</v>
      </c>
      <c r="Z359" s="1">
        <f t="shared" si="52"/>
        <v>8.4087526232277217</v>
      </c>
      <c r="AA359" s="1" t="e">
        <f ca="1">_xludf.IFNA(VLOOKUP(A359, 'Неочищенные данные'!A383:AI817, 35, FALSE), 0)</f>
        <v>#NAME?</v>
      </c>
      <c r="AB359" s="1">
        <f t="shared" si="53"/>
        <v>1</v>
      </c>
    </row>
    <row r="360" spans="1:28" ht="15.75" customHeight="1">
      <c r="A360" s="3" t="s">
        <v>224</v>
      </c>
      <c r="B360" s="29">
        <v>42943</v>
      </c>
      <c r="C360" s="3" t="s">
        <v>165</v>
      </c>
      <c r="D360" s="3" t="e">
        <f ca="1">_xludf.IFNA(VLOOKUP(C360, Рейтинг!$A$2:$C$22, 3, FALSE), VLOOKUP(C360, Рейтинг!$B$2:$C$22, 2, FALSE))</f>
        <v>#NAME?</v>
      </c>
      <c r="E360" s="27">
        <f>IF(ISNUMBER('Неочищенные данные'!D384), 'Неочищенные данные'!D384 * 1000, SUBSTITUTE((SUBSTITUTE('Неочищенные данные'!D384, " ", "")), ",", ".") * 1000)</f>
        <v>553058000</v>
      </c>
      <c r="F360" s="27" t="e">
        <f>IF(ISNUMBER('Неочищенные данные'!E384), 'Неочищенные данные'!E384 * 1000, SUBSTITUTE((SUBSTITUTE('Неочищенные данные'!E384, " ", "")), ",", ".") * 1000)</f>
        <v>#VALUE!</v>
      </c>
      <c r="G360" s="27">
        <f>IF(ISNUMBER('Неочищенные данные'!F384), 'Неочищенные данные'!F384 * 1000, SUBSTITUTE((SUBSTITUTE('Неочищенные данные'!F384, " ", "")), ",", ".") * 1000)</f>
        <v>0</v>
      </c>
      <c r="H360" s="27">
        <f>IF(ISNUMBER('Неочищенные данные'!G384), 'Неочищенные данные'!G384 * 1000, SUBSTITUTE((SUBSTITUTE('Неочищенные данные'!G384, " ", "")), ",", ".") * 1000)</f>
        <v>10538387000</v>
      </c>
      <c r="I360" s="27">
        <f>IF(ISNUMBER('Неочищенные данные'!H384), 'Неочищенные данные'!H384 * 1000, SUBSTITUTE((SUBSTITUTE('Неочищенные данные'!H384, " ", "")), ",", ".") * 1000)</f>
        <v>40000</v>
      </c>
      <c r="J360" s="27">
        <f>IF(ISNUMBER('Неочищенные данные'!I384), 'Неочищенные данные'!I384 * 1000, SUBSTITUTE((SUBSTITUTE('Неочищенные данные'!I384, " ", "")), ",", ".") * 1000)</f>
        <v>9031213000</v>
      </c>
      <c r="K360" s="27">
        <f>IF(ISNUMBER('Неочищенные данные'!J384), 'Неочищенные данные'!J384 * 1000, SUBSTITUTE((SUBSTITUTE('Неочищенные данные'!J384, " ", "")), ",", ".") * 1000)</f>
        <v>9026308000</v>
      </c>
      <c r="L360" s="27">
        <f>IF(ISNUMBER('Неочищенные данные'!K384), 'Неочищенные данные'!K384 * 1000, SUBSTITUTE((SUBSTITUTE('Неочищенные данные'!K384, " ", "")), ",", ".") * 1000)</f>
        <v>1507174000</v>
      </c>
      <c r="M360" s="27">
        <f>IF(ISNUMBER('Неочищенные данные'!L384), 'Неочищенные данные'!L384 * 1000, SUBSTITUTE((SUBSTITUTE('Неочищенные данные'!L384, " ", "")), ",", ".") * 1000)</f>
        <v>555004000</v>
      </c>
      <c r="N360" s="27">
        <f>IF(ISNUMBER('Неочищенные данные'!M384), 'Неочищенные данные'!M384 * 1000, SUBSTITUTE((SUBSTITUTE('Неочищенные данные'!M384, " ", "")), ",", ".") * 1000)</f>
        <v>900879000</v>
      </c>
      <c r="O360" s="27">
        <f>IF(ISNUMBER('Неочищенные данные'!N384), 'Неочищенные данные'!N384 * 1000, SUBSTITUTE((SUBSTITUTE('Неочищенные данные'!N384, " ", "")), ",", ".") * 1000)</f>
        <v>585144000</v>
      </c>
      <c r="P360" s="1">
        <f>VLOOKUP(YEAR(B360), 'ИПЦ ГКС'!$B$5:$D$34, 3, TRUE)</f>
        <v>2.5100000000000051</v>
      </c>
      <c r="Q360" s="28">
        <f>VLOOKUP(B360, RUONIA!A382:B2847, 2, FALSE)</f>
        <v>9.1300000000000008</v>
      </c>
      <c r="R360" s="1">
        <f>VLOOKUP(B360, Treasury!$D$1:$G$3498, 2, FALSE)</f>
        <v>1.36</v>
      </c>
      <c r="S360" s="1">
        <f>VLOOKUP(B360, Treasury!$D$1:$G$3498, 3, FALSE)</f>
        <v>1.84</v>
      </c>
      <c r="T360" s="1">
        <f>VLOOKUP(B360, Treasury!$D$1:$G$3498, 4, FALSE)</f>
        <v>2.3199999999999998</v>
      </c>
      <c r="U360" s="1">
        <f>VLOOKUP(B360, 'OFZ Yield'!$A:$M, 5, FALSE)</f>
        <v>8.0399999999999991</v>
      </c>
      <c r="V360" s="1">
        <f>VLOOKUP(B360, 'OFZ Yield'!$A:$M, 7, FALSE)</f>
        <v>8</v>
      </c>
      <c r="W360" s="1">
        <f>VLOOKUP(B360, 'OFZ Yield'!$A:$M, 9, FALSE)</f>
        <v>7.82</v>
      </c>
      <c r="X360" s="1" t="str">
        <f>VLOOKUP(B360, IMOEX!$A$1:$B$3284, 2, FALSE)</f>
        <v>1.945,12</v>
      </c>
      <c r="Y360" s="1">
        <f t="shared" si="51"/>
        <v>0.36824149036541237</v>
      </c>
      <c r="Z360" s="1">
        <f t="shared" si="52"/>
        <v>5.9921502095975647</v>
      </c>
      <c r="AA360" s="1" t="e">
        <f ca="1">_xludf.IFNA(VLOOKUP(A360, 'Неочищенные данные'!A384:AI818, 35, FALSE), 0)</f>
        <v>#NAME?</v>
      </c>
      <c r="AB360" s="1">
        <f t="shared" si="53"/>
        <v>1</v>
      </c>
    </row>
    <row r="361" spans="1:28" ht="15.75" customHeight="1">
      <c r="A361" s="3" t="s">
        <v>224</v>
      </c>
      <c r="B361" s="29">
        <v>42636</v>
      </c>
      <c r="C361" s="3" t="s">
        <v>37</v>
      </c>
      <c r="D361" s="3" t="e">
        <f ca="1">_xludf.IFNA(VLOOKUP(C361, Рейтинг!$A$2:$C$22, 3, FALSE), VLOOKUP(C361, Рейтинг!$B$2:$C$22, 2, FALSE))</f>
        <v>#NAME?</v>
      </c>
      <c r="E361" s="27">
        <f>IF(ISNUMBER('Неочищенные данные'!D385), 'Неочищенные данные'!D385 * 1000, SUBSTITUTE((SUBSTITUTE('Неочищенные данные'!D385, " ", "")), ",", ".") * 1000)</f>
        <v>449520000</v>
      </c>
      <c r="F361" s="27" t="e">
        <f>IF(ISNUMBER('Неочищенные данные'!E385), 'Неочищенные данные'!E385 * 1000, SUBSTITUTE((SUBSTITUTE('Неочищенные данные'!E385, " ", "")), ",", ".") * 1000)</f>
        <v>#VALUE!</v>
      </c>
      <c r="G361" s="27">
        <f>IF(ISNUMBER('Неочищенные данные'!F385), 'Неочищенные данные'!F385 * 1000, SUBSTITUTE((SUBSTITUTE('Неочищенные данные'!F385, " ", "")), ",", ".") * 1000)</f>
        <v>0</v>
      </c>
      <c r="H361" s="27">
        <f>IF(ISNUMBER('Неочищенные данные'!G385), 'Неочищенные данные'!G385 * 1000, SUBSTITUTE((SUBSTITUTE('Неочищенные данные'!G385, " ", "")), ",", ".") * 1000)</f>
        <v>9781635000</v>
      </c>
      <c r="I361" s="27">
        <f>IF(ISNUMBER('Неочищенные данные'!H385), 'Неочищенные данные'!H385 * 1000, SUBSTITUTE((SUBSTITUTE('Неочищенные данные'!H385, " ", "")), ",", ".") * 1000)</f>
        <v>45520000</v>
      </c>
      <c r="J361" s="27">
        <f>IF(ISNUMBER('Неочищенные данные'!I385), 'Неочищенные данные'!I385 * 1000, SUBSTITUTE((SUBSTITUTE('Неочищенные данные'!I385, " ", "")), ",", ".") * 1000)</f>
        <v>8827665000</v>
      </c>
      <c r="K361" s="27" t="e">
        <f>IF(ISNUMBER('Неочищенные данные'!J385), 'Неочищенные данные'!J385 * 1000, SUBSTITUTE((SUBSTITUTE('Неочищенные данные'!J385, " ", "")), ",", ".") * 1000)</f>
        <v>#VALUE!</v>
      </c>
      <c r="L361" s="27">
        <f>IF(ISNUMBER('Неочищенные данные'!K385), 'Неочищенные данные'!K385 * 1000, SUBSTITUTE((SUBSTITUTE('Неочищенные данные'!K385, " ", "")), ",", ".") * 1000)</f>
        <v>953970000</v>
      </c>
      <c r="M361" s="27">
        <f>IF(ISNUMBER('Неочищенные данные'!L385), 'Неочищенные данные'!L385 * 1000, SUBSTITUTE((SUBSTITUTE('Неочищенные данные'!L385, " ", "")), ",", ".") * 1000)</f>
        <v>1002755000</v>
      </c>
      <c r="N361" s="27">
        <f>IF(ISNUMBER('Неочищенные данные'!M385), 'Неочищенные данные'!M385 * 1000, SUBSTITUTE((SUBSTITUTE('Неочищенные данные'!M385, " ", "")), ",", ".") * 1000)</f>
        <v>1851677000</v>
      </c>
      <c r="O361" s="27">
        <f>IF(ISNUMBER('Неочищенные данные'!N385), 'Неочищенные данные'!N385 * 1000, SUBSTITUTE((SUBSTITUTE('Неочищенные данные'!N385, " ", "")), ",", ".") * 1000)</f>
        <v>664434000</v>
      </c>
      <c r="P361" s="1">
        <f>VLOOKUP(YEAR(B361), 'ИПЦ ГКС'!$B$5:$D$34, 3, TRUE)</f>
        <v>5.3900000000000006</v>
      </c>
      <c r="Q361" s="28">
        <f>VLOOKUP(B361, RUONIA!A383:B2848, 2, FALSE)</f>
        <v>9.66</v>
      </c>
      <c r="R361" s="1">
        <f>VLOOKUP(B361, Treasury!$D$1:$G$3498, 2, FALSE)</f>
        <v>0.77</v>
      </c>
      <c r="S361" s="1">
        <f>VLOOKUP(B361, Treasury!$D$1:$G$3498, 3, FALSE)</f>
        <v>1.1599999999999999</v>
      </c>
      <c r="T361" s="1">
        <f>VLOOKUP(B361, Treasury!$D$1:$G$3498, 4, FALSE)</f>
        <v>1.62</v>
      </c>
      <c r="U361" s="1">
        <f>VLOOKUP(B361, 'OFZ Yield'!$A:$M, 5, FALSE)</f>
        <v>9.09</v>
      </c>
      <c r="V361" s="1">
        <f>VLOOKUP(B361, 'OFZ Yield'!$A:$M, 7, FALSE)</f>
        <v>8.4700000000000006</v>
      </c>
      <c r="W361" s="1">
        <f>VLOOKUP(B361, 'OFZ Yield'!$A:$M, 9, FALSE)</f>
        <v>8.2799999999999994</v>
      </c>
      <c r="X361" s="1" t="str">
        <f>VLOOKUP(B361, IMOEX!$A$1:$B$3284, 2, FALSE)</f>
        <v>2.011,83</v>
      </c>
      <c r="Y361" s="1">
        <f t="shared" si="51"/>
        <v>1.0511389247041312</v>
      </c>
      <c r="Z361" s="1">
        <f t="shared" si="52"/>
        <v>9.2536086040441532</v>
      </c>
      <c r="AA361" s="1" t="e">
        <f ca="1">_xludf.IFNA(VLOOKUP(A361, 'Неочищенные данные'!A385:AI819, 35, FALSE), 0)</f>
        <v>#NAME?</v>
      </c>
      <c r="AB361" s="1">
        <f t="shared" si="53"/>
        <v>1</v>
      </c>
    </row>
    <row r="362" spans="1:28" ht="15.75" hidden="1" customHeight="1">
      <c r="A362" s="3" t="s">
        <v>227</v>
      </c>
      <c r="B362" s="41">
        <v>44032</v>
      </c>
      <c r="C362" s="3" t="s">
        <v>239</v>
      </c>
      <c r="D362" s="3"/>
      <c r="E362" s="27" t="e">
        <f>IF(ISNUMBER('Неочищенные данные'!D386), 'Неочищенные данные'!D386 * 1000, SUBSTITUTE((SUBSTITUTE('Неочищенные данные'!D386, " ", "")), ",", ".") * 1000)</f>
        <v>#VALUE!</v>
      </c>
      <c r="F362" s="27" t="e">
        <f>IF(ISNUMBER('Неочищенные данные'!E386), 'Неочищенные данные'!E386 * 1000, SUBSTITUTE((SUBSTITUTE('Неочищенные данные'!E386, " ", "")), ",", ".") * 1000)</f>
        <v>#VALUE!</v>
      </c>
      <c r="G362" s="27" t="e">
        <f>IF(ISNUMBER('Неочищенные данные'!F386), 'Неочищенные данные'!F386 * 1000, SUBSTITUTE((SUBSTITUTE('Неочищенные данные'!F386, " ", "")), ",", ".") * 1000)</f>
        <v>#VALUE!</v>
      </c>
      <c r="H362" s="27" t="e">
        <f>IF(ISNUMBER('Неочищенные данные'!G386), 'Неочищенные данные'!G386 * 1000, SUBSTITUTE((SUBSTITUTE('Неочищенные данные'!G386, " ", "")), ",", ".") * 1000)</f>
        <v>#VALUE!</v>
      </c>
      <c r="I362" s="27" t="e">
        <f>IF(ISNUMBER('Неочищенные данные'!H386), 'Неочищенные данные'!H386 * 1000, SUBSTITUTE((SUBSTITUTE('Неочищенные данные'!H386, " ", "")), ",", ".") * 1000)</f>
        <v>#VALUE!</v>
      </c>
      <c r="J362" s="27" t="e">
        <f>IF(ISNUMBER('Неочищенные данные'!I386), 'Неочищенные данные'!I386 * 1000, SUBSTITUTE((SUBSTITUTE('Неочищенные данные'!I386, " ", "")), ",", ".") * 1000)</f>
        <v>#VALUE!</v>
      </c>
      <c r="K362" s="27" t="e">
        <f>IF(ISNUMBER('Неочищенные данные'!J386), 'Неочищенные данные'!J386 * 1000, SUBSTITUTE((SUBSTITUTE('Неочищенные данные'!J386, " ", "")), ",", ".") * 1000)</f>
        <v>#VALUE!</v>
      </c>
      <c r="L362" s="27" t="e">
        <f>IF(ISNUMBER('Неочищенные данные'!K386), 'Неочищенные данные'!K386 * 1000, SUBSTITUTE((SUBSTITUTE('Неочищенные данные'!K386, " ", "")), ",", ".") * 1000)</f>
        <v>#VALUE!</v>
      </c>
      <c r="M362" s="27" t="e">
        <f>IF(ISNUMBER('Неочищенные данные'!L386), 'Неочищенные данные'!L386 * 1000, SUBSTITUTE((SUBSTITUTE('Неочищенные данные'!L386, " ", "")), ",", ".") * 1000)</f>
        <v>#VALUE!</v>
      </c>
      <c r="N362" s="27" t="e">
        <f>IF(ISNUMBER('Неочищенные данные'!M386), 'Неочищенные данные'!M386 * 1000, SUBSTITUTE((SUBSTITUTE('Неочищенные данные'!M386, " ", "")), ",", ".") * 1000)</f>
        <v>#VALUE!</v>
      </c>
      <c r="O362" s="27" t="e">
        <f>IF(ISNUMBER('Неочищенные данные'!N386), 'Неочищенные данные'!N386 * 1000, SUBSTITUTE((SUBSTITUTE('Неочищенные данные'!N386, " ", "")), ",", ".") * 1000)</f>
        <v>#VALUE!</v>
      </c>
    </row>
    <row r="363" spans="1:28" ht="15.75" customHeight="1">
      <c r="A363" s="3" t="s">
        <v>227</v>
      </c>
      <c r="B363" s="29">
        <v>43675</v>
      </c>
      <c r="C363" s="3" t="s">
        <v>153</v>
      </c>
      <c r="D363" s="3" t="e">
        <f ca="1">_xludf.IFNA(VLOOKUP(C363, Рейтинг!$A$2:$C$22, 3, FALSE), VLOOKUP(C363, Рейтинг!$B$2:$C$22, 2, FALSE))</f>
        <v>#NAME?</v>
      </c>
      <c r="E363" s="27">
        <f>IF(ISNUMBER('Неочищенные данные'!D387), 'Неочищенные данные'!D387 * 1000, SUBSTITUTE((SUBSTITUTE('Неочищенные данные'!D387, " ", "")), ",", ".") * 1000)</f>
        <v>1541229000</v>
      </c>
      <c r="F363" s="27" t="e">
        <f>IF(ISNUMBER('Неочищенные данные'!E387), 'Неочищенные данные'!E387 * 1000, SUBSTITUTE((SUBSTITUTE('Неочищенные данные'!E387, " ", "")), ",", ".") * 1000)</f>
        <v>#VALUE!</v>
      </c>
      <c r="G363" s="27">
        <f>IF(ISNUMBER('Неочищенные данные'!F387), 'Неочищенные данные'!F387 * 1000, SUBSTITUTE((SUBSTITUTE('Неочищенные данные'!F387, " ", "")), ",", ".") * 1000)</f>
        <v>0</v>
      </c>
      <c r="H363" s="27">
        <f>IF(ISNUMBER('Неочищенные данные'!G387), 'Неочищенные данные'!G387 * 1000, SUBSTITUTE((SUBSTITUTE('Неочищенные данные'!G387, " ", "")), ",", ".") * 1000)</f>
        <v>32577877000</v>
      </c>
      <c r="I363" s="27">
        <f>IF(ISNUMBER('Неочищенные данные'!H387), 'Неочищенные данные'!H387 * 1000, SUBSTITUTE((SUBSTITUTE('Неочищенные данные'!H387, " ", "")), ",", ".") * 1000)</f>
        <v>561553000</v>
      </c>
      <c r="J363" s="27">
        <f>IF(ISNUMBER('Неочищенные данные'!I387), 'Неочищенные данные'!I387 * 1000, SUBSTITUTE((SUBSTITUTE('Неочищенные данные'!I387, " ", "")), ",", ".") * 1000)</f>
        <v>31903490000</v>
      </c>
      <c r="K363" s="27">
        <f>IF(ISNUMBER('Неочищенные данные'!J387), 'Неочищенные данные'!J387 * 1000, SUBSTITUTE((SUBSTITUTE('Неочищенные данные'!J387, " ", "")), ",", ".") * 1000)</f>
        <v>31087952000</v>
      </c>
      <c r="L363" s="27">
        <f>IF(ISNUMBER('Неочищенные данные'!K387), 'Неочищенные данные'!K387 * 1000, SUBSTITUTE((SUBSTITUTE('Неочищенные данные'!K387, " ", "")), ",", ".") * 1000)</f>
        <v>674375000</v>
      </c>
      <c r="M363" s="27">
        <f>IF(ISNUMBER('Неочищенные данные'!L387), 'Неочищенные данные'!L387 * 1000, SUBSTITUTE((SUBSTITUTE('Неочищенные данные'!L387, " ", "")), ",", ".") * 1000)</f>
        <v>904986000</v>
      </c>
      <c r="N363" s="27">
        <f>IF(ISNUMBER('Неочищенные данные'!M387), 'Неочищенные данные'!M387 * 1000, SUBSTITUTE((SUBSTITUTE('Неочищенные данные'!M387, " ", "")), ",", ".") * 1000)</f>
        <v>3438934000</v>
      </c>
      <c r="O363" s="27">
        <f>IF(ISNUMBER('Неочищенные данные'!N387), 'Неочищенные данные'!N387 * 1000, SUBSTITUTE((SUBSTITUTE('Неочищенные данные'!N387, " ", "")), ",", ".") * 1000)</f>
        <v>99454000</v>
      </c>
      <c r="P363" s="1">
        <f>VLOOKUP(YEAR(B363), 'ИПЦ ГКС'!$B$5:$D$34, 3, TRUE)</f>
        <v>3.0400000000000063</v>
      </c>
      <c r="Q363" s="1" t="e">
        <f>VLOOKUP(B363, RUONIA!A385:B2850, 2, FALSE)</f>
        <v>#N/A</v>
      </c>
      <c r="R363" s="1">
        <f>VLOOKUP(B363, Treasury!$D$1:$G$3498, 2, FALSE)</f>
        <v>1.85</v>
      </c>
      <c r="S363" s="1">
        <f>VLOOKUP(B363, Treasury!$D$1:$G$3498, 3, FALSE)</f>
        <v>1.84</v>
      </c>
      <c r="T363" s="1">
        <f>VLOOKUP(B363, Treasury!$D$1:$G$3498, 4, FALSE)</f>
        <v>2.06</v>
      </c>
      <c r="U363" s="1">
        <f>VLOOKUP(B363, 'OFZ Yield'!$A:$M, 5, FALSE)</f>
        <v>6.76</v>
      </c>
      <c r="V363" s="1">
        <f>VLOOKUP(B363, 'OFZ Yield'!$A:$M, 7, FALSE)</f>
        <v>7.01</v>
      </c>
      <c r="W363" s="1">
        <f>VLOOKUP(B363, 'OFZ Yield'!$A:$M, 9, FALSE)</f>
        <v>7.22</v>
      </c>
      <c r="X363" s="1" t="str">
        <f>VLOOKUP(B363, IMOEX!$A$1:$B$3284, 2, FALSE)</f>
        <v>2.728,27</v>
      </c>
      <c r="Y363" s="1">
        <f t="shared" ref="Y363:Y366" si="54">M363 / L363</f>
        <v>1.3419625579240038</v>
      </c>
      <c r="Z363" s="1">
        <f t="shared" ref="Z363:Z366" si="55">J363 / L363</f>
        <v>47.308233549582944</v>
      </c>
      <c r="AA363" s="1" t="e">
        <f ca="1">_xludf.IFNA(VLOOKUP(A363, 'Неочищенные данные'!A387:AI821, 35, FALSE), 0)</f>
        <v>#NAME?</v>
      </c>
      <c r="AB363" s="1">
        <f t="shared" ref="AB363:AB366" si="56">IF(NOT(H363 = 0), 1, 0)</f>
        <v>1</v>
      </c>
    </row>
    <row r="364" spans="1:28" ht="15.75" customHeight="1">
      <c r="A364" s="3" t="s">
        <v>227</v>
      </c>
      <c r="B364" s="29">
        <v>43312</v>
      </c>
      <c r="C364" s="3" t="s">
        <v>153</v>
      </c>
      <c r="D364" s="3" t="e">
        <f ca="1">_xludf.IFNA(VLOOKUP(C364, Рейтинг!$A$2:$C$22, 3, FALSE), VLOOKUP(C364, Рейтинг!$B$2:$C$22, 2, FALSE))</f>
        <v>#NAME?</v>
      </c>
      <c r="E364" s="27">
        <f>IF(ISNUMBER('Неочищенные данные'!D388), 'Неочищенные данные'!D388 * 1000, SUBSTITUTE((SUBSTITUTE('Неочищенные данные'!D388, " ", "")), ",", ".") * 1000)</f>
        <v>5072919000</v>
      </c>
      <c r="F364" s="27" t="e">
        <f>IF(ISNUMBER('Неочищенные данные'!E388), 'Неочищенные данные'!E388 * 1000, SUBSTITUTE((SUBSTITUTE('Неочищенные данные'!E388, " ", "")), ",", ".") * 1000)</f>
        <v>#VALUE!</v>
      </c>
      <c r="G364" s="27">
        <f>IF(ISNUMBER('Неочищенные данные'!F388), 'Неочищенные данные'!F388 * 1000, SUBSTITUTE((SUBSTITUTE('Неочищенные данные'!F388, " ", "")), ",", ".") * 1000)</f>
        <v>0</v>
      </c>
      <c r="H364" s="27">
        <f>IF(ISNUMBER('Неочищенные данные'!G388), 'Неочищенные данные'!G388 * 1000, SUBSTITUTE((SUBSTITUTE('Неочищенные данные'!G388, " ", "")), ",", ".") * 1000)</f>
        <v>34539468000</v>
      </c>
      <c r="I364" s="27">
        <f>IF(ISNUMBER('Неочищенные данные'!H388), 'Неочищенные данные'!H388 * 1000, SUBSTITUTE((SUBSTITUTE('Неочищенные данные'!H388, " ", "")), ",", ".") * 1000)</f>
        <v>1353278000</v>
      </c>
      <c r="J364" s="27">
        <f>IF(ISNUMBER('Неочищенные данные'!I388), 'Неочищенные данные'!I388 * 1000, SUBSTITUTE((SUBSTITUTE('Неочищенные данные'!I388, " ", "")), ",", ".") * 1000)</f>
        <v>33964535000</v>
      </c>
      <c r="K364" s="27">
        <f>IF(ISNUMBER('Неочищенные данные'!J388), 'Неочищенные данные'!J388 * 1000, SUBSTITUTE((SUBSTITUTE('Неочищенные данные'!J388, " ", "")), ",", ".") * 1000)</f>
        <v>32421353000</v>
      </c>
      <c r="L364" s="27">
        <f>IF(ISNUMBER('Неочищенные данные'!K388), 'Неочищенные данные'!K388 * 1000, SUBSTITUTE((SUBSTITUTE('Неочищенные данные'!K388, " ", "")), ",", ".") * 1000)</f>
        <v>574918000</v>
      </c>
      <c r="M364" s="27">
        <f>IF(ISNUMBER('Неочищенные данные'!L388), 'Неочищенные данные'!L388 * 1000, SUBSTITUTE((SUBSTITUTE('Неочищенные данные'!L388, " ", "")), ",", ".") * 1000)</f>
        <v>698844000</v>
      </c>
      <c r="N364" s="27">
        <f>IF(ISNUMBER('Неочищенные данные'!M388), 'Неочищенные данные'!M388 * 1000, SUBSTITUTE((SUBSTITUTE('Неочищенные данные'!M388, " ", "")), ",", ".") * 1000)</f>
        <v>6259474000</v>
      </c>
      <c r="O364" s="27">
        <f>IF(ISNUMBER('Неочищенные данные'!N388), 'Неочищенные данные'!N388 * 1000, SUBSTITUTE((SUBSTITUTE('Неочищенные данные'!N388, " ", "")), ",", ".") * 1000)</f>
        <v>3870463000</v>
      </c>
      <c r="P364" s="1">
        <f>VLOOKUP(YEAR(B364), 'ИПЦ ГКС'!$B$5:$D$34, 3, TRUE)</f>
        <v>4.2600000000000051</v>
      </c>
      <c r="Q364" s="28">
        <f>VLOOKUP(B364, RUONIA!A386:B2851, 2, FALSE)</f>
        <v>7.74</v>
      </c>
      <c r="R364" s="1">
        <f>VLOOKUP(B364, Treasury!$D$1:$G$3498, 2, FALSE)</f>
        <v>2.67</v>
      </c>
      <c r="S364" s="1">
        <f>VLOOKUP(B364, Treasury!$D$1:$G$3498, 3, FALSE)</f>
        <v>2.85</v>
      </c>
      <c r="T364" s="1">
        <f>VLOOKUP(B364, Treasury!$D$1:$G$3498, 4, FALSE)</f>
        <v>2.96</v>
      </c>
      <c r="U364" s="1">
        <f>VLOOKUP(B364, 'OFZ Yield'!$A:$M, 5, FALSE)</f>
        <v>7.08</v>
      </c>
      <c r="V364" s="1">
        <f>VLOOKUP(B364, 'OFZ Yield'!$A:$M, 7, FALSE)</f>
        <v>7.37</v>
      </c>
      <c r="W364" s="1">
        <f>VLOOKUP(B364, 'OFZ Yield'!$A:$M, 9, FALSE)</f>
        <v>7.64</v>
      </c>
      <c r="X364" s="1" t="str">
        <f>VLOOKUP(B364, IMOEX!$A$1:$B$3284, 2, FALSE)</f>
        <v>2.321,11</v>
      </c>
      <c r="Y364" s="1">
        <f t="shared" si="54"/>
        <v>1.2155542181667647</v>
      </c>
      <c r="Z364" s="1">
        <f t="shared" si="55"/>
        <v>59.077181441527316</v>
      </c>
      <c r="AA364" s="1" t="e">
        <f ca="1">_xludf.IFNA(VLOOKUP(A364, 'Неочищенные данные'!A388:AI822, 35, FALSE), 0)</f>
        <v>#NAME?</v>
      </c>
      <c r="AB364" s="1">
        <f t="shared" si="56"/>
        <v>1</v>
      </c>
    </row>
    <row r="365" spans="1:28" ht="15.75" customHeight="1">
      <c r="A365" s="3" t="s">
        <v>227</v>
      </c>
      <c r="B365" s="29">
        <v>42955</v>
      </c>
      <c r="C365" s="3" t="s">
        <v>203</v>
      </c>
      <c r="D365" s="3" t="e">
        <f ca="1">_xludf.IFNA(VLOOKUP(C365, Рейтинг!$A$2:$C$22, 3, FALSE), VLOOKUP(C365, Рейтинг!$B$2:$C$22, 2, FALSE))</f>
        <v>#NAME?</v>
      </c>
      <c r="E365" s="27">
        <f>IF(ISNUMBER('Неочищенные данные'!D389), 'Неочищенные данные'!D389 * 1000, SUBSTITUTE((SUBSTITUTE('Неочищенные данные'!D389, " ", "")), ",", ".") * 1000)</f>
        <v>5842619000</v>
      </c>
      <c r="F365" s="27" t="e">
        <f>IF(ISNUMBER('Неочищенные данные'!E389), 'Неочищенные данные'!E389 * 1000, SUBSTITUTE((SUBSTITUTE('Неочищенные данные'!E389, " ", "")), ",", ".") * 1000)</f>
        <v>#VALUE!</v>
      </c>
      <c r="G365" s="27">
        <f>IF(ISNUMBER('Неочищенные данные'!F389), 'Неочищенные данные'!F389 * 1000, SUBSTITUTE((SUBSTITUTE('Неочищенные данные'!F389, " ", "")), ",", ".") * 1000)</f>
        <v>0</v>
      </c>
      <c r="H365" s="27">
        <f>IF(ISNUMBER('Неочищенные данные'!G389), 'Неочищенные данные'!G389 * 1000, SUBSTITUTE((SUBSTITUTE('Неочищенные данные'!G389, " ", "")), ",", ".") * 1000)</f>
        <v>33021994000</v>
      </c>
      <c r="I365" s="27">
        <f>IF(ISNUMBER('Неочищенные данные'!H389), 'Неочищенные данные'!H389 * 1000, SUBSTITUTE((SUBSTITUTE('Неочищенные данные'!H389, " ", "")), ",", ".") * 1000)</f>
        <v>1665424000</v>
      </c>
      <c r="J365" s="27">
        <f>IF(ISNUMBER('Неочищенные данные'!I389), 'Неочищенные данные'!I389 * 1000, SUBSTITUTE((SUBSTITUTE('Неочищенные данные'!I389, " ", "")), ",", ".") * 1000)</f>
        <v>31595276000</v>
      </c>
      <c r="K365" s="27" t="e">
        <f>IF(ISNUMBER('Неочищенные данные'!J389), 'Неочищенные данные'!J389 * 1000, SUBSTITUTE((SUBSTITUTE('Неочищенные данные'!J389, " ", "")), ",", ".") * 1000)</f>
        <v>#VALUE!</v>
      </c>
      <c r="L365" s="27">
        <f>IF(ISNUMBER('Неочищенные данные'!K389), 'Неочищенные данные'!K389 * 1000, SUBSTITUTE((SUBSTITUTE('Неочищенные данные'!K389, " ", "")), ",", ".") * 1000)</f>
        <v>1426703000</v>
      </c>
      <c r="M365" s="27">
        <f>IF(ISNUMBER('Неочищенные данные'!L389), 'Неочищенные данные'!L389 * 1000, SUBSTITUTE((SUBSTITUTE('Неочищенные данные'!L389, " ", "")), ",", ".") * 1000)</f>
        <v>324099000</v>
      </c>
      <c r="N365" s="27">
        <f>IF(ISNUMBER('Неочищенные данные'!M389), 'Неочищенные данные'!M389 * 1000, SUBSTITUTE((SUBSTITUTE('Неочищенные данные'!M389, " ", "")), ",", ".") * 1000)</f>
        <v>2562151000</v>
      </c>
      <c r="O365" s="27">
        <f>IF(ISNUMBER('Неочищенные данные'!N389), 'Неочищенные данные'!N389 * 1000, SUBSTITUTE((SUBSTITUTE('Неочищенные данные'!N389, " ", "")), ",", ".") * 1000)</f>
        <v>4278003000</v>
      </c>
      <c r="P365" s="1">
        <f>VLOOKUP(YEAR(B365), 'ИПЦ ГКС'!$B$5:$D$34, 3, TRUE)</f>
        <v>2.5100000000000051</v>
      </c>
      <c r="Q365" s="28">
        <f>VLOOKUP(B365, RUONIA!A387:B2852, 2, FALSE)</f>
        <v>8.2200000000000006</v>
      </c>
      <c r="R365" s="1">
        <f>VLOOKUP(B365, Treasury!$D$1:$G$3498, 2, FALSE)</f>
        <v>1.36</v>
      </c>
      <c r="S365" s="1">
        <f>VLOOKUP(B365, Treasury!$D$1:$G$3498, 3, FALSE)</f>
        <v>1.84</v>
      </c>
      <c r="T365" s="1">
        <f>VLOOKUP(B365, Treasury!$D$1:$G$3498, 4, FALSE)</f>
        <v>2.29</v>
      </c>
      <c r="U365" s="1">
        <f>VLOOKUP(B365, 'OFZ Yield'!$A:$M, 5, FALSE)</f>
        <v>7.97</v>
      </c>
      <c r="V365" s="1">
        <f>VLOOKUP(B365, 'OFZ Yield'!$A:$M, 7, FALSE)</f>
        <v>7.96</v>
      </c>
      <c r="W365" s="1">
        <f>VLOOKUP(B365, 'OFZ Yield'!$A:$M, 9, FALSE)</f>
        <v>7.79</v>
      </c>
      <c r="X365" s="1" t="str">
        <f>VLOOKUP(B365, IMOEX!$A$1:$B$3284, 2, FALSE)</f>
        <v>1.989,61</v>
      </c>
      <c r="Y365" s="1">
        <f t="shared" si="54"/>
        <v>0.22716641094888004</v>
      </c>
      <c r="Z365" s="1">
        <f t="shared" si="55"/>
        <v>22.145657505451378</v>
      </c>
      <c r="AA365" s="1" t="e">
        <f ca="1">_xludf.IFNA(VLOOKUP(A365, 'Неочищенные данные'!A389:AI823, 35, FALSE), 0)</f>
        <v>#NAME?</v>
      </c>
      <c r="AB365" s="1">
        <f t="shared" si="56"/>
        <v>1</v>
      </c>
    </row>
    <row r="366" spans="1:28" ht="15.75" customHeight="1">
      <c r="A366" s="3" t="s">
        <v>227</v>
      </c>
      <c r="B366" s="29">
        <v>42664</v>
      </c>
      <c r="C366" s="3" t="s">
        <v>37</v>
      </c>
      <c r="D366" s="3" t="e">
        <f ca="1">_xludf.IFNA(VLOOKUP(C366, Рейтинг!$A$2:$C$22, 3, FALSE), VLOOKUP(C366, Рейтинг!$B$2:$C$22, 2, FALSE))</f>
        <v>#NAME?</v>
      </c>
      <c r="E366" s="27">
        <f>IF(ISNUMBER('Неочищенные данные'!D390), 'Неочищенные данные'!D390 * 1000, SUBSTITUTE((SUBSTITUTE('Неочищенные данные'!D390, " ", "")), ",", ".") * 1000)</f>
        <v>5880727000</v>
      </c>
      <c r="F366" s="27" t="e">
        <f>IF(ISNUMBER('Неочищенные данные'!E390), 'Неочищенные данные'!E390 * 1000, SUBSTITUTE((SUBSTITUTE('Неочищенные данные'!E390, " ", "")), ",", ".") * 1000)</f>
        <v>#VALUE!</v>
      </c>
      <c r="G366" s="27">
        <f>IF(ISNUMBER('Неочищенные данные'!F390), 'Неочищенные данные'!F390 * 1000, SUBSTITUTE((SUBSTITUTE('Неочищенные данные'!F390, " ", "")), ",", ".") * 1000)</f>
        <v>0</v>
      </c>
      <c r="H366" s="27">
        <f>IF(ISNUMBER('Неочищенные данные'!G390), 'Неочищенные данные'!G390 * 1000, SUBSTITUTE((SUBSTITUTE('Неочищенные данные'!G390, " ", "")), ",", ".") * 1000)</f>
        <v>35095430000</v>
      </c>
      <c r="I366" s="27">
        <f>IF(ISNUMBER('Неочищенные данные'!H390), 'Неочищенные данные'!H390 * 1000, SUBSTITUTE((SUBSTITUTE('Неочищенные данные'!H390, " ", "")), ",", ".") * 1000)</f>
        <v>3295210000</v>
      </c>
      <c r="J366" s="27">
        <f>IF(ISNUMBER('Неочищенные данные'!I390), 'Неочищенные данные'!I390 * 1000, SUBSTITUTE((SUBSTITUTE('Неочищенные данные'!I390, " ", "")), ",", ".") * 1000)</f>
        <v>34066715000</v>
      </c>
      <c r="K366" s="27" t="e">
        <f>IF(ISNUMBER('Неочищенные данные'!J390), 'Неочищенные данные'!J390 * 1000, SUBSTITUTE((SUBSTITUTE('Неочищенные данные'!J390, " ", "")), ",", ".") * 1000)</f>
        <v>#VALUE!</v>
      </c>
      <c r="L366" s="27">
        <f>IF(ISNUMBER('Неочищенные данные'!K390), 'Неочищенные данные'!K390 * 1000, SUBSTITUTE((SUBSTITUTE('Неочищенные данные'!K390, " ", "")), ",", ".") * 1000)</f>
        <v>1028715000</v>
      </c>
      <c r="M366" s="27">
        <f>IF(ISNUMBER('Неочищенные данные'!L390), 'Неочищенные данные'!L390 * 1000, SUBSTITUTE((SUBSTITUTE('Неочищенные данные'!L390, " ", "")), ",", ".") * 1000)</f>
        <v>70285000</v>
      </c>
      <c r="N366" s="27">
        <f>IF(ISNUMBER('Неочищенные данные'!M390), 'Неочищенные данные'!M390 * 1000, SUBSTITUTE((SUBSTITUTE('Неочищенные данные'!M390, " ", "")), ",", ".") * 1000)</f>
        <v>6638868000</v>
      </c>
      <c r="O366" s="27">
        <f>IF(ISNUMBER('Неочищенные данные'!N390), 'Неочищенные данные'!N390 * 1000, SUBSTITUTE((SUBSTITUTE('Неочищенные данные'!N390, " ", "")), ",", ".") * 1000)</f>
        <v>4297745000</v>
      </c>
      <c r="P366" s="1">
        <f>VLOOKUP(YEAR(B366), 'ИПЦ ГКС'!$B$5:$D$34, 3, TRUE)</f>
        <v>5.3900000000000006</v>
      </c>
      <c r="Q366" s="28">
        <f>VLOOKUP(B366, RUONIA!A388:B2853, 2, FALSE)</f>
        <v>10.33</v>
      </c>
      <c r="R366" s="1">
        <f>VLOOKUP(B366, Treasury!$D$1:$G$3498, 2, FALSE)</f>
        <v>0.84</v>
      </c>
      <c r="S366" s="1">
        <f>VLOOKUP(B366, Treasury!$D$1:$G$3498, 3, FALSE)</f>
        <v>1.25</v>
      </c>
      <c r="T366" s="1">
        <f>VLOOKUP(B366, Treasury!$D$1:$G$3498, 4, FALSE)</f>
        <v>1.74</v>
      </c>
      <c r="U366" s="1">
        <f>VLOOKUP(B366, 'OFZ Yield'!$A:$M, 5, FALSE)</f>
        <v>9.0299999999999994</v>
      </c>
      <c r="V366" s="1">
        <f>VLOOKUP(B366, 'OFZ Yield'!$A:$M, 7, FALSE)</f>
        <v>8.6199999999999992</v>
      </c>
      <c r="W366" s="1">
        <f>VLOOKUP(B366, 'OFZ Yield'!$A:$M, 9, FALSE)</f>
        <v>8.4600000000000009</v>
      </c>
      <c r="X366" s="1" t="str">
        <f>VLOOKUP(B366, IMOEX!$A$1:$B$3284, 2, FALSE)</f>
        <v>1.957,70</v>
      </c>
      <c r="Y366" s="1">
        <f t="shared" si="54"/>
        <v>6.8323102122550952E-2</v>
      </c>
      <c r="Z366" s="1">
        <f t="shared" si="55"/>
        <v>33.115794948066274</v>
      </c>
      <c r="AA366" s="1" t="e">
        <f ca="1">_xludf.IFNA(VLOOKUP(A366, 'Неочищенные данные'!A390:AI824, 35, FALSE), 0)</f>
        <v>#NAME?</v>
      </c>
      <c r="AB366" s="1">
        <f t="shared" si="56"/>
        <v>1</v>
      </c>
    </row>
    <row r="367" spans="1:28" ht="15.75" hidden="1" customHeight="1">
      <c r="A367" s="3" t="s">
        <v>227</v>
      </c>
      <c r="B367" s="41">
        <v>42432</v>
      </c>
      <c r="C367" s="3" t="s">
        <v>37</v>
      </c>
      <c r="D367" s="3"/>
      <c r="E367" s="27" t="e">
        <f>IF(ISNUMBER('Неочищенные данные'!D391), 'Неочищенные данные'!D391 * 1000, SUBSTITUTE((SUBSTITUTE('Неочищенные данные'!D391, " ", "")), ",", ".") * 1000)</f>
        <v>#VALUE!</v>
      </c>
      <c r="F367" s="27" t="e">
        <f>IF(ISNUMBER('Неочищенные данные'!E391), 'Неочищенные данные'!E391 * 1000, SUBSTITUTE((SUBSTITUTE('Неочищенные данные'!E391, " ", "")), ",", ".") * 1000)</f>
        <v>#VALUE!</v>
      </c>
      <c r="G367" s="27" t="e">
        <f>IF(ISNUMBER('Неочищенные данные'!F391), 'Неочищенные данные'!F391 * 1000, SUBSTITUTE((SUBSTITUTE('Неочищенные данные'!F391, " ", "")), ",", ".") * 1000)</f>
        <v>#VALUE!</v>
      </c>
      <c r="H367" s="27" t="e">
        <f>IF(ISNUMBER('Неочищенные данные'!G391), 'Неочищенные данные'!G391 * 1000, SUBSTITUTE((SUBSTITUTE('Неочищенные данные'!G391, " ", "")), ",", ".") * 1000)</f>
        <v>#VALUE!</v>
      </c>
      <c r="I367" s="27" t="e">
        <f>IF(ISNUMBER('Неочищенные данные'!H391), 'Неочищенные данные'!H391 * 1000, SUBSTITUTE((SUBSTITUTE('Неочищенные данные'!H391, " ", "")), ",", ".") * 1000)</f>
        <v>#VALUE!</v>
      </c>
      <c r="J367" s="27" t="e">
        <f>IF(ISNUMBER('Неочищенные данные'!I391), 'Неочищенные данные'!I391 * 1000, SUBSTITUTE((SUBSTITUTE('Неочищенные данные'!I391, " ", "")), ",", ".") * 1000)</f>
        <v>#VALUE!</v>
      </c>
      <c r="K367" s="27" t="e">
        <f>IF(ISNUMBER('Неочищенные данные'!J391), 'Неочищенные данные'!J391 * 1000, SUBSTITUTE((SUBSTITUTE('Неочищенные данные'!J391, " ", "")), ",", ".") * 1000)</f>
        <v>#VALUE!</v>
      </c>
      <c r="L367" s="27" t="e">
        <f>IF(ISNUMBER('Неочищенные данные'!K391), 'Неочищенные данные'!K391 * 1000, SUBSTITUTE((SUBSTITUTE('Неочищенные данные'!K391, " ", "")), ",", ".") * 1000)</f>
        <v>#VALUE!</v>
      </c>
      <c r="M367" s="27" t="e">
        <f>IF(ISNUMBER('Неочищенные данные'!L391), 'Неочищенные данные'!L391 * 1000, SUBSTITUTE((SUBSTITUTE('Неочищенные данные'!L391, " ", "")), ",", ".") * 1000)</f>
        <v>#VALUE!</v>
      </c>
      <c r="N367" s="27" t="e">
        <f>IF(ISNUMBER('Неочищенные данные'!M391), 'Неочищенные данные'!M391 * 1000, SUBSTITUTE((SUBSTITUTE('Неочищенные данные'!M391, " ", "")), ",", ".") * 1000)</f>
        <v>#VALUE!</v>
      </c>
      <c r="O367" s="27" t="e">
        <f>IF(ISNUMBER('Неочищенные данные'!N391), 'Неочищенные данные'!N391 * 1000, SUBSTITUTE((SUBSTITUTE('Неочищенные данные'!N391, " ", "")), ",", ".") * 1000)</f>
        <v>#VALUE!</v>
      </c>
    </row>
    <row r="368" spans="1:28" ht="15.75" customHeight="1">
      <c r="A368" s="3" t="s">
        <v>227</v>
      </c>
      <c r="B368" s="29">
        <v>42359</v>
      </c>
      <c r="C368" s="3" t="s">
        <v>37</v>
      </c>
      <c r="D368" s="3" t="e">
        <f ca="1">_xludf.IFNA(VLOOKUP(C368, Рейтинг!$A$2:$C$22, 3, FALSE), VLOOKUP(C368, Рейтинг!$B$2:$C$22, 2, FALSE))</f>
        <v>#NAME?</v>
      </c>
      <c r="E368" s="27">
        <f>IF(ISNUMBER('Неочищенные данные'!D392), 'Неочищенные данные'!D392 * 1000, SUBSTITUTE((SUBSTITUTE('Неочищенные данные'!D392, " ", "")), ",", ".") * 1000)</f>
        <v>4235669000</v>
      </c>
      <c r="F368" s="27" t="e">
        <f>IF(ISNUMBER('Неочищенные данные'!E392), 'Неочищенные данные'!E392 * 1000, SUBSTITUTE((SUBSTITUTE('Неочищенные данные'!E392, " ", "")), ",", ".") * 1000)</f>
        <v>#VALUE!</v>
      </c>
      <c r="G368" s="27">
        <f>IF(ISNUMBER('Неочищенные данные'!F392), 'Неочищенные данные'!F392 * 1000, SUBSTITUTE((SUBSTITUTE('Неочищенные данные'!F392, " ", "")), ",", ".") * 1000)</f>
        <v>0</v>
      </c>
      <c r="H368" s="27">
        <f>IF(ISNUMBER('Неочищенные данные'!G392), 'Неочищенные данные'!G392 * 1000, SUBSTITUTE((SUBSTITUTE('Неочищенные данные'!G392, " ", "")), ",", ".") * 1000)</f>
        <v>33260575000</v>
      </c>
      <c r="I368" s="27">
        <f>IF(ISNUMBER('Неочищенные данные'!H392), 'Неочищенные данные'!H392 * 1000, SUBSTITUTE((SUBSTITUTE('Неочищенные данные'!H392, " ", "")), ",", ".") * 1000)</f>
        <v>4776762000</v>
      </c>
      <c r="J368" s="27">
        <f>IF(ISNUMBER('Неочищенные данные'!I392), 'Неочищенные данные'!I392 * 1000, SUBSTITUTE((SUBSTITUTE('Неочищенные данные'!I392, " ", "")), ",", ".") * 1000)</f>
        <v>32302145000</v>
      </c>
      <c r="K368" s="27" t="e">
        <f>IF(ISNUMBER('Неочищенные данные'!J392), 'Неочищенные данные'!J392 * 1000, SUBSTITUTE((SUBSTITUTE('Неочищенные данные'!J392, " ", "")), ",", ".") * 1000)</f>
        <v>#VALUE!</v>
      </c>
      <c r="L368" s="27">
        <f>IF(ISNUMBER('Неочищенные данные'!K392), 'Неочищенные данные'!K392 * 1000, SUBSTITUTE((SUBSTITUTE('Неочищенные данные'!K392, " ", "")), ",", ".") * 1000)</f>
        <v>958423000</v>
      </c>
      <c r="M368" s="27">
        <f>IF(ISNUMBER('Неочищенные данные'!L392), 'Неочищенные данные'!L392 * 1000, SUBSTITUTE((SUBSTITUTE('Неочищенные данные'!L392, " ", "")), ",", ".") * 1000)</f>
        <v>677432000</v>
      </c>
      <c r="N368" s="27">
        <f>IF(ISNUMBER('Неочищенные данные'!M392), 'Неочищенные данные'!M392 * 1000, SUBSTITUTE((SUBSTITUTE('Неочищенные данные'!M392, " ", "")), ",", ".") * 1000)</f>
        <v>3018316000</v>
      </c>
      <c r="O368" s="27">
        <f>IF(ISNUMBER('Неочищенные данные'!N392), 'Неочищенные данные'!N392 * 1000, SUBSTITUTE((SUBSTITUTE('Неочищенные данные'!N392, " ", "")), ",", ".") * 1000)</f>
        <v>4135591000</v>
      </c>
      <c r="P368" s="1">
        <f>VLOOKUP(YEAR(B368), 'ИПЦ ГКС'!$B$5:$D$34, 3, TRUE)</f>
        <v>12.909999999999997</v>
      </c>
      <c r="Q368" s="28">
        <f>VLOOKUP(B368, RUONIA!A390:B2855, 2, FALSE)</f>
        <v>11.2</v>
      </c>
      <c r="R368" s="1">
        <f>VLOOKUP(B368, Treasury!$D$1:$G$3498, 2, FALSE)</f>
        <v>0.96</v>
      </c>
      <c r="S368" s="1">
        <f>VLOOKUP(B368, Treasury!$D$1:$G$3498, 3, FALSE)</f>
        <v>1.67</v>
      </c>
      <c r="T368" s="1">
        <f>VLOOKUP(B368, Treasury!$D$1:$G$3498, 4, FALSE)</f>
        <v>2.2000000000000002</v>
      </c>
      <c r="U368" s="1">
        <f>VLOOKUP(B368, 'OFZ Yield'!$A:$M, 5, FALSE)</f>
        <v>10.71</v>
      </c>
      <c r="V368" s="1">
        <f>VLOOKUP(B368, 'OFZ Yield'!$A:$M, 7, FALSE)</f>
        <v>10.27</v>
      </c>
      <c r="W368" s="1">
        <f>VLOOKUP(B368, 'OFZ Yield'!$A:$M, 9, FALSE)</f>
        <v>9.86</v>
      </c>
      <c r="X368" s="1" t="str">
        <f>VLOOKUP(B368, IMOEX!$A$1:$B$3284, 2, FALSE)</f>
        <v>1.716,91</v>
      </c>
      <c r="Y368" s="1">
        <f t="shared" ref="Y368:Y377" si="57">M368 / L368</f>
        <v>0.70681943150362625</v>
      </c>
      <c r="Z368" s="1">
        <f t="shared" ref="Z368:Z377" si="58">J368 / L368</f>
        <v>33.703432617956793</v>
      </c>
      <c r="AA368" s="1" t="e">
        <f ca="1">_xludf.IFNA(VLOOKUP(A368, 'Неочищенные данные'!A392:AI826, 35, FALSE), 0)</f>
        <v>#NAME?</v>
      </c>
      <c r="AB368" s="1">
        <f t="shared" ref="AB368:AB377" si="59">IF(NOT(H368 = 0), 1, 0)</f>
        <v>1</v>
      </c>
    </row>
    <row r="369" spans="1:28" ht="15.75" customHeight="1">
      <c r="A369" s="3" t="s">
        <v>227</v>
      </c>
      <c r="B369" s="29">
        <v>42307</v>
      </c>
      <c r="C369" s="3" t="s">
        <v>37</v>
      </c>
      <c r="D369" s="3" t="e">
        <f ca="1">_xludf.IFNA(VLOOKUP(C369, Рейтинг!$A$2:$C$22, 3, FALSE), VLOOKUP(C369, Рейтинг!$B$2:$C$22, 2, FALSE))</f>
        <v>#NAME?</v>
      </c>
      <c r="E369" s="27">
        <f>IF(ISNUMBER('Неочищенные данные'!D393), 'Неочищенные данные'!D393 * 1000, SUBSTITUTE((SUBSTITUTE('Неочищенные данные'!D393, " ", "")), ",", ".") * 1000)</f>
        <v>4235669000</v>
      </c>
      <c r="F369" s="27" t="e">
        <f>IF(ISNUMBER('Неочищенные данные'!E393), 'Неочищенные данные'!E393 * 1000, SUBSTITUTE((SUBSTITUTE('Неочищенные данные'!E393, " ", "")), ",", ".") * 1000)</f>
        <v>#VALUE!</v>
      </c>
      <c r="G369" s="27">
        <f>IF(ISNUMBER('Неочищенные данные'!F393), 'Неочищенные данные'!F393 * 1000, SUBSTITUTE((SUBSTITUTE('Неочищенные данные'!F393, " ", "")), ",", ".") * 1000)</f>
        <v>0</v>
      </c>
      <c r="H369" s="27">
        <f>IF(ISNUMBER('Неочищенные данные'!G393), 'Неочищенные данные'!G393 * 1000, SUBSTITUTE((SUBSTITUTE('Неочищенные данные'!G393, " ", "")), ",", ".") * 1000)</f>
        <v>33260575000</v>
      </c>
      <c r="I369" s="27">
        <f>IF(ISNUMBER('Неочищенные данные'!H393), 'Неочищенные данные'!H393 * 1000, SUBSTITUTE((SUBSTITUTE('Неочищенные данные'!H393, " ", "")), ",", ".") * 1000)</f>
        <v>4776762000</v>
      </c>
      <c r="J369" s="27">
        <f>IF(ISNUMBER('Неочищенные данные'!I393), 'Неочищенные данные'!I393 * 1000, SUBSTITUTE((SUBSTITUTE('Неочищенные данные'!I393, " ", "")), ",", ".") * 1000)</f>
        <v>32302145000</v>
      </c>
      <c r="K369" s="27" t="e">
        <f>IF(ISNUMBER('Неочищенные данные'!J393), 'Неочищенные данные'!J393 * 1000, SUBSTITUTE((SUBSTITUTE('Неочищенные данные'!J393, " ", "")), ",", ".") * 1000)</f>
        <v>#VALUE!</v>
      </c>
      <c r="L369" s="27">
        <f>IF(ISNUMBER('Неочищенные данные'!K393), 'Неочищенные данные'!K393 * 1000, SUBSTITUTE((SUBSTITUTE('Неочищенные данные'!K393, " ", "")), ",", ".") * 1000)</f>
        <v>958423000</v>
      </c>
      <c r="M369" s="27">
        <f>IF(ISNUMBER('Неочищенные данные'!L393), 'Неочищенные данные'!L393 * 1000, SUBSTITUTE((SUBSTITUTE('Неочищенные данные'!L393, " ", "")), ",", ".") * 1000)</f>
        <v>677432000</v>
      </c>
      <c r="N369" s="27">
        <f>IF(ISNUMBER('Неочищенные данные'!M393), 'Неочищенные данные'!M393 * 1000, SUBSTITUTE((SUBSTITUTE('Неочищенные данные'!M393, " ", "")), ",", ".") * 1000)</f>
        <v>3018316000</v>
      </c>
      <c r="O369" s="27">
        <f>IF(ISNUMBER('Неочищенные данные'!N393), 'Неочищенные данные'!N393 * 1000, SUBSTITUTE((SUBSTITUTE('Неочищенные данные'!N393, " ", "")), ",", ".") * 1000)</f>
        <v>4135591000</v>
      </c>
      <c r="P369" s="1">
        <f>VLOOKUP(YEAR(B369), 'ИПЦ ГКС'!$B$5:$D$34, 3, TRUE)</f>
        <v>12.909999999999997</v>
      </c>
      <c r="Q369" s="28">
        <f>VLOOKUP(B369, RUONIA!A391:B2856, 2, FALSE)</f>
        <v>11.46</v>
      </c>
      <c r="R369" s="1">
        <f>VLOOKUP(B369, Treasury!$D$1:$G$3498, 2, FALSE)</f>
        <v>0.75</v>
      </c>
      <c r="S369" s="1">
        <f>VLOOKUP(B369, Treasury!$D$1:$G$3498, 3, FALSE)</f>
        <v>1.52</v>
      </c>
      <c r="T369" s="1">
        <f>VLOOKUP(B369, Treasury!$D$1:$G$3498, 4, FALSE)</f>
        <v>2.16</v>
      </c>
      <c r="U369" s="1">
        <f>VLOOKUP(B369, 'OFZ Yield'!$A:$M, 5, FALSE)</f>
        <v>10.35</v>
      </c>
      <c r="V369" s="1">
        <f>VLOOKUP(B369, 'OFZ Yield'!$A:$M, 7, FALSE)</f>
        <v>10.18</v>
      </c>
      <c r="W369" s="1">
        <f>VLOOKUP(B369, 'OFZ Yield'!$A:$M, 9, FALSE)</f>
        <v>10.119999999999999</v>
      </c>
      <c r="X369" s="1" t="str">
        <f>VLOOKUP(B369, IMOEX!$A$1:$B$3284, 2, FALSE)</f>
        <v>1.711,53</v>
      </c>
      <c r="Y369" s="1">
        <f t="shared" si="57"/>
        <v>0.70681943150362625</v>
      </c>
      <c r="Z369" s="1">
        <f t="shared" si="58"/>
        <v>33.703432617956793</v>
      </c>
      <c r="AA369" s="1" t="e">
        <f ca="1">_xludf.IFNA(VLOOKUP(A369, 'Неочищенные данные'!A393:AI827, 35, FALSE), 0)</f>
        <v>#NAME?</v>
      </c>
      <c r="AB369" s="1">
        <f t="shared" si="59"/>
        <v>1</v>
      </c>
    </row>
    <row r="370" spans="1:28" ht="15.75" customHeight="1">
      <c r="A370" s="3" t="s">
        <v>227</v>
      </c>
      <c r="B370" s="29">
        <v>41905</v>
      </c>
      <c r="C370" s="3" t="s">
        <v>37</v>
      </c>
      <c r="D370" s="3" t="e">
        <f ca="1">_xludf.IFNA(VLOOKUP(C370, Рейтинг!$A$2:$C$22, 3, FALSE), VLOOKUP(C370, Рейтинг!$B$2:$C$22, 2, FALSE))</f>
        <v>#NAME?</v>
      </c>
      <c r="E370" s="27">
        <f>IF(ISNUMBER('Неочищенные данные'!D394), 'Неочищенные данные'!D394 * 1000, SUBSTITUTE((SUBSTITUTE('Неочищенные данные'!D394, " ", "")), ",", ".") * 1000)</f>
        <v>1751999000</v>
      </c>
      <c r="F370" s="27" t="e">
        <f>IF(ISNUMBER('Неочищенные данные'!E394), 'Неочищенные данные'!E394 * 1000, SUBSTITUTE((SUBSTITUTE('Неочищенные данные'!E394, " ", "")), ",", ".") * 1000)</f>
        <v>#VALUE!</v>
      </c>
      <c r="G370" s="27">
        <f>IF(ISNUMBER('Неочищенные данные'!F394), 'Неочищенные данные'!F394 * 1000, SUBSTITUTE((SUBSTITUTE('Неочищенные данные'!F394, " ", "")), ",", ".") * 1000)</f>
        <v>0</v>
      </c>
      <c r="H370" s="27">
        <f>IF(ISNUMBER('Неочищенные данные'!G394), 'Неочищенные данные'!G394 * 1000, SUBSTITUTE((SUBSTITUTE('Неочищенные данные'!G394, " ", "")), ",", ".") * 1000)</f>
        <v>27785866000</v>
      </c>
      <c r="I370" s="27">
        <f>IF(ISNUMBER('Неочищенные данные'!H394), 'Неочищенные данные'!H394 * 1000, SUBSTITUTE((SUBSTITUTE('Неочищенные данные'!H394, " ", "")), ",", ".") * 1000)</f>
        <v>120900000</v>
      </c>
      <c r="J370" s="27" t="e">
        <f>IF(ISNUMBER('Неочищенные данные'!I394), 'Неочищенные данные'!I394 * 1000, SUBSTITUTE((SUBSTITUTE('Неочищенные данные'!I394, " ", "")), ",", ".") * 1000)</f>
        <v>#VALUE!</v>
      </c>
      <c r="K370" s="27" t="e">
        <f>IF(ISNUMBER('Неочищенные данные'!J394), 'Неочищенные данные'!J394 * 1000, SUBSTITUTE((SUBSTITUTE('Неочищенные данные'!J394, " ", "")), ",", ".") * 1000)</f>
        <v>#VALUE!</v>
      </c>
      <c r="L370" s="27">
        <f>IF(ISNUMBER('Неочищенные данные'!K394), 'Неочищенные данные'!K394 * 1000, SUBSTITUTE((SUBSTITUTE('Неочищенные данные'!K394, " ", "")), ",", ".") * 1000)</f>
        <v>382586000</v>
      </c>
      <c r="M370" s="27">
        <f>IF(ISNUMBER('Неочищенные данные'!L394), 'Неочищенные данные'!L394 * 1000, SUBSTITUTE((SUBSTITUTE('Неочищенные данные'!L394, " ", "")), ",", ".") * 1000)</f>
        <v>361831000</v>
      </c>
      <c r="N370" s="27">
        <f>IF(ISNUMBER('Неочищенные данные'!M394), 'Неочищенные данные'!M394 * 1000, SUBSTITUTE((SUBSTITUTE('Неочищенные данные'!M394, " ", "")), ",", ".") * 1000)</f>
        <v>0</v>
      </c>
      <c r="O370" s="27">
        <f>IF(ISNUMBER('Неочищенные данные'!N394), 'Неочищенные данные'!N394 * 1000, SUBSTITUTE((SUBSTITUTE('Неочищенные данные'!N394, " ", "")), ",", ".") * 1000)</f>
        <v>0</v>
      </c>
      <c r="P370" s="1">
        <f>VLOOKUP(YEAR(B370), 'ИПЦ ГКС'!$B$5:$D$34, 3, TRUE)</f>
        <v>11.349999999999994</v>
      </c>
      <c r="Q370" s="28">
        <f>VLOOKUP(B370, RUONIA!A392:B2857, 2, FALSE)</f>
        <v>7.96</v>
      </c>
      <c r="R370" s="1">
        <f>VLOOKUP(B370, Treasury!$D$1:$G$3498, 2, FALSE)</f>
        <v>0.56999999999999995</v>
      </c>
      <c r="S370" s="1">
        <f>VLOOKUP(B370, Treasury!$D$1:$G$3498, 3, FALSE)</f>
        <v>1.78</v>
      </c>
      <c r="T370" s="1">
        <f>VLOOKUP(B370, Treasury!$D$1:$G$3498, 4, FALSE)</f>
        <v>2.54</v>
      </c>
      <c r="U370" s="1">
        <f>VLOOKUP(B370, 'OFZ Yield'!$A:$M, 5, FALSE)</f>
        <v>8.6</v>
      </c>
      <c r="V370" s="1">
        <f>VLOOKUP(B370, 'OFZ Yield'!$A:$M, 7, FALSE)</f>
        <v>9.42</v>
      </c>
      <c r="W370" s="1">
        <f>VLOOKUP(B370, 'OFZ Yield'!$A:$M, 9, FALSE)</f>
        <v>9.5500000000000007</v>
      </c>
      <c r="X370" s="1" t="str">
        <f>VLOOKUP(B370, IMOEX!$A$1:$B$3284, 2, FALSE)</f>
        <v>1.429,45</v>
      </c>
      <c r="Y370" s="1">
        <f t="shared" si="57"/>
        <v>0.94575075930640429</v>
      </c>
      <c r="Z370" s="1" t="e">
        <f t="shared" si="58"/>
        <v>#VALUE!</v>
      </c>
      <c r="AA370" s="1" t="e">
        <f ca="1">_xludf.IFNA(VLOOKUP(A370, 'Неочищенные данные'!A394:AI828, 35, FALSE), 0)</f>
        <v>#NAME?</v>
      </c>
      <c r="AB370" s="1">
        <f t="shared" si="59"/>
        <v>1</v>
      </c>
    </row>
    <row r="371" spans="1:28" ht="15.75" customHeight="1">
      <c r="A371" s="3" t="s">
        <v>227</v>
      </c>
      <c r="B371" s="29">
        <v>41467</v>
      </c>
      <c r="C371" s="3" t="s">
        <v>39</v>
      </c>
      <c r="D371" s="3" t="e">
        <f ca="1">_xludf.IFNA(VLOOKUP(C371, Рейтинг!$A$2:$C$22, 3, FALSE), VLOOKUP(C371, Рейтинг!$B$2:$C$22, 2, FALSE))</f>
        <v>#NAME?</v>
      </c>
      <c r="E371" s="27">
        <f>IF(ISNUMBER('Неочищенные данные'!D395), 'Неочищенные данные'!D395 * 1000, SUBSTITUTE((SUBSTITUTE('Неочищенные данные'!D395, " ", "")), ",", ".") * 1000)</f>
        <v>662515000</v>
      </c>
      <c r="F371" s="27" t="e">
        <f>IF(ISNUMBER('Неочищенные данные'!E395), 'Неочищенные данные'!E395 * 1000, SUBSTITUTE((SUBSTITUTE('Неочищенные данные'!E395, " ", "")), ",", ".") * 1000)</f>
        <v>#VALUE!</v>
      </c>
      <c r="G371" s="27">
        <f>IF(ISNUMBER('Неочищенные данные'!F395), 'Неочищенные данные'!F395 * 1000, SUBSTITUTE((SUBSTITUTE('Неочищенные данные'!F395, " ", "")), ",", ".") * 1000)</f>
        <v>0</v>
      </c>
      <c r="H371" s="27">
        <f>IF(ISNUMBER('Неочищенные данные'!G395), 'Неочищенные данные'!G395 * 1000, SUBSTITUTE((SUBSTITUTE('Неочищенные данные'!G395, " ", "")), ",", ".") * 1000)</f>
        <v>27785866000</v>
      </c>
      <c r="I371" s="27">
        <f>IF(ISNUMBER('Неочищенные данные'!H395), 'Неочищенные данные'!H395 * 1000, SUBSTITUTE((SUBSTITUTE('Неочищенные данные'!H395, " ", "")), ",", ".") * 1000)</f>
        <v>120900000</v>
      </c>
      <c r="J371" s="27" t="e">
        <f>IF(ISNUMBER('Неочищенные данные'!I395), 'Неочищенные данные'!I395 * 1000, SUBSTITUTE((SUBSTITUTE('Неочищенные данные'!I395, " ", "")), ",", ".") * 1000)</f>
        <v>#VALUE!</v>
      </c>
      <c r="K371" s="27" t="e">
        <f>IF(ISNUMBER('Неочищенные данные'!J395), 'Неочищенные данные'!J395 * 1000, SUBSTITUTE((SUBSTITUTE('Неочищенные данные'!J395, " ", "")), ",", ".") * 1000)</f>
        <v>#VALUE!</v>
      </c>
      <c r="L371" s="27">
        <f>IF(ISNUMBER('Неочищенные данные'!K395), 'Неочищенные данные'!K395 * 1000, SUBSTITUTE((SUBSTITUTE('Неочищенные данные'!K395, " ", "")), ",", ".") * 1000)</f>
        <v>496036000</v>
      </c>
      <c r="M371" s="27">
        <f>IF(ISNUMBER('Неочищенные данные'!L395), 'Неочищенные данные'!L395 * 1000, SUBSTITUTE((SUBSTITUTE('Неочищенные данные'!L395, " ", "")), ",", ".") * 1000)</f>
        <v>3057246000</v>
      </c>
      <c r="N371" s="27">
        <f>IF(ISNUMBER('Неочищенные данные'!M395), 'Неочищенные данные'!M395 * 1000, SUBSTITUTE((SUBSTITUTE('Неочищенные данные'!M395, " ", "")), ",", ".") * 1000)</f>
        <v>0</v>
      </c>
      <c r="O371" s="27">
        <f>IF(ISNUMBER('Неочищенные данные'!N395), 'Неочищенные данные'!N395 * 1000, SUBSTITUTE((SUBSTITUTE('Неочищенные данные'!N395, " ", "")), ",", ".") * 1000)</f>
        <v>0</v>
      </c>
      <c r="P371" s="1">
        <f>VLOOKUP(YEAR(B371), 'ИПЦ ГКС'!$B$5:$D$34, 3, TRUE)</f>
        <v>6.4699999999999989</v>
      </c>
      <c r="Q371" s="28">
        <f>VLOOKUP(B371, RUONIA!A393:B2858, 2, FALSE)</f>
        <v>5.94</v>
      </c>
      <c r="R371" s="1">
        <f>VLOOKUP(B371, Treasury!$D$1:$G$3498, 2, FALSE)</f>
        <v>0.37</v>
      </c>
      <c r="S371" s="1">
        <f>VLOOKUP(B371, Treasury!$D$1:$G$3498, 3, FALSE)</f>
        <v>1.43</v>
      </c>
      <c r="T371" s="1">
        <f>VLOOKUP(B371, Treasury!$D$1:$G$3498, 4, FALSE)</f>
        <v>2.61</v>
      </c>
      <c r="U371" s="1">
        <f>VLOOKUP(B371, 'OFZ Yield'!$A:$M, 5, FALSE)</f>
        <v>5.94</v>
      </c>
      <c r="V371" s="1">
        <f>VLOOKUP(B371, 'OFZ Yield'!$A:$M, 7, FALSE)</f>
        <v>6.21</v>
      </c>
      <c r="W371" s="1">
        <f>VLOOKUP(B371, 'OFZ Yield'!$A:$M, 9, FALSE)</f>
        <v>7.03</v>
      </c>
      <c r="X371" s="1" t="str">
        <f>VLOOKUP(B371, IMOEX!$A$1:$B$3284, 2, FALSE)</f>
        <v>1.398,22</v>
      </c>
      <c r="Y371" s="1">
        <f t="shared" si="57"/>
        <v>6.1633550790668421</v>
      </c>
      <c r="Z371" s="1" t="e">
        <f t="shared" si="58"/>
        <v>#VALUE!</v>
      </c>
      <c r="AA371" s="1" t="e">
        <f ca="1">_xludf.IFNA(VLOOKUP(A371, 'Неочищенные данные'!A395:AI829, 35, FALSE), 0)</f>
        <v>#NAME?</v>
      </c>
      <c r="AB371" s="1">
        <f t="shared" si="59"/>
        <v>1</v>
      </c>
    </row>
    <row r="372" spans="1:28" ht="15.75" customHeight="1">
      <c r="A372" s="3" t="s">
        <v>227</v>
      </c>
      <c r="B372" s="29">
        <v>41208</v>
      </c>
      <c r="C372" s="3" t="s">
        <v>39</v>
      </c>
      <c r="D372" s="3" t="e">
        <f ca="1">_xludf.IFNA(VLOOKUP(C372, Рейтинг!$A$2:$C$22, 3, FALSE), VLOOKUP(C372, Рейтинг!$B$2:$C$22, 2, FALSE))</f>
        <v>#NAME?</v>
      </c>
      <c r="E372" s="27">
        <f>IF(ISNUMBER('Неочищенные данные'!D396), 'Неочищенные данные'!D396 * 1000, SUBSTITUTE((SUBSTITUTE('Неочищенные данные'!D396, " ", "")), ",", ".") * 1000)</f>
        <v>515097000</v>
      </c>
      <c r="F372" s="27" t="e">
        <f>IF(ISNUMBER('Неочищенные данные'!E396), 'Неочищенные данные'!E396 * 1000, SUBSTITUTE((SUBSTITUTE('Неочищенные данные'!E396, " ", "")), ",", ".") * 1000)</f>
        <v>#VALUE!</v>
      </c>
      <c r="G372" s="27">
        <f>IF(ISNUMBER('Неочищенные данные'!F396), 'Неочищенные данные'!F396 * 1000, SUBSTITUTE((SUBSTITUTE('Неочищенные данные'!F396, " ", "")), ",", ".") * 1000)</f>
        <v>0</v>
      </c>
      <c r="H372" s="27">
        <f>IF(ISNUMBER('Неочищенные данные'!G396), 'Неочищенные данные'!G396 * 1000, SUBSTITUTE((SUBSTITUTE('Неочищенные данные'!G396, " ", "")), ",", ".") * 1000)</f>
        <v>25365815000</v>
      </c>
      <c r="I372" s="27">
        <f>IF(ISNUMBER('Неочищенные данные'!H396), 'Неочищенные данные'!H396 * 1000, SUBSTITUTE((SUBSTITUTE('Неочищенные данные'!H396, " ", "")), ",", ".") * 1000)</f>
        <v>130398000</v>
      </c>
      <c r="J372" s="27" t="e">
        <f>IF(ISNUMBER('Неочищенные данные'!I396), 'Неочищенные данные'!I396 * 1000, SUBSTITUTE((SUBSTITUTE('Неочищенные данные'!I396, " ", "")), ",", ".") * 1000)</f>
        <v>#VALUE!</v>
      </c>
      <c r="K372" s="27" t="e">
        <f>IF(ISNUMBER('Неочищенные данные'!J396), 'Неочищенные данные'!J396 * 1000, SUBSTITUTE((SUBSTITUTE('Неочищенные данные'!J396, " ", "")), ",", ".") * 1000)</f>
        <v>#VALUE!</v>
      </c>
      <c r="L372" s="27">
        <f>IF(ISNUMBER('Неочищенные данные'!K396), 'Неочищенные данные'!K396 * 1000, SUBSTITUTE((SUBSTITUTE('Неочищенные данные'!K396, " ", "")), ",", ".") * 1000)</f>
        <v>638332000</v>
      </c>
      <c r="M372" s="27">
        <f>IF(ISNUMBER('Неочищенные данные'!L396), 'Неочищенные данные'!L396 * 1000, SUBSTITUTE((SUBSTITUTE('Неочищенные данные'!L396, " ", "")), ",", ".") * 1000)</f>
        <v>1797197000</v>
      </c>
      <c r="N372" s="27">
        <f>IF(ISNUMBER('Неочищенные данные'!M396), 'Неочищенные данные'!M396 * 1000, SUBSTITUTE((SUBSTITUTE('Неочищенные данные'!M396, " ", "")), ",", ".") * 1000)</f>
        <v>0</v>
      </c>
      <c r="O372" s="27">
        <f>IF(ISNUMBER('Неочищенные данные'!N396), 'Неочищенные данные'!N396 * 1000, SUBSTITUTE((SUBSTITUTE('Неочищенные данные'!N396, " ", "")), ",", ".") * 1000)</f>
        <v>0</v>
      </c>
      <c r="P372" s="1">
        <f>VLOOKUP(YEAR(B372), 'ИПЦ ГКС'!$B$5:$D$34, 3, TRUE)</f>
        <v>6.5699999999999932</v>
      </c>
      <c r="Q372" s="28">
        <f>VLOOKUP(B372, RUONIA!A394:B2859, 2, FALSE)</f>
        <v>6.23</v>
      </c>
      <c r="R372" s="1">
        <f>VLOOKUP(B372, Treasury!$D$1:$G$3498, 2, FALSE)</f>
        <v>0.3</v>
      </c>
      <c r="S372" s="1">
        <f>VLOOKUP(B372, Treasury!$D$1:$G$3498, 3, FALSE)</f>
        <v>0.76</v>
      </c>
      <c r="T372" s="1">
        <f>VLOOKUP(B372, Treasury!$D$1:$G$3498, 4, FALSE)</f>
        <v>1.78</v>
      </c>
      <c r="U372" s="1">
        <f>VLOOKUP(B372, 'OFZ Yield'!$A:$M, 5, FALSE)</f>
        <v>6.53</v>
      </c>
      <c r="V372" s="1">
        <f>VLOOKUP(B372, 'OFZ Yield'!$A:$M, 7, FALSE)</f>
        <v>6.83</v>
      </c>
      <c r="W372" s="1">
        <f>VLOOKUP(B372, 'OFZ Yield'!$A:$M, 9, FALSE)</f>
        <v>7.31</v>
      </c>
      <c r="X372" s="1" t="str">
        <f>VLOOKUP(B372, IMOEX!$A$1:$B$3284, 2, FALSE)</f>
        <v>1.433,52</v>
      </c>
      <c r="Y372" s="1">
        <f t="shared" si="57"/>
        <v>2.8154581001735774</v>
      </c>
      <c r="Z372" s="1" t="e">
        <f t="shared" si="58"/>
        <v>#VALUE!</v>
      </c>
      <c r="AA372" s="1" t="e">
        <f ca="1">_xludf.IFNA(VLOOKUP(A372, 'Неочищенные данные'!A396:AI830, 35, FALSE), 0)</f>
        <v>#NAME?</v>
      </c>
      <c r="AB372" s="1">
        <f t="shared" si="59"/>
        <v>1</v>
      </c>
    </row>
    <row r="373" spans="1:28" ht="15.75" customHeight="1">
      <c r="A373" s="3" t="s">
        <v>227</v>
      </c>
      <c r="B373" s="29">
        <v>40843</v>
      </c>
      <c r="C373" s="3" t="s">
        <v>39</v>
      </c>
      <c r="D373" s="3" t="e">
        <f ca="1">_xludf.IFNA(VLOOKUP(C373, Рейтинг!$A$2:$C$22, 3, FALSE), VLOOKUP(C373, Рейтинг!$B$2:$C$22, 2, FALSE))</f>
        <v>#NAME?</v>
      </c>
      <c r="E373" s="27">
        <f>IF(ISNUMBER('Неочищенные данные'!D397), 'Неочищенные данные'!D397 * 1000, SUBSTITUTE((SUBSTITUTE('Неочищенные данные'!D397, " ", "")), ",", ".") * 1000)</f>
        <v>344151000</v>
      </c>
      <c r="F373" s="27" t="e">
        <f>IF(ISNUMBER('Неочищенные данные'!E397), 'Неочищенные данные'!E397 * 1000, SUBSTITUTE((SUBSTITUTE('Неочищенные данные'!E397, " ", "")), ",", ".") * 1000)</f>
        <v>#VALUE!</v>
      </c>
      <c r="G373" s="27">
        <f>IF(ISNUMBER('Неочищенные данные'!F397), 'Неочищенные данные'!F397 * 1000, SUBSTITUTE((SUBSTITUTE('Неочищенные данные'!F397, " ", "")), ",", ".") * 1000)</f>
        <v>0</v>
      </c>
      <c r="H373" s="27">
        <f>IF(ISNUMBER('Неочищенные данные'!G397), 'Неочищенные данные'!G397 * 1000, SUBSTITUTE((SUBSTITUTE('Неочищенные данные'!G397, " ", "")), ",", ".") * 1000)</f>
        <v>23129108000</v>
      </c>
      <c r="I373" s="27">
        <f>IF(ISNUMBER('Неочищенные данные'!H397), 'Неочищенные данные'!H397 * 1000, SUBSTITUTE((SUBSTITUTE('Неочищенные данные'!H397, " ", "")), ",", ".") * 1000)</f>
        <v>19473000</v>
      </c>
      <c r="J373" s="27" t="e">
        <f>IF(ISNUMBER('Неочищенные данные'!I397), 'Неочищенные данные'!I397 * 1000, SUBSTITUTE((SUBSTITUTE('Неочищенные данные'!I397, " ", "")), ",", ".") * 1000)</f>
        <v>#VALUE!</v>
      </c>
      <c r="K373" s="27" t="e">
        <f>IF(ISNUMBER('Неочищенные данные'!J397), 'Неочищенные данные'!J397 * 1000, SUBSTITUTE((SUBSTITUTE('Неочищенные данные'!J397, " ", "")), ",", ".") * 1000)</f>
        <v>#VALUE!</v>
      </c>
      <c r="L373" s="27">
        <f>IF(ISNUMBER('Неочищенные данные'!K397), 'Неочищенные данные'!K397 * 1000, SUBSTITUTE((SUBSTITUTE('Неочищенные данные'!K397, " ", "")), ",", ".") * 1000)</f>
        <v>230967000</v>
      </c>
      <c r="M373" s="27">
        <f>IF(ISNUMBER('Неочищенные данные'!L397), 'Неочищенные данные'!L397 * 1000, SUBSTITUTE((SUBSTITUTE('Неочищенные данные'!L397, " ", "")), ",", ".") * 1000)</f>
        <v>-4088390000</v>
      </c>
      <c r="N373" s="27">
        <f>IF(ISNUMBER('Неочищенные данные'!M397), 'Неочищенные данные'!M397 * 1000, SUBSTITUTE((SUBSTITUTE('Неочищенные данные'!M397, " ", "")), ",", ".") * 1000)</f>
        <v>0</v>
      </c>
      <c r="O373" s="27">
        <f>IF(ISNUMBER('Неочищенные данные'!N397), 'Неочищенные данные'!N397 * 1000, SUBSTITUTE((SUBSTITUTE('Неочищенные данные'!N397, " ", "")), ",", ".") * 1000)</f>
        <v>0</v>
      </c>
      <c r="P373" s="1">
        <f>VLOOKUP(YEAR(B373), 'ИПЦ ГКС'!$B$5:$D$34, 3, TRUE)</f>
        <v>6.0999999999999943</v>
      </c>
      <c r="Q373" s="28">
        <f>VLOOKUP(B373, RUONIA!A395:B2860, 2, FALSE)</f>
        <v>4.92</v>
      </c>
      <c r="R373" s="1">
        <f>VLOOKUP(B373, Treasury!$D$1:$G$3498, 2, FALSE)</f>
        <v>0.31</v>
      </c>
      <c r="S373" s="1">
        <f>VLOOKUP(B373, Treasury!$D$1:$G$3498, 3, FALSE)</f>
        <v>1.2</v>
      </c>
      <c r="T373" s="1">
        <f>VLOOKUP(B373, Treasury!$D$1:$G$3498, 4, FALSE)</f>
        <v>2.42</v>
      </c>
      <c r="U373" s="1">
        <f>VLOOKUP(B373, 'OFZ Yield'!$A:$M, 5, FALSE)</f>
        <v>6.2</v>
      </c>
      <c r="V373" s="1">
        <f>VLOOKUP(B373, 'OFZ Yield'!$A:$M, 7, FALSE)</f>
        <v>7.76</v>
      </c>
      <c r="W373" s="1">
        <f>VLOOKUP(B373, 'OFZ Yield'!$A:$M, 9, FALSE)</f>
        <v>8.1999999999999993</v>
      </c>
      <c r="X373" s="1" t="str">
        <f>VLOOKUP(B373, IMOEX!$A$1:$B$3284, 2, FALSE)</f>
        <v>1.525,52</v>
      </c>
      <c r="Y373" s="1">
        <f t="shared" si="57"/>
        <v>-17.701186749622241</v>
      </c>
      <c r="Z373" s="1" t="e">
        <f t="shared" si="58"/>
        <v>#VALUE!</v>
      </c>
      <c r="AA373" s="1" t="e">
        <f ca="1">_xludf.IFNA(VLOOKUP(A373, 'Неочищенные данные'!A397:AI831, 35, FALSE), 0)</f>
        <v>#NAME?</v>
      </c>
      <c r="AB373" s="1">
        <f t="shared" si="59"/>
        <v>1</v>
      </c>
    </row>
    <row r="374" spans="1:28" ht="15.75" customHeight="1">
      <c r="A374" s="3" t="s">
        <v>227</v>
      </c>
      <c r="B374" s="29">
        <v>40834</v>
      </c>
      <c r="C374" s="3" t="s">
        <v>39</v>
      </c>
      <c r="D374" s="3" t="e">
        <f ca="1">_xludf.IFNA(VLOOKUP(C374, Рейтинг!$A$2:$C$22, 3, FALSE), VLOOKUP(C374, Рейтинг!$B$2:$C$22, 2, FALSE))</f>
        <v>#NAME?</v>
      </c>
      <c r="E374" s="27">
        <f>IF(ISNUMBER('Неочищенные данные'!D398), 'Неочищенные данные'!D398 * 1000, SUBSTITUTE((SUBSTITUTE('Неочищенные данные'!D398, " ", "")), ",", ".") * 1000)</f>
        <v>344151000</v>
      </c>
      <c r="F374" s="27" t="e">
        <f>IF(ISNUMBER('Неочищенные данные'!E398), 'Неочищенные данные'!E398 * 1000, SUBSTITUTE((SUBSTITUTE('Неочищенные данные'!E398, " ", "")), ",", ".") * 1000)</f>
        <v>#VALUE!</v>
      </c>
      <c r="G374" s="27">
        <f>IF(ISNUMBER('Неочищенные данные'!F398), 'Неочищенные данные'!F398 * 1000, SUBSTITUTE((SUBSTITUTE('Неочищенные данные'!F398, " ", "")), ",", ".") * 1000)</f>
        <v>0</v>
      </c>
      <c r="H374" s="27">
        <f>IF(ISNUMBER('Неочищенные данные'!G398), 'Неочищенные данные'!G398 * 1000, SUBSTITUTE((SUBSTITUTE('Неочищенные данные'!G398, " ", "")), ",", ".") * 1000)</f>
        <v>23129108000</v>
      </c>
      <c r="I374" s="27">
        <f>IF(ISNUMBER('Неочищенные данные'!H398), 'Неочищенные данные'!H398 * 1000, SUBSTITUTE((SUBSTITUTE('Неочищенные данные'!H398, " ", "")), ",", ".") * 1000)</f>
        <v>19473000</v>
      </c>
      <c r="J374" s="27" t="e">
        <f>IF(ISNUMBER('Неочищенные данные'!I398), 'Неочищенные данные'!I398 * 1000, SUBSTITUTE((SUBSTITUTE('Неочищенные данные'!I398, " ", "")), ",", ".") * 1000)</f>
        <v>#VALUE!</v>
      </c>
      <c r="K374" s="27" t="e">
        <f>IF(ISNUMBER('Неочищенные данные'!J398), 'Неочищенные данные'!J398 * 1000, SUBSTITUTE((SUBSTITUTE('Неочищенные данные'!J398, " ", "")), ",", ".") * 1000)</f>
        <v>#VALUE!</v>
      </c>
      <c r="L374" s="27">
        <f>IF(ISNUMBER('Неочищенные данные'!K398), 'Неочищенные данные'!K398 * 1000, SUBSTITUTE((SUBSTITUTE('Неочищенные данные'!K398, " ", "")), ",", ".") * 1000)</f>
        <v>230967000</v>
      </c>
      <c r="M374" s="27">
        <f>IF(ISNUMBER('Неочищенные данные'!L398), 'Неочищенные данные'!L398 * 1000, SUBSTITUTE((SUBSTITUTE('Неочищенные данные'!L398, " ", "")), ",", ".") * 1000)</f>
        <v>-4088390000</v>
      </c>
      <c r="N374" s="27">
        <f>IF(ISNUMBER('Неочищенные данные'!M398), 'Неочищенные данные'!M398 * 1000, SUBSTITUTE((SUBSTITUTE('Неочищенные данные'!M398, " ", "")), ",", ".") * 1000)</f>
        <v>0</v>
      </c>
      <c r="O374" s="27">
        <f>IF(ISNUMBER('Неочищенные данные'!N398), 'Неочищенные данные'!N398 * 1000, SUBSTITUTE((SUBSTITUTE('Неочищенные данные'!N398, " ", "")), ",", ".") * 1000)</f>
        <v>0</v>
      </c>
      <c r="P374" s="1">
        <f>VLOOKUP(YEAR(B374), 'ИПЦ ГКС'!$B$5:$D$34, 3, TRUE)</f>
        <v>6.0999999999999943</v>
      </c>
      <c r="Q374" s="28">
        <f>VLOOKUP(B374, RUONIA!A396:B2861, 2, FALSE)</f>
        <v>5.04</v>
      </c>
      <c r="R374" s="1">
        <f>VLOOKUP(B374, Treasury!$D$1:$G$3498, 2, FALSE)</f>
        <v>0.28000000000000003</v>
      </c>
      <c r="S374" s="1">
        <f>VLOOKUP(B374, Treasury!$D$1:$G$3498, 3, FALSE)</f>
        <v>1.07</v>
      </c>
      <c r="T374" s="1">
        <f>VLOOKUP(B374, Treasury!$D$1:$G$3498, 4, FALSE)</f>
        <v>2.19</v>
      </c>
      <c r="U374" s="1">
        <f>VLOOKUP(B374, 'OFZ Yield'!$A:$M, 5, FALSE)</f>
        <v>6.55</v>
      </c>
      <c r="V374" s="1">
        <f>VLOOKUP(B374, 'OFZ Yield'!$A:$M, 7, FALSE)</f>
        <v>8.19</v>
      </c>
      <c r="W374" s="1">
        <f>VLOOKUP(B374, 'OFZ Yield'!$A:$M, 9, FALSE)</f>
        <v>8.65</v>
      </c>
      <c r="X374" s="1" t="str">
        <f>VLOOKUP(B374, IMOEX!$A$1:$B$3284, 2, FALSE)</f>
        <v>1.425,24</v>
      </c>
      <c r="Y374" s="1">
        <f t="shared" si="57"/>
        <v>-17.701186749622241</v>
      </c>
      <c r="Z374" s="1" t="e">
        <f t="shared" si="58"/>
        <v>#VALUE!</v>
      </c>
      <c r="AA374" s="1" t="e">
        <f ca="1">_xludf.IFNA(VLOOKUP(A374, 'Неочищенные данные'!A398:AI832, 35, FALSE), 0)</f>
        <v>#NAME?</v>
      </c>
      <c r="AB374" s="1">
        <f t="shared" si="59"/>
        <v>1</v>
      </c>
    </row>
    <row r="375" spans="1:28" ht="15.75" customHeight="1">
      <c r="A375" s="3" t="s">
        <v>227</v>
      </c>
      <c r="B375" s="29">
        <v>40730</v>
      </c>
      <c r="C375" s="3" t="s">
        <v>39</v>
      </c>
      <c r="D375" s="3" t="e">
        <f ca="1">_xludf.IFNA(VLOOKUP(C375, Рейтинг!$A$2:$C$22, 3, FALSE), VLOOKUP(C375, Рейтинг!$B$2:$C$22, 2, FALSE))</f>
        <v>#NAME?</v>
      </c>
      <c r="E375" s="27">
        <f>IF(ISNUMBER('Неочищенные данные'!D399), 'Неочищенные данные'!D399 * 1000, SUBSTITUTE((SUBSTITUTE('Неочищенные данные'!D399, " ", "")), ",", ".") * 1000)</f>
        <v>344151000</v>
      </c>
      <c r="F375" s="27" t="e">
        <f>IF(ISNUMBER('Неочищенные данные'!E399), 'Неочищенные данные'!E399 * 1000, SUBSTITUTE((SUBSTITUTE('Неочищенные данные'!E399, " ", "")), ",", ".") * 1000)</f>
        <v>#VALUE!</v>
      </c>
      <c r="G375" s="27">
        <f>IF(ISNUMBER('Неочищенные данные'!F399), 'Неочищенные данные'!F399 * 1000, SUBSTITUTE((SUBSTITUTE('Неочищенные данные'!F399, " ", "")), ",", ".") * 1000)</f>
        <v>0</v>
      </c>
      <c r="H375" s="27">
        <f>IF(ISNUMBER('Неочищенные данные'!G399), 'Неочищенные данные'!G399 * 1000, SUBSTITUTE((SUBSTITUTE('Неочищенные данные'!G399, " ", "")), ",", ".") * 1000)</f>
        <v>23129108000</v>
      </c>
      <c r="I375" s="27">
        <f>IF(ISNUMBER('Неочищенные данные'!H399), 'Неочищенные данные'!H399 * 1000, SUBSTITUTE((SUBSTITUTE('Неочищенные данные'!H399, " ", "")), ",", ".") * 1000)</f>
        <v>19473000</v>
      </c>
      <c r="J375" s="27" t="e">
        <f>IF(ISNUMBER('Неочищенные данные'!I399), 'Неочищенные данные'!I399 * 1000, SUBSTITUTE((SUBSTITUTE('Неочищенные данные'!I399, " ", "")), ",", ".") * 1000)</f>
        <v>#VALUE!</v>
      </c>
      <c r="K375" s="27" t="e">
        <f>IF(ISNUMBER('Неочищенные данные'!J399), 'Неочищенные данные'!J399 * 1000, SUBSTITUTE((SUBSTITUTE('Неочищенные данные'!J399, " ", "")), ",", ".") * 1000)</f>
        <v>#VALUE!</v>
      </c>
      <c r="L375" s="27">
        <f>IF(ISNUMBER('Неочищенные данные'!K399), 'Неочищенные данные'!K399 * 1000, SUBSTITUTE((SUBSTITUTE('Неочищенные данные'!K399, " ", "")), ",", ".") * 1000)</f>
        <v>230967000</v>
      </c>
      <c r="M375" s="27">
        <f>IF(ISNUMBER('Неочищенные данные'!L399), 'Неочищенные данные'!L399 * 1000, SUBSTITUTE((SUBSTITUTE('Неочищенные данные'!L399, " ", "")), ",", ".") * 1000)</f>
        <v>-4088390000</v>
      </c>
      <c r="N375" s="27">
        <f>IF(ISNUMBER('Неочищенные данные'!M399), 'Неочищенные данные'!M399 * 1000, SUBSTITUTE((SUBSTITUTE('Неочищенные данные'!M399, " ", "")), ",", ".") * 1000)</f>
        <v>0</v>
      </c>
      <c r="O375" s="27">
        <f>IF(ISNUMBER('Неочищенные данные'!N399), 'Неочищенные данные'!N399 * 1000, SUBSTITUTE((SUBSTITUTE('Неочищенные данные'!N399, " ", "")), ",", ".") * 1000)</f>
        <v>0</v>
      </c>
      <c r="P375" s="1">
        <f>VLOOKUP(YEAR(B375), 'ИПЦ ГКС'!$B$5:$D$34, 3, TRUE)</f>
        <v>6.0999999999999943</v>
      </c>
      <c r="Q375" s="28">
        <f>VLOOKUP(B375, RUONIA!A397:B2862, 2, FALSE)</f>
        <v>3.54</v>
      </c>
      <c r="R375" s="1">
        <f>VLOOKUP(B375, Treasury!$D$1:$G$3498, 2, FALSE)</f>
        <v>0.43</v>
      </c>
      <c r="S375" s="1">
        <f>VLOOKUP(B375, Treasury!$D$1:$G$3498, 3, FALSE)</f>
        <v>1.66</v>
      </c>
      <c r="T375" s="1">
        <f>VLOOKUP(B375, Treasury!$D$1:$G$3498, 4, FALSE)</f>
        <v>3.12</v>
      </c>
      <c r="U375" s="1">
        <f>VLOOKUP(B375, 'OFZ Yield'!$A:$M, 5, FALSE)</f>
        <v>4.68</v>
      </c>
      <c r="V375" s="1">
        <f>VLOOKUP(B375, 'OFZ Yield'!$A:$M, 7, FALSE)</f>
        <v>6.46</v>
      </c>
      <c r="W375" s="1">
        <f>VLOOKUP(B375, 'OFZ Yield'!$A:$M, 9, FALSE)</f>
        <v>8</v>
      </c>
      <c r="X375" s="1" t="str">
        <f>VLOOKUP(B375, IMOEX!$A$1:$B$3284, 2, FALSE)</f>
        <v>1.705,41</v>
      </c>
      <c r="Y375" s="1">
        <f t="shared" si="57"/>
        <v>-17.701186749622241</v>
      </c>
      <c r="Z375" s="1" t="e">
        <f t="shared" si="58"/>
        <v>#VALUE!</v>
      </c>
      <c r="AA375" s="1" t="e">
        <f ca="1">_xludf.IFNA(VLOOKUP(A375, 'Неочищенные данные'!A399:AI833, 35, FALSE), 0)</f>
        <v>#NAME?</v>
      </c>
      <c r="AB375" s="1">
        <f t="shared" si="59"/>
        <v>1</v>
      </c>
    </row>
    <row r="376" spans="1:28" ht="15.75" customHeight="1">
      <c r="A376" s="3" t="s">
        <v>227</v>
      </c>
      <c r="B376" s="29">
        <v>40730</v>
      </c>
      <c r="C376" s="3" t="s">
        <v>39</v>
      </c>
      <c r="D376" s="3" t="e">
        <f ca="1">_xludf.IFNA(VLOOKUP(C376, Рейтинг!$A$2:$C$22, 3, FALSE), VLOOKUP(C376, Рейтинг!$B$2:$C$22, 2, FALSE))</f>
        <v>#NAME?</v>
      </c>
      <c r="E376" s="27">
        <f>IF(ISNUMBER('Неочищенные данные'!D400), 'Неочищенные данные'!D400 * 1000, SUBSTITUTE((SUBSTITUTE('Неочищенные данные'!D400, " ", "")), ",", ".") * 1000)</f>
        <v>344151000</v>
      </c>
      <c r="F376" s="27" t="e">
        <f>IF(ISNUMBER('Неочищенные данные'!E400), 'Неочищенные данные'!E400 * 1000, SUBSTITUTE((SUBSTITUTE('Неочищенные данные'!E400, " ", "")), ",", ".") * 1000)</f>
        <v>#VALUE!</v>
      </c>
      <c r="G376" s="27">
        <f>IF(ISNUMBER('Неочищенные данные'!F400), 'Неочищенные данные'!F400 * 1000, SUBSTITUTE((SUBSTITUTE('Неочищенные данные'!F400, " ", "")), ",", ".") * 1000)</f>
        <v>0</v>
      </c>
      <c r="H376" s="27">
        <f>IF(ISNUMBER('Неочищенные данные'!G400), 'Неочищенные данные'!G400 * 1000, SUBSTITUTE((SUBSTITUTE('Неочищенные данные'!G400, " ", "")), ",", ".") * 1000)</f>
        <v>23129108000</v>
      </c>
      <c r="I376" s="27">
        <f>IF(ISNUMBER('Неочищенные данные'!H400), 'Неочищенные данные'!H400 * 1000, SUBSTITUTE((SUBSTITUTE('Неочищенные данные'!H400, " ", "")), ",", ".") * 1000)</f>
        <v>19473000</v>
      </c>
      <c r="J376" s="27" t="e">
        <f>IF(ISNUMBER('Неочищенные данные'!I400), 'Неочищенные данные'!I400 * 1000, SUBSTITUTE((SUBSTITUTE('Неочищенные данные'!I400, " ", "")), ",", ".") * 1000)</f>
        <v>#VALUE!</v>
      </c>
      <c r="K376" s="27" t="e">
        <f>IF(ISNUMBER('Неочищенные данные'!J400), 'Неочищенные данные'!J400 * 1000, SUBSTITUTE((SUBSTITUTE('Неочищенные данные'!J400, " ", "")), ",", ".") * 1000)</f>
        <v>#VALUE!</v>
      </c>
      <c r="L376" s="27">
        <f>IF(ISNUMBER('Неочищенные данные'!K400), 'Неочищенные данные'!K400 * 1000, SUBSTITUTE((SUBSTITUTE('Неочищенные данные'!K400, " ", "")), ",", ".") * 1000)</f>
        <v>230967000</v>
      </c>
      <c r="M376" s="27">
        <f>IF(ISNUMBER('Неочищенные данные'!L400), 'Неочищенные данные'!L400 * 1000, SUBSTITUTE((SUBSTITUTE('Неочищенные данные'!L400, " ", "")), ",", ".") * 1000)</f>
        <v>-4088390000</v>
      </c>
      <c r="N376" s="27">
        <f>IF(ISNUMBER('Неочищенные данные'!M400), 'Неочищенные данные'!M400 * 1000, SUBSTITUTE((SUBSTITUTE('Неочищенные данные'!M400, " ", "")), ",", ".") * 1000)</f>
        <v>0</v>
      </c>
      <c r="O376" s="27">
        <f>IF(ISNUMBER('Неочищенные данные'!N400), 'Неочищенные данные'!N400 * 1000, SUBSTITUTE((SUBSTITUTE('Неочищенные данные'!N400, " ", "")), ",", ".") * 1000)</f>
        <v>0</v>
      </c>
      <c r="P376" s="1">
        <f>VLOOKUP(YEAR(B376), 'ИПЦ ГКС'!$B$5:$D$34, 3, TRUE)</f>
        <v>6.0999999999999943</v>
      </c>
      <c r="Q376" s="28">
        <f>VLOOKUP(B376, RUONIA!A398:B2863, 2, FALSE)</f>
        <v>3.54</v>
      </c>
      <c r="R376" s="1">
        <f>VLOOKUP(B376, Treasury!$D$1:$G$3498, 2, FALSE)</f>
        <v>0.43</v>
      </c>
      <c r="S376" s="1">
        <f>VLOOKUP(B376, Treasury!$D$1:$G$3498, 3, FALSE)</f>
        <v>1.66</v>
      </c>
      <c r="T376" s="1">
        <f>VLOOKUP(B376, Treasury!$D$1:$G$3498, 4, FALSE)</f>
        <v>3.12</v>
      </c>
      <c r="U376" s="1">
        <f>VLOOKUP(B376, 'OFZ Yield'!$A:$M, 5, FALSE)</f>
        <v>4.68</v>
      </c>
      <c r="V376" s="1">
        <f>VLOOKUP(B376, 'OFZ Yield'!$A:$M, 7, FALSE)</f>
        <v>6.46</v>
      </c>
      <c r="W376" s="1">
        <f>VLOOKUP(B376, 'OFZ Yield'!$A:$M, 9, FALSE)</f>
        <v>8</v>
      </c>
      <c r="X376" s="1" t="str">
        <f>VLOOKUP(B376, IMOEX!$A$1:$B$3284, 2, FALSE)</f>
        <v>1.705,41</v>
      </c>
      <c r="Y376" s="1">
        <f t="shared" si="57"/>
        <v>-17.701186749622241</v>
      </c>
      <c r="Z376" s="1" t="e">
        <f t="shared" si="58"/>
        <v>#VALUE!</v>
      </c>
      <c r="AA376" s="1" t="e">
        <f ca="1">_xludf.IFNA(VLOOKUP(A376, 'Неочищенные данные'!A400:AI834, 35, FALSE), 0)</f>
        <v>#NAME?</v>
      </c>
      <c r="AB376" s="1">
        <f t="shared" si="59"/>
        <v>1</v>
      </c>
    </row>
    <row r="377" spans="1:28" ht="15.75" customHeight="1">
      <c r="A377" s="3" t="s">
        <v>227</v>
      </c>
      <c r="B377" s="29">
        <v>40126</v>
      </c>
      <c r="C377" s="3" t="s">
        <v>35</v>
      </c>
      <c r="D377" s="3" t="e">
        <f ca="1">_xludf.IFNA(VLOOKUP(C377, Рейтинг!$A$2:$C$22, 3, FALSE), VLOOKUP(C377, Рейтинг!$B$2:$C$22, 2, FALSE))</f>
        <v>#NAME?</v>
      </c>
      <c r="E377" s="27">
        <f>IF(ISNUMBER('Неочищенные данные'!D401), 'Неочищенные данные'!D401 * 1000, SUBSTITUTE((SUBSTITUTE('Неочищенные данные'!D401, " ", "")), ",", ".") * 1000)</f>
        <v>903146000</v>
      </c>
      <c r="F377" s="27" t="e">
        <f>IF(ISNUMBER('Неочищенные данные'!E401), 'Неочищенные данные'!E401 * 1000, SUBSTITUTE((SUBSTITUTE('Неочищенные данные'!E401, " ", "")), ",", ".") * 1000)</f>
        <v>#VALUE!</v>
      </c>
      <c r="G377" s="27">
        <f>IF(ISNUMBER('Неочищенные данные'!F401), 'Неочищенные данные'!F401 * 1000, SUBSTITUTE((SUBSTITUTE('Неочищенные данные'!F401, " ", "")), ",", ".") * 1000)</f>
        <v>0</v>
      </c>
      <c r="H377" s="27">
        <f>IF(ISNUMBER('Неочищенные данные'!G401), 'Неочищенные данные'!G401 * 1000, SUBSTITUTE((SUBSTITUTE('Неочищенные данные'!G401, " ", "")), ",", ".") * 1000)</f>
        <v>26157528000</v>
      </c>
      <c r="I377" s="27">
        <f>IF(ISNUMBER('Неочищенные данные'!H401), 'Неочищенные данные'!H401 * 1000, SUBSTITUTE((SUBSTITUTE('Неочищенные данные'!H401, " ", "")), ",", ".") * 1000)</f>
        <v>131701000</v>
      </c>
      <c r="J377" s="27" t="e">
        <f>IF(ISNUMBER('Неочищенные данные'!I401), 'Неочищенные данные'!I401 * 1000, SUBSTITUTE((SUBSTITUTE('Неочищенные данные'!I401, " ", "")), ",", ".") * 1000)</f>
        <v>#VALUE!</v>
      </c>
      <c r="K377" s="27" t="e">
        <f>IF(ISNUMBER('Неочищенные данные'!J401), 'Неочищенные данные'!J401 * 1000, SUBSTITUTE((SUBSTITUTE('Неочищенные данные'!J401, " ", "")), ",", ".") * 1000)</f>
        <v>#VALUE!</v>
      </c>
      <c r="L377" s="27">
        <f>IF(ISNUMBER('Неочищенные данные'!K401), 'Неочищенные данные'!K401 * 1000, SUBSTITUTE((SUBSTITUTE('Неочищенные данные'!K401, " ", "")), ",", ".") * 1000)</f>
        <v>857156000</v>
      </c>
      <c r="M377" s="27">
        <f>IF(ISNUMBER('Неочищенные данные'!L401), 'Неочищенные данные'!L401 * 1000, SUBSTITUTE((SUBSTITUTE('Неочищенные данные'!L401, " ", "")), ",", ".") * 1000)</f>
        <v>2112129000</v>
      </c>
      <c r="N377" s="27">
        <f>IF(ISNUMBER('Неочищенные данные'!M401), 'Неочищенные данные'!M401 * 1000, SUBSTITUTE((SUBSTITUTE('Неочищенные данные'!M401, " ", "")), ",", ".") * 1000)</f>
        <v>0</v>
      </c>
      <c r="O377" s="27">
        <f>IF(ISNUMBER('Неочищенные данные'!N401), 'Неочищенные данные'!N401 * 1000, SUBSTITUTE((SUBSTITUTE('Неочищенные данные'!N401, " ", "")), ",", ".") * 1000)</f>
        <v>0</v>
      </c>
      <c r="P377" s="1">
        <f>VLOOKUP(YEAR(B377), 'ИПЦ ГКС'!$B$5:$D$34, 3, TRUE)</f>
        <v>8.7999999999999972</v>
      </c>
      <c r="Q377" s="1" t="e">
        <f>VLOOKUP(B377, RUONIA!A399:B2864, 2, FALSE)</f>
        <v>#N/A</v>
      </c>
      <c r="R377" s="1">
        <f>VLOOKUP(B377, Treasury!$D$1:$G$3498, 2, FALSE)</f>
        <v>0.87</v>
      </c>
      <c r="S377" s="1">
        <f>VLOOKUP(B377, Treasury!$D$1:$G$3498, 3, FALSE)</f>
        <v>2.31</v>
      </c>
      <c r="T377" s="1">
        <f>VLOOKUP(B377, Treasury!$D$1:$G$3498, 4, FALSE)</f>
        <v>3.52</v>
      </c>
      <c r="U377" s="1" t="e">
        <f>VLOOKUP(B377, 'OFZ Yield'!$A:$M, 5, FALSE)</f>
        <v>#N/A</v>
      </c>
      <c r="V377" s="1" t="e">
        <f>VLOOKUP(B377, 'OFZ Yield'!$A:$M, 7, FALSE)</f>
        <v>#N/A</v>
      </c>
      <c r="W377" s="1" t="e">
        <f>VLOOKUP(B377, 'OFZ Yield'!$A:$M, 9, FALSE)</f>
        <v>#N/A</v>
      </c>
      <c r="X377" s="1" t="str">
        <f>VLOOKUP(B377, IMOEX!$A$1:$B$3284, 2, FALSE)</f>
        <v>1.304,62</v>
      </c>
      <c r="Y377" s="1">
        <f t="shared" si="57"/>
        <v>2.4641127169383403</v>
      </c>
      <c r="Z377" s="1" t="e">
        <f t="shared" si="58"/>
        <v>#VALUE!</v>
      </c>
      <c r="AA377" s="1" t="e">
        <f ca="1">_xludf.IFNA(VLOOKUP(A377, 'Неочищенные данные'!A401:AI835, 35, FALSE), 0)</f>
        <v>#NAME?</v>
      </c>
      <c r="AB377" s="1">
        <f t="shared" si="59"/>
        <v>1</v>
      </c>
    </row>
    <row r="378" spans="1:28" ht="15.75" hidden="1" customHeight="1">
      <c r="A378" s="3" t="s">
        <v>227</v>
      </c>
      <c r="B378" s="42">
        <v>39768</v>
      </c>
      <c r="C378" s="3" t="s">
        <v>35</v>
      </c>
      <c r="D378" s="3"/>
      <c r="E378" s="27" t="e">
        <f>IF(ISNUMBER('Неочищенные данные'!D402), 'Неочищенные данные'!D402 * 1000, SUBSTITUTE((SUBSTITUTE('Неочищенные данные'!D402, " ", "")), ",", ".") * 1000)</f>
        <v>#VALUE!</v>
      </c>
      <c r="F378" s="27" t="e">
        <f>IF(ISNUMBER('Неочищенные данные'!E402), 'Неочищенные данные'!E402 * 1000, SUBSTITUTE((SUBSTITUTE('Неочищенные данные'!E402, " ", "")), ",", ".") * 1000)</f>
        <v>#VALUE!</v>
      </c>
      <c r="G378" s="27" t="e">
        <f>IF(ISNUMBER('Неочищенные данные'!F402), 'Неочищенные данные'!F402 * 1000, SUBSTITUTE((SUBSTITUTE('Неочищенные данные'!F402, " ", "")), ",", ".") * 1000)</f>
        <v>#VALUE!</v>
      </c>
      <c r="H378" s="27" t="e">
        <f>IF(ISNUMBER('Неочищенные данные'!G402), 'Неочищенные данные'!G402 * 1000, SUBSTITUTE((SUBSTITUTE('Неочищенные данные'!G402, " ", "")), ",", ".") * 1000)</f>
        <v>#VALUE!</v>
      </c>
      <c r="I378" s="27" t="e">
        <f>IF(ISNUMBER('Неочищенные данные'!H402), 'Неочищенные данные'!H402 * 1000, SUBSTITUTE((SUBSTITUTE('Неочищенные данные'!H402, " ", "")), ",", ".") * 1000)</f>
        <v>#VALUE!</v>
      </c>
      <c r="J378" s="27" t="e">
        <f>IF(ISNUMBER('Неочищенные данные'!I402), 'Неочищенные данные'!I402 * 1000, SUBSTITUTE((SUBSTITUTE('Неочищенные данные'!I402, " ", "")), ",", ".") * 1000)</f>
        <v>#VALUE!</v>
      </c>
      <c r="K378" s="27" t="e">
        <f>IF(ISNUMBER('Неочищенные данные'!J402), 'Неочищенные данные'!J402 * 1000, SUBSTITUTE((SUBSTITUTE('Неочищенные данные'!J402, " ", "")), ",", ".") * 1000)</f>
        <v>#VALUE!</v>
      </c>
      <c r="L378" s="27" t="e">
        <f>IF(ISNUMBER('Неочищенные данные'!K402), 'Неочищенные данные'!K402 * 1000, SUBSTITUTE((SUBSTITUTE('Неочищенные данные'!K402, " ", "")), ",", ".") * 1000)</f>
        <v>#VALUE!</v>
      </c>
      <c r="M378" s="27" t="e">
        <f>IF(ISNUMBER('Неочищенные данные'!L402), 'Неочищенные данные'!L402 * 1000, SUBSTITUTE((SUBSTITUTE('Неочищенные данные'!L402, " ", "")), ",", ".") * 1000)</f>
        <v>#VALUE!</v>
      </c>
      <c r="N378" s="27" t="e">
        <f>IF(ISNUMBER('Неочищенные данные'!M402), 'Неочищенные данные'!M402 * 1000, SUBSTITUTE((SUBSTITUTE('Неочищенные данные'!M402, " ", "")), ",", ".") * 1000)</f>
        <v>#VALUE!</v>
      </c>
      <c r="O378" s="27" t="e">
        <f>IF(ISNUMBER('Неочищенные данные'!N402), 'Неочищенные данные'!N402 * 1000, SUBSTITUTE((SUBSTITUTE('Неочищенные данные'!N402, " ", "")), ",", ".") * 1000)</f>
        <v>#VALUE!</v>
      </c>
    </row>
    <row r="379" spans="1:28" ht="15.75" hidden="1" customHeight="1">
      <c r="A379" s="3" t="s">
        <v>278</v>
      </c>
      <c r="B379" s="41">
        <v>40204</v>
      </c>
      <c r="C379" s="3" t="s">
        <v>239</v>
      </c>
      <c r="D379" s="3"/>
      <c r="E379" s="27" t="e">
        <f>IF(ISNUMBER('Неочищенные данные'!D403), 'Неочищенные данные'!D403 * 1000, SUBSTITUTE((SUBSTITUTE('Неочищенные данные'!D403, " ", "")), ",", ".") * 1000)</f>
        <v>#VALUE!</v>
      </c>
      <c r="F379" s="27" t="e">
        <f>IF(ISNUMBER('Неочищенные данные'!E403), 'Неочищенные данные'!E403 * 1000, SUBSTITUTE((SUBSTITUTE('Неочищенные данные'!E403, " ", "")), ",", ".") * 1000)</f>
        <v>#VALUE!</v>
      </c>
      <c r="G379" s="27" t="e">
        <f>IF(ISNUMBER('Неочищенные данные'!F403), 'Неочищенные данные'!F403 * 1000, SUBSTITUTE((SUBSTITUTE('Неочищенные данные'!F403, " ", "")), ",", ".") * 1000)</f>
        <v>#VALUE!</v>
      </c>
      <c r="H379" s="27" t="e">
        <f>IF(ISNUMBER('Неочищенные данные'!G403), 'Неочищенные данные'!G403 * 1000, SUBSTITUTE((SUBSTITUTE('Неочищенные данные'!G403, " ", "")), ",", ".") * 1000)</f>
        <v>#VALUE!</v>
      </c>
      <c r="I379" s="27" t="e">
        <f>IF(ISNUMBER('Неочищенные данные'!H403), 'Неочищенные данные'!H403 * 1000, SUBSTITUTE((SUBSTITUTE('Неочищенные данные'!H403, " ", "")), ",", ".") * 1000)</f>
        <v>#VALUE!</v>
      </c>
      <c r="J379" s="27" t="e">
        <f>IF(ISNUMBER('Неочищенные данные'!I403), 'Неочищенные данные'!I403 * 1000, SUBSTITUTE((SUBSTITUTE('Неочищенные данные'!I403, " ", "")), ",", ".") * 1000)</f>
        <v>#VALUE!</v>
      </c>
      <c r="K379" s="27" t="e">
        <f>IF(ISNUMBER('Неочищенные данные'!J403), 'Неочищенные данные'!J403 * 1000, SUBSTITUTE((SUBSTITUTE('Неочищенные данные'!J403, " ", "")), ",", ".") * 1000)</f>
        <v>#VALUE!</v>
      </c>
      <c r="L379" s="27" t="e">
        <f>IF(ISNUMBER('Неочищенные данные'!K403), 'Неочищенные данные'!K403 * 1000, SUBSTITUTE((SUBSTITUTE('Неочищенные данные'!K403, " ", "")), ",", ".") * 1000)</f>
        <v>#VALUE!</v>
      </c>
      <c r="M379" s="27" t="e">
        <f>IF(ISNUMBER('Неочищенные данные'!L403), 'Неочищенные данные'!L403 * 1000, SUBSTITUTE((SUBSTITUTE('Неочищенные данные'!L403, " ", "")), ",", ".") * 1000)</f>
        <v>#VALUE!</v>
      </c>
      <c r="N379" s="27" t="e">
        <f>IF(ISNUMBER('Неочищенные данные'!M403), 'Неочищенные данные'!M403 * 1000, SUBSTITUTE((SUBSTITUTE('Неочищенные данные'!M403, " ", "")), ",", ".") * 1000)</f>
        <v>#VALUE!</v>
      </c>
      <c r="O379" s="27" t="e">
        <f>IF(ISNUMBER('Неочищенные данные'!N403), 'Неочищенные данные'!N403 * 1000, SUBSTITUTE((SUBSTITUTE('Неочищенные данные'!N403, " ", "")), ",", ".") * 1000)</f>
        <v>#VALUE!</v>
      </c>
    </row>
    <row r="380" spans="1:28" ht="15.75" hidden="1" customHeight="1">
      <c r="A380" s="3" t="s">
        <v>278</v>
      </c>
      <c r="B380" s="42">
        <v>39768</v>
      </c>
      <c r="C380" s="3" t="s">
        <v>68</v>
      </c>
      <c r="D380" s="3"/>
      <c r="E380" s="27" t="e">
        <f>IF(ISNUMBER('Неочищенные данные'!D404), 'Неочищенные данные'!D404 * 1000, SUBSTITUTE((SUBSTITUTE('Неочищенные данные'!D404, " ", "")), ",", ".") * 1000)</f>
        <v>#VALUE!</v>
      </c>
      <c r="F380" s="27" t="e">
        <f>IF(ISNUMBER('Неочищенные данные'!E404), 'Неочищенные данные'!E404 * 1000, SUBSTITUTE((SUBSTITUTE('Неочищенные данные'!E404, " ", "")), ",", ".") * 1000)</f>
        <v>#VALUE!</v>
      </c>
      <c r="G380" s="27" t="e">
        <f>IF(ISNUMBER('Неочищенные данные'!F404), 'Неочищенные данные'!F404 * 1000, SUBSTITUTE((SUBSTITUTE('Неочищенные данные'!F404, " ", "")), ",", ".") * 1000)</f>
        <v>#VALUE!</v>
      </c>
      <c r="H380" s="27" t="e">
        <f>IF(ISNUMBER('Неочищенные данные'!G404), 'Неочищенные данные'!G404 * 1000, SUBSTITUTE((SUBSTITUTE('Неочищенные данные'!G404, " ", "")), ",", ".") * 1000)</f>
        <v>#VALUE!</v>
      </c>
      <c r="I380" s="27" t="e">
        <f>IF(ISNUMBER('Неочищенные данные'!H404), 'Неочищенные данные'!H404 * 1000, SUBSTITUTE((SUBSTITUTE('Неочищенные данные'!H404, " ", "")), ",", ".") * 1000)</f>
        <v>#VALUE!</v>
      </c>
      <c r="J380" s="27" t="e">
        <f>IF(ISNUMBER('Неочищенные данные'!I404), 'Неочищенные данные'!I404 * 1000, SUBSTITUTE((SUBSTITUTE('Неочищенные данные'!I404, " ", "")), ",", ".") * 1000)</f>
        <v>#VALUE!</v>
      </c>
      <c r="K380" s="27" t="e">
        <f>IF(ISNUMBER('Неочищенные данные'!J404), 'Неочищенные данные'!J404 * 1000, SUBSTITUTE((SUBSTITUTE('Неочищенные данные'!J404, " ", "")), ",", ".") * 1000)</f>
        <v>#VALUE!</v>
      </c>
      <c r="L380" s="27" t="e">
        <f>IF(ISNUMBER('Неочищенные данные'!K404), 'Неочищенные данные'!K404 * 1000, SUBSTITUTE((SUBSTITUTE('Неочищенные данные'!K404, " ", "")), ",", ".") * 1000)</f>
        <v>#VALUE!</v>
      </c>
      <c r="M380" s="27" t="e">
        <f>IF(ISNUMBER('Неочищенные данные'!L404), 'Неочищенные данные'!L404 * 1000, SUBSTITUTE((SUBSTITUTE('Неочищенные данные'!L404, " ", "")), ",", ".") * 1000)</f>
        <v>#VALUE!</v>
      </c>
      <c r="N380" s="27" t="e">
        <f>IF(ISNUMBER('Неочищенные данные'!M404), 'Неочищенные данные'!M404 * 1000, SUBSTITUTE((SUBSTITUTE('Неочищенные данные'!M404, " ", "")), ",", ".") * 1000)</f>
        <v>#VALUE!</v>
      </c>
      <c r="O380" s="27" t="e">
        <f>IF(ISNUMBER('Неочищенные данные'!N404), 'Неочищенные данные'!N404 * 1000, SUBSTITUTE((SUBSTITUTE('Неочищенные данные'!N404, " ", "")), ",", ".") * 1000)</f>
        <v>#VALUE!</v>
      </c>
    </row>
    <row r="381" spans="1:28" ht="15.75" hidden="1" customHeight="1">
      <c r="A381" s="3" t="s">
        <v>279</v>
      </c>
      <c r="B381" s="41">
        <v>42159</v>
      </c>
      <c r="C381" s="3" t="s">
        <v>239</v>
      </c>
      <c r="D381" s="3"/>
      <c r="E381" s="27" t="e">
        <f>IF(ISNUMBER('Неочищенные данные'!D405), 'Неочищенные данные'!D405 * 1000, SUBSTITUTE((SUBSTITUTE('Неочищенные данные'!D405, " ", "")), ",", ".") * 1000)</f>
        <v>#VALUE!</v>
      </c>
      <c r="F381" s="27" t="e">
        <f>IF(ISNUMBER('Неочищенные данные'!E405), 'Неочищенные данные'!E405 * 1000, SUBSTITUTE((SUBSTITUTE('Неочищенные данные'!E405, " ", "")), ",", ".") * 1000)</f>
        <v>#VALUE!</v>
      </c>
      <c r="G381" s="27" t="e">
        <f>IF(ISNUMBER('Неочищенные данные'!F405), 'Неочищенные данные'!F405 * 1000, SUBSTITUTE((SUBSTITUTE('Неочищенные данные'!F405, " ", "")), ",", ".") * 1000)</f>
        <v>#VALUE!</v>
      </c>
      <c r="H381" s="27" t="e">
        <f>IF(ISNUMBER('Неочищенные данные'!G405), 'Неочищенные данные'!G405 * 1000, SUBSTITUTE((SUBSTITUTE('Неочищенные данные'!G405, " ", "")), ",", ".") * 1000)</f>
        <v>#VALUE!</v>
      </c>
      <c r="I381" s="27" t="e">
        <f>IF(ISNUMBER('Неочищенные данные'!H405), 'Неочищенные данные'!H405 * 1000, SUBSTITUTE((SUBSTITUTE('Неочищенные данные'!H405, " ", "")), ",", ".") * 1000)</f>
        <v>#VALUE!</v>
      </c>
      <c r="J381" s="27" t="e">
        <f>IF(ISNUMBER('Неочищенные данные'!I405), 'Неочищенные данные'!I405 * 1000, SUBSTITUTE((SUBSTITUTE('Неочищенные данные'!I405, " ", "")), ",", ".") * 1000)</f>
        <v>#VALUE!</v>
      </c>
      <c r="K381" s="27" t="e">
        <f>IF(ISNUMBER('Неочищенные данные'!J405), 'Неочищенные данные'!J405 * 1000, SUBSTITUTE((SUBSTITUTE('Неочищенные данные'!J405, " ", "")), ",", ".") * 1000)</f>
        <v>#VALUE!</v>
      </c>
      <c r="L381" s="27" t="e">
        <f>IF(ISNUMBER('Неочищенные данные'!K405), 'Неочищенные данные'!K405 * 1000, SUBSTITUTE((SUBSTITUTE('Неочищенные данные'!K405, " ", "")), ",", ".") * 1000)</f>
        <v>#VALUE!</v>
      </c>
      <c r="M381" s="27" t="e">
        <f>IF(ISNUMBER('Неочищенные данные'!L405), 'Неочищенные данные'!L405 * 1000, SUBSTITUTE((SUBSTITUTE('Неочищенные данные'!L405, " ", "")), ",", ".") * 1000)</f>
        <v>#VALUE!</v>
      </c>
      <c r="N381" s="27" t="e">
        <f>IF(ISNUMBER('Неочищенные данные'!M405), 'Неочищенные данные'!M405 * 1000, SUBSTITUTE((SUBSTITUTE('Неочищенные данные'!M405, " ", "")), ",", ".") * 1000)</f>
        <v>#VALUE!</v>
      </c>
      <c r="O381" s="27" t="e">
        <f>IF(ISNUMBER('Неочищенные данные'!N405), 'Неочищенные данные'!N405 * 1000, SUBSTITUTE((SUBSTITUTE('Неочищенные данные'!N405, " ", "")), ",", ".") * 1000)</f>
        <v>#VALUE!</v>
      </c>
    </row>
    <row r="382" spans="1:28" ht="15.75" hidden="1" customHeight="1">
      <c r="A382" s="3" t="s">
        <v>279</v>
      </c>
      <c r="B382" s="41">
        <v>42159</v>
      </c>
      <c r="C382" s="3" t="s">
        <v>35</v>
      </c>
      <c r="D382" s="3"/>
      <c r="E382" s="27" t="e">
        <f>IF(ISNUMBER('Неочищенные данные'!D406), 'Неочищенные данные'!D406 * 1000, SUBSTITUTE((SUBSTITUTE('Неочищенные данные'!D406, " ", "")), ",", ".") * 1000)</f>
        <v>#VALUE!</v>
      </c>
      <c r="F382" s="27" t="e">
        <f>IF(ISNUMBER('Неочищенные данные'!E406), 'Неочищенные данные'!E406 * 1000, SUBSTITUTE((SUBSTITUTE('Неочищенные данные'!E406, " ", "")), ",", ".") * 1000)</f>
        <v>#VALUE!</v>
      </c>
      <c r="G382" s="27" t="e">
        <f>IF(ISNUMBER('Неочищенные данные'!F406), 'Неочищенные данные'!F406 * 1000, SUBSTITUTE((SUBSTITUTE('Неочищенные данные'!F406, " ", "")), ",", ".") * 1000)</f>
        <v>#VALUE!</v>
      </c>
      <c r="H382" s="27" t="e">
        <f>IF(ISNUMBER('Неочищенные данные'!G406), 'Неочищенные данные'!G406 * 1000, SUBSTITUTE((SUBSTITUTE('Неочищенные данные'!G406, " ", "")), ",", ".") * 1000)</f>
        <v>#VALUE!</v>
      </c>
      <c r="I382" s="27" t="e">
        <f>IF(ISNUMBER('Неочищенные данные'!H406), 'Неочищенные данные'!H406 * 1000, SUBSTITUTE((SUBSTITUTE('Неочищенные данные'!H406, " ", "")), ",", ".") * 1000)</f>
        <v>#VALUE!</v>
      </c>
      <c r="J382" s="27" t="e">
        <f>IF(ISNUMBER('Неочищенные данные'!I406), 'Неочищенные данные'!I406 * 1000, SUBSTITUTE((SUBSTITUTE('Неочищенные данные'!I406, " ", "")), ",", ".") * 1000)</f>
        <v>#VALUE!</v>
      </c>
      <c r="K382" s="27" t="e">
        <f>IF(ISNUMBER('Неочищенные данные'!J406), 'Неочищенные данные'!J406 * 1000, SUBSTITUTE((SUBSTITUTE('Неочищенные данные'!J406, " ", "")), ",", ".") * 1000)</f>
        <v>#VALUE!</v>
      </c>
      <c r="L382" s="27" t="e">
        <f>IF(ISNUMBER('Неочищенные данные'!K406), 'Неочищенные данные'!K406 * 1000, SUBSTITUTE((SUBSTITUTE('Неочищенные данные'!K406, " ", "")), ",", ".") * 1000)</f>
        <v>#VALUE!</v>
      </c>
      <c r="M382" s="27" t="e">
        <f>IF(ISNUMBER('Неочищенные данные'!L406), 'Неочищенные данные'!L406 * 1000, SUBSTITUTE((SUBSTITUTE('Неочищенные данные'!L406, " ", "")), ",", ".") * 1000)</f>
        <v>#VALUE!</v>
      </c>
      <c r="N382" s="27" t="e">
        <f>IF(ISNUMBER('Неочищенные данные'!M406), 'Неочищенные данные'!M406 * 1000, SUBSTITUTE((SUBSTITUTE('Неочищенные данные'!M406, " ", "")), ",", ".") * 1000)</f>
        <v>#VALUE!</v>
      </c>
      <c r="O382" s="27" t="e">
        <f>IF(ISNUMBER('Неочищенные данные'!N406), 'Неочищенные данные'!N406 * 1000, SUBSTITUTE((SUBSTITUTE('Неочищенные данные'!N406, " ", "")), ",", ".") * 1000)</f>
        <v>#VALUE!</v>
      </c>
    </row>
    <row r="383" spans="1:28" ht="15.75" hidden="1" customHeight="1">
      <c r="A383" s="3" t="s">
        <v>279</v>
      </c>
      <c r="B383" s="41">
        <v>41710</v>
      </c>
      <c r="C383" s="3" t="s">
        <v>35</v>
      </c>
      <c r="D383" s="3"/>
      <c r="E383" s="27" t="e">
        <f>IF(ISNUMBER('Неочищенные данные'!D407), 'Неочищенные данные'!D407 * 1000, SUBSTITUTE((SUBSTITUTE('Неочищенные данные'!D407, " ", "")), ",", ".") * 1000)</f>
        <v>#VALUE!</v>
      </c>
      <c r="F383" s="27" t="e">
        <f>IF(ISNUMBER('Неочищенные данные'!E407), 'Неочищенные данные'!E407 * 1000, SUBSTITUTE((SUBSTITUTE('Неочищенные данные'!E407, " ", "")), ",", ".") * 1000)</f>
        <v>#VALUE!</v>
      </c>
      <c r="G383" s="27" t="e">
        <f>IF(ISNUMBER('Неочищенные данные'!F407), 'Неочищенные данные'!F407 * 1000, SUBSTITUTE((SUBSTITUTE('Неочищенные данные'!F407, " ", "")), ",", ".") * 1000)</f>
        <v>#VALUE!</v>
      </c>
      <c r="H383" s="27" t="e">
        <f>IF(ISNUMBER('Неочищенные данные'!G407), 'Неочищенные данные'!G407 * 1000, SUBSTITUTE((SUBSTITUTE('Неочищенные данные'!G407, " ", "")), ",", ".") * 1000)</f>
        <v>#VALUE!</v>
      </c>
      <c r="I383" s="27" t="e">
        <f>IF(ISNUMBER('Неочищенные данные'!H407), 'Неочищенные данные'!H407 * 1000, SUBSTITUTE((SUBSTITUTE('Неочищенные данные'!H407, " ", "")), ",", ".") * 1000)</f>
        <v>#VALUE!</v>
      </c>
      <c r="J383" s="27" t="e">
        <f>IF(ISNUMBER('Неочищенные данные'!I407), 'Неочищенные данные'!I407 * 1000, SUBSTITUTE((SUBSTITUTE('Неочищенные данные'!I407, " ", "")), ",", ".") * 1000)</f>
        <v>#VALUE!</v>
      </c>
      <c r="K383" s="27" t="e">
        <f>IF(ISNUMBER('Неочищенные данные'!J407), 'Неочищенные данные'!J407 * 1000, SUBSTITUTE((SUBSTITUTE('Неочищенные данные'!J407, " ", "")), ",", ".") * 1000)</f>
        <v>#VALUE!</v>
      </c>
      <c r="L383" s="27" t="e">
        <f>IF(ISNUMBER('Неочищенные данные'!K407), 'Неочищенные данные'!K407 * 1000, SUBSTITUTE((SUBSTITUTE('Неочищенные данные'!K407, " ", "")), ",", ".") * 1000)</f>
        <v>#VALUE!</v>
      </c>
      <c r="M383" s="27" t="e">
        <f>IF(ISNUMBER('Неочищенные данные'!L407), 'Неочищенные данные'!L407 * 1000, SUBSTITUTE((SUBSTITUTE('Неочищенные данные'!L407, " ", "")), ",", ".") * 1000)</f>
        <v>#VALUE!</v>
      </c>
      <c r="N383" s="27" t="e">
        <f>IF(ISNUMBER('Неочищенные данные'!M407), 'Неочищенные данные'!M407 * 1000, SUBSTITUTE((SUBSTITUTE('Неочищенные данные'!M407, " ", "")), ",", ".") * 1000)</f>
        <v>#VALUE!</v>
      </c>
      <c r="O383" s="27" t="e">
        <f>IF(ISNUMBER('Неочищенные данные'!N407), 'Неочищенные данные'!N407 * 1000, SUBSTITUTE((SUBSTITUTE('Неочищенные данные'!N407, " ", "")), ",", ".") * 1000)</f>
        <v>#VALUE!</v>
      </c>
    </row>
    <row r="384" spans="1:28" ht="15.75" hidden="1" customHeight="1">
      <c r="A384" s="3" t="s">
        <v>279</v>
      </c>
      <c r="B384" s="42">
        <v>41226</v>
      </c>
      <c r="C384" s="3" t="s">
        <v>35</v>
      </c>
      <c r="D384" s="3"/>
      <c r="E384" s="27" t="e">
        <f>IF(ISNUMBER('Неочищенные данные'!D408), 'Неочищенные данные'!D408 * 1000, SUBSTITUTE((SUBSTITUTE('Неочищенные данные'!D408, " ", "")), ",", ".") * 1000)</f>
        <v>#VALUE!</v>
      </c>
      <c r="F384" s="27" t="e">
        <f>IF(ISNUMBER('Неочищенные данные'!E408), 'Неочищенные данные'!E408 * 1000, SUBSTITUTE((SUBSTITUTE('Неочищенные данные'!E408, " ", "")), ",", ".") * 1000)</f>
        <v>#VALUE!</v>
      </c>
      <c r="G384" s="27" t="e">
        <f>IF(ISNUMBER('Неочищенные данные'!F408), 'Неочищенные данные'!F408 * 1000, SUBSTITUTE((SUBSTITUTE('Неочищенные данные'!F408, " ", "")), ",", ".") * 1000)</f>
        <v>#VALUE!</v>
      </c>
      <c r="H384" s="27" t="e">
        <f>IF(ISNUMBER('Неочищенные данные'!G408), 'Неочищенные данные'!G408 * 1000, SUBSTITUTE((SUBSTITUTE('Неочищенные данные'!G408, " ", "")), ",", ".") * 1000)</f>
        <v>#VALUE!</v>
      </c>
      <c r="I384" s="27" t="e">
        <f>IF(ISNUMBER('Неочищенные данные'!H408), 'Неочищенные данные'!H408 * 1000, SUBSTITUTE((SUBSTITUTE('Неочищенные данные'!H408, " ", "")), ",", ".") * 1000)</f>
        <v>#VALUE!</v>
      </c>
      <c r="J384" s="27" t="e">
        <f>IF(ISNUMBER('Неочищенные данные'!I408), 'Неочищенные данные'!I408 * 1000, SUBSTITUTE((SUBSTITUTE('Неочищенные данные'!I408, " ", "")), ",", ".") * 1000)</f>
        <v>#VALUE!</v>
      </c>
      <c r="K384" s="27" t="e">
        <f>IF(ISNUMBER('Неочищенные данные'!J408), 'Неочищенные данные'!J408 * 1000, SUBSTITUTE((SUBSTITUTE('Неочищенные данные'!J408, " ", "")), ",", ".") * 1000)</f>
        <v>#VALUE!</v>
      </c>
      <c r="L384" s="27" t="e">
        <f>IF(ISNUMBER('Неочищенные данные'!K408), 'Неочищенные данные'!K408 * 1000, SUBSTITUTE((SUBSTITUTE('Неочищенные данные'!K408, " ", "")), ",", ".") * 1000)</f>
        <v>#VALUE!</v>
      </c>
      <c r="M384" s="27" t="e">
        <f>IF(ISNUMBER('Неочищенные данные'!L408), 'Неочищенные данные'!L408 * 1000, SUBSTITUTE((SUBSTITUTE('Неочищенные данные'!L408, " ", "")), ",", ".") * 1000)</f>
        <v>#VALUE!</v>
      </c>
      <c r="N384" s="27" t="e">
        <f>IF(ISNUMBER('Неочищенные данные'!M408), 'Неочищенные данные'!M408 * 1000, SUBSTITUTE((SUBSTITUTE('Неочищенные данные'!M408, " ", "")), ",", ".") * 1000)</f>
        <v>#VALUE!</v>
      </c>
      <c r="O384" s="27" t="e">
        <f>IF(ISNUMBER('Неочищенные данные'!N408), 'Неочищенные данные'!N408 * 1000, SUBSTITUTE((SUBSTITUTE('Неочищенные данные'!N408, " ", "")), ",", ".") * 1000)</f>
        <v>#VALUE!</v>
      </c>
    </row>
    <row r="385" spans="1:15" ht="15.75" hidden="1" customHeight="1">
      <c r="A385" s="3" t="s">
        <v>279</v>
      </c>
      <c r="B385" s="42">
        <v>40843</v>
      </c>
      <c r="C385" s="3" t="s">
        <v>35</v>
      </c>
      <c r="D385" s="3"/>
      <c r="E385" s="27" t="e">
        <f>IF(ISNUMBER('Неочищенные данные'!D409), 'Неочищенные данные'!D409 * 1000, SUBSTITUTE((SUBSTITUTE('Неочищенные данные'!D409, " ", "")), ",", ".") * 1000)</f>
        <v>#VALUE!</v>
      </c>
      <c r="F385" s="27" t="e">
        <f>IF(ISNUMBER('Неочищенные данные'!E409), 'Неочищенные данные'!E409 * 1000, SUBSTITUTE((SUBSTITUTE('Неочищенные данные'!E409, " ", "")), ",", ".") * 1000)</f>
        <v>#VALUE!</v>
      </c>
      <c r="G385" s="27" t="e">
        <f>IF(ISNUMBER('Неочищенные данные'!F409), 'Неочищенные данные'!F409 * 1000, SUBSTITUTE((SUBSTITUTE('Неочищенные данные'!F409, " ", "")), ",", ".") * 1000)</f>
        <v>#VALUE!</v>
      </c>
      <c r="H385" s="27" t="e">
        <f>IF(ISNUMBER('Неочищенные данные'!G409), 'Неочищенные данные'!G409 * 1000, SUBSTITUTE((SUBSTITUTE('Неочищенные данные'!G409, " ", "")), ",", ".") * 1000)</f>
        <v>#VALUE!</v>
      </c>
      <c r="I385" s="27" t="e">
        <f>IF(ISNUMBER('Неочищенные данные'!H409), 'Неочищенные данные'!H409 * 1000, SUBSTITUTE((SUBSTITUTE('Неочищенные данные'!H409, " ", "")), ",", ".") * 1000)</f>
        <v>#VALUE!</v>
      </c>
      <c r="J385" s="27" t="e">
        <f>IF(ISNUMBER('Неочищенные данные'!I409), 'Неочищенные данные'!I409 * 1000, SUBSTITUTE((SUBSTITUTE('Неочищенные данные'!I409, " ", "")), ",", ".") * 1000)</f>
        <v>#VALUE!</v>
      </c>
      <c r="K385" s="27" t="e">
        <f>IF(ISNUMBER('Неочищенные данные'!J409), 'Неочищенные данные'!J409 * 1000, SUBSTITUTE((SUBSTITUTE('Неочищенные данные'!J409, " ", "")), ",", ".") * 1000)</f>
        <v>#VALUE!</v>
      </c>
      <c r="L385" s="27" t="e">
        <f>IF(ISNUMBER('Неочищенные данные'!K409), 'Неочищенные данные'!K409 * 1000, SUBSTITUTE((SUBSTITUTE('Неочищенные данные'!K409, " ", "")), ",", ".") * 1000)</f>
        <v>#VALUE!</v>
      </c>
      <c r="M385" s="27" t="e">
        <f>IF(ISNUMBER('Неочищенные данные'!L409), 'Неочищенные данные'!L409 * 1000, SUBSTITUTE((SUBSTITUTE('Неочищенные данные'!L409, " ", "")), ",", ".") * 1000)</f>
        <v>#VALUE!</v>
      </c>
      <c r="N385" s="27" t="e">
        <f>IF(ISNUMBER('Неочищенные данные'!M409), 'Неочищенные данные'!M409 * 1000, SUBSTITUTE((SUBSTITUTE('Неочищенные данные'!M409, " ", "")), ",", ".") * 1000)</f>
        <v>#VALUE!</v>
      </c>
      <c r="O385" s="27" t="e">
        <f>IF(ISNUMBER('Неочищенные данные'!N409), 'Неочищенные данные'!N409 * 1000, SUBSTITUTE((SUBSTITUTE('Неочищенные данные'!N409, " ", "")), ",", ".") * 1000)</f>
        <v>#VALUE!</v>
      </c>
    </row>
    <row r="386" spans="1:15" ht="15.75" hidden="1" customHeight="1">
      <c r="A386" s="3" t="s">
        <v>279</v>
      </c>
      <c r="B386" s="42">
        <v>40834</v>
      </c>
      <c r="C386" s="3" t="s">
        <v>35</v>
      </c>
      <c r="D386" s="3"/>
      <c r="E386" s="27" t="e">
        <f>IF(ISNUMBER('Неочищенные данные'!D410), 'Неочищенные данные'!D410 * 1000, SUBSTITUTE((SUBSTITUTE('Неочищенные данные'!D410, " ", "")), ",", ".") * 1000)</f>
        <v>#VALUE!</v>
      </c>
      <c r="F386" s="27" t="e">
        <f>IF(ISNUMBER('Неочищенные данные'!E410), 'Неочищенные данные'!E410 * 1000, SUBSTITUTE((SUBSTITUTE('Неочищенные данные'!E410, " ", "")), ",", ".") * 1000)</f>
        <v>#VALUE!</v>
      </c>
      <c r="G386" s="27" t="e">
        <f>IF(ISNUMBER('Неочищенные данные'!F410), 'Неочищенные данные'!F410 * 1000, SUBSTITUTE((SUBSTITUTE('Неочищенные данные'!F410, " ", "")), ",", ".") * 1000)</f>
        <v>#VALUE!</v>
      </c>
      <c r="H386" s="27" t="e">
        <f>IF(ISNUMBER('Неочищенные данные'!G410), 'Неочищенные данные'!G410 * 1000, SUBSTITUTE((SUBSTITUTE('Неочищенные данные'!G410, " ", "")), ",", ".") * 1000)</f>
        <v>#VALUE!</v>
      </c>
      <c r="I386" s="27" t="e">
        <f>IF(ISNUMBER('Неочищенные данные'!H410), 'Неочищенные данные'!H410 * 1000, SUBSTITUTE((SUBSTITUTE('Неочищенные данные'!H410, " ", "")), ",", ".") * 1000)</f>
        <v>#VALUE!</v>
      </c>
      <c r="J386" s="27" t="e">
        <f>IF(ISNUMBER('Неочищенные данные'!I410), 'Неочищенные данные'!I410 * 1000, SUBSTITUTE((SUBSTITUTE('Неочищенные данные'!I410, " ", "")), ",", ".") * 1000)</f>
        <v>#VALUE!</v>
      </c>
      <c r="K386" s="27" t="e">
        <f>IF(ISNUMBER('Неочищенные данные'!J410), 'Неочищенные данные'!J410 * 1000, SUBSTITUTE((SUBSTITUTE('Неочищенные данные'!J410, " ", "")), ",", ".") * 1000)</f>
        <v>#VALUE!</v>
      </c>
      <c r="L386" s="27" t="e">
        <f>IF(ISNUMBER('Неочищенные данные'!K410), 'Неочищенные данные'!K410 * 1000, SUBSTITUTE((SUBSTITUTE('Неочищенные данные'!K410, " ", "")), ",", ".") * 1000)</f>
        <v>#VALUE!</v>
      </c>
      <c r="M386" s="27" t="e">
        <f>IF(ISNUMBER('Неочищенные данные'!L410), 'Неочищенные данные'!L410 * 1000, SUBSTITUTE((SUBSTITUTE('Неочищенные данные'!L410, " ", "")), ",", ".") * 1000)</f>
        <v>#VALUE!</v>
      </c>
      <c r="N386" s="27" t="e">
        <f>IF(ISNUMBER('Неочищенные данные'!M410), 'Неочищенные данные'!M410 * 1000, SUBSTITUTE((SUBSTITUTE('Неочищенные данные'!M410, " ", "")), ",", ".") * 1000)</f>
        <v>#VALUE!</v>
      </c>
      <c r="O386" s="27" t="e">
        <f>IF(ISNUMBER('Неочищенные данные'!N410), 'Неочищенные данные'!N410 * 1000, SUBSTITUTE((SUBSTITUTE('Неочищенные данные'!N410, " ", "")), ",", ".") * 1000)</f>
        <v>#VALUE!</v>
      </c>
    </row>
    <row r="387" spans="1:15" ht="15.75" hidden="1" customHeight="1">
      <c r="A387" s="3" t="s">
        <v>279</v>
      </c>
      <c r="B387" s="41">
        <v>40763</v>
      </c>
      <c r="C387" s="3" t="s">
        <v>35</v>
      </c>
      <c r="D387" s="3"/>
      <c r="E387" s="27" t="e">
        <f>IF(ISNUMBER('Неочищенные данные'!D411), 'Неочищенные данные'!D411 * 1000, SUBSTITUTE((SUBSTITUTE('Неочищенные данные'!D411, " ", "")), ",", ".") * 1000)</f>
        <v>#VALUE!</v>
      </c>
      <c r="F387" s="27" t="e">
        <f>IF(ISNUMBER('Неочищенные данные'!E411), 'Неочищенные данные'!E411 * 1000, SUBSTITUTE((SUBSTITUTE('Неочищенные данные'!E411, " ", "")), ",", ".") * 1000)</f>
        <v>#VALUE!</v>
      </c>
      <c r="G387" s="27" t="e">
        <f>IF(ISNUMBER('Неочищенные данные'!F411), 'Неочищенные данные'!F411 * 1000, SUBSTITUTE((SUBSTITUTE('Неочищенные данные'!F411, " ", "")), ",", ".") * 1000)</f>
        <v>#VALUE!</v>
      </c>
      <c r="H387" s="27" t="e">
        <f>IF(ISNUMBER('Неочищенные данные'!G411), 'Неочищенные данные'!G411 * 1000, SUBSTITUTE((SUBSTITUTE('Неочищенные данные'!G411, " ", "")), ",", ".") * 1000)</f>
        <v>#VALUE!</v>
      </c>
      <c r="I387" s="27" t="e">
        <f>IF(ISNUMBER('Неочищенные данные'!H411), 'Неочищенные данные'!H411 * 1000, SUBSTITUTE((SUBSTITUTE('Неочищенные данные'!H411, " ", "")), ",", ".") * 1000)</f>
        <v>#VALUE!</v>
      </c>
      <c r="J387" s="27" t="e">
        <f>IF(ISNUMBER('Неочищенные данные'!I411), 'Неочищенные данные'!I411 * 1000, SUBSTITUTE((SUBSTITUTE('Неочищенные данные'!I411, " ", "")), ",", ".") * 1000)</f>
        <v>#VALUE!</v>
      </c>
      <c r="K387" s="27" t="e">
        <f>IF(ISNUMBER('Неочищенные данные'!J411), 'Неочищенные данные'!J411 * 1000, SUBSTITUTE((SUBSTITUTE('Неочищенные данные'!J411, " ", "")), ",", ".") * 1000)</f>
        <v>#VALUE!</v>
      </c>
      <c r="L387" s="27" t="e">
        <f>IF(ISNUMBER('Неочищенные данные'!K411), 'Неочищенные данные'!K411 * 1000, SUBSTITUTE((SUBSTITUTE('Неочищенные данные'!K411, " ", "")), ",", ".") * 1000)</f>
        <v>#VALUE!</v>
      </c>
      <c r="M387" s="27" t="e">
        <f>IF(ISNUMBER('Неочищенные данные'!L411), 'Неочищенные данные'!L411 * 1000, SUBSTITUTE((SUBSTITUTE('Неочищенные данные'!L411, " ", "")), ",", ".") * 1000)</f>
        <v>#VALUE!</v>
      </c>
      <c r="N387" s="27" t="e">
        <f>IF(ISNUMBER('Неочищенные данные'!M411), 'Неочищенные данные'!M411 * 1000, SUBSTITUTE((SUBSTITUTE('Неочищенные данные'!M411, " ", "")), ",", ".") * 1000)</f>
        <v>#VALUE!</v>
      </c>
      <c r="O387" s="27" t="e">
        <f>IF(ISNUMBER('Неочищенные данные'!N411), 'Неочищенные данные'!N411 * 1000, SUBSTITUTE((SUBSTITUTE('Неочищенные данные'!N411, " ", "")), ",", ".") * 1000)</f>
        <v>#VALUE!</v>
      </c>
    </row>
    <row r="388" spans="1:15" ht="15.75" hidden="1" customHeight="1">
      <c r="A388" s="3" t="s">
        <v>279</v>
      </c>
      <c r="B388" s="41">
        <v>40252</v>
      </c>
      <c r="C388" s="3" t="s">
        <v>35</v>
      </c>
      <c r="D388" s="3"/>
      <c r="E388" s="27" t="e">
        <f>IF(ISNUMBER('Неочищенные данные'!D412), 'Неочищенные данные'!D412 * 1000, SUBSTITUTE((SUBSTITUTE('Неочищенные данные'!D412, " ", "")), ",", ".") * 1000)</f>
        <v>#VALUE!</v>
      </c>
      <c r="F388" s="27" t="e">
        <f>IF(ISNUMBER('Неочищенные данные'!E412), 'Неочищенные данные'!E412 * 1000, SUBSTITUTE((SUBSTITUTE('Неочищенные данные'!E412, " ", "")), ",", ".") * 1000)</f>
        <v>#VALUE!</v>
      </c>
      <c r="G388" s="27" t="e">
        <f>IF(ISNUMBER('Неочищенные данные'!F412), 'Неочищенные данные'!F412 * 1000, SUBSTITUTE((SUBSTITUTE('Неочищенные данные'!F412, " ", "")), ",", ".") * 1000)</f>
        <v>#VALUE!</v>
      </c>
      <c r="H388" s="27" t="e">
        <f>IF(ISNUMBER('Неочищенные данные'!G412), 'Неочищенные данные'!G412 * 1000, SUBSTITUTE((SUBSTITUTE('Неочищенные данные'!G412, " ", "")), ",", ".") * 1000)</f>
        <v>#VALUE!</v>
      </c>
      <c r="I388" s="27" t="e">
        <f>IF(ISNUMBER('Неочищенные данные'!H412), 'Неочищенные данные'!H412 * 1000, SUBSTITUTE((SUBSTITUTE('Неочищенные данные'!H412, " ", "")), ",", ".") * 1000)</f>
        <v>#VALUE!</v>
      </c>
      <c r="J388" s="27" t="e">
        <f>IF(ISNUMBER('Неочищенные данные'!I412), 'Неочищенные данные'!I412 * 1000, SUBSTITUTE((SUBSTITUTE('Неочищенные данные'!I412, " ", "")), ",", ".") * 1000)</f>
        <v>#VALUE!</v>
      </c>
      <c r="K388" s="27" t="e">
        <f>IF(ISNUMBER('Неочищенные данные'!J412), 'Неочищенные данные'!J412 * 1000, SUBSTITUTE((SUBSTITUTE('Неочищенные данные'!J412, " ", "")), ",", ".") * 1000)</f>
        <v>#VALUE!</v>
      </c>
      <c r="L388" s="27" t="e">
        <f>IF(ISNUMBER('Неочищенные данные'!K412), 'Неочищенные данные'!K412 * 1000, SUBSTITUTE((SUBSTITUTE('Неочищенные данные'!K412, " ", "")), ",", ".") * 1000)</f>
        <v>#VALUE!</v>
      </c>
      <c r="M388" s="27" t="e">
        <f>IF(ISNUMBER('Неочищенные данные'!L412), 'Неочищенные данные'!L412 * 1000, SUBSTITUTE((SUBSTITUTE('Неочищенные данные'!L412, " ", "")), ",", ".") * 1000)</f>
        <v>#VALUE!</v>
      </c>
      <c r="N388" s="27" t="e">
        <f>IF(ISNUMBER('Неочищенные данные'!M412), 'Неочищенные данные'!M412 * 1000, SUBSTITUTE((SUBSTITUTE('Неочищенные данные'!M412, " ", "")), ",", ".") * 1000)</f>
        <v>#VALUE!</v>
      </c>
      <c r="O388" s="27" t="e">
        <f>IF(ISNUMBER('Неочищенные данные'!N412), 'Неочищенные данные'!N412 * 1000, SUBSTITUTE((SUBSTITUTE('Неочищенные данные'!N412, " ", "")), ",", ".") * 1000)</f>
        <v>#VALUE!</v>
      </c>
    </row>
    <row r="389" spans="1:15" ht="15.75" hidden="1" customHeight="1">
      <c r="A389" s="3" t="s">
        <v>279</v>
      </c>
      <c r="B389" s="42">
        <v>39768</v>
      </c>
      <c r="C389" s="3" t="s">
        <v>35</v>
      </c>
      <c r="D389" s="3"/>
      <c r="E389" s="27" t="e">
        <f>IF(ISNUMBER('Неочищенные данные'!D413), 'Неочищенные данные'!D413 * 1000, SUBSTITUTE((SUBSTITUTE('Неочищенные данные'!D413, " ", "")), ",", ".") * 1000)</f>
        <v>#VALUE!</v>
      </c>
      <c r="F389" s="27" t="e">
        <f>IF(ISNUMBER('Неочищенные данные'!E413), 'Неочищенные данные'!E413 * 1000, SUBSTITUTE((SUBSTITUTE('Неочищенные данные'!E413, " ", "")), ",", ".") * 1000)</f>
        <v>#VALUE!</v>
      </c>
      <c r="G389" s="27" t="e">
        <f>IF(ISNUMBER('Неочищенные данные'!F413), 'Неочищенные данные'!F413 * 1000, SUBSTITUTE((SUBSTITUTE('Неочищенные данные'!F413, " ", "")), ",", ".") * 1000)</f>
        <v>#VALUE!</v>
      </c>
      <c r="H389" s="27" t="e">
        <f>IF(ISNUMBER('Неочищенные данные'!G413), 'Неочищенные данные'!G413 * 1000, SUBSTITUTE((SUBSTITUTE('Неочищенные данные'!G413, " ", "")), ",", ".") * 1000)</f>
        <v>#VALUE!</v>
      </c>
      <c r="I389" s="27" t="e">
        <f>IF(ISNUMBER('Неочищенные данные'!H413), 'Неочищенные данные'!H413 * 1000, SUBSTITUTE((SUBSTITUTE('Неочищенные данные'!H413, " ", "")), ",", ".") * 1000)</f>
        <v>#VALUE!</v>
      </c>
      <c r="J389" s="27" t="e">
        <f>IF(ISNUMBER('Неочищенные данные'!I413), 'Неочищенные данные'!I413 * 1000, SUBSTITUTE((SUBSTITUTE('Неочищенные данные'!I413, " ", "")), ",", ".") * 1000)</f>
        <v>#VALUE!</v>
      </c>
      <c r="K389" s="27" t="e">
        <f>IF(ISNUMBER('Неочищенные данные'!J413), 'Неочищенные данные'!J413 * 1000, SUBSTITUTE((SUBSTITUTE('Неочищенные данные'!J413, " ", "")), ",", ".") * 1000)</f>
        <v>#VALUE!</v>
      </c>
      <c r="L389" s="27" t="e">
        <f>IF(ISNUMBER('Неочищенные данные'!K413), 'Неочищенные данные'!K413 * 1000, SUBSTITUTE((SUBSTITUTE('Неочищенные данные'!K413, " ", "")), ",", ".") * 1000)</f>
        <v>#VALUE!</v>
      </c>
      <c r="M389" s="27" t="e">
        <f>IF(ISNUMBER('Неочищенные данные'!L413), 'Неочищенные данные'!L413 * 1000, SUBSTITUTE((SUBSTITUTE('Неочищенные данные'!L413, " ", "")), ",", ".") * 1000)</f>
        <v>#VALUE!</v>
      </c>
      <c r="N389" s="27" t="e">
        <f>IF(ISNUMBER('Неочищенные данные'!M413), 'Неочищенные данные'!M413 * 1000, SUBSTITUTE((SUBSTITUTE('Неочищенные данные'!M413, " ", "")), ",", ".") * 1000)</f>
        <v>#VALUE!</v>
      </c>
      <c r="O389" s="27" t="e">
        <f>IF(ISNUMBER('Неочищенные данные'!N413), 'Неочищенные данные'!N413 * 1000, SUBSTITUTE((SUBSTITUTE('Неочищенные данные'!N413, " ", "")), ",", ".") * 1000)</f>
        <v>#VALUE!</v>
      </c>
    </row>
    <row r="390" spans="1:15" ht="15.75" hidden="1" customHeight="1">
      <c r="A390" s="3" t="s">
        <v>280</v>
      </c>
      <c r="B390" s="41">
        <v>40329</v>
      </c>
      <c r="C390" s="3" t="s">
        <v>239</v>
      </c>
      <c r="D390" s="3"/>
      <c r="E390" s="27" t="e">
        <f>IF(ISNUMBER('Неочищенные данные'!D414), 'Неочищенные данные'!D414 * 1000, SUBSTITUTE((SUBSTITUTE('Неочищенные данные'!D414, " ", "")), ",", ".") * 1000)</f>
        <v>#VALUE!</v>
      </c>
      <c r="F390" s="27" t="e">
        <f>IF(ISNUMBER('Неочищенные данные'!E414), 'Неочищенные данные'!E414 * 1000, SUBSTITUTE((SUBSTITUTE('Неочищенные данные'!E414, " ", "")), ",", ".") * 1000)</f>
        <v>#VALUE!</v>
      </c>
      <c r="G390" s="27" t="e">
        <f>IF(ISNUMBER('Неочищенные данные'!F414), 'Неочищенные данные'!F414 * 1000, SUBSTITUTE((SUBSTITUTE('Неочищенные данные'!F414, " ", "")), ",", ".") * 1000)</f>
        <v>#VALUE!</v>
      </c>
      <c r="H390" s="27" t="e">
        <f>IF(ISNUMBER('Неочищенные данные'!G414), 'Неочищенные данные'!G414 * 1000, SUBSTITUTE((SUBSTITUTE('Неочищенные данные'!G414, " ", "")), ",", ".") * 1000)</f>
        <v>#VALUE!</v>
      </c>
      <c r="I390" s="27" t="e">
        <f>IF(ISNUMBER('Неочищенные данные'!H414), 'Неочищенные данные'!H414 * 1000, SUBSTITUTE((SUBSTITUTE('Неочищенные данные'!H414, " ", "")), ",", ".") * 1000)</f>
        <v>#VALUE!</v>
      </c>
      <c r="J390" s="27" t="e">
        <f>IF(ISNUMBER('Неочищенные данные'!I414), 'Неочищенные данные'!I414 * 1000, SUBSTITUTE((SUBSTITUTE('Неочищенные данные'!I414, " ", "")), ",", ".") * 1000)</f>
        <v>#VALUE!</v>
      </c>
      <c r="K390" s="27" t="e">
        <f>IF(ISNUMBER('Неочищенные данные'!J414), 'Неочищенные данные'!J414 * 1000, SUBSTITUTE((SUBSTITUTE('Неочищенные данные'!J414, " ", "")), ",", ".") * 1000)</f>
        <v>#VALUE!</v>
      </c>
      <c r="L390" s="27" t="e">
        <f>IF(ISNUMBER('Неочищенные данные'!K414), 'Неочищенные данные'!K414 * 1000, SUBSTITUTE((SUBSTITUTE('Неочищенные данные'!K414, " ", "")), ",", ".") * 1000)</f>
        <v>#VALUE!</v>
      </c>
      <c r="M390" s="27" t="e">
        <f>IF(ISNUMBER('Неочищенные данные'!L414), 'Неочищенные данные'!L414 * 1000, SUBSTITUTE((SUBSTITUTE('Неочищенные данные'!L414, " ", "")), ",", ".") * 1000)</f>
        <v>#VALUE!</v>
      </c>
      <c r="N390" s="27" t="e">
        <f>IF(ISNUMBER('Неочищенные данные'!M414), 'Неочищенные данные'!M414 * 1000, SUBSTITUTE((SUBSTITUTE('Неочищенные данные'!M414, " ", "")), ",", ".") * 1000)</f>
        <v>#VALUE!</v>
      </c>
      <c r="O390" s="27" t="e">
        <f>IF(ISNUMBER('Неочищенные данные'!N414), 'Неочищенные данные'!N414 * 1000, SUBSTITUTE((SUBSTITUTE('Неочищенные данные'!N414, " ", "")), ",", ".") * 1000)</f>
        <v>#VALUE!</v>
      </c>
    </row>
    <row r="391" spans="1:15" ht="15.75" hidden="1" customHeight="1">
      <c r="A391" s="3" t="s">
        <v>280</v>
      </c>
      <c r="B391" s="42">
        <v>39768</v>
      </c>
      <c r="C391" s="3" t="s">
        <v>39</v>
      </c>
      <c r="D391" s="3"/>
      <c r="E391" s="27"/>
      <c r="F391" s="44"/>
      <c r="G391" s="44"/>
      <c r="H391" s="45"/>
      <c r="I391" s="45"/>
      <c r="J391" s="46"/>
      <c r="K391" s="47"/>
      <c r="L391" s="45"/>
      <c r="M391" s="45"/>
      <c r="N391" s="45"/>
      <c r="O391" s="45"/>
    </row>
    <row r="392" spans="1:15" ht="15.75" customHeight="1">
      <c r="A392" s="3"/>
      <c r="B392" s="48"/>
      <c r="C392" s="3"/>
      <c r="D392" s="3"/>
      <c r="E392" s="27"/>
      <c r="F392" s="44"/>
      <c r="G392" s="44"/>
      <c r="H392" s="45"/>
      <c r="I392" s="45"/>
      <c r="J392" s="46"/>
      <c r="K392" s="47"/>
      <c r="L392" s="45"/>
      <c r="M392" s="45"/>
      <c r="N392" s="45"/>
      <c r="O392" s="45"/>
    </row>
    <row r="393" spans="1:15" ht="15.75" customHeight="1">
      <c r="A393" s="3"/>
      <c r="B393" s="48"/>
      <c r="C393" s="3"/>
      <c r="D393" s="3"/>
      <c r="E393" s="27" t="e">
        <f>IF(ISNUMBER('Неочищенные данные'!D417), 'Неочищенные данные'!D417 * 1000, SUBSTITUTE((SUBSTITUTE('Неочищенные данные'!D417, " ", "")), ",", ".") * 1000)</f>
        <v>#VALUE!</v>
      </c>
      <c r="F393" s="44"/>
      <c r="G393" s="44"/>
      <c r="H393" s="45" t="e">
        <f>SUBSTITUTE((SUBSTITUTE('Неочищенные данные'!G419, " ", "")), ",", ".") * 1000</f>
        <v>#VALUE!</v>
      </c>
      <c r="I393" s="45" t="e">
        <f>SUBSTITUTE((SUBSTITUTE('Неочищенные данные'!H419, " ", "")), ",", ".") * 1000</f>
        <v>#VALUE!</v>
      </c>
      <c r="J393" s="46"/>
      <c r="K393" s="47" t="e">
        <f>SUBSTITUTE((SUBSTITUTE('Неочищенные данные'!J419, " ", "")), ",", ".") * 1</f>
        <v>#VALUE!</v>
      </c>
      <c r="L393" s="45" t="e">
        <f>SUBSTITUTE((SUBSTITUTE('Неочищенные данные'!K419, " ", "")), ",", ".") * 1000</f>
        <v>#VALUE!</v>
      </c>
      <c r="M393" s="45" t="e">
        <f>SUBSTITUTE((SUBSTITUTE('Неочищенные данные'!L419, " ", "")), ",", ".") * 1000</f>
        <v>#VALUE!</v>
      </c>
      <c r="N393" s="45" t="e">
        <f>SUBSTITUTE((SUBSTITUTE('Неочищенные данные'!M419, " ", "")), ",", ".") * 1000</f>
        <v>#VALUE!</v>
      </c>
      <c r="O393" s="45" t="e">
        <f>SUBSTITUTE((SUBSTITUTE('Неочищенные данные'!N419, " ", "")), ",", ".") * 1000</f>
        <v>#VALUE!</v>
      </c>
    </row>
    <row r="394" spans="1:15" ht="15.75" customHeight="1">
      <c r="A394" s="3"/>
      <c r="B394" s="48"/>
      <c r="C394" s="3"/>
      <c r="D394" s="3"/>
      <c r="E394" s="27" t="e">
        <f>IF(ISNUMBER('Неочищенные данные'!D418), 'Неочищенные данные'!D418 * 1000, SUBSTITUTE((SUBSTITUTE('Неочищенные данные'!D418, " ", "")), ",", ".") * 1000)</f>
        <v>#VALUE!</v>
      </c>
      <c r="F394" s="44"/>
      <c r="G394" s="44"/>
      <c r="H394" s="45" t="e">
        <f>SUBSTITUTE((SUBSTITUTE('Неочищенные данные'!G420, " ", "")), ",", ".") * 1000</f>
        <v>#VALUE!</v>
      </c>
      <c r="I394" s="45" t="e">
        <f>SUBSTITUTE((SUBSTITUTE('Неочищенные данные'!H420, " ", "")), ",", ".") * 1000</f>
        <v>#VALUE!</v>
      </c>
      <c r="J394" s="46"/>
      <c r="K394" s="47" t="e">
        <f>SUBSTITUTE((SUBSTITUTE('Неочищенные данные'!J420, " ", "")), ",", ".") * 1</f>
        <v>#VALUE!</v>
      </c>
      <c r="L394" s="45" t="e">
        <f>SUBSTITUTE((SUBSTITUTE('Неочищенные данные'!K420, " ", "")), ",", ".") * 1000</f>
        <v>#VALUE!</v>
      </c>
      <c r="M394" s="45" t="e">
        <f>SUBSTITUTE((SUBSTITUTE('Неочищенные данные'!L420, " ", "")), ",", ".") * 1000</f>
        <v>#VALUE!</v>
      </c>
      <c r="N394" s="45" t="e">
        <f>SUBSTITUTE((SUBSTITUTE('Неочищенные данные'!M420, " ", "")), ",", ".") * 1000</f>
        <v>#VALUE!</v>
      </c>
      <c r="O394" s="45" t="e">
        <f>SUBSTITUTE((SUBSTITUTE('Неочищенные данные'!N420, " ", "")), ",", ".") * 1000</f>
        <v>#VALUE!</v>
      </c>
    </row>
    <row r="395" spans="1:15" ht="15.75" customHeight="1">
      <c r="A395" s="3"/>
      <c r="B395" s="48"/>
      <c r="C395" s="3"/>
      <c r="D395" s="3"/>
      <c r="E395" s="45"/>
      <c r="F395" s="44"/>
      <c r="G395" s="44"/>
      <c r="H395" s="45"/>
      <c r="I395" s="45"/>
      <c r="J395" s="46"/>
      <c r="K395" s="47"/>
      <c r="L395" s="45"/>
      <c r="M395" s="45"/>
      <c r="N395" s="45"/>
      <c r="O395" s="45"/>
    </row>
    <row r="396" spans="1:15" ht="15.75" customHeight="1">
      <c r="A396" s="3"/>
      <c r="B396" s="48"/>
      <c r="C396" s="3"/>
      <c r="D396" s="3"/>
      <c r="E396" s="45"/>
      <c r="F396" s="44"/>
      <c r="G396" s="44"/>
      <c r="H396" s="45"/>
      <c r="I396" s="45"/>
      <c r="J396" s="46"/>
      <c r="K396" s="47"/>
      <c r="L396" s="45"/>
      <c r="M396" s="45"/>
      <c r="N396" s="45"/>
      <c r="O396" s="45"/>
    </row>
    <row r="397" spans="1:15" ht="15.75" customHeight="1">
      <c r="A397" s="3"/>
      <c r="B397" s="48"/>
      <c r="C397" s="3"/>
      <c r="D397" s="3"/>
      <c r="E397" s="45"/>
      <c r="F397" s="44"/>
      <c r="G397" s="44"/>
      <c r="H397" s="45"/>
      <c r="I397" s="45"/>
      <c r="J397" s="46"/>
      <c r="K397" s="47"/>
      <c r="L397" s="45"/>
      <c r="M397" s="45"/>
      <c r="N397" s="45"/>
      <c r="O397" s="45"/>
    </row>
    <row r="398" spans="1:15" ht="15.75" customHeight="1">
      <c r="A398" s="3"/>
      <c r="B398" s="3"/>
      <c r="C398" s="3"/>
      <c r="D398" s="3"/>
      <c r="E398" s="45"/>
      <c r="F398" s="44"/>
      <c r="G398" s="44"/>
      <c r="H398" s="45"/>
      <c r="I398" s="45"/>
      <c r="J398" s="46"/>
      <c r="K398" s="47"/>
      <c r="L398" s="45"/>
      <c r="M398" s="45"/>
      <c r="N398" s="45"/>
      <c r="O398" s="45"/>
    </row>
    <row r="399" spans="1:15" ht="15.75" customHeight="1">
      <c r="A399" s="3"/>
      <c r="B399" s="3"/>
      <c r="C399" s="3"/>
      <c r="D399" s="3"/>
      <c r="E399" s="27"/>
      <c r="F399" s="27"/>
      <c r="G399" s="27"/>
      <c r="H399" s="27"/>
      <c r="I399" s="27"/>
      <c r="J399" s="28"/>
      <c r="K399" s="28"/>
      <c r="L399" s="27"/>
      <c r="M399" s="27"/>
      <c r="N399" s="27"/>
      <c r="O399" s="27"/>
    </row>
    <row r="400" spans="1:15" ht="15.75" customHeight="1">
      <c r="A400" s="8"/>
      <c r="B400" s="8"/>
      <c r="C400" s="8"/>
      <c r="D400" s="8"/>
      <c r="E400" s="27"/>
      <c r="F400" s="27"/>
      <c r="G400" s="27"/>
      <c r="H400" s="27"/>
      <c r="I400" s="27"/>
      <c r="J400" s="28"/>
      <c r="K400" s="28"/>
      <c r="L400" s="27"/>
      <c r="M400" s="27"/>
      <c r="N400" s="27"/>
      <c r="O400" s="27"/>
    </row>
    <row r="401" spans="1:15" ht="15.75" customHeight="1">
      <c r="A401" s="8"/>
      <c r="B401" s="8"/>
      <c r="C401" s="8"/>
      <c r="D401" s="8"/>
      <c r="E401" s="27"/>
      <c r="F401" s="27"/>
      <c r="G401" s="27"/>
      <c r="H401" s="27"/>
      <c r="I401" s="27"/>
      <c r="J401" s="28"/>
      <c r="K401" s="28"/>
      <c r="L401" s="27"/>
      <c r="M401" s="27"/>
      <c r="N401" s="27"/>
      <c r="O401" s="27"/>
    </row>
    <row r="402" spans="1:15" ht="15.75" customHeight="1">
      <c r="A402" s="8"/>
      <c r="B402" s="8"/>
      <c r="C402" s="8"/>
      <c r="D402" s="8"/>
      <c r="E402" s="27"/>
      <c r="F402" s="27"/>
      <c r="G402" s="27"/>
      <c r="H402" s="27"/>
      <c r="I402" s="27"/>
      <c r="J402" s="28"/>
      <c r="K402" s="28"/>
      <c r="L402" s="27"/>
      <c r="M402" s="27"/>
      <c r="N402" s="27"/>
      <c r="O402" s="27"/>
    </row>
    <row r="403" spans="1:15" ht="15.75" customHeight="1">
      <c r="A403" s="8"/>
      <c r="B403" s="8"/>
      <c r="C403" s="8"/>
      <c r="D403" s="8"/>
      <c r="E403" s="27"/>
      <c r="F403" s="27"/>
      <c r="G403" s="27"/>
      <c r="H403" s="27"/>
      <c r="I403" s="27"/>
      <c r="J403" s="28"/>
      <c r="K403" s="28"/>
      <c r="L403" s="27"/>
      <c r="M403" s="27"/>
      <c r="N403" s="27"/>
      <c r="O403" s="27"/>
    </row>
    <row r="404" spans="1:15" ht="15.75" customHeight="1">
      <c r="A404" s="8"/>
      <c r="B404" s="8"/>
      <c r="C404" s="8"/>
      <c r="D404" s="8"/>
      <c r="E404" s="27"/>
      <c r="F404" s="27"/>
      <c r="G404" s="27"/>
      <c r="H404" s="27"/>
      <c r="I404" s="27"/>
      <c r="J404" s="28"/>
      <c r="K404" s="28"/>
      <c r="L404" s="27"/>
      <c r="M404" s="27"/>
      <c r="N404" s="27"/>
      <c r="O404" s="27"/>
    </row>
    <row r="405" spans="1:15" ht="15.75" customHeight="1">
      <c r="A405" s="8"/>
      <c r="B405" s="8"/>
      <c r="C405" s="8"/>
      <c r="D405" s="8"/>
      <c r="E405" s="27"/>
      <c r="F405" s="27"/>
      <c r="G405" s="27"/>
      <c r="H405" s="27"/>
      <c r="I405" s="27"/>
      <c r="J405" s="28"/>
      <c r="K405" s="28"/>
      <c r="L405" s="27"/>
      <c r="M405" s="27"/>
      <c r="N405" s="27"/>
      <c r="O405" s="27"/>
    </row>
    <row r="406" spans="1:15" ht="15.75" customHeight="1">
      <c r="A406" s="8"/>
      <c r="B406" s="8"/>
      <c r="C406" s="8"/>
      <c r="D406" s="8"/>
      <c r="E406" s="27"/>
      <c r="F406" s="27"/>
      <c r="G406" s="27"/>
      <c r="H406" s="27"/>
      <c r="I406" s="27"/>
      <c r="J406" s="28"/>
      <c r="K406" s="28"/>
      <c r="L406" s="27"/>
      <c r="M406" s="27"/>
      <c r="N406" s="27"/>
      <c r="O406" s="27"/>
    </row>
    <row r="407" spans="1:15" ht="15.75" customHeight="1">
      <c r="A407" s="8"/>
      <c r="B407" s="8"/>
      <c r="C407" s="8"/>
      <c r="D407" s="8"/>
      <c r="E407" s="27"/>
      <c r="F407" s="27"/>
      <c r="G407" s="27"/>
      <c r="H407" s="27"/>
      <c r="I407" s="27"/>
      <c r="J407" s="28"/>
      <c r="K407" s="28"/>
      <c r="L407" s="27"/>
      <c r="M407" s="27"/>
      <c r="N407" s="27"/>
      <c r="O407" s="27"/>
    </row>
    <row r="408" spans="1:15" ht="15.75" customHeight="1">
      <c r="A408" s="8"/>
      <c r="B408" s="8"/>
      <c r="C408" s="8"/>
      <c r="D408" s="8"/>
      <c r="E408" s="27"/>
      <c r="F408" s="27"/>
      <c r="G408" s="27"/>
      <c r="H408" s="27"/>
      <c r="I408" s="27"/>
      <c r="J408" s="28"/>
      <c r="K408" s="28"/>
      <c r="L408" s="27"/>
      <c r="M408" s="27"/>
      <c r="N408" s="27"/>
      <c r="O408" s="27"/>
    </row>
    <row r="409" spans="1:15" ht="15.75" customHeight="1">
      <c r="A409" s="8"/>
      <c r="B409" s="8"/>
      <c r="C409" s="8"/>
      <c r="D409" s="8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</row>
    <row r="410" spans="1:15" ht="15.75" customHeight="1">
      <c r="A410" s="8"/>
      <c r="B410" s="8"/>
      <c r="C410" s="8"/>
      <c r="D410" s="8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</row>
    <row r="411" spans="1:15" ht="15.75" customHeight="1">
      <c r="A411" s="8"/>
      <c r="B411" s="8"/>
      <c r="C411" s="8"/>
      <c r="D411" s="8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</row>
    <row r="412" spans="1:15" ht="15.75" customHeight="1">
      <c r="A412" s="8"/>
      <c r="B412" s="8"/>
      <c r="C412" s="8"/>
      <c r="D412" s="8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</row>
    <row r="413" spans="1:15" ht="15.75" customHeight="1">
      <c r="A413" s="8"/>
      <c r="B413" s="8"/>
      <c r="C413" s="8"/>
      <c r="D413" s="8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</row>
    <row r="414" spans="1:15" ht="15.75" customHeight="1">
      <c r="A414" s="8"/>
      <c r="B414" s="8"/>
      <c r="C414" s="8"/>
      <c r="D414" s="8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</row>
    <row r="415" spans="1:15" ht="15.75" customHeight="1">
      <c r="A415" s="8"/>
      <c r="B415" s="8"/>
      <c r="C415" s="8"/>
      <c r="D415" s="8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</row>
    <row r="416" spans="1:15" ht="15.75" customHeight="1">
      <c r="A416" s="8"/>
      <c r="B416" s="8"/>
      <c r="C416" s="8"/>
      <c r="D416" s="8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</row>
    <row r="417" spans="1:15" ht="15.75" customHeight="1">
      <c r="A417" s="8"/>
      <c r="B417" s="8"/>
      <c r="C417" s="8"/>
      <c r="D417" s="8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</row>
    <row r="418" spans="1:15" ht="15.75" customHeight="1">
      <c r="A418" s="8"/>
      <c r="B418" s="8"/>
      <c r="C418" s="8"/>
      <c r="D418" s="8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</row>
    <row r="419" spans="1:15" ht="15.75" customHeight="1"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</row>
    <row r="420" spans="1:15" ht="15.75" customHeight="1"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</row>
    <row r="421" spans="1:15" ht="15.75" customHeight="1"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</row>
    <row r="422" spans="1:15" ht="15.75" customHeight="1"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</row>
    <row r="423" spans="1:15" ht="15.75" customHeight="1"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</row>
    <row r="424" spans="1:15" ht="15.75" customHeight="1"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</row>
    <row r="425" spans="1:15" ht="15.75" customHeight="1"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</row>
    <row r="426" spans="1:15" ht="15.75" customHeight="1"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</row>
    <row r="427" spans="1:15" ht="15.75" customHeight="1"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</row>
    <row r="428" spans="1:15" ht="15.75" customHeight="1"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</row>
    <row r="429" spans="1:15" ht="15.75" customHeight="1"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</row>
    <row r="430" spans="1:15" ht="15.75" customHeight="1"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</row>
    <row r="431" spans="1:15" ht="15.75" customHeight="1"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</row>
    <row r="432" spans="1:15" ht="15.75" customHeight="1"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</row>
    <row r="433" spans="5:15" ht="15.75" customHeight="1"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</row>
    <row r="434" spans="5:15" ht="15.75" customHeight="1"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</row>
    <row r="435" spans="5:15" ht="15.75" customHeight="1"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</row>
    <row r="436" spans="5:15" ht="15.75" customHeight="1"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</row>
    <row r="437" spans="5:15" ht="15.75" customHeight="1"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</row>
    <row r="438" spans="5:15" ht="15.75" customHeight="1"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</row>
    <row r="439" spans="5:15" ht="15.75" customHeight="1"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</row>
    <row r="440" spans="5:15" ht="15.75" customHeight="1"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</row>
    <row r="441" spans="5:15" ht="15.75" customHeight="1"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</row>
    <row r="442" spans="5:15" ht="15.75" customHeight="1"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</row>
    <row r="443" spans="5:15" ht="15.75" customHeight="1"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</row>
    <row r="444" spans="5:15" ht="15.75" customHeight="1"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</row>
    <row r="445" spans="5:15" ht="15.75" customHeight="1"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</row>
    <row r="446" spans="5:15" ht="15.75" customHeight="1"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</row>
    <row r="447" spans="5:15" ht="15.75" customHeight="1"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</row>
    <row r="448" spans="5:15" ht="15.75" customHeight="1"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</row>
    <row r="449" spans="5:15" ht="15.75" customHeight="1"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</row>
    <row r="450" spans="5:15" ht="15.75" customHeight="1"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</row>
    <row r="451" spans="5:15" ht="15.75" customHeight="1"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</row>
    <row r="452" spans="5:15" ht="15.75" customHeight="1"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</row>
    <row r="453" spans="5:15" ht="15.75" customHeight="1"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</row>
    <row r="454" spans="5:15" ht="15.75" customHeight="1"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</row>
    <row r="455" spans="5:15" ht="15.75" customHeight="1"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</row>
    <row r="456" spans="5:15" ht="15.75" customHeight="1"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</row>
    <row r="457" spans="5:15" ht="15.75" customHeight="1"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</row>
    <row r="458" spans="5:15" ht="15.75" customHeight="1"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</row>
    <row r="459" spans="5:15" ht="15.75" customHeight="1"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</row>
    <row r="460" spans="5:15" ht="15.75" customHeight="1"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</row>
    <row r="461" spans="5:15" ht="15.75" customHeight="1"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</row>
    <row r="462" spans="5:15" ht="15.75" customHeight="1"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</row>
    <row r="463" spans="5:15" ht="15.75" customHeight="1"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</row>
    <row r="464" spans="5:15" ht="15.75" customHeight="1"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</row>
    <row r="465" spans="5:15" ht="15.75" customHeight="1"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</row>
    <row r="466" spans="5:15" ht="15.75" customHeight="1"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</row>
    <row r="467" spans="5:15" ht="15.75" customHeight="1"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</row>
    <row r="468" spans="5:15" ht="15.75" customHeight="1"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</row>
    <row r="469" spans="5:15" ht="15.75" customHeight="1"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</row>
    <row r="470" spans="5:15" ht="15.75" customHeight="1"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</row>
    <row r="471" spans="5:15" ht="15.75" customHeight="1"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</row>
    <row r="472" spans="5:15" ht="15.75" customHeight="1"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</row>
    <row r="473" spans="5:15" ht="15.75" customHeight="1"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</row>
    <row r="474" spans="5:15" ht="15.75" customHeight="1"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</row>
    <row r="475" spans="5:15" ht="15.75" customHeight="1"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</row>
    <row r="476" spans="5:15" ht="15.75" customHeight="1"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</row>
    <row r="477" spans="5:15" ht="15.75" customHeight="1"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</row>
    <row r="478" spans="5:15" ht="15.75" customHeight="1"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</row>
    <row r="479" spans="5:15" ht="15.75" customHeight="1"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</row>
    <row r="480" spans="5:15" ht="15.75" customHeight="1"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</row>
    <row r="481" spans="5:15" ht="15.75" customHeight="1"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</row>
    <row r="482" spans="5:15" ht="15.75" customHeight="1"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</row>
    <row r="483" spans="5:15" ht="15.75" customHeight="1"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</row>
    <row r="484" spans="5:15" ht="15.75" customHeight="1"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</row>
    <row r="485" spans="5:15" ht="15.75" customHeight="1"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</row>
    <row r="486" spans="5:15" ht="15.75" customHeight="1"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</row>
    <row r="487" spans="5:15" ht="15.75" customHeight="1"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</row>
    <row r="488" spans="5:15" ht="15.75" customHeight="1"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</row>
    <row r="489" spans="5:15" ht="15.75" customHeight="1"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</row>
    <row r="490" spans="5:15" ht="15.75" customHeight="1"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</row>
    <row r="491" spans="5:15" ht="15.75" customHeight="1"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</row>
    <row r="492" spans="5:15" ht="15.75" customHeight="1"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</row>
    <row r="493" spans="5:15" ht="15.75" customHeight="1"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</row>
    <row r="494" spans="5:15" ht="15.75" customHeight="1"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</row>
    <row r="495" spans="5:15" ht="15.75" customHeight="1"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</row>
    <row r="496" spans="5:15" ht="15.75" customHeight="1"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</row>
    <row r="497" spans="5:15" ht="15.75" customHeight="1"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</row>
    <row r="498" spans="5:15" ht="15.75" customHeight="1"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</row>
    <row r="499" spans="5:15" ht="15.75" customHeight="1"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</row>
    <row r="500" spans="5:15" ht="15.75" customHeight="1"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</row>
    <row r="501" spans="5:15" ht="15.75" customHeight="1"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</row>
    <row r="502" spans="5:15" ht="15.75" customHeight="1"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</row>
    <row r="503" spans="5:15" ht="15.75" customHeight="1"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</row>
    <row r="504" spans="5:15" ht="15.75" customHeight="1"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</row>
    <row r="505" spans="5:15" ht="15.75" customHeight="1"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</row>
    <row r="506" spans="5:15" ht="15.75" customHeight="1"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</row>
    <row r="507" spans="5:15" ht="15.75" customHeight="1"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</row>
    <row r="508" spans="5:15" ht="15.75" customHeight="1"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</row>
    <row r="509" spans="5:15" ht="15.75" customHeight="1"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</row>
    <row r="510" spans="5:15" ht="15.75" customHeight="1"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</row>
    <row r="511" spans="5:15" ht="15.75" customHeight="1"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</row>
    <row r="512" spans="5:15" ht="15.75" customHeight="1"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</row>
    <row r="513" spans="5:15" ht="15.75" customHeight="1"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</row>
    <row r="514" spans="5:15" ht="15.75" customHeight="1"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</row>
    <row r="515" spans="5:15" ht="15.75" customHeight="1"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</row>
    <row r="516" spans="5:15" ht="15.75" customHeight="1"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</row>
    <row r="517" spans="5:15" ht="15.75" customHeight="1"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</row>
    <row r="518" spans="5:15" ht="15.75" customHeight="1"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</row>
    <row r="519" spans="5:15" ht="15.75" customHeight="1"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</row>
    <row r="520" spans="5:15" ht="15.75" customHeight="1"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</row>
    <row r="521" spans="5:15" ht="15.75" customHeight="1"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</row>
    <row r="522" spans="5:15" ht="15.75" customHeight="1"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</row>
    <row r="523" spans="5:15" ht="15.75" customHeight="1"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</row>
    <row r="524" spans="5:15" ht="15.75" customHeight="1"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</row>
    <row r="525" spans="5:15" ht="15.75" customHeight="1"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</row>
    <row r="526" spans="5:15" ht="15.75" customHeight="1"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</row>
    <row r="527" spans="5:15" ht="15.75" customHeight="1"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</row>
    <row r="528" spans="5:15" ht="15.75" customHeight="1"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</row>
    <row r="529" spans="5:15" ht="15.75" customHeight="1"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</row>
    <row r="530" spans="5:15" ht="15.75" customHeight="1"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</row>
    <row r="531" spans="5:15" ht="15.75" customHeight="1"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</row>
    <row r="532" spans="5:15" ht="15.75" customHeight="1"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</row>
    <row r="533" spans="5:15" ht="15.75" customHeight="1"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</row>
    <row r="534" spans="5:15" ht="15.75" customHeight="1"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</row>
    <row r="535" spans="5:15" ht="15.75" customHeight="1"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</row>
    <row r="536" spans="5:15" ht="15.75" customHeight="1"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</row>
    <row r="537" spans="5:15" ht="15.75" customHeight="1"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</row>
    <row r="538" spans="5:15" ht="15.75" customHeight="1"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</row>
    <row r="539" spans="5:15" ht="15.75" customHeight="1"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</row>
    <row r="540" spans="5:15" ht="15.75" customHeight="1"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</row>
    <row r="541" spans="5:15" ht="15.75" customHeight="1"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</row>
    <row r="542" spans="5:15" ht="15.75" customHeight="1"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</row>
    <row r="543" spans="5:15" ht="15.75" customHeight="1"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</row>
    <row r="544" spans="5:15" ht="15.75" customHeight="1"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</row>
    <row r="545" spans="5:15" ht="15.75" customHeight="1"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</row>
    <row r="546" spans="5:15" ht="15.75" customHeight="1"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</row>
    <row r="547" spans="5:15" ht="15.75" customHeight="1"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</row>
    <row r="548" spans="5:15" ht="15.75" customHeight="1"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</row>
    <row r="549" spans="5:15" ht="15.75" customHeight="1"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</row>
    <row r="550" spans="5:15" ht="15.75" customHeight="1"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</row>
    <row r="551" spans="5:15" ht="15.75" customHeight="1"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</row>
    <row r="552" spans="5:15" ht="15.75" customHeight="1"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</row>
    <row r="553" spans="5:15" ht="15.75" customHeight="1"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</row>
    <row r="554" spans="5:15" ht="15.75" customHeight="1"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</row>
    <row r="555" spans="5:15" ht="15.75" customHeight="1"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</row>
    <row r="556" spans="5:15" ht="15.75" customHeight="1"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</row>
    <row r="557" spans="5:15" ht="15.75" customHeight="1"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</row>
    <row r="558" spans="5:15" ht="15.75" customHeight="1"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</row>
    <row r="559" spans="5:15" ht="15.75" customHeight="1"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</row>
    <row r="560" spans="5:15" ht="15.75" customHeight="1"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</row>
    <row r="561" spans="5:15" ht="15.75" customHeight="1"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</row>
    <row r="562" spans="5:15" ht="15.75" customHeight="1"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</row>
    <row r="563" spans="5:15" ht="15.75" customHeight="1"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</row>
    <row r="564" spans="5:15" ht="15.75" customHeight="1"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</row>
    <row r="565" spans="5:15" ht="15.75" customHeight="1"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</row>
    <row r="566" spans="5:15" ht="15.75" customHeight="1"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</row>
    <row r="567" spans="5:15" ht="15.75" customHeight="1"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</row>
    <row r="568" spans="5:15" ht="15.75" customHeight="1"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</row>
    <row r="569" spans="5:15" ht="15.75" customHeight="1"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</row>
    <row r="570" spans="5:15" ht="15.75" customHeight="1"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</row>
    <row r="571" spans="5:15" ht="15.75" customHeight="1"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</row>
    <row r="572" spans="5:15" ht="15.75" customHeight="1"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</row>
    <row r="573" spans="5:15" ht="15.75" customHeight="1"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</row>
    <row r="574" spans="5:15" ht="15.75" customHeight="1"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</row>
    <row r="575" spans="5:15" ht="15.75" customHeight="1"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</row>
    <row r="576" spans="5:15" ht="15.75" customHeight="1"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</row>
    <row r="577" spans="5:15" ht="15.75" customHeight="1"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</row>
    <row r="578" spans="5:15" ht="15.75" customHeight="1"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</row>
    <row r="579" spans="5:15" ht="15.75" customHeight="1"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</row>
    <row r="580" spans="5:15" ht="15.75" customHeight="1"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</row>
    <row r="581" spans="5:15" ht="15.75" customHeight="1"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</row>
    <row r="582" spans="5:15" ht="15.75" customHeight="1"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</row>
    <row r="583" spans="5:15" ht="15.75" customHeight="1"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</row>
    <row r="584" spans="5:15" ht="15.75" customHeight="1"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</row>
    <row r="585" spans="5:15" ht="15.75" customHeight="1"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</row>
    <row r="586" spans="5:15" ht="15.75" customHeight="1"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</row>
    <row r="587" spans="5:15" ht="15.75" customHeight="1"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</row>
    <row r="588" spans="5:15" ht="15.75" customHeight="1"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</row>
    <row r="589" spans="5:15" ht="15.75" customHeight="1"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</row>
    <row r="590" spans="5:15" ht="15.75" customHeight="1"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</row>
    <row r="591" spans="5:15" ht="15.75" customHeight="1"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</row>
    <row r="592" spans="5:15" ht="15.75" customHeight="1"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</row>
    <row r="593" spans="5:15" ht="15.75" customHeight="1"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</row>
    <row r="594" spans="5:15" ht="15.75" customHeight="1"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</row>
    <row r="595" spans="5:15" ht="15.75" customHeight="1"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</row>
    <row r="596" spans="5:15" ht="15.75" customHeight="1"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</row>
    <row r="597" spans="5:15" ht="15.75" customHeight="1"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</row>
    <row r="598" spans="5:15" ht="15.75" customHeight="1"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</row>
    <row r="599" spans="5:15" ht="15.75" customHeight="1"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</row>
    <row r="600" spans="5:15" ht="15.75" customHeight="1"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</row>
    <row r="601" spans="5:15" ht="15.75" customHeight="1"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</row>
    <row r="602" spans="5:15" ht="15.75" customHeight="1"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</row>
    <row r="603" spans="5:15" ht="15.75" customHeight="1"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</row>
    <row r="604" spans="5:15" ht="15.75" customHeight="1"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</row>
    <row r="605" spans="5:15" ht="15.75" customHeight="1"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</row>
    <row r="606" spans="5:15" ht="15.75" customHeight="1"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</row>
    <row r="607" spans="5:15" ht="15.75" customHeight="1"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</row>
    <row r="608" spans="5:15" ht="15.75" customHeight="1"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</row>
    <row r="609" spans="5:15" ht="15.75" customHeight="1"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</row>
    <row r="610" spans="5:15" ht="15.75" customHeight="1"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</row>
    <row r="611" spans="5:15" ht="15.75" customHeight="1"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</row>
    <row r="612" spans="5:15" ht="15.75" customHeight="1"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</row>
    <row r="613" spans="5:15" ht="15.75" customHeight="1"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</row>
    <row r="614" spans="5:15" ht="15.75" customHeight="1"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</row>
    <row r="615" spans="5:15" ht="15.75" customHeight="1"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</row>
    <row r="616" spans="5:15" ht="15.75" customHeight="1"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</row>
    <row r="617" spans="5:15" ht="15.75" customHeight="1"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</row>
    <row r="618" spans="5:15" ht="15.75" customHeight="1"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</row>
    <row r="619" spans="5:15" ht="15.75" customHeight="1"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</row>
    <row r="620" spans="5:15" ht="15.75" customHeight="1"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</row>
    <row r="621" spans="5:15" ht="15.75" customHeight="1"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</row>
    <row r="622" spans="5:15" ht="15.75" customHeight="1"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</row>
    <row r="623" spans="5:15" ht="15.75" customHeight="1"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</row>
    <row r="624" spans="5:15" ht="15.75" customHeight="1"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</row>
    <row r="625" spans="5:15" ht="15.75" customHeight="1"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</row>
    <row r="626" spans="5:15" ht="15.75" customHeight="1"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</row>
    <row r="627" spans="5:15" ht="15.75" customHeight="1"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</row>
    <row r="628" spans="5:15" ht="15.75" customHeight="1"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</row>
    <row r="629" spans="5:15" ht="15.75" customHeight="1"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</row>
    <row r="630" spans="5:15" ht="15.75" customHeight="1"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</row>
    <row r="631" spans="5:15" ht="15.75" customHeight="1"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</row>
    <row r="632" spans="5:15" ht="15.75" customHeight="1"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</row>
    <row r="633" spans="5:15" ht="15.75" customHeight="1"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</row>
    <row r="634" spans="5:15" ht="15.75" customHeight="1"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</row>
    <row r="635" spans="5:15" ht="15.75" customHeight="1"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</row>
    <row r="636" spans="5:15" ht="15.75" customHeight="1"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</row>
    <row r="637" spans="5:15" ht="15.75" customHeight="1"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</row>
    <row r="638" spans="5:15" ht="15.75" customHeight="1"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</row>
    <row r="639" spans="5:15" ht="15.75" customHeight="1"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</row>
    <row r="640" spans="5:15" ht="15.75" customHeight="1"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</row>
    <row r="641" spans="5:15" ht="15.75" customHeight="1"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</row>
    <row r="642" spans="5:15" ht="15.75" customHeight="1"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</row>
    <row r="643" spans="5:15" ht="15.75" customHeight="1"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</row>
    <row r="644" spans="5:15" ht="15.75" customHeight="1"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</row>
    <row r="645" spans="5:15" ht="15.75" customHeight="1"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</row>
    <row r="646" spans="5:15" ht="15.75" customHeight="1"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</row>
    <row r="647" spans="5:15" ht="15.75" customHeight="1"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</row>
    <row r="648" spans="5:15" ht="15.75" customHeight="1"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</row>
    <row r="649" spans="5:15" ht="15.75" customHeight="1"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</row>
    <row r="650" spans="5:15" ht="15.75" customHeight="1"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</row>
    <row r="651" spans="5:15" ht="15.75" customHeight="1"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</row>
    <row r="652" spans="5:15" ht="15.75" customHeight="1"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</row>
    <row r="653" spans="5:15" ht="15.75" customHeight="1"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</row>
    <row r="654" spans="5:15" ht="15.75" customHeight="1"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</row>
    <row r="655" spans="5:15" ht="15.75" customHeight="1"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</row>
    <row r="656" spans="5:15" ht="15.75" customHeight="1"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</row>
    <row r="657" spans="5:15" ht="15.75" customHeight="1"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</row>
    <row r="658" spans="5:15" ht="15.75" customHeight="1"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</row>
    <row r="659" spans="5:15" ht="15.75" customHeight="1"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</row>
    <row r="660" spans="5:15" ht="15.75" customHeight="1"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</row>
    <row r="661" spans="5:15" ht="15.75" customHeight="1"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</row>
    <row r="662" spans="5:15" ht="15.75" customHeight="1"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</row>
    <row r="663" spans="5:15" ht="15.75" customHeight="1"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</row>
    <row r="664" spans="5:15" ht="15.75" customHeight="1"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</row>
    <row r="665" spans="5:15" ht="15.75" customHeight="1"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</row>
    <row r="666" spans="5:15" ht="15.75" customHeight="1"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</row>
    <row r="667" spans="5:15" ht="15.75" customHeight="1"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</row>
    <row r="668" spans="5:15" ht="15.75" customHeight="1"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</row>
    <row r="669" spans="5:15" ht="15.75" customHeight="1"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</row>
    <row r="670" spans="5:15" ht="15.75" customHeight="1"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</row>
    <row r="671" spans="5:15" ht="15.75" customHeight="1"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</row>
    <row r="672" spans="5:15" ht="15.75" customHeight="1"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</row>
    <row r="673" spans="5:15" ht="15.75" customHeight="1"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</row>
    <row r="674" spans="5:15" ht="15.75" customHeight="1"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</row>
    <row r="675" spans="5:15" ht="15.75" customHeight="1"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</row>
    <row r="676" spans="5:15" ht="15.75" customHeight="1"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</row>
    <row r="677" spans="5:15" ht="15.75" customHeight="1"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</row>
    <row r="678" spans="5:15" ht="15.75" customHeight="1"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</row>
    <row r="679" spans="5:15" ht="15.75" customHeight="1"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</row>
    <row r="680" spans="5:15" ht="15.75" customHeight="1"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</row>
    <row r="681" spans="5:15" ht="15.75" customHeight="1"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</row>
    <row r="682" spans="5:15" ht="15.75" customHeight="1"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</row>
    <row r="683" spans="5:15" ht="15.75" customHeight="1"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</row>
    <row r="684" spans="5:15" ht="15.75" customHeight="1"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</row>
    <row r="685" spans="5:15" ht="15.75" customHeight="1"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</row>
    <row r="686" spans="5:15" ht="15.75" customHeight="1"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</row>
    <row r="687" spans="5:15" ht="15.75" customHeight="1"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</row>
    <row r="688" spans="5:15" ht="15.75" customHeight="1"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</row>
    <row r="689" spans="5:15" ht="15.75" customHeight="1"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</row>
    <row r="690" spans="5:15" ht="15.75" customHeight="1"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</row>
    <row r="691" spans="5:15" ht="15.75" customHeight="1"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</row>
    <row r="692" spans="5:15" ht="15.75" customHeight="1"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</row>
    <row r="693" spans="5:15" ht="15.75" customHeight="1"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</row>
    <row r="694" spans="5:15" ht="15.75" customHeight="1"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</row>
    <row r="695" spans="5:15" ht="15.75" customHeight="1"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</row>
    <row r="696" spans="5:15" ht="15.75" customHeight="1"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</row>
    <row r="697" spans="5:15" ht="15.75" customHeight="1"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</row>
    <row r="698" spans="5:15" ht="15.75" customHeight="1"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</row>
    <row r="699" spans="5:15" ht="15.75" customHeight="1"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</row>
    <row r="700" spans="5:15" ht="15.75" customHeight="1"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</row>
    <row r="701" spans="5:15" ht="15.75" customHeight="1"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</row>
    <row r="702" spans="5:15" ht="15.75" customHeight="1"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</row>
    <row r="703" spans="5:15" ht="15.75" customHeight="1"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</row>
    <row r="704" spans="5:15" ht="15.75" customHeight="1"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</row>
    <row r="705" spans="5:15" ht="15.75" customHeight="1"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</row>
    <row r="706" spans="5:15" ht="15.75" customHeight="1"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</row>
    <row r="707" spans="5:15" ht="15.75" customHeight="1"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</row>
    <row r="708" spans="5:15" ht="15.75" customHeight="1"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</row>
    <row r="709" spans="5:15" ht="15.75" customHeight="1"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</row>
    <row r="710" spans="5:15" ht="15.75" customHeight="1"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</row>
    <row r="711" spans="5:15" ht="15.75" customHeight="1"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</row>
    <row r="712" spans="5:15" ht="15.75" customHeight="1"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</row>
    <row r="713" spans="5:15" ht="15.75" customHeight="1"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</row>
    <row r="714" spans="5:15" ht="15.75" customHeight="1"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</row>
    <row r="715" spans="5:15" ht="15.75" customHeight="1"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</row>
    <row r="716" spans="5:15" ht="15.75" customHeight="1"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</row>
    <row r="717" spans="5:15" ht="15.75" customHeight="1"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</row>
    <row r="718" spans="5:15" ht="15.75" customHeight="1"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</row>
    <row r="719" spans="5:15" ht="15.75" customHeight="1"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</row>
    <row r="720" spans="5:15" ht="15.75" customHeight="1"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</row>
    <row r="721" spans="5:15" ht="15.75" customHeight="1"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</row>
    <row r="722" spans="5:15" ht="15.75" customHeight="1"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</row>
    <row r="723" spans="5:15" ht="15.75" customHeight="1"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</row>
    <row r="724" spans="5:15" ht="15.75" customHeight="1"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</row>
    <row r="725" spans="5:15" ht="15.75" customHeight="1"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</row>
    <row r="726" spans="5:15" ht="15.75" customHeight="1"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</row>
    <row r="727" spans="5:15" ht="15.75" customHeight="1"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</row>
    <row r="728" spans="5:15" ht="15.75" customHeight="1"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</row>
    <row r="729" spans="5:15" ht="15.75" customHeight="1"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</row>
    <row r="730" spans="5:15" ht="15.75" customHeight="1"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</row>
    <row r="731" spans="5:15" ht="15.75" customHeight="1"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</row>
    <row r="732" spans="5:15" ht="15.75" customHeight="1"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</row>
    <row r="733" spans="5:15" ht="15.75" customHeight="1"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</row>
    <row r="734" spans="5:15" ht="15.75" customHeight="1"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</row>
    <row r="735" spans="5:15" ht="15.75" customHeight="1"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</row>
    <row r="736" spans="5:15" ht="15.75" customHeight="1"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</row>
    <row r="737" spans="5:15" ht="15.75" customHeight="1"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</row>
    <row r="738" spans="5:15" ht="15.75" customHeight="1"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</row>
    <row r="739" spans="5:15" ht="15.75" customHeight="1"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</row>
    <row r="740" spans="5:15" ht="15.75" customHeight="1"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</row>
    <row r="741" spans="5:15" ht="15.75" customHeight="1"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</row>
    <row r="742" spans="5:15" ht="15.75" customHeight="1"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</row>
    <row r="743" spans="5:15" ht="15.75" customHeight="1"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</row>
    <row r="744" spans="5:15" ht="15.75" customHeight="1"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</row>
    <row r="745" spans="5:15" ht="15.75" customHeight="1"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</row>
    <row r="746" spans="5:15" ht="15.75" customHeight="1"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</row>
    <row r="747" spans="5:15" ht="15.75" customHeight="1"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</row>
    <row r="748" spans="5:15" ht="15.75" customHeight="1"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</row>
    <row r="749" spans="5:15" ht="15.75" customHeight="1"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</row>
    <row r="750" spans="5:15" ht="15.75" customHeight="1"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</row>
    <row r="751" spans="5:15" ht="15.75" customHeight="1"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</row>
    <row r="752" spans="5:15" ht="15.75" customHeight="1"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</row>
    <row r="753" spans="5:15" ht="15.75" customHeight="1"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</row>
    <row r="754" spans="5:15" ht="15.75" customHeight="1"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</row>
    <row r="755" spans="5:15" ht="15.75" customHeight="1"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</row>
    <row r="756" spans="5:15" ht="15.75" customHeight="1"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</row>
    <row r="757" spans="5:15" ht="15.75" customHeight="1"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</row>
    <row r="758" spans="5:15" ht="15.75" customHeight="1"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</row>
    <row r="759" spans="5:15" ht="15.75" customHeight="1"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</row>
    <row r="760" spans="5:15" ht="15.75" customHeight="1"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</row>
    <row r="761" spans="5:15" ht="15.75" customHeight="1"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</row>
    <row r="762" spans="5:15" ht="15.75" customHeight="1"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</row>
    <row r="763" spans="5:15" ht="15.75" customHeight="1"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</row>
    <row r="764" spans="5:15" ht="15.75" customHeight="1"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</row>
    <row r="765" spans="5:15" ht="15.75" customHeight="1"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</row>
    <row r="766" spans="5:15" ht="15.75" customHeight="1"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</row>
    <row r="767" spans="5:15" ht="15.75" customHeight="1"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</row>
    <row r="768" spans="5:15" ht="15.75" customHeight="1"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</row>
    <row r="769" spans="5:15" ht="15.75" customHeight="1"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</row>
    <row r="770" spans="5:15" ht="15.75" customHeight="1"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</row>
    <row r="771" spans="5:15" ht="15.75" customHeight="1"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</row>
    <row r="772" spans="5:15" ht="15.75" customHeight="1"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</row>
    <row r="773" spans="5:15" ht="15.75" customHeight="1"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</row>
    <row r="774" spans="5:15" ht="15.75" customHeight="1"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</row>
    <row r="775" spans="5:15" ht="15.75" customHeight="1"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</row>
    <row r="776" spans="5:15" ht="15.75" customHeight="1"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</row>
    <row r="777" spans="5:15" ht="15.75" customHeight="1"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</row>
    <row r="778" spans="5:15" ht="15.75" customHeight="1"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</row>
    <row r="779" spans="5:15" ht="15.75" customHeight="1"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</row>
    <row r="780" spans="5:15" ht="15.75" customHeight="1"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</row>
    <row r="781" spans="5:15" ht="15.75" customHeight="1"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</row>
    <row r="782" spans="5:15" ht="15.75" customHeight="1"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</row>
    <row r="783" spans="5:15" ht="15.75" customHeight="1"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</row>
    <row r="784" spans="5:15" ht="15.75" customHeight="1"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</row>
    <row r="785" spans="5:15" ht="15.75" customHeight="1"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</row>
    <row r="786" spans="5:15" ht="15.75" customHeight="1"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</row>
    <row r="787" spans="5:15" ht="15.75" customHeight="1"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</row>
    <row r="788" spans="5:15" ht="15.75" customHeight="1"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</row>
    <row r="789" spans="5:15" ht="15.75" customHeight="1"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</row>
    <row r="790" spans="5:15" ht="15.75" customHeight="1"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</row>
    <row r="791" spans="5:15" ht="15.75" customHeight="1"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</row>
    <row r="792" spans="5:15" ht="15.75" customHeight="1"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</row>
    <row r="793" spans="5:15" ht="15.75" customHeight="1"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</row>
    <row r="794" spans="5:15" ht="15.75" customHeight="1"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</row>
    <row r="795" spans="5:15" ht="15.75" customHeight="1"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</row>
    <row r="796" spans="5:15" ht="15.75" customHeight="1"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</row>
    <row r="797" spans="5:15" ht="15.75" customHeight="1"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</row>
    <row r="798" spans="5:15" ht="15.75" customHeight="1"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</row>
    <row r="799" spans="5:15" ht="15.75" customHeight="1"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</row>
    <row r="800" spans="5:15" ht="15.75" customHeight="1"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</row>
    <row r="801" spans="5:15" ht="15.75" customHeight="1"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</row>
    <row r="802" spans="5:15" ht="15.75" customHeight="1"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</row>
    <row r="803" spans="5:15" ht="15.75" customHeight="1"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</row>
    <row r="804" spans="5:15" ht="15.75" customHeight="1"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</row>
    <row r="805" spans="5:15" ht="15.75" customHeight="1"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</row>
    <row r="806" spans="5:15" ht="15.75" customHeight="1"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</row>
    <row r="807" spans="5:15" ht="15.75" customHeight="1"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</row>
    <row r="808" spans="5:15" ht="15.75" customHeight="1"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</row>
    <row r="809" spans="5:15" ht="15.75" customHeight="1"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</row>
    <row r="810" spans="5:15" ht="15.75" customHeight="1"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</row>
    <row r="811" spans="5:15" ht="15.75" customHeight="1"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</row>
    <row r="812" spans="5:15" ht="15.75" customHeight="1"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</row>
    <row r="813" spans="5:15" ht="15.75" customHeight="1"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</row>
    <row r="814" spans="5:15" ht="15.75" customHeight="1"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</row>
    <row r="815" spans="5:15" ht="15.75" customHeight="1"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</row>
    <row r="816" spans="5:15" ht="15.75" customHeight="1"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</row>
    <row r="817" spans="5:15" ht="15.75" customHeight="1"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</row>
    <row r="818" spans="5:15" ht="15.75" customHeight="1"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</row>
    <row r="819" spans="5:15" ht="15.75" customHeight="1"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</row>
    <row r="820" spans="5:15" ht="15.75" customHeight="1"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</row>
    <row r="821" spans="5:15" ht="15.75" customHeight="1"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</row>
    <row r="822" spans="5:15" ht="15.75" customHeight="1"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</row>
    <row r="823" spans="5:15" ht="15.75" customHeight="1"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</row>
    <row r="824" spans="5:15" ht="15.75" customHeight="1"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</row>
    <row r="825" spans="5:15" ht="15.75" customHeight="1"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</row>
    <row r="826" spans="5:15" ht="15.75" customHeight="1"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</row>
    <row r="827" spans="5:15" ht="15.75" customHeight="1"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</row>
    <row r="828" spans="5:15" ht="15.75" customHeight="1"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</row>
    <row r="829" spans="5:15" ht="15.75" customHeight="1"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</row>
    <row r="830" spans="5:15" ht="15.75" customHeight="1"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</row>
    <row r="831" spans="5:15" ht="15.75" customHeight="1"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</row>
    <row r="832" spans="5:15" ht="15.75" customHeight="1"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</row>
    <row r="833" spans="5:15" ht="15.75" customHeight="1"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</row>
    <row r="834" spans="5:15" ht="15.75" customHeight="1"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</row>
    <row r="835" spans="5:15" ht="15.75" customHeight="1"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</row>
    <row r="836" spans="5:15" ht="15.75" customHeight="1"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</row>
    <row r="837" spans="5:15" ht="15.75" customHeight="1"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</row>
    <row r="838" spans="5:15" ht="15.75" customHeight="1"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</row>
    <row r="839" spans="5:15" ht="15.75" customHeight="1"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</row>
    <row r="840" spans="5:15" ht="15.75" customHeight="1"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</row>
    <row r="841" spans="5:15" ht="15.75" customHeight="1"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</row>
    <row r="842" spans="5:15" ht="15.75" customHeight="1"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</row>
    <row r="843" spans="5:15" ht="15.75" customHeight="1"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</row>
    <row r="844" spans="5:15" ht="15.75" customHeight="1"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</row>
    <row r="845" spans="5:15" ht="15.75" customHeight="1"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</row>
    <row r="846" spans="5:15" ht="15.75" customHeight="1"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</row>
    <row r="847" spans="5:15" ht="15.75" customHeight="1"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</row>
    <row r="848" spans="5:15" ht="15.75" customHeight="1"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</row>
    <row r="849" spans="5:15" ht="15.75" customHeight="1"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</row>
    <row r="850" spans="5:15" ht="15.75" customHeight="1"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</row>
    <row r="851" spans="5:15" ht="15.75" customHeight="1"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</row>
    <row r="852" spans="5:15" ht="15.75" customHeight="1"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</row>
    <row r="853" spans="5:15" ht="15.75" customHeight="1"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</row>
    <row r="854" spans="5:15" ht="15.75" customHeight="1"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</row>
    <row r="855" spans="5:15" ht="15.75" customHeight="1"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</row>
    <row r="856" spans="5:15" ht="15.75" customHeight="1"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</row>
    <row r="857" spans="5:15" ht="15.75" customHeight="1"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</row>
    <row r="858" spans="5:15" ht="15.75" customHeight="1"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</row>
    <row r="859" spans="5:15" ht="15.75" customHeight="1"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</row>
    <row r="860" spans="5:15" ht="15.75" customHeight="1"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</row>
    <row r="861" spans="5:15" ht="15.75" customHeight="1"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</row>
    <row r="862" spans="5:15" ht="15.75" customHeight="1"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</row>
    <row r="863" spans="5:15" ht="15.75" customHeight="1"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</row>
    <row r="864" spans="5:15" ht="15.75" customHeight="1"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</row>
    <row r="865" spans="5:15" ht="15.75" customHeight="1"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</row>
    <row r="866" spans="5:15" ht="15.75" customHeight="1"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</row>
    <row r="867" spans="5:15" ht="15.75" customHeight="1"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</row>
    <row r="868" spans="5:15" ht="15.75" customHeight="1"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</row>
    <row r="869" spans="5:15" ht="15.75" customHeight="1"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</row>
    <row r="870" spans="5:15" ht="15.75" customHeight="1"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</row>
    <row r="871" spans="5:15" ht="15.75" customHeight="1"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</row>
    <row r="872" spans="5:15" ht="15.75" customHeight="1"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</row>
    <row r="873" spans="5:15" ht="15.75" customHeight="1"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</row>
    <row r="874" spans="5:15" ht="15.75" customHeight="1"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</row>
    <row r="875" spans="5:15" ht="15.75" customHeight="1"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</row>
    <row r="876" spans="5:15" ht="15.75" customHeight="1"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</row>
    <row r="877" spans="5:15" ht="15.75" customHeight="1"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</row>
    <row r="878" spans="5:15" ht="15.75" customHeight="1"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</row>
    <row r="879" spans="5:15" ht="15.75" customHeight="1"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</row>
    <row r="880" spans="5:15" ht="15.75" customHeight="1"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</row>
    <row r="881" spans="5:15" ht="15.75" customHeight="1"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</row>
    <row r="882" spans="5:15" ht="15.75" customHeight="1"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</row>
    <row r="883" spans="5:15" ht="15.75" customHeight="1"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</row>
    <row r="884" spans="5:15" ht="15.75" customHeight="1"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</row>
    <row r="885" spans="5:15" ht="15.75" customHeight="1"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</row>
    <row r="886" spans="5:15" ht="15.75" customHeight="1"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</row>
    <row r="887" spans="5:15" ht="15.75" customHeight="1"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</row>
    <row r="888" spans="5:15" ht="15.75" customHeight="1"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</row>
    <row r="889" spans="5:15" ht="15.75" customHeight="1"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</row>
    <row r="890" spans="5:15" ht="15.75" customHeight="1"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</row>
    <row r="891" spans="5:15" ht="15.75" customHeight="1"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</row>
    <row r="892" spans="5:15" ht="15.75" customHeight="1"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</row>
    <row r="893" spans="5:15" ht="15.75" customHeight="1"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</row>
    <row r="894" spans="5:15" ht="15.75" customHeight="1"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</row>
    <row r="895" spans="5:15" ht="15.75" customHeight="1"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</row>
    <row r="896" spans="5:15" ht="15.75" customHeight="1"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</row>
    <row r="897" spans="5:15" ht="15.75" customHeight="1"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</row>
    <row r="898" spans="5:15" ht="15.75" customHeight="1"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</row>
    <row r="899" spans="5:15" ht="15.75" customHeight="1"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</row>
    <row r="900" spans="5:15" ht="15.75" customHeight="1"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</row>
    <row r="901" spans="5:15" ht="15.75" customHeight="1"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</row>
    <row r="902" spans="5:15" ht="15.75" customHeight="1"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</row>
    <row r="903" spans="5:15" ht="15.75" customHeight="1"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</row>
    <row r="904" spans="5:15" ht="15.75" customHeight="1"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</row>
    <row r="905" spans="5:15" ht="15.75" customHeight="1"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</row>
    <row r="906" spans="5:15" ht="15.75" customHeight="1"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</row>
    <row r="907" spans="5:15" ht="15.75" customHeight="1"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</row>
    <row r="908" spans="5:15" ht="15.75" customHeight="1"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</row>
    <row r="909" spans="5:15" ht="15.75" customHeight="1"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</row>
    <row r="910" spans="5:15" ht="15.75" customHeight="1"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</row>
    <row r="911" spans="5:15" ht="15.75" customHeight="1"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</row>
    <row r="912" spans="5:15" ht="15.75" customHeight="1"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</row>
    <row r="913" spans="5:15" ht="15.75" customHeight="1"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</row>
    <row r="914" spans="5:15" ht="15.75" customHeight="1"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</row>
    <row r="915" spans="5:15" ht="15.75" customHeight="1"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</row>
    <row r="916" spans="5:15" ht="15.75" customHeight="1"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</row>
    <row r="917" spans="5:15" ht="15.75" customHeight="1"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</row>
    <row r="918" spans="5:15" ht="15.75" customHeight="1"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</row>
    <row r="919" spans="5:15" ht="15.75" customHeight="1"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</row>
    <row r="920" spans="5:15" ht="15.75" customHeight="1"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</row>
    <row r="921" spans="5:15" ht="15.75" customHeight="1"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</row>
    <row r="922" spans="5:15" ht="15.75" customHeight="1"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</row>
    <row r="923" spans="5:15" ht="15.75" customHeight="1"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</row>
    <row r="924" spans="5:15" ht="15.75" customHeight="1"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</row>
    <row r="925" spans="5:15" ht="15.75" customHeight="1"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</row>
    <row r="926" spans="5:15" ht="15.75" customHeight="1"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</row>
    <row r="927" spans="5:15" ht="15.75" customHeight="1"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</row>
    <row r="928" spans="5:15" ht="15.75" customHeight="1"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</row>
    <row r="929" spans="5:15" ht="15.75" customHeight="1"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</row>
    <row r="930" spans="5:15" ht="15.75" customHeight="1"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</row>
    <row r="931" spans="5:15" ht="15.75" customHeight="1"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</row>
    <row r="932" spans="5:15" ht="15.75" customHeight="1"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</row>
    <row r="933" spans="5:15" ht="15.75" customHeight="1"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</row>
    <row r="934" spans="5:15" ht="15.75" customHeight="1"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</row>
    <row r="935" spans="5:15" ht="15.75" customHeight="1"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</row>
    <row r="936" spans="5:15" ht="15.75" customHeight="1"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</row>
    <row r="937" spans="5:15" ht="15.75" customHeight="1"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</row>
    <row r="938" spans="5:15" ht="15.75" customHeight="1"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</row>
    <row r="939" spans="5:15" ht="15.75" customHeight="1"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</row>
    <row r="940" spans="5:15" ht="15.75" customHeight="1"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</row>
    <row r="941" spans="5:15" ht="15.75" customHeight="1"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</row>
    <row r="942" spans="5:15" ht="15.75" customHeight="1"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</row>
    <row r="943" spans="5:15" ht="15.75" customHeight="1"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</row>
    <row r="944" spans="5:15" ht="15.75" customHeight="1"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</row>
    <row r="945" spans="5:15" ht="15.75" customHeight="1"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</row>
    <row r="946" spans="5:15" ht="15.75" customHeight="1"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</row>
    <row r="947" spans="5:15" ht="15.75" customHeight="1"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</row>
    <row r="948" spans="5:15" ht="15.75" customHeight="1"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</row>
    <row r="949" spans="5:15" ht="15.75" customHeight="1"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</row>
    <row r="950" spans="5:15" ht="15.75" customHeight="1"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</row>
    <row r="951" spans="5:15" ht="15.75" customHeight="1"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</row>
    <row r="952" spans="5:15" ht="15.75" customHeight="1"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</row>
    <row r="953" spans="5:15" ht="15.75" customHeight="1"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</row>
    <row r="954" spans="5:15" ht="15.75" customHeight="1"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</row>
    <row r="955" spans="5:15" ht="15.75" customHeight="1"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</row>
    <row r="956" spans="5:15" ht="15.75" customHeight="1"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</row>
    <row r="957" spans="5:15" ht="15.75" customHeight="1"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</row>
    <row r="958" spans="5:15" ht="15.75" customHeight="1"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</row>
    <row r="959" spans="5:15" ht="15.75" customHeight="1"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</row>
    <row r="960" spans="5:15" ht="15.75" customHeight="1"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</row>
    <row r="961" spans="5:15" ht="15.75" customHeight="1"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</row>
    <row r="962" spans="5:15" ht="15.75" customHeight="1"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</row>
    <row r="963" spans="5:15" ht="15.75" customHeight="1"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</row>
    <row r="964" spans="5:15" ht="15.75" customHeight="1"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</row>
    <row r="965" spans="5:15" ht="15.75" customHeight="1"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</row>
    <row r="966" spans="5:15" ht="15.75" customHeight="1"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</row>
    <row r="967" spans="5:15" ht="15.75" customHeight="1"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</row>
    <row r="968" spans="5:15" ht="15.75" customHeight="1"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</row>
    <row r="969" spans="5:15" ht="15.75" customHeight="1"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</row>
    <row r="970" spans="5:15" ht="15.75" customHeight="1"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</row>
    <row r="971" spans="5:15" ht="15.75" customHeight="1"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</row>
    <row r="972" spans="5:15" ht="15.75" customHeight="1"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</row>
    <row r="973" spans="5:15" ht="15.75" customHeight="1"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</row>
    <row r="974" spans="5:15" ht="15.75" customHeight="1"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</row>
  </sheetData>
  <autoFilter ref="E2:E391" xr:uid="{00000000-0009-0000-0000-000001000000}">
    <filterColumn colId="0">
      <filters>
        <filter val="1,034,171,000"/>
        <filter val="1,043,698,000"/>
        <filter val="1,076,873,000"/>
        <filter val="1,164,670,000"/>
        <filter val="1,180,502,000"/>
        <filter val="1,232,928,000"/>
        <filter val="1,245,921,000"/>
        <filter val="1,277,388,000"/>
        <filter val="1,344,522,000"/>
        <filter val="1,350,000"/>
        <filter val="1,365,379,000"/>
        <filter val="1,428,809,000"/>
        <filter val="1,449,182,000"/>
        <filter val="1,480,933,000"/>
        <filter val="1,526,640,000"/>
        <filter val="1,541,229,000"/>
        <filter val="1,566,632,000"/>
        <filter val="1,603,805,000"/>
        <filter val="1,657,302,000"/>
        <filter val="1,669,891,000"/>
        <filter val="1,687,068,000"/>
        <filter val="1,699,137,000"/>
        <filter val="1,732,940,000"/>
        <filter val="1,751,999,000"/>
        <filter val="1,830,952,000"/>
        <filter val="1,989,224,000"/>
        <filter val="101,974,000"/>
        <filter val="105,259,000"/>
        <filter val="11,911,630,000"/>
        <filter val="115,427,000"/>
        <filter val="128,102,000"/>
        <filter val="13,058,000"/>
        <filter val="13,753,000"/>
        <filter val="132,520,000"/>
        <filter val="133,616,000"/>
        <filter val="141,700,000"/>
        <filter val="142,586,000"/>
        <filter val="149,535,000"/>
        <filter val="149,661,000"/>
        <filter val="15,999,000,000"/>
        <filter val="150,874,000"/>
        <filter val="151,391,000"/>
        <filter val="152,404,000"/>
        <filter val="16,103,815,000"/>
        <filter val="16,260,000"/>
        <filter val="16,329,830,000"/>
        <filter val="16,613,026,000"/>
        <filter val="163,912,000"/>
        <filter val="164,154,000"/>
        <filter val="168,876,000"/>
        <filter val="177,838,000"/>
        <filter val="178,817,000"/>
        <filter val="185,718,000"/>
        <filter val="188,583,000"/>
        <filter val="192,794,000"/>
        <filter val="197,270,000"/>
        <filter val="199,165,000"/>
        <filter val="2,084,999,000"/>
        <filter val="2,104,324,000"/>
        <filter val="2,135,000,000"/>
        <filter val="2,249,710,000"/>
        <filter val="2,273,632,000"/>
        <filter val="2,273,672,000"/>
        <filter val="2,329,000,000"/>
        <filter val="2,335,409,000"/>
        <filter val="2,382,888,000"/>
        <filter val="2,420,956,000"/>
        <filter val="2,438,242,000"/>
        <filter val="2,745,619,000"/>
        <filter val="2,962,845,000"/>
        <filter val="204,152,000"/>
        <filter val="209,790,000"/>
        <filter val="21,699,563,000"/>
        <filter val="211,658,000"/>
        <filter val="22,005,908,000"/>
        <filter val="222,064,000"/>
        <filter val="227,478,000"/>
        <filter val="227,776,000"/>
        <filter val="23,685,179,000"/>
        <filter val="24,337,263,000"/>
        <filter val="24,338,039,000"/>
        <filter val="25,201,596,000"/>
        <filter val="262,567,000"/>
        <filter val="264,576,000"/>
        <filter val="265,289,000"/>
        <filter val="266,495,000"/>
        <filter val="27,580,190"/>
        <filter val="289,651,000"/>
        <filter val="29,290,999,000"/>
        <filter val="3,037,293,820"/>
        <filter val="3,658,154,000"/>
        <filter val="3,907,000"/>
        <filter val="301,273,000"/>
        <filter val="307,309,000"/>
        <filter val="31,139,000"/>
        <filter val="32,302,000,000"/>
        <filter val="324,624,000"/>
        <filter val="334,533,000"/>
        <filter val="344,151,000"/>
        <filter val="35,530,305,000"/>
        <filter val="36,006,000"/>
        <filter val="367,173,000"/>
        <filter val="38,996,000"/>
        <filter val="387,887,000"/>
        <filter val="4,235,669,000"/>
        <filter val="4,359,885,000"/>
        <filter val="4,750,000,000"/>
        <filter val="4,977,576,000"/>
        <filter val="402,385,000"/>
        <filter val="419,489,000"/>
        <filter val="431,237,000"/>
        <filter val="44,593,000"/>
        <filter val="440,391,000"/>
        <filter val="443,594,000"/>
        <filter val="449,367,000"/>
        <filter val="449,520,000"/>
        <filter val="459,719,000"/>
        <filter val="46,145,000,000"/>
        <filter val="461,909,000"/>
        <filter val="470,083,000"/>
        <filter val="497,394,000"/>
        <filter val="5,072,919,000"/>
        <filter val="5,193,175,000"/>
        <filter val="5,314,000"/>
        <filter val="5,479,000"/>
        <filter val="5,759,621,000"/>
        <filter val="5,842,619,000"/>
        <filter val="5,880,727,000"/>
        <filter val="506,571,000"/>
        <filter val="51,670,000"/>
        <filter val="515,097,000"/>
        <filter val="522,305,000"/>
        <filter val="543,555,000"/>
        <filter val="551,341,000"/>
        <filter val="553,058,000"/>
        <filter val="58,623,000"/>
        <filter val="59,388,000"/>
        <filter val="6,293,033,000"/>
        <filter val="6,458,985,000"/>
        <filter val="6,779,559,000"/>
        <filter val="63,013,000"/>
        <filter val="632,569,000"/>
        <filter val="65,991,000"/>
        <filter val="659,000"/>
        <filter val="659,644,000"/>
        <filter val="662,515,000"/>
        <filter val="667,982,000"/>
        <filter val="68,495,000"/>
        <filter val="7,944,000"/>
        <filter val="703,377,000"/>
        <filter val="72,322,000"/>
        <filter val="738,512,000"/>
        <filter val="746,429,000"/>
        <filter val="748,706,000"/>
        <filter val="760,696,000"/>
        <filter val="773,796,000"/>
        <filter val="776,362,000"/>
        <filter val="79,749,000"/>
        <filter val="8,401,245,000"/>
        <filter val="8,711,064,000"/>
        <filter val="80,639,000"/>
        <filter val="81,376,000"/>
        <filter val="822,118,000"/>
        <filter val="828,747,000"/>
        <filter val="839,476,000"/>
        <filter val="862,950,000"/>
        <filter val="872,119,000"/>
        <filter val="879,689,000"/>
        <filter val="89,562,000"/>
        <filter val="9,035,919,000"/>
        <filter val="90,281,000"/>
        <filter val="903,146,000"/>
        <filter val="924,980,000"/>
        <filter val="95,816,000"/>
        <filter val="965,835,44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2"/>
  <sheetViews>
    <sheetView workbookViewId="0"/>
  </sheetViews>
  <sheetFormatPr defaultColWidth="14.42578125" defaultRowHeight="15" customHeight="1"/>
  <sheetData>
    <row r="1" spans="1:3">
      <c r="A1" s="2"/>
      <c r="B1" s="2"/>
      <c r="C1" s="5" t="s">
        <v>3</v>
      </c>
    </row>
    <row r="2" spans="1:3">
      <c r="A2" s="49" t="s">
        <v>58</v>
      </c>
      <c r="B2" s="50" t="s">
        <v>35</v>
      </c>
      <c r="C2" s="5">
        <v>0</v>
      </c>
    </row>
    <row r="3" spans="1:3">
      <c r="A3" s="49" t="s">
        <v>83</v>
      </c>
      <c r="B3" s="49" t="s">
        <v>35</v>
      </c>
      <c r="C3" s="5">
        <v>2.7000000000000001E-3</v>
      </c>
    </row>
    <row r="4" spans="1:3">
      <c r="A4" s="49" t="s">
        <v>29</v>
      </c>
      <c r="B4" s="49" t="s">
        <v>35</v>
      </c>
      <c r="C4" s="4">
        <v>4.0000000000000001E-3</v>
      </c>
    </row>
    <row r="5" spans="1:3">
      <c r="A5" s="49" t="s">
        <v>106</v>
      </c>
      <c r="B5" s="49" t="s">
        <v>35</v>
      </c>
      <c r="C5" s="4">
        <v>4.0000000000000001E-3</v>
      </c>
    </row>
    <row r="6" spans="1:3">
      <c r="A6" s="49" t="s">
        <v>165</v>
      </c>
      <c r="B6" s="49" t="s">
        <v>37</v>
      </c>
      <c r="C6" s="5">
        <v>7.0000000000000001E-3</v>
      </c>
    </row>
    <row r="7" spans="1:3">
      <c r="A7" s="49" t="s">
        <v>192</v>
      </c>
      <c r="B7" s="49" t="s">
        <v>37</v>
      </c>
      <c r="C7" s="5">
        <v>7.0000000000000001E-3</v>
      </c>
    </row>
    <row r="8" spans="1:3">
      <c r="A8" s="49" t="s">
        <v>203</v>
      </c>
      <c r="B8" s="49" t="s">
        <v>37</v>
      </c>
      <c r="C8" s="4">
        <v>1.1299999999999999E-2</v>
      </c>
    </row>
    <row r="9" spans="1:3">
      <c r="A9" s="49" t="s">
        <v>248</v>
      </c>
      <c r="B9" s="49" t="s">
        <v>37</v>
      </c>
      <c r="C9" s="5">
        <v>1.1299999999999999E-2</v>
      </c>
    </row>
    <row r="10" spans="1:3">
      <c r="A10" s="49" t="s">
        <v>281</v>
      </c>
      <c r="B10" s="49" t="s">
        <v>39</v>
      </c>
      <c r="C10" s="4">
        <v>0.02</v>
      </c>
    </row>
    <row r="11" spans="1:3">
      <c r="A11" s="49" t="s">
        <v>153</v>
      </c>
      <c r="B11" s="49" t="s">
        <v>39</v>
      </c>
      <c r="C11" s="4">
        <v>0.02</v>
      </c>
    </row>
    <row r="12" spans="1:3">
      <c r="A12" s="49" t="s">
        <v>282</v>
      </c>
      <c r="B12" s="49" t="s">
        <v>39</v>
      </c>
      <c r="C12" s="5">
        <v>2.9000000000000001E-2</v>
      </c>
    </row>
    <row r="13" spans="1:3">
      <c r="A13" s="49" t="s">
        <v>283</v>
      </c>
      <c r="B13" s="49" t="s">
        <v>39</v>
      </c>
      <c r="C13" s="5">
        <v>2.9000000000000001E-2</v>
      </c>
    </row>
    <row r="14" spans="1:3">
      <c r="A14" s="49" t="s">
        <v>171</v>
      </c>
      <c r="B14" s="49" t="s">
        <v>242</v>
      </c>
      <c r="C14" s="5">
        <v>0.1</v>
      </c>
    </row>
    <row r="15" spans="1:3">
      <c r="A15" s="49" t="s">
        <v>284</v>
      </c>
      <c r="B15" s="49" t="s">
        <v>242</v>
      </c>
      <c r="C15" s="4">
        <v>0.2</v>
      </c>
    </row>
    <row r="16" spans="1:3">
      <c r="A16" s="49" t="s">
        <v>285</v>
      </c>
      <c r="B16" s="49" t="s">
        <v>242</v>
      </c>
      <c r="C16" s="4">
        <v>0.3</v>
      </c>
    </row>
    <row r="17" spans="1:3">
      <c r="A17" s="49" t="s">
        <v>286</v>
      </c>
      <c r="B17" s="49" t="s">
        <v>68</v>
      </c>
      <c r="C17" s="4">
        <v>0.4</v>
      </c>
    </row>
    <row r="18" spans="1:3">
      <c r="A18" s="49" t="s">
        <v>287</v>
      </c>
      <c r="B18" s="49" t="s">
        <v>244</v>
      </c>
      <c r="C18" s="4">
        <v>0.5</v>
      </c>
    </row>
    <row r="19" spans="1:3">
      <c r="A19" s="49" t="s">
        <v>288</v>
      </c>
      <c r="B19" s="49" t="s">
        <v>264</v>
      </c>
      <c r="C19" s="4">
        <v>0.6</v>
      </c>
    </row>
    <row r="20" spans="1:3">
      <c r="A20" s="49" t="s">
        <v>289</v>
      </c>
      <c r="B20" s="49" t="s">
        <v>290</v>
      </c>
      <c r="C20" s="4">
        <v>0.7</v>
      </c>
    </row>
    <row r="21" spans="1:3">
      <c r="A21" s="49" t="s">
        <v>291</v>
      </c>
      <c r="B21" s="49" t="s">
        <v>292</v>
      </c>
      <c r="C21" s="5">
        <v>1</v>
      </c>
    </row>
    <row r="22" spans="1:3">
      <c r="A22" s="49" t="s">
        <v>293</v>
      </c>
      <c r="B22" s="49" t="s">
        <v>294</v>
      </c>
      <c r="C22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I1014"/>
  <sheetViews>
    <sheetView workbookViewId="0"/>
  </sheetViews>
  <sheetFormatPr defaultColWidth="14.42578125" defaultRowHeight="15" customHeight="1"/>
  <cols>
    <col min="1" max="4" width="20.85546875" customWidth="1"/>
    <col min="5" max="7" width="59.5703125" customWidth="1"/>
    <col min="8" max="8" width="47.7109375" customWidth="1"/>
    <col min="9" max="10" width="46.140625" customWidth="1"/>
    <col min="11" max="11" width="15.28515625" customWidth="1"/>
    <col min="15" max="17" width="18" customWidth="1"/>
    <col min="18" max="23" width="20" customWidth="1"/>
    <col min="25" max="25" width="16.28515625" customWidth="1"/>
    <col min="33" max="33" width="16.140625" customWidth="1"/>
    <col min="34" max="34" width="18.85546875" customWidth="1"/>
  </cols>
  <sheetData>
    <row r="1" spans="1:35">
      <c r="A1" s="51"/>
      <c r="B1" s="52"/>
      <c r="C1" s="51"/>
      <c r="D1" s="155" t="s">
        <v>295</v>
      </c>
      <c r="E1" s="156"/>
      <c r="F1" s="156"/>
      <c r="G1" s="156"/>
      <c r="H1" s="157" t="s">
        <v>296</v>
      </c>
      <c r="I1" s="156"/>
      <c r="J1" s="156"/>
      <c r="K1" s="158" t="s">
        <v>11</v>
      </c>
      <c r="L1" s="158" t="s">
        <v>12</v>
      </c>
      <c r="M1" s="158" t="s">
        <v>13</v>
      </c>
      <c r="N1" s="158" t="s">
        <v>14</v>
      </c>
      <c r="O1" s="159" t="s">
        <v>297</v>
      </c>
      <c r="P1" s="159" t="s">
        <v>298</v>
      </c>
      <c r="Q1" s="159" t="s">
        <v>299</v>
      </c>
      <c r="R1" s="159" t="s">
        <v>300</v>
      </c>
      <c r="S1" s="159" t="s">
        <v>301</v>
      </c>
      <c r="T1" s="159" t="s">
        <v>302</v>
      </c>
      <c r="U1" s="159" t="s">
        <v>303</v>
      </c>
      <c r="V1" s="159" t="s">
        <v>304</v>
      </c>
      <c r="W1" s="159" t="s">
        <v>305</v>
      </c>
      <c r="X1" s="155" t="s">
        <v>306</v>
      </c>
      <c r="Y1" s="161" t="s">
        <v>307</v>
      </c>
      <c r="Z1" s="161" t="s">
        <v>308</v>
      </c>
      <c r="AA1" s="160" t="s">
        <v>300</v>
      </c>
      <c r="AB1" s="160" t="s">
        <v>301</v>
      </c>
      <c r="AC1" s="160" t="s">
        <v>302</v>
      </c>
      <c r="AD1" s="160" t="s">
        <v>303</v>
      </c>
      <c r="AE1" s="160" t="s">
        <v>304</v>
      </c>
      <c r="AF1" s="160" t="s">
        <v>305</v>
      </c>
      <c r="AG1" s="160" t="s">
        <v>309</v>
      </c>
      <c r="AH1" s="160" t="s">
        <v>310</v>
      </c>
      <c r="AI1" s="160" t="s">
        <v>311</v>
      </c>
    </row>
    <row r="2" spans="1:35">
      <c r="A2" s="51"/>
      <c r="B2" s="52"/>
      <c r="C2" s="54" t="s">
        <v>312</v>
      </c>
      <c r="D2" s="51" t="s">
        <v>4</v>
      </c>
      <c r="E2" s="54" t="s">
        <v>313</v>
      </c>
      <c r="F2" s="54" t="s">
        <v>314</v>
      </c>
      <c r="G2" s="54" t="s">
        <v>315</v>
      </c>
      <c r="H2" s="57" t="s">
        <v>8</v>
      </c>
      <c r="I2" s="57" t="s">
        <v>9</v>
      </c>
      <c r="J2" s="57" t="s">
        <v>316</v>
      </c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56"/>
      <c r="AH2" s="156"/>
      <c r="AI2" s="156"/>
    </row>
    <row r="3" spans="1:35">
      <c r="A3" s="36" t="s">
        <v>28</v>
      </c>
      <c r="B3" s="58">
        <v>44104</v>
      </c>
      <c r="C3" s="36"/>
      <c r="D3" s="59" t="s">
        <v>317</v>
      </c>
      <c r="E3" s="60" t="e">
        <f t="shared" ref="E3:E328" si="0">SUM(R3:W3) + SUBSTITUTE((SUBSTITUTE(X3, " ", "")), ",", ".")</f>
        <v>#VALUE!</v>
      </c>
      <c r="F3" s="59" t="s">
        <v>318</v>
      </c>
      <c r="G3" s="59" t="s">
        <v>319</v>
      </c>
      <c r="H3" s="59" t="s">
        <v>320</v>
      </c>
      <c r="I3" s="59" t="s">
        <v>321</v>
      </c>
      <c r="J3" s="61">
        <f>(3746812000 + 25534227000 + 3387856000) / 1000</f>
        <v>32668895</v>
      </c>
      <c r="K3" s="59" t="s">
        <v>322</v>
      </c>
      <c r="L3" s="59" t="s">
        <v>323</v>
      </c>
      <c r="M3" s="59" t="s">
        <v>324</v>
      </c>
      <c r="N3" s="59" t="s">
        <v>325</v>
      </c>
      <c r="O3" s="62"/>
      <c r="P3" s="62"/>
      <c r="Q3" s="62"/>
      <c r="R3" s="53">
        <f t="shared" ref="R3:U3" si="1">SUBSTITUTE((SUBSTITUTE(AA3, " ", "")), ",", ".")  * 1</f>
        <v>26153769</v>
      </c>
      <c r="S3" s="53" t="e">
        <f t="shared" si="1"/>
        <v>#VALUE!</v>
      </c>
      <c r="T3" s="53" t="e">
        <f t="shared" si="1"/>
        <v>#VALUE!</v>
      </c>
      <c r="U3" s="53" t="e">
        <f t="shared" si="1"/>
        <v>#VALUE!</v>
      </c>
      <c r="V3" s="53">
        <v>0</v>
      </c>
      <c r="W3" s="53" t="e">
        <f t="shared" ref="W3:W5" si="2">SUBSTITUTE((SUBSTITUTE(AF3, " ", "")), ",", ".")  * 1</f>
        <v>#VALUE!</v>
      </c>
      <c r="X3" s="63" t="s">
        <v>326</v>
      </c>
      <c r="Y3" s="64" t="s">
        <v>321</v>
      </c>
      <c r="Z3" s="65"/>
      <c r="AA3" s="56">
        <v>26153769</v>
      </c>
      <c r="AB3" s="66"/>
      <c r="AC3" s="66"/>
      <c r="AD3" s="66"/>
      <c r="AE3" s="56">
        <v>311039</v>
      </c>
      <c r="AF3" s="66"/>
      <c r="AG3" s="67">
        <f>VLOOKUP(A3, АСВ!$A$2:$C$48, 2, FALSE)</f>
        <v>42293</v>
      </c>
      <c r="AH3" s="68">
        <f>VLOOKUP(A3, АСВ!$A$2:$C$48, 3, FALSE)</f>
        <v>69687</v>
      </c>
      <c r="AI3" s="66">
        <f t="shared" ref="AI3:AI437" si="3">IF(AND(AG3 &lt;B3, AH3 &gt; B3), 1, 0)</f>
        <v>1</v>
      </c>
    </row>
    <row r="4" spans="1:35">
      <c r="A4" s="36" t="s">
        <v>28</v>
      </c>
      <c r="B4" s="58">
        <v>43942</v>
      </c>
      <c r="C4" s="36"/>
      <c r="D4" s="59" t="s">
        <v>327</v>
      </c>
      <c r="E4" s="60" t="e">
        <f t="shared" si="0"/>
        <v>#VALUE!</v>
      </c>
      <c r="F4" s="59" t="s">
        <v>328</v>
      </c>
      <c r="G4" s="59" t="s">
        <v>319</v>
      </c>
      <c r="H4" s="59" t="s">
        <v>329</v>
      </c>
      <c r="I4" s="59" t="s">
        <v>330</v>
      </c>
      <c r="J4" s="61">
        <f>(3826179000 + 25628239000 + 2867658000) / 1000</f>
        <v>32322076</v>
      </c>
      <c r="K4" s="59" t="s">
        <v>331</v>
      </c>
      <c r="L4" s="59" t="s">
        <v>332</v>
      </c>
      <c r="M4" s="59" t="s">
        <v>333</v>
      </c>
      <c r="N4" s="59" t="s">
        <v>334</v>
      </c>
      <c r="O4" s="62"/>
      <c r="P4" s="62"/>
      <c r="Q4" s="62"/>
      <c r="R4" s="53">
        <f t="shared" ref="R4:U4" si="4">SUBSTITUTE((SUBSTITUTE(AA4, " ", "")), ",", ".")  * 1</f>
        <v>22427568</v>
      </c>
      <c r="S4" s="53" t="e">
        <f t="shared" si="4"/>
        <v>#VALUE!</v>
      </c>
      <c r="T4" s="53" t="e">
        <f t="shared" si="4"/>
        <v>#VALUE!</v>
      </c>
      <c r="U4" s="53" t="e">
        <f t="shared" si="4"/>
        <v>#VALUE!</v>
      </c>
      <c r="V4" s="53">
        <v>0</v>
      </c>
      <c r="W4" s="53" t="e">
        <f t="shared" si="2"/>
        <v>#VALUE!</v>
      </c>
      <c r="X4" s="63" t="s">
        <v>335</v>
      </c>
      <c r="Y4" s="64" t="s">
        <v>330</v>
      </c>
      <c r="Z4" s="65"/>
      <c r="AA4" s="56">
        <v>22427568</v>
      </c>
      <c r="AB4" s="66"/>
      <c r="AC4" s="66"/>
      <c r="AD4" s="66"/>
      <c r="AE4" s="56">
        <v>246869</v>
      </c>
      <c r="AF4" s="66"/>
      <c r="AG4" s="67">
        <f>VLOOKUP(A4, АСВ!$A$2:$C$48, 2, FALSE)</f>
        <v>42293</v>
      </c>
      <c r="AH4" s="68">
        <f>VLOOKUP(A4, АСВ!$A$2:$C$48, 3, FALSE)</f>
        <v>69687</v>
      </c>
      <c r="AI4" s="66">
        <f t="shared" si="3"/>
        <v>1</v>
      </c>
    </row>
    <row r="5" spans="1:35">
      <c r="A5" s="36" t="s">
        <v>28</v>
      </c>
      <c r="B5" s="58">
        <v>43614</v>
      </c>
      <c r="C5" s="36"/>
      <c r="D5" s="59" t="s">
        <v>336</v>
      </c>
      <c r="E5" s="60" t="e">
        <f t="shared" si="0"/>
        <v>#VALUE!</v>
      </c>
      <c r="F5" s="59" t="s">
        <v>337</v>
      </c>
      <c r="G5" s="59" t="s">
        <v>319</v>
      </c>
      <c r="H5" s="59" t="s">
        <v>338</v>
      </c>
      <c r="I5" s="59" t="s">
        <v>339</v>
      </c>
      <c r="J5" s="61">
        <f>(3557477 + 21489876 + 2452941)</f>
        <v>27500294</v>
      </c>
      <c r="K5" s="59" t="s">
        <v>340</v>
      </c>
      <c r="L5" s="59" t="s">
        <v>341</v>
      </c>
      <c r="M5" s="59" t="s">
        <v>342</v>
      </c>
      <c r="N5" s="59" t="s">
        <v>343</v>
      </c>
      <c r="O5" s="62"/>
      <c r="P5" s="62"/>
      <c r="Q5" s="62"/>
      <c r="R5" s="53">
        <f t="shared" ref="R5:U5" si="5">SUBSTITUTE((SUBSTITUTE(AA5, " ", "")), ",", ".")  * 1</f>
        <v>17354354</v>
      </c>
      <c r="S5" s="53" t="e">
        <f t="shared" si="5"/>
        <v>#VALUE!</v>
      </c>
      <c r="T5" s="53" t="e">
        <f t="shared" si="5"/>
        <v>#VALUE!</v>
      </c>
      <c r="U5" s="53" t="e">
        <f t="shared" si="5"/>
        <v>#VALUE!</v>
      </c>
      <c r="V5" s="53">
        <v>0</v>
      </c>
      <c r="W5" s="53" t="e">
        <f t="shared" si="2"/>
        <v>#VALUE!</v>
      </c>
      <c r="X5" s="63" t="s">
        <v>344</v>
      </c>
      <c r="Y5" s="64" t="s">
        <v>339</v>
      </c>
      <c r="Z5" s="65"/>
      <c r="AA5" s="56">
        <v>17354354</v>
      </c>
      <c r="AB5" s="66"/>
      <c r="AC5" s="66"/>
      <c r="AD5" s="66"/>
      <c r="AE5" s="56">
        <v>355335</v>
      </c>
      <c r="AF5" s="66"/>
      <c r="AG5" s="67">
        <f>VLOOKUP(A5, АСВ!$A$2:$C$48, 2, FALSE)</f>
        <v>42293</v>
      </c>
      <c r="AH5" s="68">
        <f>VLOOKUP(A5, АСВ!$A$2:$C$48, 3, FALSE)</f>
        <v>69687</v>
      </c>
      <c r="AI5" s="66">
        <f t="shared" si="3"/>
        <v>1</v>
      </c>
    </row>
    <row r="6" spans="1:35">
      <c r="A6" s="36" t="s">
        <v>28</v>
      </c>
      <c r="B6" s="58">
        <v>43255</v>
      </c>
      <c r="C6" s="36"/>
      <c r="D6" s="59" t="s">
        <v>345</v>
      </c>
      <c r="E6" s="60" t="e">
        <f t="shared" si="0"/>
        <v>#VALUE!</v>
      </c>
      <c r="F6" s="59" t="s">
        <v>346</v>
      </c>
      <c r="G6" s="59" t="s">
        <v>319</v>
      </c>
      <c r="H6" s="59" t="s">
        <v>347</v>
      </c>
      <c r="I6" s="59" t="s">
        <v>348</v>
      </c>
      <c r="J6" s="61">
        <f>3440004 + 17738103 + 1803397</f>
        <v>22981504</v>
      </c>
      <c r="K6" s="59" t="s">
        <v>349</v>
      </c>
      <c r="L6" s="59" t="s">
        <v>350</v>
      </c>
      <c r="M6" s="59" t="s">
        <v>351</v>
      </c>
      <c r="N6" s="59" t="s">
        <v>352</v>
      </c>
      <c r="O6" s="62"/>
      <c r="P6" s="62"/>
      <c r="Q6" s="62"/>
      <c r="R6" s="53">
        <f t="shared" ref="R6:S6" si="6">SUBSTITUTE((SUBSTITUTE(AA6, " ", "")), ",", ".")  * 1</f>
        <v>15147746</v>
      </c>
      <c r="S6" s="53" t="e">
        <f t="shared" si="6"/>
        <v>#VALUE!</v>
      </c>
      <c r="T6" s="53">
        <v>0</v>
      </c>
      <c r="U6" s="53" t="e">
        <f t="shared" ref="U6:W6" si="7">SUBSTITUTE((SUBSTITUTE(AD6, " ", "")), ",", ".")  * 1</f>
        <v>#VALUE!</v>
      </c>
      <c r="V6" s="53" t="e">
        <f t="shared" si="7"/>
        <v>#VALUE!</v>
      </c>
      <c r="W6" s="53" t="e">
        <f t="shared" si="7"/>
        <v>#VALUE!</v>
      </c>
      <c r="X6" s="63" t="s">
        <v>353</v>
      </c>
      <c r="Y6" s="64" t="s">
        <v>348</v>
      </c>
      <c r="Z6" s="65"/>
      <c r="AA6" s="56">
        <v>15147746</v>
      </c>
      <c r="AB6" s="66"/>
      <c r="AC6" s="56">
        <v>661419</v>
      </c>
      <c r="AD6" s="66"/>
      <c r="AE6" s="66"/>
      <c r="AF6" s="66"/>
      <c r="AG6" s="67">
        <f>VLOOKUP(A6, АСВ!$A$2:$C$48, 2, FALSE)</f>
        <v>42293</v>
      </c>
      <c r="AH6" s="68">
        <f>VLOOKUP(A6, АСВ!$A$2:$C$48, 3, FALSE)</f>
        <v>69687</v>
      </c>
      <c r="AI6" s="66">
        <f t="shared" si="3"/>
        <v>1</v>
      </c>
    </row>
    <row r="7" spans="1:35">
      <c r="A7" s="36" t="s">
        <v>28</v>
      </c>
      <c r="B7" s="58">
        <v>42899</v>
      </c>
      <c r="C7" s="36"/>
      <c r="D7" s="59" t="s">
        <v>354</v>
      </c>
      <c r="E7" s="60" t="e">
        <f t="shared" si="0"/>
        <v>#VALUE!</v>
      </c>
      <c r="F7" s="59" t="s">
        <v>355</v>
      </c>
      <c r="G7" s="59" t="s">
        <v>319</v>
      </c>
      <c r="H7" s="59" t="s">
        <v>356</v>
      </c>
      <c r="I7" s="59" t="s">
        <v>357</v>
      </c>
      <c r="J7" s="61">
        <f>3292282 + 13318008 + 1056795</f>
        <v>17667085</v>
      </c>
      <c r="K7" s="59" t="s">
        <v>358</v>
      </c>
      <c r="L7" s="59" t="s">
        <v>359</v>
      </c>
      <c r="M7" s="59" t="s">
        <v>360</v>
      </c>
      <c r="N7" s="59" t="s">
        <v>361</v>
      </c>
      <c r="O7" s="62"/>
      <c r="P7" s="62"/>
      <c r="Q7" s="62"/>
      <c r="R7" s="53">
        <f t="shared" ref="R7:S7" si="8">SUBSTITUTE((SUBSTITUTE(AA7, " ", "")), ",", ".")  * 1</f>
        <v>9932229</v>
      </c>
      <c r="S7" s="53" t="e">
        <f t="shared" si="8"/>
        <v>#VALUE!</v>
      </c>
      <c r="T7" s="53">
        <v>0</v>
      </c>
      <c r="U7" s="53" t="e">
        <f t="shared" ref="U7:W7" si="9">SUBSTITUTE((SUBSTITUTE(AD7, " ", "")), ",", ".")  * 1</f>
        <v>#VALUE!</v>
      </c>
      <c r="V7" s="53" t="e">
        <f t="shared" si="9"/>
        <v>#VALUE!</v>
      </c>
      <c r="W7" s="53" t="e">
        <f t="shared" si="9"/>
        <v>#VALUE!</v>
      </c>
      <c r="X7" s="63" t="s">
        <v>362</v>
      </c>
      <c r="Y7" s="64" t="s">
        <v>357</v>
      </c>
      <c r="Z7" s="65"/>
      <c r="AA7" s="56">
        <v>9932229</v>
      </c>
      <c r="AB7" s="66"/>
      <c r="AC7" s="56">
        <v>748272</v>
      </c>
      <c r="AD7" s="66"/>
      <c r="AE7" s="66"/>
      <c r="AF7" s="66"/>
      <c r="AG7" s="67">
        <f>VLOOKUP(A7, АСВ!$A$2:$C$48, 2, FALSE)</f>
        <v>42293</v>
      </c>
      <c r="AH7" s="68">
        <f>VLOOKUP(A7, АСВ!$A$2:$C$48, 3, FALSE)</f>
        <v>69687</v>
      </c>
      <c r="AI7" s="66">
        <f t="shared" si="3"/>
        <v>1</v>
      </c>
    </row>
    <row r="8" spans="1:35">
      <c r="A8" s="36" t="s">
        <v>28</v>
      </c>
      <c r="B8" s="58">
        <v>42535</v>
      </c>
      <c r="C8" s="36"/>
      <c r="D8" s="59" t="s">
        <v>363</v>
      </c>
      <c r="E8" s="60" t="e">
        <f t="shared" si="0"/>
        <v>#VALUE!</v>
      </c>
      <c r="F8" s="59" t="s">
        <v>364</v>
      </c>
      <c r="G8" s="59" t="s">
        <v>319</v>
      </c>
      <c r="H8" s="59" t="s">
        <v>365</v>
      </c>
      <c r="I8" s="59">
        <f t="shared" ref="I8:I14" si="10">Y8+Z8+J8</f>
        <v>11175388</v>
      </c>
      <c r="J8" s="59" t="s">
        <v>366</v>
      </c>
      <c r="K8" s="59" t="s">
        <v>367</v>
      </c>
      <c r="L8" s="59" t="s">
        <v>368</v>
      </c>
      <c r="M8" s="59" t="s">
        <v>369</v>
      </c>
      <c r="N8" s="59" t="s">
        <v>370</v>
      </c>
      <c r="O8" s="62"/>
      <c r="P8" s="62"/>
      <c r="Q8" s="62"/>
      <c r="R8" s="53">
        <f t="shared" ref="R8:W8" si="11">SUBSTITUTE((SUBSTITUTE(AA8, " ", "")), ",", ".")  * 1</f>
        <v>7620300</v>
      </c>
      <c r="S8" s="53">
        <f t="shared" si="11"/>
        <v>4847280</v>
      </c>
      <c r="T8" s="53" t="e">
        <f t="shared" si="11"/>
        <v>#VALUE!</v>
      </c>
      <c r="U8" s="53" t="e">
        <f t="shared" si="11"/>
        <v>#VALUE!</v>
      </c>
      <c r="V8" s="53" t="e">
        <f t="shared" si="11"/>
        <v>#VALUE!</v>
      </c>
      <c r="W8" s="53" t="e">
        <f t="shared" si="11"/>
        <v>#VALUE!</v>
      </c>
      <c r="X8" s="69"/>
      <c r="Y8" s="65"/>
      <c r="Z8" s="55">
        <v>50731</v>
      </c>
      <c r="AA8" s="56">
        <v>7620300</v>
      </c>
      <c r="AB8" s="56">
        <v>4847280</v>
      </c>
      <c r="AC8" s="66"/>
      <c r="AD8" s="66"/>
      <c r="AE8" s="66"/>
      <c r="AF8" s="66"/>
      <c r="AG8" s="67">
        <f>VLOOKUP(A8, АСВ!$A$2:$C$48, 2, FALSE)</f>
        <v>42293</v>
      </c>
      <c r="AH8" s="68">
        <f>VLOOKUP(A8, АСВ!$A$2:$C$48, 3, FALSE)</f>
        <v>69687</v>
      </c>
      <c r="AI8" s="66">
        <f t="shared" si="3"/>
        <v>1</v>
      </c>
    </row>
    <row r="9" spans="1:35">
      <c r="A9" s="36" t="s">
        <v>28</v>
      </c>
      <c r="B9" s="58">
        <v>42221</v>
      </c>
      <c r="C9" s="36"/>
      <c r="D9" s="59" t="s">
        <v>371</v>
      </c>
      <c r="E9" s="60" t="e">
        <f t="shared" si="0"/>
        <v>#VALUE!</v>
      </c>
      <c r="F9" s="59" t="s">
        <v>372</v>
      </c>
      <c r="G9" s="59" t="s">
        <v>319</v>
      </c>
      <c r="H9" s="59" t="s">
        <v>373</v>
      </c>
      <c r="I9" s="59">
        <f t="shared" si="10"/>
        <v>10340748</v>
      </c>
      <c r="J9" s="59" t="s">
        <v>374</v>
      </c>
      <c r="K9" s="59" t="s">
        <v>375</v>
      </c>
      <c r="L9" s="59" t="s">
        <v>376</v>
      </c>
      <c r="M9" s="59" t="s">
        <v>377</v>
      </c>
      <c r="N9" s="59" t="s">
        <v>378</v>
      </c>
      <c r="O9" s="62"/>
      <c r="P9" s="62"/>
      <c r="Q9" s="62"/>
      <c r="R9" s="53">
        <f t="shared" ref="R9:W9" si="12">SUBSTITUTE((SUBSTITUTE(AA9, " ", "")), ",", ".")  * 1</f>
        <v>5490888</v>
      </c>
      <c r="S9" s="53">
        <f t="shared" si="12"/>
        <v>6239903</v>
      </c>
      <c r="T9" s="53" t="e">
        <f t="shared" si="12"/>
        <v>#VALUE!</v>
      </c>
      <c r="U9" s="53" t="e">
        <f t="shared" si="12"/>
        <v>#VALUE!</v>
      </c>
      <c r="V9" s="53" t="e">
        <f t="shared" si="12"/>
        <v>#VALUE!</v>
      </c>
      <c r="W9" s="53" t="e">
        <f t="shared" si="12"/>
        <v>#VALUE!</v>
      </c>
      <c r="X9" s="69"/>
      <c r="Y9" s="65"/>
      <c r="Z9" s="55">
        <v>61856</v>
      </c>
      <c r="AA9" s="56">
        <v>5490888</v>
      </c>
      <c r="AB9" s="56">
        <v>6239903</v>
      </c>
      <c r="AC9" s="66"/>
      <c r="AD9" s="66"/>
      <c r="AE9" s="66"/>
      <c r="AF9" s="66"/>
      <c r="AG9" s="67">
        <f>VLOOKUP(A9, АСВ!$A$2:$C$48, 2, FALSE)</f>
        <v>42293</v>
      </c>
      <c r="AH9" s="68">
        <f>VLOOKUP(A9, АСВ!$A$2:$C$48, 3, FALSE)</f>
        <v>69687</v>
      </c>
      <c r="AI9" s="66">
        <f t="shared" si="3"/>
        <v>0</v>
      </c>
    </row>
    <row r="10" spans="1:35">
      <c r="A10" s="36" t="s">
        <v>28</v>
      </c>
      <c r="B10" s="58">
        <v>41841</v>
      </c>
      <c r="C10" s="36"/>
      <c r="D10" s="59" t="s">
        <v>379</v>
      </c>
      <c r="E10" s="60" t="e">
        <f t="shared" si="0"/>
        <v>#VALUE!</v>
      </c>
      <c r="F10" s="59" t="s">
        <v>380</v>
      </c>
      <c r="G10" s="59" t="s">
        <v>319</v>
      </c>
      <c r="H10" s="59" t="s">
        <v>381</v>
      </c>
      <c r="I10" s="59">
        <f t="shared" si="10"/>
        <v>9212679</v>
      </c>
      <c r="J10" s="59" t="s">
        <v>382</v>
      </c>
      <c r="K10" s="59" t="s">
        <v>383</v>
      </c>
      <c r="L10" s="59" t="s">
        <v>384</v>
      </c>
      <c r="M10" s="59" t="s">
        <v>385</v>
      </c>
      <c r="N10" s="59" t="s">
        <v>386</v>
      </c>
      <c r="O10" s="62"/>
      <c r="P10" s="62"/>
      <c r="Q10" s="62"/>
      <c r="R10" s="53">
        <f t="shared" ref="R10:W10" si="13">SUBSTITUTE((SUBSTITUTE(AA10, " ", "")), ",", ".")  * 1</f>
        <v>7011530</v>
      </c>
      <c r="S10" s="53">
        <f t="shared" si="13"/>
        <v>2858224</v>
      </c>
      <c r="T10" s="53" t="e">
        <f t="shared" si="13"/>
        <v>#VALUE!</v>
      </c>
      <c r="U10" s="53" t="e">
        <f t="shared" si="13"/>
        <v>#VALUE!</v>
      </c>
      <c r="V10" s="53" t="e">
        <f t="shared" si="13"/>
        <v>#VALUE!</v>
      </c>
      <c r="W10" s="53" t="e">
        <f t="shared" si="13"/>
        <v>#VALUE!</v>
      </c>
      <c r="X10" s="69"/>
      <c r="Y10" s="65"/>
      <c r="Z10" s="55">
        <v>21538</v>
      </c>
      <c r="AA10" s="56">
        <v>7011530</v>
      </c>
      <c r="AB10" s="56">
        <v>2858224</v>
      </c>
      <c r="AC10" s="66"/>
      <c r="AD10" s="66"/>
      <c r="AE10" s="66"/>
      <c r="AF10" s="66"/>
      <c r="AG10" s="67">
        <f>VLOOKUP(A10, АСВ!$A$2:$C$48, 2, FALSE)</f>
        <v>42293</v>
      </c>
      <c r="AH10" s="68">
        <f>VLOOKUP(A10, АСВ!$A$2:$C$48, 3, FALSE)</f>
        <v>69687</v>
      </c>
      <c r="AI10" s="66">
        <f t="shared" si="3"/>
        <v>0</v>
      </c>
    </row>
    <row r="11" spans="1:35">
      <c r="A11" s="36" t="s">
        <v>28</v>
      </c>
      <c r="B11" s="58">
        <v>41417</v>
      </c>
      <c r="C11" s="36"/>
      <c r="D11" s="59" t="s">
        <v>387</v>
      </c>
      <c r="E11" s="60" t="e">
        <f t="shared" si="0"/>
        <v>#VALUE!</v>
      </c>
      <c r="F11" s="59" t="s">
        <v>388</v>
      </c>
      <c r="G11" s="59" t="s">
        <v>319</v>
      </c>
      <c r="H11" s="59" t="s">
        <v>389</v>
      </c>
      <c r="I11" s="59">
        <f t="shared" si="10"/>
        <v>8297607</v>
      </c>
      <c r="J11" s="59" t="s">
        <v>390</v>
      </c>
      <c r="K11" s="59" t="s">
        <v>391</v>
      </c>
      <c r="L11" s="59" t="s">
        <v>392</v>
      </c>
      <c r="M11" s="59" t="s">
        <v>393</v>
      </c>
      <c r="N11" s="59" t="s">
        <v>394</v>
      </c>
      <c r="O11" s="62"/>
      <c r="P11" s="62"/>
      <c r="Q11" s="62"/>
      <c r="R11" s="53">
        <f t="shared" ref="R11:W11" si="14">SUBSTITUTE((SUBSTITUTE(AA11, " ", "")), ",", ".")  * 1</f>
        <v>3698463</v>
      </c>
      <c r="S11" s="53">
        <f t="shared" si="14"/>
        <v>4623329</v>
      </c>
      <c r="T11" s="53" t="e">
        <f t="shared" si="14"/>
        <v>#VALUE!</v>
      </c>
      <c r="U11" s="53" t="e">
        <f t="shared" si="14"/>
        <v>#VALUE!</v>
      </c>
      <c r="V11" s="53" t="e">
        <f t="shared" si="14"/>
        <v>#VALUE!</v>
      </c>
      <c r="W11" s="53" t="e">
        <f t="shared" si="14"/>
        <v>#VALUE!</v>
      </c>
      <c r="X11" s="69"/>
      <c r="Y11" s="65"/>
      <c r="Z11" s="55">
        <v>29395</v>
      </c>
      <c r="AA11" s="56">
        <v>3698463</v>
      </c>
      <c r="AB11" s="56">
        <v>4623329</v>
      </c>
      <c r="AC11" s="66"/>
      <c r="AD11" s="66"/>
      <c r="AE11" s="66"/>
      <c r="AF11" s="66"/>
      <c r="AG11" s="67">
        <f>VLOOKUP(A11, АСВ!$A$2:$C$48, 2, FALSE)</f>
        <v>42293</v>
      </c>
      <c r="AH11" s="68">
        <f>VLOOKUP(A11, АСВ!$A$2:$C$48, 3, FALSE)</f>
        <v>69687</v>
      </c>
      <c r="AI11" s="66">
        <f t="shared" si="3"/>
        <v>0</v>
      </c>
    </row>
    <row r="12" spans="1:35">
      <c r="A12" s="70" t="s">
        <v>28</v>
      </c>
      <c r="B12" s="71">
        <v>40843</v>
      </c>
      <c r="C12" s="70"/>
      <c r="D12" s="72" t="s">
        <v>395</v>
      </c>
      <c r="E12" s="60" t="e">
        <f t="shared" si="0"/>
        <v>#VALUE!</v>
      </c>
      <c r="F12" s="72" t="s">
        <v>396</v>
      </c>
      <c r="G12" s="72" t="s">
        <v>319</v>
      </c>
      <c r="H12" s="72" t="s">
        <v>397</v>
      </c>
      <c r="I12" s="59">
        <f t="shared" si="10"/>
        <v>6601860</v>
      </c>
      <c r="J12" s="72" t="s">
        <v>398</v>
      </c>
      <c r="K12" s="72" t="s">
        <v>399</v>
      </c>
      <c r="L12" s="72" t="s">
        <v>400</v>
      </c>
      <c r="M12" s="72" t="s">
        <v>401</v>
      </c>
      <c r="N12" s="72" t="s">
        <v>402</v>
      </c>
      <c r="O12" s="62"/>
      <c r="P12" s="62"/>
      <c r="Q12" s="62"/>
      <c r="R12" s="53">
        <f t="shared" ref="R12:W12" si="15">SUBSTITUTE((SUBSTITUTE(AA12, " ", "")), ",", ".")  * 1</f>
        <v>2624525</v>
      </c>
      <c r="S12" s="53">
        <f t="shared" si="15"/>
        <v>3640396</v>
      </c>
      <c r="T12" s="53" t="e">
        <f t="shared" si="15"/>
        <v>#VALUE!</v>
      </c>
      <c r="U12" s="53" t="e">
        <f t="shared" si="15"/>
        <v>#VALUE!</v>
      </c>
      <c r="V12" s="53" t="e">
        <f t="shared" si="15"/>
        <v>#VALUE!</v>
      </c>
      <c r="W12" s="53" t="e">
        <f t="shared" si="15"/>
        <v>#VALUE!</v>
      </c>
      <c r="X12" s="69"/>
      <c r="Y12" s="65"/>
      <c r="Z12" s="55">
        <v>25371</v>
      </c>
      <c r="AA12" s="56">
        <v>2624525</v>
      </c>
      <c r="AB12" s="56">
        <v>3640396</v>
      </c>
      <c r="AC12" s="66"/>
      <c r="AD12" s="66"/>
      <c r="AE12" s="66"/>
      <c r="AF12" s="66"/>
      <c r="AG12" s="67">
        <f>VLOOKUP(A12, АСВ!$A$2:$C$48, 2, FALSE)</f>
        <v>42293</v>
      </c>
      <c r="AH12" s="68">
        <f>VLOOKUP(A12, АСВ!$A$2:$C$48, 3, FALSE)</f>
        <v>69687</v>
      </c>
      <c r="AI12" s="66">
        <f t="shared" si="3"/>
        <v>0</v>
      </c>
    </row>
    <row r="13" spans="1:35">
      <c r="A13" s="70" t="s">
        <v>28</v>
      </c>
      <c r="B13" s="71">
        <v>40834</v>
      </c>
      <c r="C13" s="70"/>
      <c r="D13" s="72" t="s">
        <v>395</v>
      </c>
      <c r="E13" s="60" t="e">
        <f t="shared" si="0"/>
        <v>#VALUE!</v>
      </c>
      <c r="F13" s="72" t="s">
        <v>396</v>
      </c>
      <c r="G13" s="72" t="s">
        <v>319</v>
      </c>
      <c r="H13" s="72" t="s">
        <v>403</v>
      </c>
      <c r="I13" s="59">
        <f t="shared" si="10"/>
        <v>6601860</v>
      </c>
      <c r="J13" s="72" t="s">
        <v>398</v>
      </c>
      <c r="K13" s="72" t="s">
        <v>399</v>
      </c>
      <c r="L13" s="72" t="s">
        <v>400</v>
      </c>
      <c r="M13" s="72" t="s">
        <v>401</v>
      </c>
      <c r="N13" s="72" t="s">
        <v>402</v>
      </c>
      <c r="O13" s="62"/>
      <c r="P13" s="62"/>
      <c r="Q13" s="62"/>
      <c r="R13" s="53">
        <f t="shared" ref="R13:W13" si="16">SUBSTITUTE((SUBSTITUTE(AA13, " ", "")), ",", ".")  * 1</f>
        <v>2624525</v>
      </c>
      <c r="S13" s="53">
        <f t="shared" si="16"/>
        <v>3640396</v>
      </c>
      <c r="T13" s="53" t="e">
        <f t="shared" si="16"/>
        <v>#VALUE!</v>
      </c>
      <c r="U13" s="53" t="e">
        <f t="shared" si="16"/>
        <v>#VALUE!</v>
      </c>
      <c r="V13" s="53" t="e">
        <f t="shared" si="16"/>
        <v>#VALUE!</v>
      </c>
      <c r="W13" s="53" t="e">
        <f t="shared" si="16"/>
        <v>#VALUE!</v>
      </c>
      <c r="X13" s="69"/>
      <c r="Y13" s="65"/>
      <c r="Z13" s="55">
        <v>25371</v>
      </c>
      <c r="AA13" s="56">
        <v>2624525</v>
      </c>
      <c r="AB13" s="56">
        <v>3640396</v>
      </c>
      <c r="AC13" s="66"/>
      <c r="AD13" s="66"/>
      <c r="AE13" s="66"/>
      <c r="AF13" s="66"/>
      <c r="AG13" s="67">
        <f>VLOOKUP(A13, АСВ!$A$2:$C$48, 2, FALSE)</f>
        <v>42293</v>
      </c>
      <c r="AH13" s="68">
        <f>VLOOKUP(A13, АСВ!$A$2:$C$48, 3, FALSE)</f>
        <v>69687</v>
      </c>
      <c r="AI13" s="66">
        <f t="shared" si="3"/>
        <v>0</v>
      </c>
    </row>
    <row r="14" spans="1:35">
      <c r="A14" s="73" t="s">
        <v>28</v>
      </c>
      <c r="B14" s="74">
        <v>40681</v>
      </c>
      <c r="C14" s="73"/>
      <c r="D14" s="72" t="s">
        <v>395</v>
      </c>
      <c r="E14" s="60" t="e">
        <f t="shared" si="0"/>
        <v>#VALUE!</v>
      </c>
      <c r="F14" s="72" t="s">
        <v>396</v>
      </c>
      <c r="G14" s="72" t="s">
        <v>319</v>
      </c>
      <c r="H14" s="72" t="s">
        <v>404</v>
      </c>
      <c r="I14" s="59">
        <f t="shared" si="10"/>
        <v>6601860</v>
      </c>
      <c r="J14" s="72" t="s">
        <v>398</v>
      </c>
      <c r="K14" s="72" t="s">
        <v>399</v>
      </c>
      <c r="L14" s="72" t="s">
        <v>400</v>
      </c>
      <c r="M14" s="72" t="s">
        <v>401</v>
      </c>
      <c r="N14" s="72" t="s">
        <v>402</v>
      </c>
      <c r="O14" s="62"/>
      <c r="P14" s="62"/>
      <c r="Q14" s="62"/>
      <c r="R14" s="53">
        <f t="shared" ref="R14:W14" si="17">SUBSTITUTE((SUBSTITUTE(AA14, " ", "")), ",", ".")  * 1</f>
        <v>2624525</v>
      </c>
      <c r="S14" s="53">
        <f t="shared" si="17"/>
        <v>3640396</v>
      </c>
      <c r="T14" s="53" t="e">
        <f t="shared" si="17"/>
        <v>#VALUE!</v>
      </c>
      <c r="U14" s="53" t="e">
        <f t="shared" si="17"/>
        <v>#VALUE!</v>
      </c>
      <c r="V14" s="53" t="e">
        <f t="shared" si="17"/>
        <v>#VALUE!</v>
      </c>
      <c r="W14" s="53" t="e">
        <f t="shared" si="17"/>
        <v>#VALUE!</v>
      </c>
      <c r="X14" s="69"/>
      <c r="Y14" s="65"/>
      <c r="Z14" s="55">
        <v>25371</v>
      </c>
      <c r="AA14" s="56">
        <v>2624525</v>
      </c>
      <c r="AB14" s="56">
        <v>3640396</v>
      </c>
      <c r="AC14" s="66"/>
      <c r="AD14" s="66"/>
      <c r="AE14" s="66"/>
      <c r="AF14" s="66"/>
      <c r="AG14" s="67">
        <f>VLOOKUP(A14, АСВ!$A$2:$C$48, 2, FALSE)</f>
        <v>42293</v>
      </c>
      <c r="AH14" s="68">
        <f>VLOOKUP(A14, АСВ!$A$2:$C$48, 3, FALSE)</f>
        <v>69687</v>
      </c>
      <c r="AI14" s="66">
        <f t="shared" si="3"/>
        <v>0</v>
      </c>
    </row>
    <row r="15" spans="1:35">
      <c r="A15" s="36" t="s">
        <v>28</v>
      </c>
      <c r="B15" s="58">
        <v>40329</v>
      </c>
      <c r="C15" s="36"/>
      <c r="D15" s="75" t="s">
        <v>405</v>
      </c>
      <c r="E15" s="60" t="e">
        <f t="shared" si="0"/>
        <v>#VALUE!</v>
      </c>
      <c r="F15" s="53">
        <v>7280138</v>
      </c>
      <c r="G15" s="53">
        <v>0</v>
      </c>
      <c r="H15" s="53">
        <v>30257</v>
      </c>
      <c r="I15" s="59" t="e">
        <f t="shared" ref="I15:I28" si="18">SUBSTITUTE((SUBSTITUTE(J15, " ", "")), ",", ".") + SUBSTITUTE((SUBSTITUTE(Y15, " ", "")), ",", ".") + SUBSTITUTE((SUBSTITUTE(Z15, " ", "")), ",", ".")</f>
        <v>#VALUE!</v>
      </c>
      <c r="J15" s="75" t="s">
        <v>406</v>
      </c>
      <c r="K15" s="75" t="s">
        <v>407</v>
      </c>
      <c r="L15" s="75" t="s">
        <v>408</v>
      </c>
      <c r="M15" s="75" t="s">
        <v>409</v>
      </c>
      <c r="N15" s="75" t="s">
        <v>410</v>
      </c>
      <c r="O15" s="75" t="s">
        <v>406</v>
      </c>
      <c r="P15" s="62"/>
      <c r="Q15" s="62"/>
      <c r="R15" s="53">
        <f t="shared" ref="R15:W15" si="19">SUBSTITUTE((SUBSTITUTE(AA15, " ", "")), ",", ".")  * 1</f>
        <v>2942553</v>
      </c>
      <c r="S15" s="53">
        <f t="shared" si="19"/>
        <v>3251667</v>
      </c>
      <c r="T15" s="53" t="e">
        <f t="shared" si="19"/>
        <v>#VALUE!</v>
      </c>
      <c r="U15" s="53" t="e">
        <f t="shared" si="19"/>
        <v>#VALUE!</v>
      </c>
      <c r="V15" s="53" t="e">
        <f t="shared" si="19"/>
        <v>#VALUE!</v>
      </c>
      <c r="W15" s="53" t="e">
        <f t="shared" si="19"/>
        <v>#VALUE!</v>
      </c>
      <c r="X15" s="69"/>
      <c r="Y15" s="65"/>
      <c r="Z15" s="55">
        <v>30257</v>
      </c>
      <c r="AA15" s="56">
        <v>2942553</v>
      </c>
      <c r="AB15" s="56">
        <v>3251667</v>
      </c>
      <c r="AC15" s="66"/>
      <c r="AD15" s="66"/>
      <c r="AE15" s="66"/>
      <c r="AF15" s="66"/>
      <c r="AG15" s="67">
        <f>VLOOKUP(A15, АСВ!$A$2:$C$48, 2, FALSE)</f>
        <v>42293</v>
      </c>
      <c r="AH15" s="68">
        <f>VLOOKUP(A15, АСВ!$A$2:$C$48, 3, FALSE)</f>
        <v>69687</v>
      </c>
      <c r="AI15" s="66">
        <f t="shared" si="3"/>
        <v>0</v>
      </c>
    </row>
    <row r="16" spans="1:35">
      <c r="A16" s="36" t="s">
        <v>28</v>
      </c>
      <c r="B16" s="58">
        <v>39768</v>
      </c>
      <c r="C16" s="36"/>
      <c r="D16" s="75" t="s">
        <v>411</v>
      </c>
      <c r="E16" s="60" t="e">
        <f t="shared" si="0"/>
        <v>#VALUE!</v>
      </c>
      <c r="F16" s="53">
        <v>6676576</v>
      </c>
      <c r="G16" s="53">
        <v>0</v>
      </c>
      <c r="H16" s="53">
        <v>18403</v>
      </c>
      <c r="I16" s="59" t="e">
        <f t="shared" si="18"/>
        <v>#VALUE!</v>
      </c>
      <c r="J16" s="75" t="s">
        <v>412</v>
      </c>
      <c r="K16" s="75" t="s">
        <v>413</v>
      </c>
      <c r="L16" s="62"/>
      <c r="M16" s="75" t="s">
        <v>414</v>
      </c>
      <c r="N16" s="75">
        <v>486840</v>
      </c>
      <c r="O16" s="75" t="s">
        <v>412</v>
      </c>
      <c r="P16" s="62"/>
      <c r="Q16" s="62"/>
      <c r="R16" s="53">
        <f t="shared" ref="R16:W16" si="20">SUBSTITUTE((SUBSTITUTE(AA16, " ", "")), ",", ".")  * 1</f>
        <v>2474070</v>
      </c>
      <c r="S16" s="53">
        <f t="shared" si="20"/>
        <v>2198725</v>
      </c>
      <c r="T16" s="53" t="e">
        <f t="shared" si="20"/>
        <v>#VALUE!</v>
      </c>
      <c r="U16" s="53" t="e">
        <f t="shared" si="20"/>
        <v>#VALUE!</v>
      </c>
      <c r="V16" s="53" t="e">
        <f t="shared" si="20"/>
        <v>#VALUE!</v>
      </c>
      <c r="W16" s="53" t="e">
        <f t="shared" si="20"/>
        <v>#VALUE!</v>
      </c>
      <c r="X16" s="69"/>
      <c r="Y16" s="65"/>
      <c r="Z16" s="55">
        <v>18403</v>
      </c>
      <c r="AA16" s="56">
        <v>2474070</v>
      </c>
      <c r="AB16" s="56">
        <v>2198725</v>
      </c>
      <c r="AC16" s="66"/>
      <c r="AD16" s="66"/>
      <c r="AE16" s="66"/>
      <c r="AF16" s="66"/>
      <c r="AG16" s="67">
        <f>VLOOKUP(A16, АСВ!$A$2:$C$48, 2, FALSE)</f>
        <v>42293</v>
      </c>
      <c r="AH16" s="68">
        <f>VLOOKUP(A16, АСВ!$A$2:$C$48, 3, FALSE)</f>
        <v>69687</v>
      </c>
      <c r="AI16" s="66">
        <f t="shared" si="3"/>
        <v>0</v>
      </c>
    </row>
    <row r="17" spans="1:35">
      <c r="A17" s="36" t="s">
        <v>45</v>
      </c>
      <c r="B17" s="58">
        <v>44000</v>
      </c>
      <c r="C17" s="36"/>
      <c r="D17" s="76" t="s">
        <v>415</v>
      </c>
      <c r="E17" s="60" t="e">
        <f t="shared" si="0"/>
        <v>#VALUE!</v>
      </c>
      <c r="F17" s="76">
        <v>9819691</v>
      </c>
      <c r="G17" s="53">
        <v>0</v>
      </c>
      <c r="H17" s="75">
        <v>180</v>
      </c>
      <c r="I17" s="59" t="e">
        <f t="shared" si="18"/>
        <v>#VALUE!</v>
      </c>
      <c r="J17" s="77">
        <f t="shared" ref="J17:J328" si="21">SUBSTITUTE((SUBSTITUTE(O17, " ", "")), ",", ".") * 1 + SUBSTITUTE((SUBSTITUTE(P17, " ", "")), ",", ".") * 1 + SUBSTITUTE((SUBSTITUTE(Q17, " ", "")), ",", ".") * 1</f>
        <v>8654739</v>
      </c>
      <c r="K17" s="76">
        <v>1105966</v>
      </c>
      <c r="L17" s="76">
        <v>380370</v>
      </c>
      <c r="M17" s="76" t="s">
        <v>416</v>
      </c>
      <c r="N17" s="76" t="s">
        <v>417</v>
      </c>
      <c r="O17" s="76" t="s">
        <v>418</v>
      </c>
      <c r="P17" s="76" t="s">
        <v>419</v>
      </c>
      <c r="Q17" s="76" t="s">
        <v>420</v>
      </c>
      <c r="R17" s="53">
        <f t="shared" ref="R17:W17" si="22">SUBSTITUTE((SUBSTITUTE(AA17, " ", "")), ",", ".")  * 1</f>
        <v>8331137</v>
      </c>
      <c r="S17" s="53" t="e">
        <f t="shared" si="22"/>
        <v>#VALUE!</v>
      </c>
      <c r="T17" s="53" t="e">
        <f t="shared" si="22"/>
        <v>#VALUE!</v>
      </c>
      <c r="U17" s="53" t="e">
        <f t="shared" si="22"/>
        <v>#VALUE!</v>
      </c>
      <c r="V17" s="53" t="e">
        <f t="shared" si="22"/>
        <v>#VALUE!</v>
      </c>
      <c r="W17" s="53" t="e">
        <f t="shared" si="22"/>
        <v>#VALUE!</v>
      </c>
      <c r="X17" s="69"/>
      <c r="Y17" s="55">
        <v>8713725</v>
      </c>
      <c r="Z17" s="65"/>
      <c r="AA17" s="78" t="s">
        <v>421</v>
      </c>
      <c r="AB17" s="66"/>
      <c r="AC17" s="66"/>
      <c r="AD17" s="66"/>
      <c r="AE17" s="66"/>
      <c r="AF17" s="66"/>
      <c r="AG17" s="67">
        <f>VLOOKUP(A17, АСВ!$A$2:$C$48, 2, FALSE)</f>
        <v>42545</v>
      </c>
      <c r="AH17" s="68">
        <f>VLOOKUP(A17, АСВ!$A$2:$C$48, 3, FALSE)</f>
        <v>69938</v>
      </c>
      <c r="AI17" s="66">
        <f t="shared" si="3"/>
        <v>1</v>
      </c>
    </row>
    <row r="18" spans="1:35">
      <c r="A18" s="36" t="s">
        <v>45</v>
      </c>
      <c r="B18" s="58">
        <v>43641</v>
      </c>
      <c r="C18" s="36"/>
      <c r="D18" s="75" t="s">
        <v>422</v>
      </c>
      <c r="E18" s="60" t="e">
        <f t="shared" si="0"/>
        <v>#VALUE!</v>
      </c>
      <c r="F18" s="75" t="s">
        <v>423</v>
      </c>
      <c r="G18" s="53">
        <v>0</v>
      </c>
      <c r="H18" s="53">
        <v>0</v>
      </c>
      <c r="I18" s="59" t="e">
        <f t="shared" si="18"/>
        <v>#VALUE!</v>
      </c>
      <c r="J18" s="77">
        <f t="shared" si="21"/>
        <v>6139689</v>
      </c>
      <c r="K18" s="53">
        <v>849467</v>
      </c>
      <c r="L18" s="76">
        <v>331892</v>
      </c>
      <c r="M18" s="76" t="s">
        <v>424</v>
      </c>
      <c r="N18" s="76" t="s">
        <v>425</v>
      </c>
      <c r="O18" s="75" t="s">
        <v>426</v>
      </c>
      <c r="P18" s="75" t="s">
        <v>427</v>
      </c>
      <c r="Q18" s="75" t="s">
        <v>428</v>
      </c>
      <c r="R18" s="53">
        <f t="shared" ref="R18:W18" si="23">SUBSTITUTE((SUBSTITUTE(AA18, " ", "")), ",", ".")  * 1</f>
        <v>6003255</v>
      </c>
      <c r="S18" s="53" t="e">
        <f t="shared" si="23"/>
        <v>#VALUE!</v>
      </c>
      <c r="T18" s="53" t="e">
        <f t="shared" si="23"/>
        <v>#VALUE!</v>
      </c>
      <c r="U18" s="53" t="e">
        <f t="shared" si="23"/>
        <v>#VALUE!</v>
      </c>
      <c r="V18" s="53" t="e">
        <f t="shared" si="23"/>
        <v>#VALUE!</v>
      </c>
      <c r="W18" s="53" t="e">
        <f t="shared" si="23"/>
        <v>#VALUE!</v>
      </c>
      <c r="X18" s="79" t="s">
        <v>429</v>
      </c>
      <c r="Y18" s="80">
        <v>6154489</v>
      </c>
      <c r="Z18" s="65"/>
      <c r="AA18" s="81" t="s">
        <v>430</v>
      </c>
      <c r="AB18" s="66"/>
      <c r="AC18" s="66"/>
      <c r="AD18" s="66"/>
      <c r="AE18" s="66"/>
      <c r="AF18" s="66"/>
      <c r="AG18" s="67">
        <f>VLOOKUP(A18, АСВ!$A$2:$C$48, 2, FALSE)</f>
        <v>42545</v>
      </c>
      <c r="AH18" s="68">
        <f>VLOOKUP(A18, АСВ!$A$2:$C$48, 3, FALSE)</f>
        <v>69938</v>
      </c>
      <c r="AI18" s="66">
        <f t="shared" si="3"/>
        <v>1</v>
      </c>
    </row>
    <row r="19" spans="1:35">
      <c r="A19" s="36" t="s">
        <v>45</v>
      </c>
      <c r="B19" s="58">
        <v>43543</v>
      </c>
      <c r="C19" s="36"/>
      <c r="D19" s="75" t="s">
        <v>431</v>
      </c>
      <c r="E19" s="60" t="e">
        <f t="shared" si="0"/>
        <v>#VALUE!</v>
      </c>
      <c r="F19" s="75" t="s">
        <v>432</v>
      </c>
      <c r="G19" s="53">
        <v>0</v>
      </c>
      <c r="H19" s="75">
        <v>180</v>
      </c>
      <c r="I19" s="59" t="e">
        <f t="shared" si="18"/>
        <v>#VALUE!</v>
      </c>
      <c r="J19" s="77">
        <f t="shared" si="21"/>
        <v>6054574</v>
      </c>
      <c r="K19" s="53">
        <v>646465</v>
      </c>
      <c r="L19" s="53">
        <v>128891</v>
      </c>
      <c r="M19" s="75" t="s">
        <v>433</v>
      </c>
      <c r="N19" s="75" t="s">
        <v>434</v>
      </c>
      <c r="O19" s="75" t="s">
        <v>435</v>
      </c>
      <c r="P19" s="75" t="s">
        <v>436</v>
      </c>
      <c r="Q19" s="75" t="s">
        <v>437</v>
      </c>
      <c r="R19" s="53">
        <f t="shared" ref="R19:W19" si="24">SUBSTITUTE((SUBSTITUTE(AA19, " ", "")), ",", ".")  * 1</f>
        <v>5682244</v>
      </c>
      <c r="S19" s="53" t="e">
        <f t="shared" si="24"/>
        <v>#VALUE!</v>
      </c>
      <c r="T19" s="53" t="e">
        <f t="shared" si="24"/>
        <v>#VALUE!</v>
      </c>
      <c r="U19" s="53" t="e">
        <f t="shared" si="24"/>
        <v>#VALUE!</v>
      </c>
      <c r="V19" s="53" t="e">
        <f t="shared" si="24"/>
        <v>#VALUE!</v>
      </c>
      <c r="W19" s="53" t="e">
        <f t="shared" si="24"/>
        <v>#VALUE!</v>
      </c>
      <c r="X19" s="79" t="s">
        <v>438</v>
      </c>
      <c r="Y19" s="80">
        <v>6068532</v>
      </c>
      <c r="Z19" s="65"/>
      <c r="AA19" s="82" t="s">
        <v>439</v>
      </c>
      <c r="AB19" s="66"/>
      <c r="AC19" s="66"/>
      <c r="AD19" s="66"/>
      <c r="AE19" s="66"/>
      <c r="AF19" s="66"/>
      <c r="AG19" s="67">
        <f>VLOOKUP(A19, АСВ!$A$2:$C$48, 2, FALSE)</f>
        <v>42545</v>
      </c>
      <c r="AH19" s="68">
        <f>VLOOKUP(A19, АСВ!$A$2:$C$48, 3, FALSE)</f>
        <v>69938</v>
      </c>
      <c r="AI19" s="66">
        <f t="shared" si="3"/>
        <v>1</v>
      </c>
    </row>
    <row r="20" spans="1:35">
      <c r="A20" s="36" t="s">
        <v>45</v>
      </c>
      <c r="B20" s="58">
        <v>43188</v>
      </c>
      <c r="C20" s="36"/>
      <c r="D20" s="53">
        <v>133616</v>
      </c>
      <c r="E20" s="60" t="e">
        <f t="shared" si="0"/>
        <v>#VALUE!</v>
      </c>
      <c r="F20" s="53">
        <v>5198997</v>
      </c>
      <c r="G20" s="53">
        <v>0</v>
      </c>
      <c r="H20" s="53">
        <v>0</v>
      </c>
      <c r="I20" s="59" t="e">
        <f t="shared" si="18"/>
        <v>#VALUE!</v>
      </c>
      <c r="J20" s="77">
        <f t="shared" si="21"/>
        <v>4691952</v>
      </c>
      <c r="K20" s="53">
        <v>493986</v>
      </c>
      <c r="L20" s="53">
        <v>120508</v>
      </c>
      <c r="M20" s="53">
        <v>346480</v>
      </c>
      <c r="N20" s="53">
        <v>148233</v>
      </c>
      <c r="O20" s="53">
        <v>604568</v>
      </c>
      <c r="P20" s="53">
        <v>1018029</v>
      </c>
      <c r="Q20" s="53">
        <v>3069355</v>
      </c>
      <c r="R20" s="53">
        <f t="shared" ref="R20:W20" si="25">SUBSTITUTE((SUBSTITUTE(AA20, " ", "")), ",", ".")  * 1</f>
        <v>4911800</v>
      </c>
      <c r="S20" s="53" t="e">
        <f t="shared" si="25"/>
        <v>#VALUE!</v>
      </c>
      <c r="T20" s="53" t="e">
        <f t="shared" si="25"/>
        <v>#VALUE!</v>
      </c>
      <c r="U20" s="53" t="e">
        <f t="shared" si="25"/>
        <v>#VALUE!</v>
      </c>
      <c r="V20" s="53" t="e">
        <f t="shared" si="25"/>
        <v>#VALUE!</v>
      </c>
      <c r="W20" s="53" t="e">
        <f t="shared" si="25"/>
        <v>#VALUE!</v>
      </c>
      <c r="X20" s="83">
        <v>115804</v>
      </c>
      <c r="Y20" s="80">
        <v>4705011</v>
      </c>
      <c r="Z20" s="65"/>
      <c r="AA20" s="56">
        <v>4911800</v>
      </c>
      <c r="AB20" s="66"/>
      <c r="AC20" s="66"/>
      <c r="AD20" s="66"/>
      <c r="AE20" s="66"/>
      <c r="AF20" s="66"/>
      <c r="AG20" s="67">
        <f>VLOOKUP(A20, АСВ!$A$2:$C$48, 2, FALSE)</f>
        <v>42545</v>
      </c>
      <c r="AH20" s="68">
        <f>VLOOKUP(A20, АСВ!$A$2:$C$48, 3, FALSE)</f>
        <v>69938</v>
      </c>
      <c r="AI20" s="66">
        <f t="shared" si="3"/>
        <v>1</v>
      </c>
    </row>
    <row r="21" spans="1:35">
      <c r="A21" s="36" t="s">
        <v>45</v>
      </c>
      <c r="B21" s="58">
        <v>42926</v>
      </c>
      <c r="C21" s="36"/>
      <c r="D21" s="53">
        <v>36006</v>
      </c>
      <c r="E21" s="60" t="e">
        <f t="shared" si="0"/>
        <v>#VALUE!</v>
      </c>
      <c r="F21" s="53">
        <v>4451622</v>
      </c>
      <c r="G21" s="53">
        <v>0</v>
      </c>
      <c r="H21" s="53">
        <v>0</v>
      </c>
      <c r="I21" s="59" t="e">
        <f t="shared" si="18"/>
        <v>#VALUE!</v>
      </c>
      <c r="J21" s="77">
        <f t="shared" si="21"/>
        <v>3557385</v>
      </c>
      <c r="K21" s="53">
        <v>445584</v>
      </c>
      <c r="L21" s="53">
        <v>169053</v>
      </c>
      <c r="M21" s="53">
        <v>428341</v>
      </c>
      <c r="N21" s="53">
        <v>48027</v>
      </c>
      <c r="O21" s="53">
        <v>469026</v>
      </c>
      <c r="P21" s="53">
        <v>869469</v>
      </c>
      <c r="Q21" s="53">
        <v>2218890</v>
      </c>
      <c r="R21" s="53">
        <f t="shared" ref="R21:W21" si="26">SUBSTITUTE((SUBSTITUTE(AA21, " ", "")), ",", ".")  * 1</f>
        <v>4217947</v>
      </c>
      <c r="S21" s="53" t="e">
        <f t="shared" si="26"/>
        <v>#VALUE!</v>
      </c>
      <c r="T21" s="53" t="e">
        <f t="shared" si="26"/>
        <v>#VALUE!</v>
      </c>
      <c r="U21" s="53" t="e">
        <f t="shared" si="26"/>
        <v>#VALUE!</v>
      </c>
      <c r="V21" s="53" t="e">
        <f t="shared" si="26"/>
        <v>#VALUE!</v>
      </c>
      <c r="W21" s="53" t="e">
        <f t="shared" si="26"/>
        <v>#VALUE!</v>
      </c>
      <c r="X21" s="83">
        <v>111517</v>
      </c>
      <c r="Y21" s="80">
        <v>4052913</v>
      </c>
      <c r="Z21" s="65"/>
      <c r="AA21" s="56">
        <v>4217947</v>
      </c>
      <c r="AB21" s="66"/>
      <c r="AC21" s="66"/>
      <c r="AD21" s="66"/>
      <c r="AE21" s="66"/>
      <c r="AF21" s="66"/>
      <c r="AG21" s="67">
        <f>VLOOKUP(A21, АСВ!$A$2:$C$48, 2, FALSE)</f>
        <v>42545</v>
      </c>
      <c r="AH21" s="68">
        <f>VLOOKUP(A21, АСВ!$A$2:$C$48, 3, FALSE)</f>
        <v>69938</v>
      </c>
      <c r="AI21" s="66">
        <f t="shared" si="3"/>
        <v>1</v>
      </c>
    </row>
    <row r="22" spans="1:35">
      <c r="A22" s="36" t="s">
        <v>45</v>
      </c>
      <c r="B22" s="58">
        <v>42565</v>
      </c>
      <c r="C22" s="36"/>
      <c r="D22" s="53">
        <v>44593</v>
      </c>
      <c r="E22" s="60" t="e">
        <f t="shared" si="0"/>
        <v>#VALUE!</v>
      </c>
      <c r="F22" s="53">
        <v>1874917</v>
      </c>
      <c r="G22" s="53">
        <v>0</v>
      </c>
      <c r="H22" s="53">
        <v>2532</v>
      </c>
      <c r="I22" s="59" t="e">
        <f t="shared" si="18"/>
        <v>#VALUE!</v>
      </c>
      <c r="J22" s="77" t="e">
        <f t="shared" si="21"/>
        <v>#VALUE!</v>
      </c>
      <c r="K22" s="53">
        <v>184881</v>
      </c>
      <c r="L22" s="53">
        <v>87736</v>
      </c>
      <c r="M22" s="53" t="s">
        <v>292</v>
      </c>
      <c r="N22" s="53" t="s">
        <v>292</v>
      </c>
      <c r="O22" s="84">
        <v>1556311</v>
      </c>
      <c r="P22" s="53">
        <v>126657</v>
      </c>
      <c r="Q22" s="62"/>
      <c r="R22" s="53">
        <f t="shared" ref="R22:W22" si="27">SUBSTITUTE((SUBSTITUTE(AA22, " ", "")), ",", ".")  * 1</f>
        <v>1758771</v>
      </c>
      <c r="S22" s="53" t="e">
        <f t="shared" si="27"/>
        <v>#VALUE!</v>
      </c>
      <c r="T22" s="53" t="e">
        <f t="shared" si="27"/>
        <v>#VALUE!</v>
      </c>
      <c r="U22" s="53" t="e">
        <f t="shared" si="27"/>
        <v>#VALUE!</v>
      </c>
      <c r="V22" s="53" t="e">
        <f t="shared" si="27"/>
        <v>#VALUE!</v>
      </c>
      <c r="W22" s="53" t="e">
        <f t="shared" si="27"/>
        <v>#VALUE!</v>
      </c>
      <c r="X22" s="69"/>
      <c r="Y22" s="55">
        <v>526</v>
      </c>
      <c r="Z22" s="55">
        <v>11838</v>
      </c>
      <c r="AA22" s="56">
        <v>1758771</v>
      </c>
      <c r="AB22" s="66"/>
      <c r="AC22" s="66"/>
      <c r="AD22" s="66"/>
      <c r="AE22" s="66"/>
      <c r="AF22" s="66"/>
      <c r="AG22" s="67">
        <f>VLOOKUP(A22, АСВ!$A$2:$C$48, 2, FALSE)</f>
        <v>42545</v>
      </c>
      <c r="AH22" s="68">
        <f>VLOOKUP(A22, АСВ!$A$2:$C$48, 3, FALSE)</f>
        <v>69938</v>
      </c>
      <c r="AI22" s="66">
        <f t="shared" si="3"/>
        <v>1</v>
      </c>
    </row>
    <row r="23" spans="1:35">
      <c r="A23" s="36" t="s">
        <v>45</v>
      </c>
      <c r="B23" s="58">
        <v>42291</v>
      </c>
      <c r="C23" s="36"/>
      <c r="D23" s="53" t="s">
        <v>440</v>
      </c>
      <c r="E23" s="60" t="e">
        <f t="shared" si="0"/>
        <v>#VALUE!</v>
      </c>
      <c r="F23" s="53">
        <v>1194541</v>
      </c>
      <c r="G23" s="53">
        <v>0</v>
      </c>
      <c r="H23" s="53">
        <v>6966</v>
      </c>
      <c r="I23" s="59" t="e">
        <f t="shared" si="18"/>
        <v>#VALUE!</v>
      </c>
      <c r="J23" s="77" t="e">
        <f t="shared" si="21"/>
        <v>#VALUE!</v>
      </c>
      <c r="K23" s="53" t="s">
        <v>441</v>
      </c>
      <c r="L23" s="53">
        <v>161557</v>
      </c>
      <c r="M23" s="53" t="s">
        <v>292</v>
      </c>
      <c r="N23" s="53" t="s">
        <v>292</v>
      </c>
      <c r="O23" s="84" t="s">
        <v>442</v>
      </c>
      <c r="P23" s="53" t="s">
        <v>443</v>
      </c>
      <c r="Q23" s="62"/>
      <c r="R23" s="53">
        <f t="shared" ref="R23:W23" si="28">SUBSTITUTE((SUBSTITUTE(AA23, " ", "")), ",", ".")  * 1</f>
        <v>1060070</v>
      </c>
      <c r="S23" s="53" t="e">
        <f t="shared" si="28"/>
        <v>#VALUE!</v>
      </c>
      <c r="T23" s="53" t="e">
        <f t="shared" si="28"/>
        <v>#VALUE!</v>
      </c>
      <c r="U23" s="53" t="e">
        <f t="shared" si="28"/>
        <v>#VALUE!</v>
      </c>
      <c r="V23" s="53" t="e">
        <f t="shared" si="28"/>
        <v>#VALUE!</v>
      </c>
      <c r="W23" s="53" t="e">
        <f t="shared" si="28"/>
        <v>#VALUE!</v>
      </c>
      <c r="X23" s="69"/>
      <c r="Y23" s="65"/>
      <c r="Z23" s="55">
        <v>3289</v>
      </c>
      <c r="AA23" s="56">
        <v>1060070</v>
      </c>
      <c r="AB23" s="66"/>
      <c r="AC23" s="66"/>
      <c r="AD23" s="66"/>
      <c r="AE23" s="66"/>
      <c r="AF23" s="66"/>
      <c r="AG23" s="67">
        <f>VLOOKUP(A23, АСВ!$A$2:$C$48, 2, FALSE)</f>
        <v>42545</v>
      </c>
      <c r="AH23" s="68">
        <f>VLOOKUP(A23, АСВ!$A$2:$C$48, 3, FALSE)</f>
        <v>69938</v>
      </c>
      <c r="AI23" s="66">
        <f t="shared" si="3"/>
        <v>0</v>
      </c>
    </row>
    <row r="24" spans="1:35">
      <c r="A24" s="36" t="s">
        <v>45</v>
      </c>
      <c r="B24" s="58">
        <v>42081</v>
      </c>
      <c r="C24" s="36"/>
      <c r="D24" s="53">
        <v>13753</v>
      </c>
      <c r="E24" s="60" t="e">
        <f t="shared" si="0"/>
        <v>#VALUE!</v>
      </c>
      <c r="F24" s="53">
        <v>966892</v>
      </c>
      <c r="G24" s="53">
        <v>0</v>
      </c>
      <c r="H24" s="53">
        <v>3927</v>
      </c>
      <c r="I24" s="59" t="e">
        <f t="shared" si="18"/>
        <v>#VALUE!</v>
      </c>
      <c r="J24" s="77" t="e">
        <f t="shared" si="21"/>
        <v>#VALUE!</v>
      </c>
      <c r="K24" s="53">
        <v>179747</v>
      </c>
      <c r="L24" s="53">
        <v>31290</v>
      </c>
      <c r="M24" s="53" t="s">
        <v>292</v>
      </c>
      <c r="N24" s="53" t="s">
        <v>292</v>
      </c>
      <c r="O24" s="84">
        <v>692444</v>
      </c>
      <c r="P24" s="53">
        <v>87093</v>
      </c>
      <c r="Q24" s="62"/>
      <c r="R24" s="53">
        <f t="shared" ref="R24:W24" si="29">SUBSTITUTE((SUBSTITUTE(AA24, " ", "")), ",", ".")  * 1</f>
        <v>935494</v>
      </c>
      <c r="S24" s="53" t="e">
        <f t="shared" si="29"/>
        <v>#VALUE!</v>
      </c>
      <c r="T24" s="53" t="e">
        <f t="shared" si="29"/>
        <v>#VALUE!</v>
      </c>
      <c r="U24" s="53" t="e">
        <f t="shared" si="29"/>
        <v>#VALUE!</v>
      </c>
      <c r="V24" s="53" t="e">
        <f t="shared" si="29"/>
        <v>#VALUE!</v>
      </c>
      <c r="W24" s="53" t="e">
        <f t="shared" si="29"/>
        <v>#VALUE!</v>
      </c>
      <c r="X24" s="69"/>
      <c r="Y24" s="65"/>
      <c r="Z24" s="65">
        <v>7352</v>
      </c>
      <c r="AA24" s="56">
        <v>935494</v>
      </c>
      <c r="AB24" s="66"/>
      <c r="AC24" s="66"/>
      <c r="AD24" s="66"/>
      <c r="AE24" s="66"/>
      <c r="AF24" s="66"/>
      <c r="AG24" s="67">
        <f>VLOOKUP(A24, АСВ!$A$2:$C$48, 2, FALSE)</f>
        <v>42545</v>
      </c>
      <c r="AH24" s="68">
        <f>VLOOKUP(A24, АСВ!$A$2:$C$48, 3, FALSE)</f>
        <v>69938</v>
      </c>
      <c r="AI24" s="66">
        <f t="shared" si="3"/>
        <v>0</v>
      </c>
    </row>
    <row r="25" spans="1:35">
      <c r="A25" s="36" t="s">
        <v>45</v>
      </c>
      <c r="B25" s="58">
        <v>41866</v>
      </c>
      <c r="C25" s="36"/>
      <c r="D25" s="53">
        <v>5314</v>
      </c>
      <c r="E25" s="60" t="e">
        <f t="shared" si="0"/>
        <v>#VALUE!</v>
      </c>
      <c r="F25" s="53">
        <v>742365</v>
      </c>
      <c r="G25" s="53">
        <v>0</v>
      </c>
      <c r="H25" s="53">
        <v>1729</v>
      </c>
      <c r="I25" s="59" t="e">
        <f t="shared" si="18"/>
        <v>#VALUE!</v>
      </c>
      <c r="J25" s="77" t="e">
        <f t="shared" si="21"/>
        <v>#VALUE!</v>
      </c>
      <c r="K25" s="53">
        <v>102347</v>
      </c>
      <c r="L25" s="53">
        <v>15123</v>
      </c>
      <c r="M25" s="53" t="s">
        <v>292</v>
      </c>
      <c r="N25" s="53" t="s">
        <v>292</v>
      </c>
      <c r="O25" s="84">
        <v>545203</v>
      </c>
      <c r="P25" s="53">
        <v>84646</v>
      </c>
      <c r="Q25" s="62"/>
      <c r="R25" s="53">
        <f t="shared" ref="R25:W25" si="30">SUBSTITUTE((SUBSTITUTE(AA25, " ", "")), ",", ".")  * 1</f>
        <v>668248</v>
      </c>
      <c r="S25" s="53" t="e">
        <f t="shared" si="30"/>
        <v>#VALUE!</v>
      </c>
      <c r="T25" s="53" t="e">
        <f t="shared" si="30"/>
        <v>#VALUE!</v>
      </c>
      <c r="U25" s="53" t="e">
        <f t="shared" si="30"/>
        <v>#VALUE!</v>
      </c>
      <c r="V25" s="53" t="e">
        <f t="shared" si="30"/>
        <v>#VALUE!</v>
      </c>
      <c r="W25" s="53" t="e">
        <f t="shared" si="30"/>
        <v>#VALUE!</v>
      </c>
      <c r="X25" s="69"/>
      <c r="Y25" s="65"/>
      <c r="Z25" s="65">
        <v>11641</v>
      </c>
      <c r="AA25" s="56">
        <v>668248</v>
      </c>
      <c r="AB25" s="66"/>
      <c r="AC25" s="66"/>
      <c r="AD25" s="66"/>
      <c r="AE25" s="66"/>
      <c r="AF25" s="66"/>
      <c r="AG25" s="67">
        <f>VLOOKUP(A25, АСВ!$A$2:$C$48, 2, FALSE)</f>
        <v>42545</v>
      </c>
      <c r="AH25" s="68">
        <f>VLOOKUP(A25, АСВ!$A$2:$C$48, 3, FALSE)</f>
        <v>69938</v>
      </c>
      <c r="AI25" s="66">
        <f t="shared" si="3"/>
        <v>0</v>
      </c>
    </row>
    <row r="26" spans="1:35">
      <c r="A26" s="36" t="s">
        <v>45</v>
      </c>
      <c r="B26" s="58">
        <v>41445</v>
      </c>
      <c r="C26" s="36"/>
      <c r="D26" s="53">
        <v>16260</v>
      </c>
      <c r="E26" s="60" t="e">
        <f t="shared" si="0"/>
        <v>#VALUE!</v>
      </c>
      <c r="F26" s="53">
        <v>366429</v>
      </c>
      <c r="G26" s="53">
        <v>0</v>
      </c>
      <c r="H26" s="53">
        <v>1493</v>
      </c>
      <c r="I26" s="59" t="e">
        <f t="shared" si="18"/>
        <v>#VALUE!</v>
      </c>
      <c r="J26" s="77" t="e">
        <f t="shared" si="21"/>
        <v>#VALUE!</v>
      </c>
      <c r="K26" s="53">
        <v>142413</v>
      </c>
      <c r="L26" s="53">
        <v>-24377</v>
      </c>
      <c r="M26" s="53" t="s">
        <v>292</v>
      </c>
      <c r="N26" s="53" t="s">
        <v>292</v>
      </c>
      <c r="O26" s="84">
        <v>156730</v>
      </c>
      <c r="P26" s="53">
        <v>63023</v>
      </c>
      <c r="Q26" s="62"/>
      <c r="R26" s="53">
        <f t="shared" ref="R26:W26" si="31">SUBSTITUTE((SUBSTITUTE(AA26, " ", "")), ",", ".")  * 1</f>
        <v>336635</v>
      </c>
      <c r="S26" s="53">
        <f t="shared" si="31"/>
        <v>12000</v>
      </c>
      <c r="T26" s="53" t="e">
        <f t="shared" si="31"/>
        <v>#VALUE!</v>
      </c>
      <c r="U26" s="53" t="e">
        <f t="shared" si="31"/>
        <v>#VALUE!</v>
      </c>
      <c r="V26" s="53" t="e">
        <f t="shared" si="31"/>
        <v>#VALUE!</v>
      </c>
      <c r="W26" s="53" t="e">
        <f t="shared" si="31"/>
        <v>#VALUE!</v>
      </c>
      <c r="X26" s="69"/>
      <c r="Y26" s="65"/>
      <c r="Z26" s="55">
        <v>4705</v>
      </c>
      <c r="AA26" s="56">
        <v>336635</v>
      </c>
      <c r="AB26" s="56">
        <v>12000</v>
      </c>
      <c r="AC26" s="66"/>
      <c r="AD26" s="66"/>
      <c r="AE26" s="66"/>
      <c r="AF26" s="66"/>
      <c r="AG26" s="67">
        <f>VLOOKUP(A26, АСВ!$A$2:$C$48, 2, FALSE)</f>
        <v>42545</v>
      </c>
      <c r="AH26" s="68">
        <f>VLOOKUP(A26, АСВ!$A$2:$C$48, 3, FALSE)</f>
        <v>69938</v>
      </c>
      <c r="AI26" s="66">
        <f t="shared" si="3"/>
        <v>0</v>
      </c>
    </row>
    <row r="27" spans="1:35">
      <c r="A27" s="36" t="s">
        <v>45</v>
      </c>
      <c r="B27" s="58">
        <v>41053</v>
      </c>
      <c r="C27" s="36"/>
      <c r="D27" s="53">
        <v>1350</v>
      </c>
      <c r="E27" s="60" t="e">
        <f t="shared" si="0"/>
        <v>#VALUE!</v>
      </c>
      <c r="F27" s="53">
        <v>156444</v>
      </c>
      <c r="G27" s="53">
        <v>0</v>
      </c>
      <c r="H27" s="53">
        <v>1008</v>
      </c>
      <c r="I27" s="59" t="e">
        <f t="shared" si="18"/>
        <v>#VALUE!</v>
      </c>
      <c r="J27" s="77" t="e">
        <f t="shared" si="21"/>
        <v>#VALUE!</v>
      </c>
      <c r="K27" s="53">
        <v>123432</v>
      </c>
      <c r="L27" s="53">
        <v>3315</v>
      </c>
      <c r="M27" s="53" t="s">
        <v>292</v>
      </c>
      <c r="N27" s="53" t="s">
        <v>292</v>
      </c>
      <c r="O27" s="84">
        <v>13156</v>
      </c>
      <c r="P27" s="53">
        <v>17485</v>
      </c>
      <c r="Q27" s="62"/>
      <c r="R27" s="53">
        <f t="shared" ref="R27:W27" si="32">SUBSTITUTE((SUBSTITUTE(AA27, " ", "")), ",", ".")  * 1</f>
        <v>50000</v>
      </c>
      <c r="S27" s="53">
        <f t="shared" si="32"/>
        <v>104190</v>
      </c>
      <c r="T27" s="53" t="e">
        <f t="shared" si="32"/>
        <v>#VALUE!</v>
      </c>
      <c r="U27" s="53" t="e">
        <f t="shared" si="32"/>
        <v>#VALUE!</v>
      </c>
      <c r="V27" s="53" t="e">
        <f t="shared" si="32"/>
        <v>#VALUE!</v>
      </c>
      <c r="W27" s="53" t="e">
        <f t="shared" si="32"/>
        <v>#VALUE!</v>
      </c>
      <c r="X27" s="69"/>
      <c r="Y27" s="65"/>
      <c r="Z27" s="55">
        <v>2371</v>
      </c>
      <c r="AA27" s="56">
        <v>50000</v>
      </c>
      <c r="AB27" s="56">
        <v>104190</v>
      </c>
      <c r="AC27" s="66"/>
      <c r="AD27" s="66"/>
      <c r="AE27" s="66"/>
      <c r="AF27" s="66"/>
      <c r="AG27" s="67">
        <f>VLOOKUP(A27, АСВ!$A$2:$C$48, 2, FALSE)</f>
        <v>42545</v>
      </c>
      <c r="AH27" s="68">
        <f>VLOOKUP(A27, АСВ!$A$2:$C$48, 3, FALSE)</f>
        <v>69938</v>
      </c>
      <c r="AI27" s="66">
        <f t="shared" si="3"/>
        <v>0</v>
      </c>
    </row>
    <row r="28" spans="1:35">
      <c r="A28" s="36" t="s">
        <v>57</v>
      </c>
      <c r="B28" s="58">
        <v>43908</v>
      </c>
      <c r="C28" s="36"/>
      <c r="D28" s="53">
        <v>0</v>
      </c>
      <c r="E28" s="60" t="e">
        <f t="shared" si="0"/>
        <v>#VALUE!</v>
      </c>
      <c r="F28" s="53">
        <v>0</v>
      </c>
      <c r="G28" s="53">
        <v>0</v>
      </c>
      <c r="H28" s="53">
        <v>0</v>
      </c>
      <c r="I28" s="59" t="e">
        <f t="shared" si="18"/>
        <v>#VALUE!</v>
      </c>
      <c r="J28" s="77" t="e">
        <f t="shared" si="21"/>
        <v>#VALUE!</v>
      </c>
      <c r="K28" s="53">
        <v>0</v>
      </c>
      <c r="L28" s="53">
        <v>0</v>
      </c>
      <c r="M28" s="53">
        <v>0</v>
      </c>
      <c r="N28" s="53">
        <v>0</v>
      </c>
      <c r="O28" s="84">
        <v>0</v>
      </c>
      <c r="P28" s="53">
        <v>0</v>
      </c>
      <c r="Q28" s="62"/>
      <c r="R28" s="53" t="e">
        <f t="shared" ref="R28:W28" si="33">SUBSTITUTE((SUBSTITUTE(AA28, " ", "")), ",", ".")  * 1</f>
        <v>#VALUE!</v>
      </c>
      <c r="S28" s="53" t="e">
        <f t="shared" si="33"/>
        <v>#VALUE!</v>
      </c>
      <c r="T28" s="53" t="e">
        <f t="shared" si="33"/>
        <v>#VALUE!</v>
      </c>
      <c r="U28" s="53" t="e">
        <f t="shared" si="33"/>
        <v>#VALUE!</v>
      </c>
      <c r="V28" s="53" t="e">
        <f t="shared" si="33"/>
        <v>#VALUE!</v>
      </c>
      <c r="W28" s="53" t="e">
        <f t="shared" si="33"/>
        <v>#VALUE!</v>
      </c>
      <c r="X28" s="69"/>
      <c r="Y28" s="65"/>
      <c r="Z28" s="65"/>
      <c r="AA28" s="66"/>
      <c r="AB28" s="66"/>
      <c r="AC28" s="66"/>
      <c r="AD28" s="66"/>
      <c r="AE28" s="66"/>
      <c r="AF28" s="66"/>
      <c r="AG28" s="66" t="e">
        <f>VLOOKUP(A28, АСВ!$A$2:$C$48, 2, FALSE)</f>
        <v>#N/A</v>
      </c>
      <c r="AH28" s="66" t="e">
        <f>VLOOKUP(A28, АСВ!$A$2:$C$48, 3, FALSE)</f>
        <v>#N/A</v>
      </c>
      <c r="AI28" s="66" t="e">
        <f t="shared" si="3"/>
        <v>#N/A</v>
      </c>
    </row>
    <row r="29" spans="1:35">
      <c r="A29" s="36" t="s">
        <v>57</v>
      </c>
      <c r="B29" s="58">
        <v>43544</v>
      </c>
      <c r="C29" s="36"/>
      <c r="D29" s="53">
        <v>1245921</v>
      </c>
      <c r="E29" s="60" t="e">
        <f t="shared" si="0"/>
        <v>#VALUE!</v>
      </c>
      <c r="F29" s="53">
        <v>277875438</v>
      </c>
      <c r="G29" s="53">
        <v>0</v>
      </c>
      <c r="H29" s="53">
        <v>2970799</v>
      </c>
      <c r="I29" s="59" t="s">
        <v>444</v>
      </c>
      <c r="J29" s="77" t="e">
        <f t="shared" si="21"/>
        <v>#VALUE!</v>
      </c>
      <c r="K29" s="53">
        <v>13975606</v>
      </c>
      <c r="L29" s="53">
        <v>3625414</v>
      </c>
      <c r="M29" s="62">
        <f>37830088 + 2636673</f>
        <v>40466761</v>
      </c>
      <c r="N29" s="62">
        <f>2667400 + 353964</f>
        <v>3021364</v>
      </c>
      <c r="O29" s="53">
        <v>253404787</v>
      </c>
      <c r="P29" s="53">
        <v>6793105</v>
      </c>
      <c r="Q29" s="62"/>
      <c r="R29" s="53">
        <f t="shared" ref="R29:W29" si="34">SUBSTITUTE((SUBSTITUTE(AA29, " ", "")), ",", ".")  * 1</f>
        <v>225761507</v>
      </c>
      <c r="S29" s="53" t="e">
        <f t="shared" si="34"/>
        <v>#VALUE!</v>
      </c>
      <c r="T29" s="53" t="e">
        <f t="shared" si="34"/>
        <v>#VALUE!</v>
      </c>
      <c r="U29" s="53" t="e">
        <f t="shared" si="34"/>
        <v>#VALUE!</v>
      </c>
      <c r="V29" s="53" t="e">
        <f t="shared" si="34"/>
        <v>#VALUE!</v>
      </c>
      <c r="W29" s="53" t="e">
        <f t="shared" si="34"/>
        <v>#VALUE!</v>
      </c>
      <c r="X29" s="69">
        <v>37411802</v>
      </c>
      <c r="Y29" s="65"/>
      <c r="Z29" s="65"/>
      <c r="AA29" s="66">
        <v>225761507</v>
      </c>
      <c r="AB29" s="66"/>
      <c r="AC29" s="66"/>
      <c r="AD29" s="66"/>
      <c r="AE29" s="66"/>
      <c r="AF29" s="66"/>
      <c r="AG29" s="66" t="e">
        <f>VLOOKUP(A29, АСВ!$A$2:$C$48, 2, FALSE)</f>
        <v>#N/A</v>
      </c>
      <c r="AH29" s="66" t="e">
        <f>VLOOKUP(A29, АСВ!$A$2:$C$48, 3, FALSE)</f>
        <v>#N/A</v>
      </c>
      <c r="AI29" s="66" t="e">
        <f t="shared" si="3"/>
        <v>#N/A</v>
      </c>
    </row>
    <row r="30" spans="1:35">
      <c r="A30" s="36" t="s">
        <v>57</v>
      </c>
      <c r="B30" s="58">
        <v>43180</v>
      </c>
      <c r="C30" s="36"/>
      <c r="D30" s="53">
        <v>266495</v>
      </c>
      <c r="E30" s="60" t="e">
        <f t="shared" si="0"/>
        <v>#VALUE!</v>
      </c>
      <c r="F30" s="53">
        <v>203423198</v>
      </c>
      <c r="G30" s="53">
        <v>0</v>
      </c>
      <c r="H30" s="53">
        <v>547599</v>
      </c>
      <c r="I30" s="59" t="s">
        <v>445</v>
      </c>
      <c r="J30" s="77" t="e">
        <f t="shared" si="21"/>
        <v>#VALUE!</v>
      </c>
      <c r="K30" s="53">
        <v>10760595</v>
      </c>
      <c r="L30" s="53">
        <v>3153708</v>
      </c>
      <c r="M30" s="62">
        <f>44726064 + 1214050</f>
        <v>45940114</v>
      </c>
      <c r="N30" s="62">
        <f>6216953 + 385497</f>
        <v>6602450</v>
      </c>
      <c r="O30" s="53">
        <v>187215312</v>
      </c>
      <c r="P30" s="53">
        <v>4139150</v>
      </c>
      <c r="Q30" s="62"/>
      <c r="R30" s="53">
        <f t="shared" ref="R30:W30" si="35">SUBSTITUTE((SUBSTITUTE(AA30, " ", "")), ",", ".")  * 1</f>
        <v>140780431</v>
      </c>
      <c r="S30" s="53" t="e">
        <f t="shared" si="35"/>
        <v>#VALUE!</v>
      </c>
      <c r="T30" s="53" t="e">
        <f t="shared" si="35"/>
        <v>#VALUE!</v>
      </c>
      <c r="U30" s="53" t="e">
        <f t="shared" si="35"/>
        <v>#VALUE!</v>
      </c>
      <c r="V30" s="53" t="e">
        <f t="shared" si="35"/>
        <v>#VALUE!</v>
      </c>
      <c r="W30" s="53" t="e">
        <f t="shared" si="35"/>
        <v>#VALUE!</v>
      </c>
      <c r="X30" s="83">
        <v>51310521</v>
      </c>
      <c r="Y30" s="65"/>
      <c r="Z30" s="65"/>
      <c r="AA30" s="56">
        <v>140780431</v>
      </c>
      <c r="AB30" s="66"/>
      <c r="AC30" s="66"/>
      <c r="AD30" s="66"/>
      <c r="AE30" s="66"/>
      <c r="AF30" s="66"/>
      <c r="AG30" s="66" t="e">
        <f>VLOOKUP(A30, АСВ!$A$2:$C$48, 2, FALSE)</f>
        <v>#N/A</v>
      </c>
      <c r="AH30" s="66" t="e">
        <f>VLOOKUP(A30, АСВ!$A$2:$C$48, 3, FALSE)</f>
        <v>#N/A</v>
      </c>
      <c r="AI30" s="66" t="e">
        <f t="shared" si="3"/>
        <v>#N/A</v>
      </c>
    </row>
    <row r="31" spans="1:35">
      <c r="A31" s="36" t="s">
        <v>57</v>
      </c>
      <c r="B31" s="58">
        <v>42944</v>
      </c>
      <c r="C31" s="36"/>
      <c r="D31" s="53">
        <v>227478</v>
      </c>
      <c r="E31" s="60" t="e">
        <f t="shared" si="0"/>
        <v>#VALUE!</v>
      </c>
      <c r="F31" s="75" t="s">
        <v>446</v>
      </c>
      <c r="G31" s="53">
        <v>0</v>
      </c>
      <c r="H31" s="53">
        <v>972171</v>
      </c>
      <c r="I31" s="85" t="s">
        <v>447</v>
      </c>
      <c r="J31" s="77" t="e">
        <f t="shared" si="21"/>
        <v>#VALUE!</v>
      </c>
      <c r="K31" s="53">
        <v>7606887</v>
      </c>
      <c r="L31" s="53">
        <v>2908287</v>
      </c>
      <c r="M31" s="62">
        <f>18213617 + 1048276</f>
        <v>19261893</v>
      </c>
      <c r="N31" s="62">
        <f>10380200 + 244742</f>
        <v>10624942</v>
      </c>
      <c r="O31" s="53">
        <v>140461658</v>
      </c>
      <c r="P31" s="53">
        <v>847928</v>
      </c>
      <c r="Q31" s="62"/>
      <c r="R31" s="53">
        <f t="shared" ref="R31:W31" si="36">SUBSTITUTE((SUBSTITUTE(AA31, " ", "")), ",", ".")  * 1</f>
        <v>90290042</v>
      </c>
      <c r="S31" s="53" t="e">
        <f t="shared" si="36"/>
        <v>#VALUE!</v>
      </c>
      <c r="T31" s="53" t="e">
        <f t="shared" si="36"/>
        <v>#VALUE!</v>
      </c>
      <c r="U31" s="53" t="e">
        <f t="shared" si="36"/>
        <v>#VALUE!</v>
      </c>
      <c r="V31" s="53" t="e">
        <f t="shared" si="36"/>
        <v>#VALUE!</v>
      </c>
      <c r="W31" s="53" t="e">
        <f t="shared" si="36"/>
        <v>#VALUE!</v>
      </c>
      <c r="X31" s="79" t="s">
        <v>448</v>
      </c>
      <c r="Y31" s="65"/>
      <c r="Z31" s="65"/>
      <c r="AA31" s="82" t="s">
        <v>449</v>
      </c>
      <c r="AB31" s="66"/>
      <c r="AC31" s="66"/>
      <c r="AD31" s="66"/>
      <c r="AE31" s="66"/>
      <c r="AF31" s="66"/>
      <c r="AG31" s="66" t="e">
        <f>VLOOKUP(A31, АСВ!$A$2:$C$48, 2, FALSE)</f>
        <v>#N/A</v>
      </c>
      <c r="AH31" s="66" t="e">
        <f>VLOOKUP(A31, АСВ!$A$2:$C$48, 3, FALSE)</f>
        <v>#N/A</v>
      </c>
      <c r="AI31" s="66" t="e">
        <f t="shared" si="3"/>
        <v>#N/A</v>
      </c>
    </row>
    <row r="32" spans="1:35">
      <c r="A32" s="36" t="s">
        <v>57</v>
      </c>
      <c r="B32" s="58">
        <v>42760</v>
      </c>
      <c r="C32" s="36"/>
      <c r="D32" s="75" t="s">
        <v>450</v>
      </c>
      <c r="E32" s="60" t="e">
        <f t="shared" si="0"/>
        <v>#VALUE!</v>
      </c>
      <c r="F32" s="75" t="s">
        <v>451</v>
      </c>
      <c r="G32" s="53">
        <v>0</v>
      </c>
      <c r="H32" s="75" t="s">
        <v>452</v>
      </c>
      <c r="I32" s="85" t="s">
        <v>453</v>
      </c>
      <c r="J32" s="77">
        <f t="shared" si="21"/>
        <v>125443304</v>
      </c>
      <c r="K32" s="75" t="s">
        <v>454</v>
      </c>
      <c r="L32" s="75" t="s">
        <v>455</v>
      </c>
      <c r="M32" s="62">
        <f>13526868 + 567995</f>
        <v>14094863</v>
      </c>
      <c r="N32" s="62">
        <f>8899234+119925</f>
        <v>9019159</v>
      </c>
      <c r="O32" s="75" t="s">
        <v>456</v>
      </c>
      <c r="P32" s="75" t="s">
        <v>457</v>
      </c>
      <c r="Q32" s="75" t="s">
        <v>458</v>
      </c>
      <c r="R32" s="53">
        <f t="shared" ref="R32:W32" si="37">SUBSTITUTE((SUBSTITUTE(AA32, " ", "")), ",", ".")  * 1</f>
        <v>71692836</v>
      </c>
      <c r="S32" s="53" t="e">
        <f t="shared" si="37"/>
        <v>#VALUE!</v>
      </c>
      <c r="T32" s="53" t="e">
        <f t="shared" si="37"/>
        <v>#VALUE!</v>
      </c>
      <c r="U32" s="53" t="e">
        <f t="shared" si="37"/>
        <v>#VALUE!</v>
      </c>
      <c r="V32" s="53" t="e">
        <f t="shared" si="37"/>
        <v>#VALUE!</v>
      </c>
      <c r="W32" s="53" t="e">
        <f t="shared" si="37"/>
        <v>#VALUE!</v>
      </c>
      <c r="X32" s="79" t="s">
        <v>459</v>
      </c>
      <c r="Y32" s="65"/>
      <c r="Z32" s="65"/>
      <c r="AA32" s="82" t="s">
        <v>460</v>
      </c>
      <c r="AB32" s="66"/>
      <c r="AC32" s="66"/>
      <c r="AD32" s="66"/>
      <c r="AE32" s="66"/>
      <c r="AF32" s="66"/>
      <c r="AG32" s="66" t="e">
        <f>VLOOKUP(A32, АСВ!$A$2:$C$48, 2, FALSE)</f>
        <v>#N/A</v>
      </c>
      <c r="AH32" s="66" t="e">
        <f>VLOOKUP(A32, АСВ!$A$2:$C$48, 3, FALSE)</f>
        <v>#N/A</v>
      </c>
      <c r="AI32" s="66" t="e">
        <f t="shared" si="3"/>
        <v>#N/A</v>
      </c>
    </row>
    <row r="33" spans="1:35">
      <c r="A33" s="36" t="s">
        <v>57</v>
      </c>
      <c r="B33" s="58">
        <v>42396</v>
      </c>
      <c r="C33" s="36"/>
      <c r="D33" s="75" t="s">
        <v>461</v>
      </c>
      <c r="E33" s="60" t="e">
        <f t="shared" si="0"/>
        <v>#VALUE!</v>
      </c>
      <c r="F33" s="75" t="s">
        <v>462</v>
      </c>
      <c r="G33" s="53">
        <v>0</v>
      </c>
      <c r="H33" s="75" t="s">
        <v>463</v>
      </c>
      <c r="I33" s="85" t="s">
        <v>464</v>
      </c>
      <c r="J33" s="77">
        <f t="shared" si="21"/>
        <v>109801684</v>
      </c>
      <c r="K33" s="75" t="s">
        <v>465</v>
      </c>
      <c r="L33" s="75" t="s">
        <v>466</v>
      </c>
      <c r="M33" s="75">
        <f>37831983+485978</f>
        <v>38317961</v>
      </c>
      <c r="N33" s="62">
        <f>7916297+78816</f>
        <v>7995113</v>
      </c>
      <c r="O33" s="75" t="s">
        <v>467</v>
      </c>
      <c r="P33" s="75" t="s">
        <v>468</v>
      </c>
      <c r="Q33" s="75" t="s">
        <v>469</v>
      </c>
      <c r="R33" s="53">
        <f t="shared" ref="R33:W33" si="38">SUBSTITUTE((SUBSTITUTE(AA33, " ", "")), ",", ".")  * 1</f>
        <v>59538487</v>
      </c>
      <c r="S33" s="53" t="e">
        <f t="shared" si="38"/>
        <v>#VALUE!</v>
      </c>
      <c r="T33" s="53" t="e">
        <f t="shared" si="38"/>
        <v>#VALUE!</v>
      </c>
      <c r="U33" s="53" t="e">
        <f t="shared" si="38"/>
        <v>#VALUE!</v>
      </c>
      <c r="V33" s="53" t="e">
        <f t="shared" si="38"/>
        <v>#VALUE!</v>
      </c>
      <c r="W33" s="53" t="e">
        <f t="shared" si="38"/>
        <v>#VALUE!</v>
      </c>
      <c r="X33" s="79" t="s">
        <v>470</v>
      </c>
      <c r="Y33" s="65"/>
      <c r="Z33" s="65"/>
      <c r="AA33" s="82" t="s">
        <v>471</v>
      </c>
      <c r="AB33" s="66"/>
      <c r="AC33" s="66"/>
      <c r="AD33" s="66"/>
      <c r="AE33" s="66"/>
      <c r="AF33" s="66"/>
      <c r="AG33" s="66" t="e">
        <f>VLOOKUP(A33, АСВ!$A$2:$C$48, 2, FALSE)</f>
        <v>#N/A</v>
      </c>
      <c r="AH33" s="66" t="e">
        <f>VLOOKUP(A33, АСВ!$A$2:$C$48, 3, FALSE)</f>
        <v>#N/A</v>
      </c>
      <c r="AI33" s="66" t="e">
        <f t="shared" si="3"/>
        <v>#N/A</v>
      </c>
    </row>
    <row r="34" spans="1:35">
      <c r="A34" s="36" t="s">
        <v>57</v>
      </c>
      <c r="B34" s="58">
        <v>42003</v>
      </c>
      <c r="C34" s="36"/>
      <c r="D34" s="75" t="s">
        <v>472</v>
      </c>
      <c r="E34" s="60" t="e">
        <f t="shared" si="0"/>
        <v>#VALUE!</v>
      </c>
      <c r="F34" s="75" t="s">
        <v>473</v>
      </c>
      <c r="G34" s="53">
        <v>0</v>
      </c>
      <c r="H34" s="75" t="s">
        <v>474</v>
      </c>
      <c r="I34" s="59" t="e">
        <f t="shared" ref="I34:I40" si="39">SUBSTITUTE((SUBSTITUTE(J34, " ", "")), ",", ".") + SUBSTITUTE((SUBSTITUTE(Y34, " ", "")), ",", ".") + SUBSTITUTE((SUBSTITUTE(Z34, " ", "")), ",", ".")</f>
        <v>#VALUE!</v>
      </c>
      <c r="J34" s="77">
        <f t="shared" si="21"/>
        <v>70041074</v>
      </c>
      <c r="K34" s="53" t="s">
        <v>475</v>
      </c>
      <c r="L34" s="53" t="s">
        <v>476</v>
      </c>
      <c r="M34" s="62">
        <f>55482 + 262104</f>
        <v>317586</v>
      </c>
      <c r="N34" s="62">
        <f>167716+49628</f>
        <v>217344</v>
      </c>
      <c r="O34" s="75" t="s">
        <v>477</v>
      </c>
      <c r="P34" s="75" t="s">
        <v>478</v>
      </c>
      <c r="Q34" s="75" t="s">
        <v>479</v>
      </c>
      <c r="R34" s="53">
        <f t="shared" ref="R34:W34" si="40">SUBSTITUTE((SUBSTITUTE(AA34, " ", "")), ",", ".")  * 1</f>
        <v>45363135</v>
      </c>
      <c r="S34" s="53" t="e">
        <f t="shared" si="40"/>
        <v>#VALUE!</v>
      </c>
      <c r="T34" s="53" t="e">
        <f t="shared" si="40"/>
        <v>#VALUE!</v>
      </c>
      <c r="U34" s="53" t="e">
        <f t="shared" si="40"/>
        <v>#VALUE!</v>
      </c>
      <c r="V34" s="53" t="e">
        <f t="shared" si="40"/>
        <v>#VALUE!</v>
      </c>
      <c r="W34" s="53" t="e">
        <f t="shared" si="40"/>
        <v>#VALUE!</v>
      </c>
      <c r="X34" s="79" t="s">
        <v>480</v>
      </c>
      <c r="Y34" s="65"/>
      <c r="Z34" s="65"/>
      <c r="AA34" s="82" t="s">
        <v>481</v>
      </c>
      <c r="AB34" s="66"/>
      <c r="AC34" s="66"/>
      <c r="AD34" s="66"/>
      <c r="AE34" s="66"/>
      <c r="AF34" s="66"/>
      <c r="AG34" s="66" t="e">
        <f>VLOOKUP(A34, АСВ!$A$2:$C$48, 2, FALSE)</f>
        <v>#N/A</v>
      </c>
      <c r="AH34" s="66" t="e">
        <f>VLOOKUP(A34, АСВ!$A$2:$C$48, 3, FALSE)</f>
        <v>#N/A</v>
      </c>
      <c r="AI34" s="66" t="e">
        <f t="shared" si="3"/>
        <v>#N/A</v>
      </c>
    </row>
    <row r="35" spans="1:35">
      <c r="A35" s="36" t="s">
        <v>57</v>
      </c>
      <c r="B35" s="58">
        <v>41632</v>
      </c>
      <c r="C35" s="36"/>
      <c r="D35" s="53">
        <v>506571</v>
      </c>
      <c r="E35" s="60" t="e">
        <f t="shared" si="0"/>
        <v>#VALUE!</v>
      </c>
      <c r="F35" s="53">
        <v>37640493</v>
      </c>
      <c r="G35" s="53">
        <v>0</v>
      </c>
      <c r="H35" s="53">
        <v>546763</v>
      </c>
      <c r="I35" s="59" t="e">
        <f t="shared" si="39"/>
        <v>#VALUE!</v>
      </c>
      <c r="J35" s="77">
        <f t="shared" si="21"/>
        <v>67037959</v>
      </c>
      <c r="K35" s="53">
        <v>407271</v>
      </c>
      <c r="L35" s="53">
        <v>3407895</v>
      </c>
      <c r="M35" s="53" t="s">
        <v>292</v>
      </c>
      <c r="N35" s="53" t="s">
        <v>292</v>
      </c>
      <c r="O35" s="84">
        <f>66216513</f>
        <v>66216513</v>
      </c>
      <c r="P35" s="75" t="s">
        <v>482</v>
      </c>
      <c r="Q35" s="75" t="s">
        <v>483</v>
      </c>
      <c r="R35" s="53">
        <f t="shared" ref="R35:W35" si="41">SUBSTITUTE((SUBSTITUTE(AA35, " ", "")), ",", ".")  * 1</f>
        <v>19792367</v>
      </c>
      <c r="S35" s="53">
        <f t="shared" si="41"/>
        <v>44994172</v>
      </c>
      <c r="T35" s="53" t="e">
        <f t="shared" si="41"/>
        <v>#VALUE!</v>
      </c>
      <c r="U35" s="53" t="e">
        <f t="shared" si="41"/>
        <v>#VALUE!</v>
      </c>
      <c r="V35" s="53" t="e">
        <f t="shared" si="41"/>
        <v>#VALUE!</v>
      </c>
      <c r="W35" s="53" t="e">
        <f t="shared" si="41"/>
        <v>#VALUE!</v>
      </c>
      <c r="X35" s="69"/>
      <c r="Y35" s="65"/>
      <c r="Z35" s="55">
        <v>569666</v>
      </c>
      <c r="AA35" s="56">
        <v>19792367</v>
      </c>
      <c r="AB35" s="56">
        <v>44994172</v>
      </c>
      <c r="AC35" s="66"/>
      <c r="AD35" s="66"/>
      <c r="AE35" s="66"/>
      <c r="AF35" s="66"/>
      <c r="AG35" s="66" t="e">
        <f>VLOOKUP(A35, АСВ!$A$2:$C$48, 2, FALSE)</f>
        <v>#N/A</v>
      </c>
      <c r="AH35" s="66" t="e">
        <f>VLOOKUP(A35, АСВ!$A$2:$C$48, 3, FALSE)</f>
        <v>#N/A</v>
      </c>
      <c r="AI35" s="66" t="e">
        <f t="shared" si="3"/>
        <v>#N/A</v>
      </c>
    </row>
    <row r="36" spans="1:35">
      <c r="A36" s="36" t="s">
        <v>57</v>
      </c>
      <c r="B36" s="58">
        <v>41233</v>
      </c>
      <c r="C36" s="36"/>
      <c r="D36" s="53">
        <v>2962845</v>
      </c>
      <c r="E36" s="60" t="e">
        <f t="shared" si="0"/>
        <v>#VALUE!</v>
      </c>
      <c r="F36" s="53">
        <v>37640493</v>
      </c>
      <c r="G36" s="53">
        <v>0</v>
      </c>
      <c r="H36" s="53">
        <v>316303</v>
      </c>
      <c r="I36" s="59" t="e">
        <f t="shared" si="39"/>
        <v>#VALUE!</v>
      </c>
      <c r="J36" s="77" t="e">
        <f t="shared" si="21"/>
        <v>#VALUE!</v>
      </c>
      <c r="K36" s="53">
        <v>523088</v>
      </c>
      <c r="L36" s="53">
        <v>2530686</v>
      </c>
      <c r="M36" s="53" t="s">
        <v>292</v>
      </c>
      <c r="N36" s="53" t="s">
        <v>292</v>
      </c>
      <c r="O36" s="84">
        <f>653637</f>
        <v>653637</v>
      </c>
      <c r="P36" s="53">
        <v>36135175</v>
      </c>
      <c r="Q36" s="62"/>
      <c r="R36" s="53">
        <f t="shared" ref="R36:W36" si="42">SUBSTITUTE((SUBSTITUTE(AA36, " ", "")), ",", ".")  * 1</f>
        <v>999456</v>
      </c>
      <c r="S36" s="53">
        <f t="shared" si="42"/>
        <v>32823970</v>
      </c>
      <c r="T36" s="53" t="e">
        <f t="shared" si="42"/>
        <v>#VALUE!</v>
      </c>
      <c r="U36" s="53" t="e">
        <f t="shared" si="42"/>
        <v>#VALUE!</v>
      </c>
      <c r="V36" s="53" t="e">
        <f t="shared" si="42"/>
        <v>#VALUE!</v>
      </c>
      <c r="W36" s="53" t="e">
        <f t="shared" si="42"/>
        <v>#VALUE!</v>
      </c>
      <c r="X36" s="69"/>
      <c r="Y36" s="65"/>
      <c r="Z36" s="55">
        <v>328593</v>
      </c>
      <c r="AA36" s="56">
        <v>999456</v>
      </c>
      <c r="AB36" s="56">
        <v>32823970</v>
      </c>
      <c r="AC36" s="66"/>
      <c r="AD36" s="66"/>
      <c r="AE36" s="66"/>
      <c r="AF36" s="66"/>
      <c r="AG36" s="66" t="e">
        <f>VLOOKUP(A36, АСВ!$A$2:$C$48, 2, FALSE)</f>
        <v>#N/A</v>
      </c>
      <c r="AH36" s="66" t="e">
        <f>VLOOKUP(A36, АСВ!$A$2:$C$48, 3, FALSE)</f>
        <v>#N/A</v>
      </c>
      <c r="AI36" s="66" t="e">
        <f t="shared" si="3"/>
        <v>#N/A</v>
      </c>
    </row>
    <row r="37" spans="1:35">
      <c r="A37" s="36" t="s">
        <v>57</v>
      </c>
      <c r="B37" s="58">
        <v>40843</v>
      </c>
      <c r="C37" s="36"/>
      <c r="D37" s="53">
        <v>6458985</v>
      </c>
      <c r="E37" s="60" t="e">
        <f t="shared" si="0"/>
        <v>#VALUE!</v>
      </c>
      <c r="F37" s="53">
        <v>16777233</v>
      </c>
      <c r="G37" s="53">
        <v>0</v>
      </c>
      <c r="H37" s="53">
        <v>24177</v>
      </c>
      <c r="I37" s="59" t="e">
        <f t="shared" si="39"/>
        <v>#VALUE!</v>
      </c>
      <c r="J37" s="77" t="e">
        <f t="shared" si="21"/>
        <v>#VALUE!</v>
      </c>
      <c r="K37" s="53">
        <v>140226</v>
      </c>
      <c r="L37" s="53">
        <v>54311</v>
      </c>
      <c r="M37" s="53" t="s">
        <v>292</v>
      </c>
      <c r="N37" s="53" t="s">
        <v>292</v>
      </c>
      <c r="O37" s="53">
        <v>469046</v>
      </c>
      <c r="P37" s="53">
        <v>16142697</v>
      </c>
      <c r="Q37" s="62"/>
      <c r="R37" s="53">
        <f t="shared" ref="R37:W37" si="43">SUBSTITUTE((SUBSTITUTE(AA37, " ", "")), ",", ".")  * 1</f>
        <v>10306947</v>
      </c>
      <c r="S37" s="53">
        <f t="shared" si="43"/>
        <v>4729487</v>
      </c>
      <c r="T37" s="53" t="e">
        <f t="shared" si="43"/>
        <v>#VALUE!</v>
      </c>
      <c r="U37" s="53" t="e">
        <f t="shared" si="43"/>
        <v>#VALUE!</v>
      </c>
      <c r="V37" s="53" t="e">
        <f t="shared" si="43"/>
        <v>#VALUE!</v>
      </c>
      <c r="W37" s="53" t="e">
        <f t="shared" si="43"/>
        <v>#VALUE!</v>
      </c>
      <c r="X37" s="69"/>
      <c r="Y37" s="65"/>
      <c r="Z37" s="55">
        <v>25263</v>
      </c>
      <c r="AA37" s="56">
        <v>10306947</v>
      </c>
      <c r="AB37" s="56">
        <v>4729487</v>
      </c>
      <c r="AC37" s="66"/>
      <c r="AD37" s="66"/>
      <c r="AE37" s="66"/>
      <c r="AF37" s="66"/>
      <c r="AG37" s="66" t="e">
        <f>VLOOKUP(A37, АСВ!$A$2:$C$48, 2, FALSE)</f>
        <v>#N/A</v>
      </c>
      <c r="AH37" s="66" t="e">
        <f>VLOOKUP(A37, АСВ!$A$2:$C$48, 3, FALSE)</f>
        <v>#N/A</v>
      </c>
      <c r="AI37" s="66" t="e">
        <f t="shared" si="3"/>
        <v>#N/A</v>
      </c>
    </row>
    <row r="38" spans="1:35">
      <c r="A38" s="36" t="s">
        <v>57</v>
      </c>
      <c r="B38" s="58">
        <v>40834</v>
      </c>
      <c r="C38" s="36"/>
      <c r="D38" s="53">
        <v>6458985</v>
      </c>
      <c r="E38" s="60" t="e">
        <f t="shared" si="0"/>
        <v>#VALUE!</v>
      </c>
      <c r="F38" s="53">
        <v>16777233</v>
      </c>
      <c r="G38" s="53">
        <v>0</v>
      </c>
      <c r="H38" s="53">
        <v>24177</v>
      </c>
      <c r="I38" s="59" t="e">
        <f t="shared" si="39"/>
        <v>#VALUE!</v>
      </c>
      <c r="J38" s="77" t="e">
        <f t="shared" si="21"/>
        <v>#VALUE!</v>
      </c>
      <c r="K38" s="53">
        <v>140226</v>
      </c>
      <c r="L38" s="53">
        <v>54311</v>
      </c>
      <c r="M38" s="53" t="s">
        <v>292</v>
      </c>
      <c r="N38" s="53" t="s">
        <v>292</v>
      </c>
      <c r="O38" s="53">
        <v>469046</v>
      </c>
      <c r="P38" s="53">
        <v>16142697</v>
      </c>
      <c r="Q38" s="62"/>
      <c r="R38" s="53">
        <f t="shared" ref="R38:W38" si="44">SUBSTITUTE((SUBSTITUTE(AA38, " ", "")), ",", ".")  * 1</f>
        <v>10306947</v>
      </c>
      <c r="S38" s="53">
        <f t="shared" si="44"/>
        <v>4729487</v>
      </c>
      <c r="T38" s="53" t="e">
        <f t="shared" si="44"/>
        <v>#VALUE!</v>
      </c>
      <c r="U38" s="53" t="e">
        <f t="shared" si="44"/>
        <v>#VALUE!</v>
      </c>
      <c r="V38" s="53" t="e">
        <f t="shared" si="44"/>
        <v>#VALUE!</v>
      </c>
      <c r="W38" s="53" t="e">
        <f t="shared" si="44"/>
        <v>#VALUE!</v>
      </c>
      <c r="X38" s="69"/>
      <c r="Y38" s="65"/>
      <c r="Z38" s="55">
        <v>25263</v>
      </c>
      <c r="AA38" s="56">
        <v>10306947</v>
      </c>
      <c r="AB38" s="56">
        <v>4729487</v>
      </c>
      <c r="AC38" s="66"/>
      <c r="AD38" s="66"/>
      <c r="AE38" s="66"/>
      <c r="AF38" s="66"/>
      <c r="AG38" s="66" t="e">
        <f>VLOOKUP(A38, АСВ!$A$2:$C$48, 2, FALSE)</f>
        <v>#N/A</v>
      </c>
      <c r="AH38" s="66" t="e">
        <f>VLOOKUP(A38, АСВ!$A$2:$C$48, 3, FALSE)</f>
        <v>#N/A</v>
      </c>
      <c r="AI38" s="66" t="e">
        <f t="shared" si="3"/>
        <v>#N/A</v>
      </c>
    </row>
    <row r="39" spans="1:35">
      <c r="A39" s="36" t="s">
        <v>57</v>
      </c>
      <c r="B39" s="58">
        <v>40304</v>
      </c>
      <c r="C39" s="36"/>
      <c r="D39" s="53">
        <v>163912</v>
      </c>
      <c r="E39" s="60" t="e">
        <f t="shared" si="0"/>
        <v>#VALUE!</v>
      </c>
      <c r="F39" s="53">
        <v>2428968</v>
      </c>
      <c r="G39" s="53">
        <v>0</v>
      </c>
      <c r="H39" s="53">
        <v>18987</v>
      </c>
      <c r="I39" s="59" t="e">
        <f t="shared" si="39"/>
        <v>#VALUE!</v>
      </c>
      <c r="J39" s="77" t="e">
        <f t="shared" si="21"/>
        <v>#VALUE!</v>
      </c>
      <c r="K39" s="53">
        <v>134357</v>
      </c>
      <c r="L39" s="53">
        <v>140742</v>
      </c>
      <c r="M39" s="53" t="s">
        <v>292</v>
      </c>
      <c r="N39" s="53" t="s">
        <v>292</v>
      </c>
      <c r="O39" s="53">
        <v>379444</v>
      </c>
      <c r="P39" s="53">
        <v>1896180</v>
      </c>
      <c r="Q39" s="62"/>
      <c r="R39" s="53">
        <f t="shared" ref="R39:W39" si="45">SUBSTITUTE((SUBSTITUTE(AA39, " ", "")), ",", ".")  * 1</f>
        <v>1447612</v>
      </c>
      <c r="S39" s="53">
        <f t="shared" si="45"/>
        <v>163912</v>
      </c>
      <c r="T39" s="53" t="e">
        <f t="shared" si="45"/>
        <v>#VALUE!</v>
      </c>
      <c r="U39" s="53" t="e">
        <f t="shared" si="45"/>
        <v>#VALUE!</v>
      </c>
      <c r="V39" s="53" t="e">
        <f t="shared" si="45"/>
        <v>#VALUE!</v>
      </c>
      <c r="W39" s="53" t="e">
        <f t="shared" si="45"/>
        <v>#VALUE!</v>
      </c>
      <c r="X39" s="69"/>
      <c r="Y39" s="65"/>
      <c r="Z39" s="55">
        <v>18987</v>
      </c>
      <c r="AA39" s="56">
        <v>1447612</v>
      </c>
      <c r="AB39" s="56">
        <v>163912</v>
      </c>
      <c r="AC39" s="66"/>
      <c r="AD39" s="66"/>
      <c r="AE39" s="66"/>
      <c r="AF39" s="66"/>
      <c r="AG39" s="66" t="e">
        <f>VLOOKUP(A39, АСВ!$A$2:$C$48, 2, FALSE)</f>
        <v>#N/A</v>
      </c>
      <c r="AH39" s="66" t="e">
        <f>VLOOKUP(A39, АСВ!$A$2:$C$48, 3, FALSE)</f>
        <v>#N/A</v>
      </c>
      <c r="AI39" s="66" t="e">
        <f t="shared" si="3"/>
        <v>#N/A</v>
      </c>
    </row>
    <row r="40" spans="1:35">
      <c r="A40" s="36" t="s">
        <v>57</v>
      </c>
      <c r="B40" s="58">
        <v>39768</v>
      </c>
      <c r="C40" s="36"/>
      <c r="D40" s="53">
        <v>204152</v>
      </c>
      <c r="E40" s="60" t="e">
        <f t="shared" si="0"/>
        <v>#VALUE!</v>
      </c>
      <c r="F40" s="53">
        <v>206108</v>
      </c>
      <c r="G40" s="53">
        <v>0</v>
      </c>
      <c r="H40" s="53">
        <v>1070</v>
      </c>
      <c r="I40" s="59" t="e">
        <f t="shared" si="39"/>
        <v>#VALUE!</v>
      </c>
      <c r="J40" s="77" t="e">
        <f t="shared" si="21"/>
        <v>#VALUE!</v>
      </c>
      <c r="K40" s="53">
        <v>36142</v>
      </c>
      <c r="L40" s="53">
        <v>-22269</v>
      </c>
      <c r="M40" s="62"/>
      <c r="N40" s="62"/>
      <c r="O40" s="53">
        <v>163351</v>
      </c>
      <c r="P40" s="53">
        <v>3899</v>
      </c>
      <c r="Q40" s="62"/>
      <c r="R40" s="53" t="e">
        <f t="shared" ref="R40:W40" si="46">SUBSTITUTE((SUBSTITUTE(AA40, " ", "")), ",", ".")  * 1</f>
        <v>#VALUE!</v>
      </c>
      <c r="S40" s="53">
        <f t="shared" si="46"/>
        <v>116770</v>
      </c>
      <c r="T40" s="53" t="e">
        <f t="shared" si="46"/>
        <v>#VALUE!</v>
      </c>
      <c r="U40" s="53" t="e">
        <f t="shared" si="46"/>
        <v>#VALUE!</v>
      </c>
      <c r="V40" s="53" t="e">
        <f t="shared" si="46"/>
        <v>#VALUE!</v>
      </c>
      <c r="W40" s="53" t="e">
        <f t="shared" si="46"/>
        <v>#VALUE!</v>
      </c>
      <c r="X40" s="69"/>
      <c r="Y40" s="65"/>
      <c r="Z40" s="55">
        <v>2716</v>
      </c>
      <c r="AA40" s="66"/>
      <c r="AB40" s="56">
        <v>116770</v>
      </c>
      <c r="AC40" s="66"/>
      <c r="AD40" s="66"/>
      <c r="AE40" s="66"/>
      <c r="AF40" s="66"/>
      <c r="AG40" s="66" t="e">
        <f>VLOOKUP(A40, АСВ!$A$2:$C$48, 2, FALSE)</f>
        <v>#N/A</v>
      </c>
      <c r="AH40" s="66" t="e">
        <f>VLOOKUP(A40, АСВ!$A$2:$C$48, 3, FALSE)</f>
        <v>#N/A</v>
      </c>
      <c r="AI40" s="66" t="e">
        <f t="shared" si="3"/>
        <v>#N/A</v>
      </c>
    </row>
    <row r="41" spans="1:35">
      <c r="A41" s="36" t="s">
        <v>69</v>
      </c>
      <c r="B41" s="58">
        <v>43874</v>
      </c>
      <c r="C41" s="36"/>
      <c r="D41" s="75" t="s">
        <v>484</v>
      </c>
      <c r="E41" s="60" t="e">
        <f t="shared" si="0"/>
        <v>#VALUE!</v>
      </c>
      <c r="F41" s="75" t="s">
        <v>485</v>
      </c>
      <c r="G41" s="62">
        <f>48036756 + 153811962</f>
        <v>201848718</v>
      </c>
      <c r="H41" s="75" t="s">
        <v>486</v>
      </c>
      <c r="I41" s="59" t="s">
        <v>487</v>
      </c>
      <c r="J41" s="77" t="e">
        <f t="shared" si="21"/>
        <v>#VALUE!</v>
      </c>
      <c r="K41" s="53">
        <v>142829166</v>
      </c>
      <c r="L41" s="53">
        <v>819063</v>
      </c>
      <c r="M41" s="75" t="s">
        <v>488</v>
      </c>
      <c r="N41" s="75" t="s">
        <v>489</v>
      </c>
      <c r="O41" s="62"/>
      <c r="P41" s="75" t="s">
        <v>490</v>
      </c>
      <c r="Q41" s="75" t="s">
        <v>491</v>
      </c>
      <c r="R41" s="53">
        <f t="shared" ref="R41:W41" si="47">SUBSTITUTE((SUBSTITUTE(AA41, " ", "")), ",", ".")  * 1</f>
        <v>196890638</v>
      </c>
      <c r="S41" s="53" t="e">
        <f t="shared" si="47"/>
        <v>#VALUE!</v>
      </c>
      <c r="T41" s="53" t="e">
        <f t="shared" si="47"/>
        <v>#VALUE!</v>
      </c>
      <c r="U41" s="53" t="e">
        <f t="shared" si="47"/>
        <v>#VALUE!</v>
      </c>
      <c r="V41" s="53" t="e">
        <f t="shared" si="47"/>
        <v>#VALUE!</v>
      </c>
      <c r="W41" s="53" t="e">
        <f t="shared" si="47"/>
        <v>#VALUE!</v>
      </c>
      <c r="X41" s="79" t="s">
        <v>492</v>
      </c>
      <c r="Y41" s="65"/>
      <c r="Z41" s="65"/>
      <c r="AA41" s="82" t="s">
        <v>493</v>
      </c>
      <c r="AB41" s="66"/>
      <c r="AC41" s="66"/>
      <c r="AD41" s="66"/>
      <c r="AE41" s="66"/>
      <c r="AF41" s="66"/>
      <c r="AG41" s="67">
        <f>VLOOKUP(A41, АСВ!$A$2:$C$48, 2, FALSE)</f>
        <v>42005</v>
      </c>
      <c r="AH41" s="68">
        <f>VLOOKUP(A41, АСВ!$A$2:$C$48, 3, FALSE)</f>
        <v>69399</v>
      </c>
      <c r="AI41" s="66">
        <f t="shared" si="3"/>
        <v>1</v>
      </c>
    </row>
    <row r="42" spans="1:35">
      <c r="A42" s="36" t="s">
        <v>69</v>
      </c>
      <c r="B42" s="58">
        <v>43551</v>
      </c>
      <c r="C42" s="36"/>
      <c r="D42" s="75" t="s">
        <v>494</v>
      </c>
      <c r="E42" s="60" t="e">
        <f t="shared" si="0"/>
        <v>#VALUE!</v>
      </c>
      <c r="F42" s="75" t="s">
        <v>495</v>
      </c>
      <c r="G42" s="62">
        <f>42176730+166555592</f>
        <v>208732322</v>
      </c>
      <c r="H42" s="75" t="s">
        <v>496</v>
      </c>
      <c r="I42" s="59" t="s">
        <v>497</v>
      </c>
      <c r="J42" s="77" t="e">
        <f t="shared" si="21"/>
        <v>#VALUE!</v>
      </c>
      <c r="K42" s="53">
        <v>124803118</v>
      </c>
      <c r="L42" s="53">
        <v>5323290</v>
      </c>
      <c r="M42" s="75" t="s">
        <v>498</v>
      </c>
      <c r="N42" s="75" t="s">
        <v>499</v>
      </c>
      <c r="O42" s="62"/>
      <c r="P42" s="75" t="s">
        <v>500</v>
      </c>
      <c r="Q42" s="75" t="s">
        <v>501</v>
      </c>
      <c r="R42" s="53">
        <f t="shared" ref="R42:W42" si="48">SUBSTITUTE((SUBSTITUTE(AA42, " ", "")), ",", ".")  * 1</f>
        <v>131446701</v>
      </c>
      <c r="S42" s="53" t="e">
        <f t="shared" si="48"/>
        <v>#VALUE!</v>
      </c>
      <c r="T42" s="53" t="e">
        <f t="shared" si="48"/>
        <v>#VALUE!</v>
      </c>
      <c r="U42" s="53" t="e">
        <f t="shared" si="48"/>
        <v>#VALUE!</v>
      </c>
      <c r="V42" s="53" t="e">
        <f t="shared" si="48"/>
        <v>#VALUE!</v>
      </c>
      <c r="W42" s="53" t="e">
        <f t="shared" si="48"/>
        <v>#VALUE!</v>
      </c>
      <c r="X42" s="79" t="s">
        <v>502</v>
      </c>
      <c r="Y42" s="65"/>
      <c r="Z42" s="65"/>
      <c r="AA42" s="82" t="s">
        <v>503</v>
      </c>
      <c r="AB42" s="66"/>
      <c r="AC42" s="66"/>
      <c r="AD42" s="66"/>
      <c r="AE42" s="66"/>
      <c r="AF42" s="66"/>
      <c r="AG42" s="67">
        <f>VLOOKUP(A42, АСВ!$A$2:$C$48, 2, FALSE)</f>
        <v>42005</v>
      </c>
      <c r="AH42" s="68">
        <f>VLOOKUP(A42, АСВ!$A$2:$C$48, 3, FALSE)</f>
        <v>69399</v>
      </c>
      <c r="AI42" s="66">
        <f t="shared" si="3"/>
        <v>1</v>
      </c>
    </row>
    <row r="43" spans="1:35">
      <c r="A43" s="36" t="s">
        <v>69</v>
      </c>
      <c r="B43" s="58">
        <v>43187</v>
      </c>
      <c r="C43" s="36"/>
      <c r="D43" s="76">
        <v>4977576</v>
      </c>
      <c r="E43" s="60" t="e">
        <f t="shared" si="0"/>
        <v>#VALUE!</v>
      </c>
      <c r="F43" s="76">
        <v>445690146</v>
      </c>
      <c r="G43" s="62">
        <f>37674994+182986949</f>
        <v>220661943</v>
      </c>
      <c r="H43" s="76">
        <v>1272</v>
      </c>
      <c r="I43" s="86" t="s">
        <v>504</v>
      </c>
      <c r="J43" s="77" t="e">
        <f t="shared" si="21"/>
        <v>#VALUE!</v>
      </c>
      <c r="K43" s="76">
        <v>115539446</v>
      </c>
      <c r="L43" s="76">
        <v>10735200</v>
      </c>
      <c r="M43" s="76">
        <v>4578033</v>
      </c>
      <c r="N43" s="76">
        <v>4587668</v>
      </c>
      <c r="O43" s="62"/>
      <c r="P43" s="76">
        <v>271826355</v>
      </c>
      <c r="Q43" s="76">
        <v>56489477</v>
      </c>
      <c r="R43" s="53">
        <f t="shared" ref="R43:W43" si="49">SUBSTITUTE((SUBSTITUTE(AA43, " ", "")), ",", ".")  * 1</f>
        <v>179794310</v>
      </c>
      <c r="S43" s="53" t="e">
        <f t="shared" si="49"/>
        <v>#VALUE!</v>
      </c>
      <c r="T43" s="53" t="e">
        <f t="shared" si="49"/>
        <v>#VALUE!</v>
      </c>
      <c r="U43" s="53" t="e">
        <f t="shared" si="49"/>
        <v>#VALUE!</v>
      </c>
      <c r="V43" s="53" t="e">
        <f t="shared" si="49"/>
        <v>#VALUE!</v>
      </c>
      <c r="W43" s="53" t="e">
        <f t="shared" si="49"/>
        <v>#VALUE!</v>
      </c>
      <c r="X43" s="87">
        <v>19538899</v>
      </c>
      <c r="Y43" s="65"/>
      <c r="Z43" s="65"/>
      <c r="AA43" s="78">
        <v>179794310</v>
      </c>
      <c r="AB43" s="66"/>
      <c r="AC43" s="66"/>
      <c r="AD43" s="66"/>
      <c r="AE43" s="66"/>
      <c r="AF43" s="66"/>
      <c r="AG43" s="67">
        <f>VLOOKUP(A43, АСВ!$A$2:$C$48, 2, FALSE)</f>
        <v>42005</v>
      </c>
      <c r="AH43" s="68">
        <f>VLOOKUP(A43, АСВ!$A$2:$C$48, 3, FALSE)</f>
        <v>69399</v>
      </c>
      <c r="AI43" s="66">
        <f t="shared" si="3"/>
        <v>1</v>
      </c>
    </row>
    <row r="44" spans="1:35">
      <c r="A44" s="36" t="s">
        <v>69</v>
      </c>
      <c r="B44" s="58">
        <v>42907</v>
      </c>
      <c r="C44" s="36"/>
      <c r="D44" s="76">
        <v>3658154</v>
      </c>
      <c r="E44" s="60" t="e">
        <f t="shared" si="0"/>
        <v>#VALUE!</v>
      </c>
      <c r="F44" s="76">
        <v>410947737</v>
      </c>
      <c r="G44" s="62">
        <f>37945008+174650509</f>
        <v>212595517</v>
      </c>
      <c r="H44" s="76">
        <v>790</v>
      </c>
      <c r="I44" s="86" t="s">
        <v>505</v>
      </c>
      <c r="J44" s="77" t="e">
        <f t="shared" si="21"/>
        <v>#VALUE!</v>
      </c>
      <c r="K44" s="76">
        <v>95397438</v>
      </c>
      <c r="L44" s="76">
        <v>3386803</v>
      </c>
      <c r="M44" s="76">
        <v>5493265</v>
      </c>
      <c r="N44" s="53">
        <v>4267364</v>
      </c>
      <c r="O44" s="62"/>
      <c r="P44" s="76">
        <v>268443272</v>
      </c>
      <c r="Q44" s="76">
        <v>45356094</v>
      </c>
      <c r="R44" s="53">
        <f t="shared" ref="R44:W44" si="50">SUBSTITUTE((SUBSTITUTE(AA44, " ", "")), ",", ".")  * 1</f>
        <v>96920028</v>
      </c>
      <c r="S44" s="53" t="e">
        <f t="shared" si="50"/>
        <v>#VALUE!</v>
      </c>
      <c r="T44" s="53" t="e">
        <f t="shared" si="50"/>
        <v>#VALUE!</v>
      </c>
      <c r="U44" s="53" t="e">
        <f t="shared" si="50"/>
        <v>#VALUE!</v>
      </c>
      <c r="V44" s="53" t="e">
        <f t="shared" si="50"/>
        <v>#VALUE!</v>
      </c>
      <c r="W44" s="53" t="e">
        <f t="shared" si="50"/>
        <v>#VALUE!</v>
      </c>
      <c r="X44" s="87">
        <v>28342405</v>
      </c>
      <c r="Y44" s="65"/>
      <c r="Z44" s="65"/>
      <c r="AA44" s="78">
        <v>96920028</v>
      </c>
      <c r="AB44" s="66"/>
      <c r="AC44" s="66"/>
      <c r="AD44" s="66"/>
      <c r="AE44" s="66"/>
      <c r="AF44" s="66"/>
      <c r="AG44" s="67">
        <f>VLOOKUP(A44, АСВ!$A$2:$C$48, 2, FALSE)</f>
        <v>42005</v>
      </c>
      <c r="AH44" s="68">
        <f>VLOOKUP(A44, АСВ!$A$2:$C$48, 3, FALSE)</f>
        <v>69399</v>
      </c>
      <c r="AI44" s="66">
        <f t="shared" si="3"/>
        <v>1</v>
      </c>
    </row>
    <row r="45" spans="1:35">
      <c r="A45" s="36" t="s">
        <v>69</v>
      </c>
      <c r="B45" s="58">
        <v>42755</v>
      </c>
      <c r="C45" s="36"/>
      <c r="D45" s="53" t="s">
        <v>506</v>
      </c>
      <c r="E45" s="60" t="e">
        <f t="shared" si="0"/>
        <v>#VALUE!</v>
      </c>
      <c r="F45" s="53">
        <v>415091321</v>
      </c>
      <c r="G45" s="53" t="s">
        <v>507</v>
      </c>
      <c r="H45" s="53">
        <v>2673608</v>
      </c>
      <c r="I45" s="59" t="e">
        <f t="shared" ref="I45:I55" si="51">SUBSTITUTE((SUBSTITUTE(J45, " ", "")), ",", ".") + SUBSTITUTE((SUBSTITUTE(Y45, " ", "")), ",", ".") + SUBSTITUTE((SUBSTITUTE(Z45, " ", "")), ",", ".")</f>
        <v>#VALUE!</v>
      </c>
      <c r="J45" s="77" t="e">
        <f t="shared" si="21"/>
        <v>#VALUE!</v>
      </c>
      <c r="K45" s="53" t="s">
        <v>508</v>
      </c>
      <c r="L45" s="75" t="s">
        <v>509</v>
      </c>
      <c r="M45" s="53" t="s">
        <v>510</v>
      </c>
      <c r="N45" s="53" t="s">
        <v>511</v>
      </c>
      <c r="O45" s="62"/>
      <c r="P45" s="53" t="s">
        <v>512</v>
      </c>
      <c r="Q45" s="62"/>
      <c r="R45" s="53">
        <f t="shared" ref="R45:W45" si="52">SUBSTITUTE((SUBSTITUTE(AA45, " ", "")), ",", ".")  * 1</f>
        <v>289634085</v>
      </c>
      <c r="S45" s="53">
        <f t="shared" si="52"/>
        <v>97285384</v>
      </c>
      <c r="T45" s="53" t="e">
        <f t="shared" si="52"/>
        <v>#VALUE!</v>
      </c>
      <c r="U45" s="53" t="e">
        <f t="shared" si="52"/>
        <v>#VALUE!</v>
      </c>
      <c r="V45" s="53" t="e">
        <f t="shared" si="52"/>
        <v>#VALUE!</v>
      </c>
      <c r="W45" s="53" t="e">
        <f t="shared" si="52"/>
        <v>#VALUE!</v>
      </c>
      <c r="X45" s="69"/>
      <c r="Y45" s="65"/>
      <c r="Z45" s="55">
        <v>2673708</v>
      </c>
      <c r="AA45" s="56">
        <v>289634085</v>
      </c>
      <c r="AB45" s="56">
        <v>97285384</v>
      </c>
      <c r="AC45" s="66"/>
      <c r="AD45" s="66"/>
      <c r="AE45" s="66"/>
      <c r="AF45" s="66"/>
      <c r="AG45" s="67">
        <f>VLOOKUP(A45, АСВ!$A$2:$C$48, 2, FALSE)</f>
        <v>42005</v>
      </c>
      <c r="AH45" s="68">
        <f>VLOOKUP(A45, АСВ!$A$2:$C$48, 3, FALSE)</f>
        <v>69399</v>
      </c>
      <c r="AI45" s="66">
        <f t="shared" si="3"/>
        <v>1</v>
      </c>
    </row>
    <row r="46" spans="1:35">
      <c r="A46" s="36" t="s">
        <v>69</v>
      </c>
      <c r="B46" s="58">
        <v>42389</v>
      </c>
      <c r="C46" s="36"/>
      <c r="D46" s="53" t="s">
        <v>513</v>
      </c>
      <c r="E46" s="60" t="e">
        <f t="shared" si="0"/>
        <v>#VALUE!</v>
      </c>
      <c r="F46" s="53">
        <v>374660031</v>
      </c>
      <c r="G46" s="53">
        <v>0</v>
      </c>
      <c r="H46" s="53">
        <v>0</v>
      </c>
      <c r="I46" s="59" t="e">
        <f t="shared" si="51"/>
        <v>#VALUE!</v>
      </c>
      <c r="J46" s="77" t="e">
        <f t="shared" si="21"/>
        <v>#VALUE!</v>
      </c>
      <c r="K46" s="53" t="s">
        <v>514</v>
      </c>
      <c r="L46" s="53" t="s">
        <v>515</v>
      </c>
      <c r="M46" s="53" t="s">
        <v>516</v>
      </c>
      <c r="N46" s="53" t="s">
        <v>517</v>
      </c>
      <c r="O46" s="62"/>
      <c r="P46" s="53" t="s">
        <v>518</v>
      </c>
      <c r="Q46" s="62"/>
      <c r="R46" s="53">
        <f t="shared" ref="R46:W46" si="53">SUBSTITUTE((SUBSTITUTE(AA46, " ", "")), ",", ".")  * 1</f>
        <v>272586171</v>
      </c>
      <c r="S46" s="53">
        <f t="shared" si="53"/>
        <v>92503322</v>
      </c>
      <c r="T46" s="53" t="e">
        <f t="shared" si="53"/>
        <v>#VALUE!</v>
      </c>
      <c r="U46" s="53" t="e">
        <f t="shared" si="53"/>
        <v>#VALUE!</v>
      </c>
      <c r="V46" s="53" t="e">
        <f t="shared" si="53"/>
        <v>#VALUE!</v>
      </c>
      <c r="W46" s="53" t="e">
        <f t="shared" si="53"/>
        <v>#VALUE!</v>
      </c>
      <c r="X46" s="69"/>
      <c r="Y46" s="65"/>
      <c r="Z46" s="55">
        <v>494759</v>
      </c>
      <c r="AA46" s="56">
        <v>272586171</v>
      </c>
      <c r="AB46" s="56">
        <v>92503322</v>
      </c>
      <c r="AC46" s="66"/>
      <c r="AD46" s="66"/>
      <c r="AE46" s="66"/>
      <c r="AF46" s="66"/>
      <c r="AG46" s="67">
        <f>VLOOKUP(A46, АСВ!$A$2:$C$48, 2, FALSE)</f>
        <v>42005</v>
      </c>
      <c r="AH46" s="68">
        <f>VLOOKUP(A46, АСВ!$A$2:$C$48, 3, FALSE)</f>
        <v>69399</v>
      </c>
      <c r="AI46" s="66">
        <f t="shared" si="3"/>
        <v>1</v>
      </c>
    </row>
    <row r="47" spans="1:35">
      <c r="A47" s="36" t="s">
        <v>69</v>
      </c>
      <c r="B47" s="58">
        <v>42074</v>
      </c>
      <c r="C47" s="36"/>
      <c r="D47" s="53">
        <v>1164670</v>
      </c>
      <c r="E47" s="60" t="e">
        <f t="shared" si="0"/>
        <v>#VALUE!</v>
      </c>
      <c r="F47" s="53">
        <v>362596714</v>
      </c>
      <c r="G47" s="53">
        <v>0</v>
      </c>
      <c r="H47" s="53">
        <v>257448</v>
      </c>
      <c r="I47" s="59" t="e">
        <f t="shared" si="51"/>
        <v>#VALUE!</v>
      </c>
      <c r="J47" s="77" t="e">
        <f t="shared" si="21"/>
        <v>#VALUE!</v>
      </c>
      <c r="K47" s="53">
        <v>33862358</v>
      </c>
      <c r="L47" s="53">
        <v>2316297</v>
      </c>
      <c r="M47" s="53" t="s">
        <v>292</v>
      </c>
      <c r="N47" s="53" t="s">
        <v>292</v>
      </c>
      <c r="O47" s="53">
        <v>328476808</v>
      </c>
      <c r="P47" s="62"/>
      <c r="Q47" s="62"/>
      <c r="R47" s="53">
        <f t="shared" ref="R47:W47" si="54">SUBSTITUTE((SUBSTITUTE(AA47, " ", "")), ",", ".")  * 1</f>
        <v>270652631</v>
      </c>
      <c r="S47" s="53">
        <f t="shared" si="54"/>
        <v>87317947</v>
      </c>
      <c r="T47" s="53" t="e">
        <f t="shared" si="54"/>
        <v>#VALUE!</v>
      </c>
      <c r="U47" s="53" t="e">
        <f t="shared" si="54"/>
        <v>#VALUE!</v>
      </c>
      <c r="V47" s="53" t="e">
        <f t="shared" si="54"/>
        <v>#VALUE!</v>
      </c>
      <c r="W47" s="53" t="e">
        <f t="shared" si="54"/>
        <v>#VALUE!</v>
      </c>
      <c r="X47" s="69"/>
      <c r="Y47" s="65"/>
      <c r="Z47" s="55">
        <v>257448</v>
      </c>
      <c r="AA47" s="56">
        <v>270652631</v>
      </c>
      <c r="AB47" s="56">
        <v>87317947</v>
      </c>
      <c r="AC47" s="66"/>
      <c r="AD47" s="66"/>
      <c r="AE47" s="66"/>
      <c r="AF47" s="66"/>
      <c r="AG47" s="67">
        <f>VLOOKUP(A47, АСВ!$A$2:$C$48, 2, FALSE)</f>
        <v>42005</v>
      </c>
      <c r="AH47" s="68">
        <f>VLOOKUP(A47, АСВ!$A$2:$C$48, 3, FALSE)</f>
        <v>69399</v>
      </c>
      <c r="AI47" s="66">
        <f t="shared" si="3"/>
        <v>1</v>
      </c>
    </row>
    <row r="48" spans="1:35">
      <c r="A48" s="36" t="s">
        <v>69</v>
      </c>
      <c r="B48" s="58">
        <v>41676</v>
      </c>
      <c r="C48" s="36"/>
      <c r="D48" s="53">
        <v>1526640</v>
      </c>
      <c r="E48" s="60" t="e">
        <f t="shared" si="0"/>
        <v>#VALUE!</v>
      </c>
      <c r="F48" s="53">
        <v>416334974</v>
      </c>
      <c r="G48" s="53">
        <v>0</v>
      </c>
      <c r="H48" s="53">
        <v>1210418</v>
      </c>
      <c r="I48" s="59" t="e">
        <f t="shared" si="51"/>
        <v>#VALUE!</v>
      </c>
      <c r="J48" s="77" t="e">
        <f t="shared" si="21"/>
        <v>#VALUE!</v>
      </c>
      <c r="K48" s="53">
        <v>34615243</v>
      </c>
      <c r="L48" s="53">
        <v>2307826</v>
      </c>
      <c r="M48" s="53" t="s">
        <v>292</v>
      </c>
      <c r="N48" s="53" t="s">
        <v>292</v>
      </c>
      <c r="O48" s="53">
        <v>317391860</v>
      </c>
      <c r="P48" s="53">
        <v>61275925</v>
      </c>
      <c r="Q48" s="62"/>
      <c r="R48" s="53">
        <f t="shared" ref="R48:W48" si="55">SUBSTITUTE((SUBSTITUTE(AA48, " ", "")), ",", ".")  * 1</f>
        <v>294784471</v>
      </c>
      <c r="S48" s="53">
        <f t="shared" si="55"/>
        <v>110425191</v>
      </c>
      <c r="T48" s="53" t="e">
        <f t="shared" si="55"/>
        <v>#VALUE!</v>
      </c>
      <c r="U48" s="53" t="e">
        <f t="shared" si="55"/>
        <v>#VALUE!</v>
      </c>
      <c r="V48" s="53" t="e">
        <f t="shared" si="55"/>
        <v>#VALUE!</v>
      </c>
      <c r="W48" s="53" t="e">
        <f t="shared" si="55"/>
        <v>#VALUE!</v>
      </c>
      <c r="X48" s="69"/>
      <c r="Y48" s="65"/>
      <c r="Z48" s="55">
        <v>639838</v>
      </c>
      <c r="AA48" s="56">
        <v>294784471</v>
      </c>
      <c r="AB48" s="56">
        <v>110425191</v>
      </c>
      <c r="AC48" s="66"/>
      <c r="AD48" s="66"/>
      <c r="AE48" s="66"/>
      <c r="AF48" s="66"/>
      <c r="AG48" s="67">
        <f>VLOOKUP(A48, АСВ!$A$2:$C$48, 2, FALSE)</f>
        <v>42005</v>
      </c>
      <c r="AH48" s="68">
        <f>VLOOKUP(A48, АСВ!$A$2:$C$48, 3, FALSE)</f>
        <v>69399</v>
      </c>
      <c r="AI48" s="66">
        <f t="shared" si="3"/>
        <v>0</v>
      </c>
    </row>
    <row r="49" spans="1:35">
      <c r="A49" s="36" t="s">
        <v>69</v>
      </c>
      <c r="B49" s="58">
        <v>41288</v>
      </c>
      <c r="C49" s="36"/>
      <c r="D49" s="53">
        <v>2273632</v>
      </c>
      <c r="E49" s="60" t="e">
        <f t="shared" si="0"/>
        <v>#VALUE!</v>
      </c>
      <c r="F49" s="53">
        <v>377798177</v>
      </c>
      <c r="G49" s="53">
        <v>0</v>
      </c>
      <c r="H49" s="53">
        <v>401593</v>
      </c>
      <c r="I49" s="59" t="e">
        <f t="shared" si="51"/>
        <v>#VALUE!</v>
      </c>
      <c r="J49" s="77" t="e">
        <f t="shared" si="21"/>
        <v>#VALUE!</v>
      </c>
      <c r="K49" s="53">
        <v>33291357</v>
      </c>
      <c r="L49" s="53">
        <v>-5372528</v>
      </c>
      <c r="M49" s="53" t="s">
        <v>292</v>
      </c>
      <c r="N49" s="53" t="s">
        <v>292</v>
      </c>
      <c r="O49" s="53">
        <v>304016325</v>
      </c>
      <c r="P49" s="53">
        <v>40018902</v>
      </c>
      <c r="Q49" s="62"/>
      <c r="R49" s="53">
        <f t="shared" ref="R49:W49" si="56">SUBSTITUTE((SUBSTITUTE(AA49, " ", "")), ",", ".")  * 1</f>
        <v>203574919</v>
      </c>
      <c r="S49" s="53">
        <f t="shared" si="56"/>
        <v>2261346</v>
      </c>
      <c r="T49" s="53" t="e">
        <f t="shared" si="56"/>
        <v>#VALUE!</v>
      </c>
      <c r="U49" s="53" t="e">
        <f t="shared" si="56"/>
        <v>#VALUE!</v>
      </c>
      <c r="V49" s="53" t="e">
        <f t="shared" si="56"/>
        <v>#VALUE!</v>
      </c>
      <c r="W49" s="53" t="e">
        <f t="shared" si="56"/>
        <v>#VALUE!</v>
      </c>
      <c r="X49" s="69"/>
      <c r="Y49" s="65"/>
      <c r="Z49" s="55">
        <v>471593</v>
      </c>
      <c r="AA49" s="56">
        <v>203574919</v>
      </c>
      <c r="AB49" s="56">
        <v>2261346</v>
      </c>
      <c r="AC49" s="66"/>
      <c r="AD49" s="66"/>
      <c r="AE49" s="66"/>
      <c r="AF49" s="66"/>
      <c r="AG49" s="67">
        <f>VLOOKUP(A49, АСВ!$A$2:$C$48, 2, FALSE)</f>
        <v>42005</v>
      </c>
      <c r="AH49" s="68">
        <f>VLOOKUP(A49, АСВ!$A$2:$C$48, 3, FALSE)</f>
        <v>69399</v>
      </c>
      <c r="AI49" s="66">
        <f t="shared" si="3"/>
        <v>0</v>
      </c>
    </row>
    <row r="50" spans="1:35">
      <c r="A50" s="36" t="s">
        <v>69</v>
      </c>
      <c r="B50" s="58">
        <v>40942</v>
      </c>
      <c r="C50" s="36"/>
      <c r="D50" s="53">
        <v>5759621</v>
      </c>
      <c r="E50" s="60" t="e">
        <f t="shared" si="0"/>
        <v>#VALUE!</v>
      </c>
      <c r="F50" s="53">
        <v>379528248</v>
      </c>
      <c r="G50" s="53">
        <v>0</v>
      </c>
      <c r="H50" s="53">
        <v>102028</v>
      </c>
      <c r="I50" s="59" t="e">
        <f t="shared" si="51"/>
        <v>#VALUE!</v>
      </c>
      <c r="J50" s="77" t="e">
        <f t="shared" si="21"/>
        <v>#VALUE!</v>
      </c>
      <c r="K50" s="53">
        <v>34482373</v>
      </c>
      <c r="L50" s="53">
        <v>5310922</v>
      </c>
      <c r="M50" s="53" t="s">
        <v>292</v>
      </c>
      <c r="N50" s="53" t="s">
        <v>292</v>
      </c>
      <c r="O50" s="53">
        <v>312893976</v>
      </c>
      <c r="P50" s="53">
        <v>32049871</v>
      </c>
      <c r="Q50" s="62"/>
      <c r="R50" s="53">
        <f t="shared" ref="R50:W50" si="57">SUBSTITUTE((SUBSTITUTE(AA50, " ", "")), ",", ".")  * 1</f>
        <v>243155325</v>
      </c>
      <c r="S50" s="53">
        <f t="shared" si="57"/>
        <v>116315379</v>
      </c>
      <c r="T50" s="53" t="e">
        <f t="shared" si="57"/>
        <v>#VALUE!</v>
      </c>
      <c r="U50" s="53" t="e">
        <f t="shared" si="57"/>
        <v>#VALUE!</v>
      </c>
      <c r="V50" s="53" t="e">
        <f t="shared" si="57"/>
        <v>#VALUE!</v>
      </c>
      <c r="W50" s="53" t="e">
        <f t="shared" si="57"/>
        <v>#VALUE!</v>
      </c>
      <c r="X50" s="69"/>
      <c r="Y50" s="65"/>
      <c r="Z50" s="55">
        <v>102028</v>
      </c>
      <c r="AA50" s="56">
        <v>243155325</v>
      </c>
      <c r="AB50" s="56">
        <v>116315379</v>
      </c>
      <c r="AC50" s="66"/>
      <c r="AD50" s="66"/>
      <c r="AE50" s="66"/>
      <c r="AF50" s="66"/>
      <c r="AG50" s="67">
        <f>VLOOKUP(A50, АСВ!$A$2:$C$48, 2, FALSE)</f>
        <v>42005</v>
      </c>
      <c r="AH50" s="68">
        <f>VLOOKUP(A50, АСВ!$A$2:$C$48, 3, FALSE)</f>
        <v>69399</v>
      </c>
      <c r="AI50" s="66">
        <f t="shared" si="3"/>
        <v>0</v>
      </c>
    </row>
    <row r="51" spans="1:35">
      <c r="A51" s="36" t="s">
        <v>69</v>
      </c>
      <c r="B51" s="58">
        <v>40843</v>
      </c>
      <c r="C51" s="36"/>
      <c r="D51" s="53">
        <v>2273672</v>
      </c>
      <c r="E51" s="60" t="e">
        <f t="shared" si="0"/>
        <v>#VALUE!</v>
      </c>
      <c r="F51" s="53">
        <v>367368708</v>
      </c>
      <c r="G51" s="53">
        <v>0</v>
      </c>
      <c r="H51" s="53">
        <v>706451</v>
      </c>
      <c r="I51" s="59" t="e">
        <f t="shared" si="51"/>
        <v>#VALUE!</v>
      </c>
      <c r="J51" s="77" t="e">
        <f t="shared" si="21"/>
        <v>#VALUE!</v>
      </c>
      <c r="K51" s="53">
        <v>34549000</v>
      </c>
      <c r="L51" s="53">
        <v>15254244</v>
      </c>
      <c r="M51" s="53" t="s">
        <v>292</v>
      </c>
      <c r="N51" s="53" t="s">
        <v>292</v>
      </c>
      <c r="O51" s="62">
        <v>308866720</v>
      </c>
      <c r="P51" s="62">
        <v>23264537</v>
      </c>
      <c r="Q51" s="62"/>
      <c r="R51" s="53">
        <f t="shared" ref="R51:W51" si="58">SUBSTITUTE((SUBSTITUTE(AA51, " ", "")), ",", ".")  * 1</f>
        <v>194496623</v>
      </c>
      <c r="S51" s="53">
        <f t="shared" si="58"/>
        <v>158404558</v>
      </c>
      <c r="T51" s="53" t="e">
        <f t="shared" si="58"/>
        <v>#VALUE!</v>
      </c>
      <c r="U51" s="53" t="e">
        <f t="shared" si="58"/>
        <v>#VALUE!</v>
      </c>
      <c r="V51" s="53" t="e">
        <f t="shared" si="58"/>
        <v>#VALUE!</v>
      </c>
      <c r="W51" s="53" t="e">
        <f t="shared" si="58"/>
        <v>#VALUE!</v>
      </c>
      <c r="X51" s="69"/>
      <c r="Y51" s="65"/>
      <c r="Z51" s="55">
        <v>706451</v>
      </c>
      <c r="AA51" s="56">
        <v>194496623</v>
      </c>
      <c r="AB51" s="56">
        <v>158404558</v>
      </c>
      <c r="AC51" s="66"/>
      <c r="AD51" s="66"/>
      <c r="AE51" s="66"/>
      <c r="AF51" s="66"/>
      <c r="AG51" s="67">
        <f>VLOOKUP(A51, АСВ!$A$2:$C$48, 2, FALSE)</f>
        <v>42005</v>
      </c>
      <c r="AH51" s="68">
        <f>VLOOKUP(A51, АСВ!$A$2:$C$48, 3, FALSE)</f>
        <v>69399</v>
      </c>
      <c r="AI51" s="66">
        <f t="shared" si="3"/>
        <v>0</v>
      </c>
    </row>
    <row r="52" spans="1:35">
      <c r="A52" s="36" t="s">
        <v>69</v>
      </c>
      <c r="B52" s="58">
        <v>40834</v>
      </c>
      <c r="C52" s="36"/>
      <c r="D52" s="53">
        <v>2273672</v>
      </c>
      <c r="E52" s="60" t="e">
        <f t="shared" si="0"/>
        <v>#VALUE!</v>
      </c>
      <c r="F52" s="53">
        <v>367368708</v>
      </c>
      <c r="G52" s="53">
        <v>0</v>
      </c>
      <c r="H52" s="53">
        <v>706451</v>
      </c>
      <c r="I52" s="59" t="e">
        <f t="shared" si="51"/>
        <v>#VALUE!</v>
      </c>
      <c r="J52" s="77" t="e">
        <f t="shared" si="21"/>
        <v>#VALUE!</v>
      </c>
      <c r="K52" s="53">
        <v>34549000</v>
      </c>
      <c r="L52" s="53">
        <v>15254244</v>
      </c>
      <c r="M52" s="53" t="s">
        <v>292</v>
      </c>
      <c r="N52" s="53" t="s">
        <v>292</v>
      </c>
      <c r="O52" s="62">
        <v>308866720</v>
      </c>
      <c r="P52" s="62">
        <v>23264537</v>
      </c>
      <c r="Q52" s="62"/>
      <c r="R52" s="53">
        <f t="shared" ref="R52:W52" si="59">SUBSTITUTE((SUBSTITUTE(AA52, " ", "")), ",", ".")  * 1</f>
        <v>194496623</v>
      </c>
      <c r="S52" s="53">
        <f t="shared" si="59"/>
        <v>158404558</v>
      </c>
      <c r="T52" s="53" t="e">
        <f t="shared" si="59"/>
        <v>#VALUE!</v>
      </c>
      <c r="U52" s="53" t="e">
        <f t="shared" si="59"/>
        <v>#VALUE!</v>
      </c>
      <c r="V52" s="53" t="e">
        <f t="shared" si="59"/>
        <v>#VALUE!</v>
      </c>
      <c r="W52" s="53" t="e">
        <f t="shared" si="59"/>
        <v>#VALUE!</v>
      </c>
      <c r="X52" s="69"/>
      <c r="Y52" s="65"/>
      <c r="Z52" s="55">
        <v>706451</v>
      </c>
      <c r="AA52" s="56">
        <v>194496623</v>
      </c>
      <c r="AB52" s="56">
        <v>158404558</v>
      </c>
      <c r="AC52" s="66"/>
      <c r="AD52" s="66"/>
      <c r="AE52" s="66"/>
      <c r="AF52" s="66"/>
      <c r="AG52" s="67">
        <f>VLOOKUP(A52, АСВ!$A$2:$C$48, 2, FALSE)</f>
        <v>42005</v>
      </c>
      <c r="AH52" s="68">
        <f>VLOOKUP(A52, АСВ!$A$2:$C$48, 3, FALSE)</f>
        <v>69399</v>
      </c>
      <c r="AI52" s="66">
        <f t="shared" si="3"/>
        <v>0</v>
      </c>
    </row>
    <row r="53" spans="1:35">
      <c r="A53" s="36" t="s">
        <v>69</v>
      </c>
      <c r="B53" s="58">
        <v>40540</v>
      </c>
      <c r="C53" s="36"/>
      <c r="D53" s="75" t="s">
        <v>519</v>
      </c>
      <c r="E53" s="60" t="e">
        <f t="shared" si="0"/>
        <v>#VALUE!</v>
      </c>
      <c r="F53" s="75" t="s">
        <v>520</v>
      </c>
      <c r="G53" s="53">
        <v>0</v>
      </c>
      <c r="H53" s="75" t="s">
        <v>521</v>
      </c>
      <c r="I53" s="59" t="e">
        <f t="shared" si="51"/>
        <v>#VALUE!</v>
      </c>
      <c r="J53" s="77" t="e">
        <f t="shared" si="21"/>
        <v>#VALUE!</v>
      </c>
      <c r="K53" s="75" t="s">
        <v>522</v>
      </c>
      <c r="L53" s="75" t="s">
        <v>523</v>
      </c>
      <c r="M53" s="53" t="s">
        <v>292</v>
      </c>
      <c r="N53" s="53" t="s">
        <v>292</v>
      </c>
      <c r="O53" s="75" t="s">
        <v>524</v>
      </c>
      <c r="P53" s="75" t="s">
        <v>525</v>
      </c>
      <c r="Q53" s="62"/>
      <c r="R53" s="53">
        <f t="shared" ref="R53:W53" si="60">SUBSTITUTE((SUBSTITUTE(AA53, " ", "")), ",", ".")  * 1</f>
        <v>196849412</v>
      </c>
      <c r="S53" s="53">
        <f t="shared" si="60"/>
        <v>2335409</v>
      </c>
      <c r="T53" s="53" t="e">
        <f t="shared" si="60"/>
        <v>#VALUE!</v>
      </c>
      <c r="U53" s="53" t="e">
        <f t="shared" si="60"/>
        <v>#VALUE!</v>
      </c>
      <c r="V53" s="53" t="e">
        <f t="shared" si="60"/>
        <v>#VALUE!</v>
      </c>
      <c r="W53" s="53" t="e">
        <f t="shared" si="60"/>
        <v>#VALUE!</v>
      </c>
      <c r="X53" s="69"/>
      <c r="Y53" s="65"/>
      <c r="Z53" s="88" t="s">
        <v>521</v>
      </c>
      <c r="AA53" s="82" t="s">
        <v>526</v>
      </c>
      <c r="AB53" s="82" t="s">
        <v>519</v>
      </c>
      <c r="AC53" s="66"/>
      <c r="AD53" s="66"/>
      <c r="AE53" s="66"/>
      <c r="AF53" s="66"/>
      <c r="AG53" s="67">
        <f>VLOOKUP(A53, АСВ!$A$2:$C$48, 2, FALSE)</f>
        <v>42005</v>
      </c>
      <c r="AH53" s="68">
        <f>VLOOKUP(A53, АСВ!$A$2:$C$48, 3, FALSE)</f>
        <v>69399</v>
      </c>
      <c r="AI53" s="66">
        <f t="shared" si="3"/>
        <v>0</v>
      </c>
    </row>
    <row r="54" spans="1:35">
      <c r="A54" s="36" t="s">
        <v>69</v>
      </c>
      <c r="B54" s="58">
        <v>40168</v>
      </c>
      <c r="C54" s="36"/>
      <c r="D54" s="53">
        <v>1657302</v>
      </c>
      <c r="E54" s="60" t="e">
        <f t="shared" si="0"/>
        <v>#VALUE!</v>
      </c>
      <c r="F54" s="53">
        <v>311958929</v>
      </c>
      <c r="G54" s="53">
        <v>0</v>
      </c>
      <c r="H54" s="53">
        <v>1299794</v>
      </c>
      <c r="I54" s="59" t="e">
        <f t="shared" si="51"/>
        <v>#VALUE!</v>
      </c>
      <c r="J54" s="77" t="e">
        <f t="shared" si="21"/>
        <v>#VALUE!</v>
      </c>
      <c r="K54" s="53">
        <v>33426641</v>
      </c>
      <c r="L54" s="53">
        <v>40899331</v>
      </c>
      <c r="M54" s="53" t="s">
        <v>292</v>
      </c>
      <c r="N54" s="53" t="s">
        <v>292</v>
      </c>
      <c r="O54" s="53">
        <v>272366483</v>
      </c>
      <c r="P54" s="53">
        <v>4866011</v>
      </c>
      <c r="Q54" s="62"/>
      <c r="R54" s="53">
        <f t="shared" ref="R54:W54" si="61">SUBSTITUTE((SUBSTITUTE(AA54, " ", "")), ",", ".")  * 1</f>
        <v>181021778</v>
      </c>
      <c r="S54" s="53">
        <f t="shared" si="61"/>
        <v>120850369</v>
      </c>
      <c r="T54" s="53" t="e">
        <f t="shared" si="61"/>
        <v>#VALUE!</v>
      </c>
      <c r="U54" s="53" t="e">
        <f t="shared" si="61"/>
        <v>#VALUE!</v>
      </c>
      <c r="V54" s="53" t="e">
        <f t="shared" si="61"/>
        <v>#VALUE!</v>
      </c>
      <c r="W54" s="53" t="e">
        <f t="shared" si="61"/>
        <v>#VALUE!</v>
      </c>
      <c r="X54" s="69"/>
      <c r="Y54" s="65"/>
      <c r="Z54" s="55">
        <v>1299794</v>
      </c>
      <c r="AA54" s="56">
        <v>181021778</v>
      </c>
      <c r="AB54" s="56">
        <v>120850369</v>
      </c>
      <c r="AC54" s="66"/>
      <c r="AD54" s="66"/>
      <c r="AE54" s="66"/>
      <c r="AF54" s="66"/>
      <c r="AG54" s="67">
        <f>VLOOKUP(A54, АСВ!$A$2:$C$48, 2, FALSE)</f>
        <v>42005</v>
      </c>
      <c r="AH54" s="68">
        <f>VLOOKUP(A54, АСВ!$A$2:$C$48, 3, FALSE)</f>
        <v>69399</v>
      </c>
      <c r="AI54" s="66">
        <f t="shared" si="3"/>
        <v>0</v>
      </c>
    </row>
    <row r="55" spans="1:35">
      <c r="A55" s="36" t="s">
        <v>69</v>
      </c>
      <c r="B55" s="58">
        <v>39768</v>
      </c>
      <c r="C55" s="36"/>
      <c r="D55" s="53">
        <v>1699137</v>
      </c>
      <c r="E55" s="60" t="e">
        <f t="shared" si="0"/>
        <v>#VALUE!</v>
      </c>
      <c r="F55" s="53">
        <v>262385612</v>
      </c>
      <c r="G55" s="53">
        <v>0</v>
      </c>
      <c r="H55" s="53">
        <v>151757</v>
      </c>
      <c r="I55" s="59" t="e">
        <f t="shared" si="51"/>
        <v>#VALUE!</v>
      </c>
      <c r="J55" s="77" t="e">
        <f t="shared" si="21"/>
        <v>#VALUE!</v>
      </c>
      <c r="K55" s="53">
        <v>26827570</v>
      </c>
      <c r="L55" s="53">
        <v>-45861681</v>
      </c>
      <c r="M55" s="53" t="s">
        <v>292</v>
      </c>
      <c r="N55" s="53" t="s">
        <v>292</v>
      </c>
      <c r="O55" s="53">
        <v>272366483</v>
      </c>
      <c r="P55" s="53">
        <v>4866011</v>
      </c>
      <c r="Q55" s="62"/>
      <c r="R55" s="53">
        <f t="shared" ref="R55:W55" si="62">SUBSTITUTE((SUBSTITUTE(AA55, " ", "")), ",", ".")  * 1</f>
        <v>139457865</v>
      </c>
      <c r="S55" s="53">
        <f t="shared" si="62"/>
        <v>113964585</v>
      </c>
      <c r="T55" s="53" t="e">
        <f t="shared" si="62"/>
        <v>#VALUE!</v>
      </c>
      <c r="U55" s="53" t="e">
        <f t="shared" si="62"/>
        <v>#VALUE!</v>
      </c>
      <c r="V55" s="53" t="e">
        <f t="shared" si="62"/>
        <v>#VALUE!</v>
      </c>
      <c r="W55" s="53" t="e">
        <f t="shared" si="62"/>
        <v>#VALUE!</v>
      </c>
      <c r="X55" s="69"/>
      <c r="Y55" s="65"/>
      <c r="Z55" s="55">
        <v>203497</v>
      </c>
      <c r="AA55" s="56">
        <v>139457865</v>
      </c>
      <c r="AB55" s="56">
        <v>113964585</v>
      </c>
      <c r="AC55" s="66"/>
      <c r="AD55" s="66"/>
      <c r="AE55" s="66"/>
      <c r="AF55" s="66"/>
      <c r="AG55" s="67">
        <f>VLOOKUP(A55, АСВ!$A$2:$C$48, 2, FALSE)</f>
        <v>42005</v>
      </c>
      <c r="AH55" s="68">
        <f>VLOOKUP(A55, АСВ!$A$2:$C$48, 3, FALSE)</f>
        <v>69399</v>
      </c>
      <c r="AI55" s="66">
        <f t="shared" si="3"/>
        <v>0</v>
      </c>
    </row>
    <row r="56" spans="1:35">
      <c r="A56" s="36" t="s">
        <v>82</v>
      </c>
      <c r="B56" s="58">
        <v>43822</v>
      </c>
      <c r="C56" s="36"/>
      <c r="D56" s="53">
        <v>150874</v>
      </c>
      <c r="E56" s="60" t="e">
        <f t="shared" si="0"/>
        <v>#VALUE!</v>
      </c>
      <c r="F56" s="53">
        <v>40692395</v>
      </c>
      <c r="G56" s="53">
        <v>0</v>
      </c>
      <c r="H56" s="53">
        <v>171038</v>
      </c>
      <c r="I56" s="59" t="s">
        <v>527</v>
      </c>
      <c r="J56" s="77">
        <f t="shared" si="21"/>
        <v>34508871</v>
      </c>
      <c r="K56" s="53">
        <v>5726251</v>
      </c>
      <c r="L56" s="53">
        <v>594775</v>
      </c>
      <c r="M56" s="53">
        <v>2435145</v>
      </c>
      <c r="N56" s="53">
        <v>1793615</v>
      </c>
      <c r="O56" s="53">
        <v>19769668</v>
      </c>
      <c r="P56" s="53">
        <v>12632302</v>
      </c>
      <c r="Q56" s="53">
        <v>2106901</v>
      </c>
      <c r="R56" s="53">
        <f t="shared" ref="R56:W56" si="63">SUBSTITUTE((SUBSTITUTE(AA56, " ", "")), ",", ".")  * 1</f>
        <v>35422505</v>
      </c>
      <c r="S56" s="53">
        <f t="shared" si="63"/>
        <v>1015645</v>
      </c>
      <c r="T56" s="53" t="e">
        <f t="shared" si="63"/>
        <v>#VALUE!</v>
      </c>
      <c r="U56" s="53" t="e">
        <f t="shared" si="63"/>
        <v>#VALUE!</v>
      </c>
      <c r="V56" s="53" t="e">
        <f t="shared" si="63"/>
        <v>#VALUE!</v>
      </c>
      <c r="W56" s="53" t="e">
        <f t="shared" si="63"/>
        <v>#VALUE!</v>
      </c>
      <c r="X56" s="83">
        <v>3187608</v>
      </c>
      <c r="Y56" s="65"/>
      <c r="Z56" s="65"/>
      <c r="AA56" s="56">
        <v>35422505</v>
      </c>
      <c r="AB56" s="56">
        <v>1015645</v>
      </c>
      <c r="AC56" s="66"/>
      <c r="AD56" s="66"/>
      <c r="AE56" s="66"/>
      <c r="AF56" s="66"/>
      <c r="AG56" s="67">
        <f>VLOOKUP(A56, АСВ!$A$2:$C$48, 2, FALSE)</f>
        <v>42046</v>
      </c>
      <c r="AH56" s="68">
        <f>VLOOKUP(A56, АСВ!$A$2:$C$48, 3, FALSE)</f>
        <v>69440</v>
      </c>
      <c r="AI56" s="66">
        <f t="shared" si="3"/>
        <v>1</v>
      </c>
    </row>
    <row r="57" spans="1:35">
      <c r="A57" s="36" t="s">
        <v>82</v>
      </c>
      <c r="B57" s="58">
        <v>43755</v>
      </c>
      <c r="C57" s="36"/>
      <c r="D57" s="53">
        <v>197270</v>
      </c>
      <c r="E57" s="60" t="e">
        <f t="shared" si="0"/>
        <v>#VALUE!</v>
      </c>
      <c r="F57" s="53">
        <v>39695794</v>
      </c>
      <c r="G57" s="53">
        <v>0</v>
      </c>
      <c r="H57" s="53">
        <v>135</v>
      </c>
      <c r="I57" s="59" t="s">
        <v>528</v>
      </c>
      <c r="J57" s="77">
        <f t="shared" si="21"/>
        <v>31617599</v>
      </c>
      <c r="K57" s="53">
        <v>7761315</v>
      </c>
      <c r="L57" s="53">
        <v>2499832</v>
      </c>
      <c r="M57" s="53">
        <v>2296005</v>
      </c>
      <c r="N57" s="53">
        <v>1428296</v>
      </c>
      <c r="O57" s="53">
        <v>18090208</v>
      </c>
      <c r="P57" s="53">
        <v>1844622</v>
      </c>
      <c r="Q57" s="53">
        <v>11682769</v>
      </c>
      <c r="R57" s="53">
        <f t="shared" ref="R57:W57" si="64">SUBSTITUTE((SUBSTITUTE(AA57, " ", "")), ",", ".")  * 1</f>
        <v>32660417</v>
      </c>
      <c r="S57" s="53">
        <f t="shared" si="64"/>
        <v>1036835</v>
      </c>
      <c r="T57" s="53">
        <f t="shared" si="64"/>
        <v>1253515</v>
      </c>
      <c r="U57" s="53" t="e">
        <f t="shared" si="64"/>
        <v>#VALUE!</v>
      </c>
      <c r="V57" s="53" t="e">
        <f t="shared" si="64"/>
        <v>#VALUE!</v>
      </c>
      <c r="W57" s="53" t="e">
        <f t="shared" si="64"/>
        <v>#VALUE!</v>
      </c>
      <c r="X57" s="83">
        <v>3820287</v>
      </c>
      <c r="Y57" s="65"/>
      <c r="Z57" s="65"/>
      <c r="AA57" s="56">
        <v>32660417</v>
      </c>
      <c r="AB57" s="56">
        <v>1036835</v>
      </c>
      <c r="AC57" s="56">
        <v>1253515</v>
      </c>
      <c r="AD57" s="66"/>
      <c r="AE57" s="66"/>
      <c r="AF57" s="66"/>
      <c r="AG57" s="67">
        <f>VLOOKUP(A57, АСВ!$A$2:$C$48, 2, FALSE)</f>
        <v>42046</v>
      </c>
      <c r="AH57" s="68">
        <f>VLOOKUP(A57, АСВ!$A$2:$C$48, 3, FALSE)</f>
        <v>69440</v>
      </c>
      <c r="AI57" s="66">
        <f t="shared" si="3"/>
        <v>1</v>
      </c>
    </row>
    <row r="58" spans="1:35">
      <c r="A58" s="36" t="s">
        <v>82</v>
      </c>
      <c r="B58" s="58">
        <v>43441</v>
      </c>
      <c r="C58" s="36"/>
      <c r="D58" s="53">
        <v>128102</v>
      </c>
      <c r="E58" s="60" t="e">
        <f t="shared" si="0"/>
        <v>#VALUE!</v>
      </c>
      <c r="F58" s="53">
        <v>36490030</v>
      </c>
      <c r="G58" s="53">
        <v>0</v>
      </c>
      <c r="H58" s="53">
        <v>3880</v>
      </c>
      <c r="I58" s="59" t="s">
        <v>529</v>
      </c>
      <c r="J58" s="77">
        <f t="shared" si="21"/>
        <v>30822700</v>
      </c>
      <c r="K58" s="53">
        <v>5268465</v>
      </c>
      <c r="L58" s="53">
        <v>833884</v>
      </c>
      <c r="M58" s="53">
        <v>1314694</v>
      </c>
      <c r="N58" s="53">
        <v>2411659</v>
      </c>
      <c r="O58" s="53">
        <v>16804517</v>
      </c>
      <c r="P58" s="53">
        <v>1880140</v>
      </c>
      <c r="Q58" s="53">
        <v>12138043</v>
      </c>
      <c r="R58" s="53">
        <f t="shared" ref="R58:W58" si="65">SUBSTITUTE((SUBSTITUTE(AA58, " ", "")), ",", ".")  * 1</f>
        <v>29746365</v>
      </c>
      <c r="S58" s="53" t="e">
        <f t="shared" si="65"/>
        <v>#VALUE!</v>
      </c>
      <c r="T58" s="53" t="e">
        <f t="shared" si="65"/>
        <v>#VALUE!</v>
      </c>
      <c r="U58" s="53" t="e">
        <f t="shared" si="65"/>
        <v>#VALUE!</v>
      </c>
      <c r="V58" s="53" t="e">
        <f t="shared" si="65"/>
        <v>#VALUE!</v>
      </c>
      <c r="W58" s="53" t="e">
        <f t="shared" si="65"/>
        <v>#VALUE!</v>
      </c>
      <c r="X58" s="83">
        <v>5787728</v>
      </c>
      <c r="Y58" s="65"/>
      <c r="Z58" s="65"/>
      <c r="AA58" s="56">
        <v>29746365</v>
      </c>
      <c r="AB58" s="66"/>
      <c r="AC58" s="66"/>
      <c r="AD58" s="66"/>
      <c r="AE58" s="66"/>
      <c r="AF58" s="66"/>
      <c r="AG58" s="67">
        <f>VLOOKUP(A58, АСВ!$A$2:$C$48, 2, FALSE)</f>
        <v>42046</v>
      </c>
      <c r="AH58" s="68">
        <f>VLOOKUP(A58, АСВ!$A$2:$C$48, 3, FALSE)</f>
        <v>69440</v>
      </c>
      <c r="AI58" s="66">
        <f t="shared" si="3"/>
        <v>1</v>
      </c>
    </row>
    <row r="59" spans="1:35">
      <c r="A59" s="36" t="s">
        <v>82</v>
      </c>
      <c r="B59" s="58">
        <v>43082</v>
      </c>
      <c r="C59" s="36"/>
      <c r="D59" s="53">
        <v>149661</v>
      </c>
      <c r="E59" s="60" t="e">
        <f t="shared" si="0"/>
        <v>#VALUE!</v>
      </c>
      <c r="F59" s="53">
        <v>35481085</v>
      </c>
      <c r="G59" s="53">
        <v>0</v>
      </c>
      <c r="H59" s="53">
        <v>541</v>
      </c>
      <c r="I59" s="59" t="s">
        <v>530</v>
      </c>
      <c r="J59" s="77">
        <f t="shared" si="21"/>
        <v>30672662</v>
      </c>
      <c r="K59" s="53">
        <v>4441863</v>
      </c>
      <c r="L59" s="53">
        <v>779004</v>
      </c>
      <c r="M59" s="53">
        <v>1660384</v>
      </c>
      <c r="N59" s="53">
        <v>3388281</v>
      </c>
      <c r="O59" s="53">
        <v>16976883</v>
      </c>
      <c r="P59" s="53">
        <v>1895997</v>
      </c>
      <c r="Q59" s="53">
        <v>11799782</v>
      </c>
      <c r="R59" s="53">
        <f t="shared" ref="R59:W59" si="66">SUBSTITUTE((SUBSTITUTE(AA59, " ", "")), ",", ".")  * 1</f>
        <v>30272614</v>
      </c>
      <c r="S59" s="53" t="e">
        <f t="shared" si="66"/>
        <v>#VALUE!</v>
      </c>
      <c r="T59" s="53" t="e">
        <f t="shared" si="66"/>
        <v>#VALUE!</v>
      </c>
      <c r="U59" s="53" t="e">
        <f t="shared" si="66"/>
        <v>#VALUE!</v>
      </c>
      <c r="V59" s="53" t="e">
        <f t="shared" si="66"/>
        <v>#VALUE!</v>
      </c>
      <c r="W59" s="53" t="e">
        <f t="shared" si="66"/>
        <v>#VALUE!</v>
      </c>
      <c r="X59" s="83">
        <v>4143060</v>
      </c>
      <c r="Y59" s="65"/>
      <c r="Z59" s="65"/>
      <c r="AA59" s="56">
        <v>30272614</v>
      </c>
      <c r="AB59" s="66"/>
      <c r="AC59" s="66"/>
      <c r="AD59" s="66"/>
      <c r="AE59" s="66"/>
      <c r="AF59" s="66"/>
      <c r="AG59" s="67">
        <f>VLOOKUP(A59, АСВ!$A$2:$C$48, 2, FALSE)</f>
        <v>42046</v>
      </c>
      <c r="AH59" s="68">
        <f>VLOOKUP(A59, АСВ!$A$2:$C$48, 3, FALSE)</f>
        <v>69440</v>
      </c>
      <c r="AI59" s="66">
        <f t="shared" si="3"/>
        <v>1</v>
      </c>
    </row>
    <row r="60" spans="1:35">
      <c r="A60" s="36" t="s">
        <v>82</v>
      </c>
      <c r="B60" s="58">
        <v>42943</v>
      </c>
      <c r="C60" s="36"/>
      <c r="D60" s="76" t="s">
        <v>531</v>
      </c>
      <c r="E60" s="60" t="e">
        <f t="shared" si="0"/>
        <v>#VALUE!</v>
      </c>
      <c r="F60" s="76" t="s">
        <v>532</v>
      </c>
      <c r="G60" s="53">
        <v>0</v>
      </c>
      <c r="H60" s="53">
        <v>0</v>
      </c>
      <c r="I60" s="59" t="s">
        <v>533</v>
      </c>
      <c r="J60" s="77">
        <f t="shared" si="21"/>
        <v>28119824</v>
      </c>
      <c r="K60" s="53">
        <v>5407926</v>
      </c>
      <c r="L60" s="53">
        <v>1820221</v>
      </c>
      <c r="M60" s="53">
        <v>1291706</v>
      </c>
      <c r="N60" s="53">
        <v>2807727</v>
      </c>
      <c r="O60" s="76" t="s">
        <v>534</v>
      </c>
      <c r="P60" s="53" t="s">
        <v>535</v>
      </c>
      <c r="Q60" s="76">
        <v>10843060</v>
      </c>
      <c r="R60" s="53">
        <f t="shared" ref="R60:W60" si="67">SUBSTITUTE((SUBSTITUTE(AA60, " ", "")), ",", ".")  * 1</f>
        <v>25562908</v>
      </c>
      <c r="S60" s="53" t="e">
        <f t="shared" si="67"/>
        <v>#VALUE!</v>
      </c>
      <c r="T60" s="53" t="e">
        <f t="shared" si="67"/>
        <v>#VALUE!</v>
      </c>
      <c r="U60" s="53" t="e">
        <f t="shared" si="67"/>
        <v>#VALUE!</v>
      </c>
      <c r="V60" s="53" t="e">
        <f t="shared" si="67"/>
        <v>#VALUE!</v>
      </c>
      <c r="W60" s="53" t="e">
        <f t="shared" si="67"/>
        <v>#VALUE!</v>
      </c>
      <c r="X60" s="87" t="s">
        <v>536</v>
      </c>
      <c r="Y60" s="65"/>
      <c r="Z60" s="65"/>
      <c r="AA60" s="78" t="s">
        <v>537</v>
      </c>
      <c r="AB60" s="66"/>
      <c r="AC60" s="66"/>
      <c r="AD60" s="66"/>
      <c r="AE60" s="66"/>
      <c r="AF60" s="66"/>
      <c r="AG60" s="67">
        <f>VLOOKUP(A60, АСВ!$A$2:$C$48, 2, FALSE)</f>
        <v>42046</v>
      </c>
      <c r="AH60" s="68">
        <f>VLOOKUP(A60, АСВ!$A$2:$C$48, 3, FALSE)</f>
        <v>69440</v>
      </c>
      <c r="AI60" s="66">
        <f t="shared" si="3"/>
        <v>1</v>
      </c>
    </row>
    <row r="61" spans="1:35">
      <c r="A61" s="36" t="s">
        <v>82</v>
      </c>
      <c r="B61" s="58">
        <v>42677</v>
      </c>
      <c r="C61" s="36"/>
      <c r="D61" s="53">
        <v>1428809</v>
      </c>
      <c r="E61" s="60" t="e">
        <f t="shared" si="0"/>
        <v>#VALUE!</v>
      </c>
      <c r="F61" s="53">
        <v>33813788</v>
      </c>
      <c r="G61" s="53">
        <v>0</v>
      </c>
      <c r="H61" s="53">
        <v>182693</v>
      </c>
      <c r="I61" s="59" t="s">
        <v>538</v>
      </c>
      <c r="J61" s="77">
        <f t="shared" si="21"/>
        <v>30033983</v>
      </c>
      <c r="K61" s="53">
        <v>3442431</v>
      </c>
      <c r="L61" s="53">
        <v>864797</v>
      </c>
      <c r="M61" s="53">
        <v>1599358</v>
      </c>
      <c r="N61" s="53">
        <v>3151523</v>
      </c>
      <c r="O61" s="53">
        <v>17262461</v>
      </c>
      <c r="P61" s="53">
        <v>11138241</v>
      </c>
      <c r="Q61" s="53">
        <v>1633281</v>
      </c>
      <c r="R61" s="53">
        <f t="shared" ref="R61:W61" si="68">SUBSTITUTE((SUBSTITUTE(AA61, " ", "")), ",", ".")  * 1</f>
        <v>24113306</v>
      </c>
      <c r="S61" s="53" t="e">
        <f t="shared" si="68"/>
        <v>#VALUE!</v>
      </c>
      <c r="T61" s="53" t="e">
        <f t="shared" si="68"/>
        <v>#VALUE!</v>
      </c>
      <c r="U61" s="53" t="e">
        <f t="shared" si="68"/>
        <v>#VALUE!</v>
      </c>
      <c r="V61" s="53" t="e">
        <f t="shared" si="68"/>
        <v>#VALUE!</v>
      </c>
      <c r="W61" s="53" t="e">
        <f t="shared" si="68"/>
        <v>#VALUE!</v>
      </c>
      <c r="X61" s="83">
        <v>7023992</v>
      </c>
      <c r="Y61" s="65"/>
      <c r="Z61" s="65"/>
      <c r="AA61" s="56">
        <v>24113306</v>
      </c>
      <c r="AB61" s="66"/>
      <c r="AC61" s="66"/>
      <c r="AD61" s="66"/>
      <c r="AE61" s="66"/>
      <c r="AF61" s="66"/>
      <c r="AG61" s="67">
        <f>VLOOKUP(A61, АСВ!$A$2:$C$48, 2, FALSE)</f>
        <v>42046</v>
      </c>
      <c r="AH61" s="68">
        <f>VLOOKUP(A61, АСВ!$A$2:$C$48, 3, FALSE)</f>
        <v>69440</v>
      </c>
      <c r="AI61" s="66">
        <f t="shared" si="3"/>
        <v>1</v>
      </c>
    </row>
    <row r="62" spans="1:35">
      <c r="A62" s="36" t="s">
        <v>82</v>
      </c>
      <c r="B62" s="58">
        <v>42359</v>
      </c>
      <c r="C62" s="36"/>
      <c r="D62" s="53">
        <v>1480933</v>
      </c>
      <c r="E62" s="60" t="e">
        <f t="shared" si="0"/>
        <v>#VALUE!</v>
      </c>
      <c r="F62" s="53">
        <v>32018214</v>
      </c>
      <c r="G62" s="53">
        <v>0</v>
      </c>
      <c r="H62" s="53">
        <v>292723</v>
      </c>
      <c r="I62" s="59" t="s">
        <v>539</v>
      </c>
      <c r="J62" s="77">
        <f t="shared" si="21"/>
        <v>28934506</v>
      </c>
      <c r="K62" s="53">
        <v>2580597</v>
      </c>
      <c r="L62" s="53">
        <v>676720</v>
      </c>
      <c r="M62" s="53">
        <v>4944186</v>
      </c>
      <c r="N62" s="53">
        <v>2691477</v>
      </c>
      <c r="O62" s="53">
        <v>17190765</v>
      </c>
      <c r="P62" s="53">
        <v>10271972</v>
      </c>
      <c r="Q62" s="53">
        <v>1471769</v>
      </c>
      <c r="R62" s="53">
        <f t="shared" ref="R62:W62" si="69">SUBSTITUTE((SUBSTITUTE(AA62, " ", "")), ",", ".")  * 1</f>
        <v>6854117</v>
      </c>
      <c r="S62" s="53" t="e">
        <f t="shared" si="69"/>
        <v>#VALUE!</v>
      </c>
      <c r="T62" s="53" t="e">
        <f t="shared" si="69"/>
        <v>#VALUE!</v>
      </c>
      <c r="U62" s="53" t="e">
        <f t="shared" si="69"/>
        <v>#VALUE!</v>
      </c>
      <c r="V62" s="53" t="e">
        <f t="shared" si="69"/>
        <v>#VALUE!</v>
      </c>
      <c r="W62" s="53" t="e">
        <f t="shared" si="69"/>
        <v>#VALUE!</v>
      </c>
      <c r="X62" s="83">
        <v>22814895</v>
      </c>
      <c r="Y62" s="65"/>
      <c r="Z62" s="65"/>
      <c r="AA62" s="56">
        <v>6854117</v>
      </c>
      <c r="AB62" s="66"/>
      <c r="AC62" s="66"/>
      <c r="AD62" s="66"/>
      <c r="AE62" s="66"/>
      <c r="AF62" s="66"/>
      <c r="AG62" s="67">
        <f>VLOOKUP(A62, АСВ!$A$2:$C$48, 2, FALSE)</f>
        <v>42046</v>
      </c>
      <c r="AH62" s="68">
        <f>VLOOKUP(A62, АСВ!$A$2:$C$48, 3, FALSE)</f>
        <v>69440</v>
      </c>
      <c r="AI62" s="66">
        <f t="shared" si="3"/>
        <v>1</v>
      </c>
    </row>
    <row r="63" spans="1:35">
      <c r="A63" s="36" t="s">
        <v>82</v>
      </c>
      <c r="B63" s="58">
        <v>41963</v>
      </c>
      <c r="C63" s="36"/>
      <c r="D63" s="53" t="s">
        <v>540</v>
      </c>
      <c r="E63" s="60" t="e">
        <f t="shared" si="0"/>
        <v>#VALUE!</v>
      </c>
      <c r="F63" s="53" t="s">
        <v>541</v>
      </c>
      <c r="G63" s="53">
        <v>0</v>
      </c>
      <c r="H63" s="53" t="s">
        <v>542</v>
      </c>
      <c r="I63" s="59" t="e">
        <f>SUBSTITUTE((SUBSTITUTE(J63, " ", "")), ",", ".") + SUBSTITUTE((SUBSTITUTE(Y63, " ", "")), ",", ".") + SUBSTITUTE((SUBSTITUTE(Z63, " ", "")), ",", ".")</f>
        <v>#VALUE!</v>
      </c>
      <c r="J63" s="77" t="e">
        <f t="shared" si="21"/>
        <v>#VALUE!</v>
      </c>
      <c r="K63" s="53" t="s">
        <v>543</v>
      </c>
      <c r="L63" s="53" t="s">
        <v>544</v>
      </c>
      <c r="M63" s="53">
        <v>0</v>
      </c>
      <c r="N63" s="53">
        <v>0</v>
      </c>
      <c r="O63" s="53" t="s">
        <v>545</v>
      </c>
      <c r="P63" s="53" t="s">
        <v>546</v>
      </c>
      <c r="Q63" s="62"/>
      <c r="R63" s="53" t="e">
        <f t="shared" ref="R63:W63" si="70">SUBSTITUTE((SUBSTITUTE(AA63, " ", "")), ",", ".")  * 1</f>
        <v>#VALUE!</v>
      </c>
      <c r="S63" s="53" t="e">
        <f t="shared" si="70"/>
        <v>#VALUE!</v>
      </c>
      <c r="T63" s="53" t="e">
        <f t="shared" si="70"/>
        <v>#VALUE!</v>
      </c>
      <c r="U63" s="53" t="e">
        <f t="shared" si="70"/>
        <v>#VALUE!</v>
      </c>
      <c r="V63" s="53" t="e">
        <f t="shared" si="70"/>
        <v>#VALUE!</v>
      </c>
      <c r="W63" s="53" t="e">
        <f t="shared" si="70"/>
        <v>#VALUE!</v>
      </c>
      <c r="X63" s="69"/>
      <c r="Y63" s="65"/>
      <c r="Z63" s="55" t="s">
        <v>547</v>
      </c>
      <c r="AA63" s="56" t="s">
        <v>548</v>
      </c>
      <c r="AB63" s="56" t="s">
        <v>549</v>
      </c>
      <c r="AC63" s="66"/>
      <c r="AD63" s="66"/>
      <c r="AE63" s="66"/>
      <c r="AF63" s="66"/>
      <c r="AG63" s="67">
        <f>VLOOKUP(A63, АСВ!$A$2:$C$48, 2, FALSE)</f>
        <v>42046</v>
      </c>
      <c r="AH63" s="68">
        <f>VLOOKUP(A63, АСВ!$A$2:$C$48, 3, FALSE)</f>
        <v>69440</v>
      </c>
      <c r="AI63" s="66">
        <f t="shared" si="3"/>
        <v>0</v>
      </c>
    </row>
    <row r="64" spans="1:35">
      <c r="A64" s="36" t="s">
        <v>92</v>
      </c>
      <c r="B64" s="58">
        <v>43986</v>
      </c>
      <c r="C64" s="36"/>
      <c r="D64" s="75" t="s">
        <v>550</v>
      </c>
      <c r="E64" s="60" t="e">
        <f t="shared" si="0"/>
        <v>#VALUE!</v>
      </c>
      <c r="F64" s="75" t="s">
        <v>551</v>
      </c>
      <c r="G64" s="53">
        <v>0</v>
      </c>
      <c r="H64" s="75" t="s">
        <v>552</v>
      </c>
      <c r="I64" s="53">
        <v>555159030</v>
      </c>
      <c r="J64" s="77">
        <f t="shared" si="21"/>
        <v>554360766</v>
      </c>
      <c r="K64" s="53">
        <v>49490865</v>
      </c>
      <c r="L64" s="53">
        <v>13276796</v>
      </c>
      <c r="M64" s="75" t="s">
        <v>553</v>
      </c>
      <c r="N64" s="75" t="s">
        <v>554</v>
      </c>
      <c r="O64" s="53">
        <v>532821389</v>
      </c>
      <c r="P64" s="53">
        <v>2915061</v>
      </c>
      <c r="Q64" s="53">
        <v>18624316</v>
      </c>
      <c r="R64" s="53">
        <f t="shared" ref="R64:W64" si="71">SUBSTITUTE((SUBSTITUTE(AA64, " ", "")), ",", ".")  * 1</f>
        <v>315016322</v>
      </c>
      <c r="S64" s="53" t="e">
        <f t="shared" si="71"/>
        <v>#VALUE!</v>
      </c>
      <c r="T64" s="53" t="e">
        <f t="shared" si="71"/>
        <v>#VALUE!</v>
      </c>
      <c r="U64" s="53" t="e">
        <f t="shared" si="71"/>
        <v>#VALUE!</v>
      </c>
      <c r="V64" s="53" t="e">
        <f t="shared" si="71"/>
        <v>#VALUE!</v>
      </c>
      <c r="W64" s="53" t="e">
        <f t="shared" si="71"/>
        <v>#VALUE!</v>
      </c>
      <c r="X64" s="79" t="s">
        <v>555</v>
      </c>
      <c r="Y64" s="65"/>
      <c r="Z64" s="65"/>
      <c r="AA64" s="82" t="s">
        <v>556</v>
      </c>
      <c r="AB64" s="66"/>
      <c r="AC64" s="66"/>
      <c r="AD64" s="66"/>
      <c r="AE64" s="66"/>
      <c r="AF64" s="66"/>
      <c r="AG64" s="66" t="e">
        <f>VLOOKUP(A64, АСВ!$A$2:$C$48, 2, FALSE)</f>
        <v>#N/A</v>
      </c>
      <c r="AH64" s="66" t="e">
        <f>VLOOKUP(A64, АСВ!$A$2:$C$48, 3, FALSE)</f>
        <v>#N/A</v>
      </c>
      <c r="AI64" s="66" t="e">
        <f t="shared" si="3"/>
        <v>#N/A</v>
      </c>
    </row>
    <row r="65" spans="1:35">
      <c r="A65" s="36" t="s">
        <v>92</v>
      </c>
      <c r="B65" s="58">
        <v>43621</v>
      </c>
      <c r="C65" s="36"/>
      <c r="D65" s="75" t="s">
        <v>557</v>
      </c>
      <c r="E65" s="60" t="e">
        <f t="shared" si="0"/>
        <v>#VALUE!</v>
      </c>
      <c r="F65" s="75" t="s">
        <v>558</v>
      </c>
      <c r="G65" s="53">
        <v>0</v>
      </c>
      <c r="H65" s="75" t="s">
        <v>559</v>
      </c>
      <c r="I65" s="53">
        <v>557889805</v>
      </c>
      <c r="J65" s="77">
        <f t="shared" si="21"/>
        <v>553383971</v>
      </c>
      <c r="K65" s="53">
        <v>36223069</v>
      </c>
      <c r="L65" s="53">
        <v>24583046</v>
      </c>
      <c r="M65" s="75" t="s">
        <v>560</v>
      </c>
      <c r="N65" s="75" t="s">
        <v>561</v>
      </c>
      <c r="O65" s="53">
        <v>532074016</v>
      </c>
      <c r="P65" s="53">
        <v>3075441</v>
      </c>
      <c r="Q65" s="53">
        <v>18234514</v>
      </c>
      <c r="R65" s="53">
        <f t="shared" ref="R65:W65" si="72">SUBSTITUTE((SUBSTITUTE(AA65, " ", "")), ",", ".")  * 1</f>
        <v>290291919</v>
      </c>
      <c r="S65" s="53" t="e">
        <f t="shared" si="72"/>
        <v>#VALUE!</v>
      </c>
      <c r="T65" s="53" t="e">
        <f t="shared" si="72"/>
        <v>#VALUE!</v>
      </c>
      <c r="U65" s="53" t="e">
        <f t="shared" si="72"/>
        <v>#VALUE!</v>
      </c>
      <c r="V65" s="53" t="e">
        <f t="shared" si="72"/>
        <v>#VALUE!</v>
      </c>
      <c r="W65" s="53" t="e">
        <f t="shared" si="72"/>
        <v>#VALUE!</v>
      </c>
      <c r="X65" s="79" t="s">
        <v>562</v>
      </c>
      <c r="Y65" s="65"/>
      <c r="Z65" s="65"/>
      <c r="AA65" s="82" t="s">
        <v>563</v>
      </c>
      <c r="AB65" s="66"/>
      <c r="AC65" s="66"/>
      <c r="AD65" s="66"/>
      <c r="AE65" s="66"/>
      <c r="AF65" s="66"/>
      <c r="AG65" s="66" t="e">
        <f>VLOOKUP(A65, АСВ!$A$2:$C$48, 2, FALSE)</f>
        <v>#N/A</v>
      </c>
      <c r="AH65" s="66" t="e">
        <f>VLOOKUP(A65, АСВ!$A$2:$C$48, 3, FALSE)</f>
        <v>#N/A</v>
      </c>
      <c r="AI65" s="66" t="e">
        <f t="shared" si="3"/>
        <v>#N/A</v>
      </c>
    </row>
    <row r="66" spans="1:35">
      <c r="A66" s="36" t="s">
        <v>92</v>
      </c>
      <c r="B66" s="58">
        <v>43257</v>
      </c>
      <c r="C66" s="36"/>
      <c r="D66" s="76" t="s">
        <v>564</v>
      </c>
      <c r="E66" s="60" t="e">
        <f t="shared" si="0"/>
        <v>#VALUE!</v>
      </c>
      <c r="F66" s="76" t="s">
        <v>565</v>
      </c>
      <c r="G66" s="53">
        <v>0</v>
      </c>
      <c r="H66" s="76" t="s">
        <v>566</v>
      </c>
      <c r="I66" s="53">
        <v>475942354</v>
      </c>
      <c r="J66" s="77">
        <f t="shared" si="21"/>
        <v>475735835</v>
      </c>
      <c r="K66" s="53">
        <v>52557673</v>
      </c>
      <c r="L66" s="53">
        <v>26148254</v>
      </c>
      <c r="M66" s="76" t="s">
        <v>567</v>
      </c>
      <c r="N66" s="76" t="s">
        <v>568</v>
      </c>
      <c r="O66" s="76" t="s">
        <v>569</v>
      </c>
      <c r="P66" s="76" t="s">
        <v>570</v>
      </c>
      <c r="Q66" s="53">
        <v>14366819</v>
      </c>
      <c r="R66" s="53">
        <f t="shared" ref="R66:W66" si="73">SUBSTITUTE((SUBSTITUTE(AA66, " ", "")), ",", ".")  * 1</f>
        <v>227370128</v>
      </c>
      <c r="S66" s="53" t="e">
        <f t="shared" si="73"/>
        <v>#VALUE!</v>
      </c>
      <c r="T66" s="53" t="e">
        <f t="shared" si="73"/>
        <v>#VALUE!</v>
      </c>
      <c r="U66" s="53" t="e">
        <f t="shared" si="73"/>
        <v>#VALUE!</v>
      </c>
      <c r="V66" s="53" t="e">
        <f t="shared" si="73"/>
        <v>#VALUE!</v>
      </c>
      <c r="W66" s="53" t="e">
        <f t="shared" si="73"/>
        <v>#VALUE!</v>
      </c>
      <c r="X66" s="87" t="s">
        <v>571</v>
      </c>
      <c r="Y66" s="65"/>
      <c r="Z66" s="65"/>
      <c r="AA66" s="78" t="s">
        <v>572</v>
      </c>
      <c r="AB66" s="66"/>
      <c r="AC66" s="66"/>
      <c r="AD66" s="66"/>
      <c r="AE66" s="66"/>
      <c r="AF66" s="66"/>
      <c r="AG66" s="66" t="e">
        <f>VLOOKUP(A66, АСВ!$A$2:$C$48, 2, FALSE)</f>
        <v>#N/A</v>
      </c>
      <c r="AH66" s="66" t="e">
        <f>VLOOKUP(A66, АСВ!$A$2:$C$48, 3, FALSE)</f>
        <v>#N/A</v>
      </c>
      <c r="AI66" s="66" t="e">
        <f t="shared" si="3"/>
        <v>#N/A</v>
      </c>
    </row>
    <row r="67" spans="1:35">
      <c r="A67" s="36" t="s">
        <v>92</v>
      </c>
      <c r="B67" s="58">
        <v>42893</v>
      </c>
      <c r="C67" s="36"/>
      <c r="D67" s="53">
        <v>6779559</v>
      </c>
      <c r="E67" s="60" t="e">
        <f t="shared" si="0"/>
        <v>#VALUE!</v>
      </c>
      <c r="F67" s="53">
        <v>462017224</v>
      </c>
      <c r="G67" s="53">
        <v>0</v>
      </c>
      <c r="H67" s="53">
        <v>32891</v>
      </c>
      <c r="I67" s="53">
        <v>435314072</v>
      </c>
      <c r="J67" s="77">
        <f t="shared" si="21"/>
        <v>429352570</v>
      </c>
      <c r="K67" s="75">
        <v>26703152</v>
      </c>
      <c r="L67" s="75">
        <v>4543665</v>
      </c>
      <c r="M67" s="75">
        <v>14280134</v>
      </c>
      <c r="N67" s="75" t="s">
        <v>573</v>
      </c>
      <c r="O67" s="75">
        <v>414273261</v>
      </c>
      <c r="P67" s="75" t="s">
        <v>574</v>
      </c>
      <c r="Q67" s="75">
        <v>13254953</v>
      </c>
      <c r="R67" s="53">
        <f t="shared" ref="R67:W67" si="74">SUBSTITUTE((SUBSTITUTE(AA67, " ", "")), ",", ".")  * 1</f>
        <v>207625406</v>
      </c>
      <c r="S67" s="53" t="e">
        <f t="shared" si="74"/>
        <v>#VALUE!</v>
      </c>
      <c r="T67" s="53" t="e">
        <f t="shared" si="74"/>
        <v>#VALUE!</v>
      </c>
      <c r="U67" s="53" t="e">
        <f t="shared" si="74"/>
        <v>#VALUE!</v>
      </c>
      <c r="V67" s="53" t="e">
        <f t="shared" si="74"/>
        <v>#VALUE!</v>
      </c>
      <c r="W67" s="53" t="e">
        <f t="shared" si="74"/>
        <v>#VALUE!</v>
      </c>
      <c r="X67" s="79">
        <v>39785446</v>
      </c>
      <c r="Y67" s="65"/>
      <c r="Z67" s="65"/>
      <c r="AA67" s="82">
        <v>207625406</v>
      </c>
      <c r="AB67" s="66"/>
      <c r="AC67" s="66"/>
      <c r="AD67" s="66"/>
      <c r="AE67" s="66"/>
      <c r="AF67" s="66"/>
      <c r="AG67" s="66" t="e">
        <f>VLOOKUP(A67, АСВ!$A$2:$C$48, 2, FALSE)</f>
        <v>#N/A</v>
      </c>
      <c r="AH67" s="66" t="e">
        <f>VLOOKUP(A67, АСВ!$A$2:$C$48, 3, FALSE)</f>
        <v>#N/A</v>
      </c>
      <c r="AI67" s="66" t="e">
        <f t="shared" si="3"/>
        <v>#N/A</v>
      </c>
    </row>
    <row r="68" spans="1:35">
      <c r="A68" s="36" t="s">
        <v>92</v>
      </c>
      <c r="B68" s="58">
        <v>42530</v>
      </c>
      <c r="C68" s="36"/>
      <c r="D68" s="53">
        <v>11911630</v>
      </c>
      <c r="E68" s="60" t="e">
        <f t="shared" si="0"/>
        <v>#VALUE!</v>
      </c>
      <c r="F68" s="53">
        <v>168214294</v>
      </c>
      <c r="G68" s="53">
        <v>0</v>
      </c>
      <c r="H68" s="53">
        <v>0</v>
      </c>
      <c r="I68" s="53">
        <v>162768896</v>
      </c>
      <c r="J68" s="77" t="e">
        <f t="shared" si="21"/>
        <v>#VALUE!</v>
      </c>
      <c r="K68" s="53">
        <v>5445398</v>
      </c>
      <c r="L68" s="53">
        <v>2064028</v>
      </c>
      <c r="M68" s="53">
        <v>37057755</v>
      </c>
      <c r="N68" s="53">
        <v>3948124</v>
      </c>
      <c r="O68" s="53">
        <v>160624291</v>
      </c>
      <c r="P68" s="62"/>
      <c r="Q68" s="62"/>
      <c r="R68" s="53">
        <f t="shared" ref="R68:W68" si="75">SUBSTITUTE((SUBSTITUTE(AA68, " ", "")), ",", ".")  * 1</f>
        <v>154752911</v>
      </c>
      <c r="S68" s="53" t="e">
        <f t="shared" si="75"/>
        <v>#VALUE!</v>
      </c>
      <c r="T68" s="53" t="e">
        <f t="shared" si="75"/>
        <v>#VALUE!</v>
      </c>
      <c r="U68" s="53" t="e">
        <f t="shared" si="75"/>
        <v>#VALUE!</v>
      </c>
      <c r="V68" s="53" t="e">
        <f t="shared" si="75"/>
        <v>#VALUE!</v>
      </c>
      <c r="W68" s="53" t="e">
        <f t="shared" si="75"/>
        <v>#VALUE!</v>
      </c>
      <c r="X68" s="83">
        <v>1399126</v>
      </c>
      <c r="Y68" s="65"/>
      <c r="Z68" s="65"/>
      <c r="AA68" s="56">
        <v>154752911</v>
      </c>
      <c r="AB68" s="66"/>
      <c r="AC68" s="66"/>
      <c r="AD68" s="66"/>
      <c r="AE68" s="66"/>
      <c r="AF68" s="66"/>
      <c r="AG68" s="66" t="e">
        <f>VLOOKUP(A68, АСВ!$A$2:$C$48, 2, FALSE)</f>
        <v>#N/A</v>
      </c>
      <c r="AH68" s="66" t="e">
        <f>VLOOKUP(A68, АСВ!$A$2:$C$48, 3, FALSE)</f>
        <v>#N/A</v>
      </c>
      <c r="AI68" s="66" t="e">
        <f t="shared" si="3"/>
        <v>#N/A</v>
      </c>
    </row>
    <row r="69" spans="1:35">
      <c r="A69" s="36" t="s">
        <v>98</v>
      </c>
      <c r="B69" s="58">
        <v>44000</v>
      </c>
      <c r="C69" s="36"/>
      <c r="D69" s="53">
        <v>776362</v>
      </c>
      <c r="E69" s="60" t="e">
        <f t="shared" si="0"/>
        <v>#VALUE!</v>
      </c>
      <c r="F69" s="53">
        <v>281477182</v>
      </c>
      <c r="G69" s="53">
        <v>0</v>
      </c>
      <c r="H69" s="53">
        <v>548014</v>
      </c>
      <c r="I69" s="53">
        <v>253910605</v>
      </c>
      <c r="J69" s="77">
        <f t="shared" si="21"/>
        <v>251320224</v>
      </c>
      <c r="K69" s="53">
        <v>27566577</v>
      </c>
      <c r="L69" s="53">
        <v>8687451</v>
      </c>
      <c r="M69" s="53">
        <v>3236489</v>
      </c>
      <c r="N69" s="53">
        <v>1553554</v>
      </c>
      <c r="O69" s="53">
        <v>162569345</v>
      </c>
      <c r="P69" s="53">
        <v>72232552</v>
      </c>
      <c r="Q69" s="53">
        <v>16518327</v>
      </c>
      <c r="R69" s="53">
        <f t="shared" ref="R69:W69" si="76">SUBSTITUTE((SUBSTITUTE(AA69, " ", "")), ",", ".")  * 1</f>
        <v>249409170</v>
      </c>
      <c r="S69" s="53" t="e">
        <f t="shared" si="76"/>
        <v>#VALUE!</v>
      </c>
      <c r="T69" s="53" t="e">
        <f t="shared" si="76"/>
        <v>#VALUE!</v>
      </c>
      <c r="U69" s="53" t="e">
        <f t="shared" si="76"/>
        <v>#VALUE!</v>
      </c>
      <c r="V69" s="53" t="e">
        <f t="shared" si="76"/>
        <v>#VALUE!</v>
      </c>
      <c r="W69" s="53" t="e">
        <f t="shared" si="76"/>
        <v>#VALUE!</v>
      </c>
      <c r="X69" s="83">
        <v>29769327</v>
      </c>
      <c r="Y69" s="65"/>
      <c r="Z69" s="65"/>
      <c r="AA69" s="56">
        <v>249409170</v>
      </c>
      <c r="AB69" s="66"/>
      <c r="AC69" s="66"/>
      <c r="AD69" s="66"/>
      <c r="AE69" s="66"/>
      <c r="AF69" s="66"/>
      <c r="AG69" s="67">
        <f>VLOOKUP(A69, АСВ!$A$2:$C$48, 2, FALSE)</f>
        <v>42177</v>
      </c>
      <c r="AH69" s="68">
        <f>VLOOKUP(A69, АСВ!$A$2:$C$48, 3, FALSE)</f>
        <v>69571</v>
      </c>
      <c r="AI69" s="66">
        <f t="shared" si="3"/>
        <v>1</v>
      </c>
    </row>
    <row r="70" spans="1:35">
      <c r="A70" s="36" t="s">
        <v>98</v>
      </c>
      <c r="B70" s="58">
        <v>43636</v>
      </c>
      <c r="C70" s="36"/>
      <c r="D70" s="53">
        <v>387887</v>
      </c>
      <c r="E70" s="60" t="e">
        <f t="shared" si="0"/>
        <v>#VALUE!</v>
      </c>
      <c r="F70" s="53">
        <v>211487615</v>
      </c>
      <c r="G70" s="53">
        <v>0</v>
      </c>
      <c r="H70" s="53">
        <v>485216</v>
      </c>
      <c r="I70" s="53">
        <v>185847465</v>
      </c>
      <c r="J70" s="77">
        <f t="shared" si="21"/>
        <v>183475791</v>
      </c>
      <c r="K70" s="53">
        <v>25640150</v>
      </c>
      <c r="L70" s="53">
        <v>2941075</v>
      </c>
      <c r="M70" s="53">
        <v>3438184</v>
      </c>
      <c r="N70" s="53">
        <v>1321153</v>
      </c>
      <c r="O70" s="53">
        <v>113237993</v>
      </c>
      <c r="P70" s="53">
        <v>59814792</v>
      </c>
      <c r="Q70" s="53">
        <v>10423006</v>
      </c>
      <c r="R70" s="53">
        <f t="shared" ref="R70:W70" si="77">SUBSTITUTE((SUBSTITUTE(AA70, " ", "")), ",", ".")  * 1</f>
        <v>208918424</v>
      </c>
      <c r="S70" s="53" t="e">
        <f t="shared" si="77"/>
        <v>#VALUE!</v>
      </c>
      <c r="T70" s="53" t="e">
        <f t="shared" si="77"/>
        <v>#VALUE!</v>
      </c>
      <c r="U70" s="53" t="e">
        <f t="shared" si="77"/>
        <v>#VALUE!</v>
      </c>
      <c r="V70" s="53" t="e">
        <f t="shared" si="77"/>
        <v>#VALUE!</v>
      </c>
      <c r="W70" s="53" t="e">
        <f t="shared" si="77"/>
        <v>#VALUE!</v>
      </c>
      <c r="X70" s="83">
        <v>4301</v>
      </c>
      <c r="Y70" s="65"/>
      <c r="Z70" s="65"/>
      <c r="AA70" s="56">
        <v>208918424</v>
      </c>
      <c r="AB70" s="66"/>
      <c r="AC70" s="66"/>
      <c r="AD70" s="66"/>
      <c r="AE70" s="66"/>
      <c r="AF70" s="66"/>
      <c r="AG70" s="67">
        <f>VLOOKUP(A70, АСВ!$A$2:$C$48, 2, FALSE)</f>
        <v>42177</v>
      </c>
      <c r="AH70" s="68">
        <f>VLOOKUP(A70, АСВ!$A$2:$C$48, 3, FALSE)</f>
        <v>69571</v>
      </c>
      <c r="AI70" s="66">
        <f t="shared" si="3"/>
        <v>1</v>
      </c>
    </row>
    <row r="71" spans="1:35">
      <c r="A71" s="36" t="s">
        <v>98</v>
      </c>
      <c r="B71" s="58">
        <v>43406</v>
      </c>
      <c r="C71" s="36"/>
      <c r="D71" s="53">
        <v>367173</v>
      </c>
      <c r="E71" s="60" t="e">
        <f t="shared" si="0"/>
        <v>#VALUE!</v>
      </c>
      <c r="F71" s="53">
        <v>8766071</v>
      </c>
      <c r="G71" s="53">
        <v>0</v>
      </c>
      <c r="H71" s="53">
        <v>111</v>
      </c>
      <c r="I71" s="53">
        <v>7016982</v>
      </c>
      <c r="J71" s="77" t="e">
        <f t="shared" si="21"/>
        <v>#VALUE!</v>
      </c>
      <c r="K71" s="53">
        <v>1749079</v>
      </c>
      <c r="L71" s="53">
        <v>180594</v>
      </c>
      <c r="M71" s="53">
        <v>189766</v>
      </c>
      <c r="N71" s="53">
        <v>279194</v>
      </c>
      <c r="O71" s="53">
        <v>7006721</v>
      </c>
      <c r="P71" s="62"/>
      <c r="Q71" s="62"/>
      <c r="R71" s="53">
        <f t="shared" ref="R71:W71" si="78">SUBSTITUTE((SUBSTITUTE(AA71, " ", "")), ",", ".")  * 1</f>
        <v>8006599</v>
      </c>
      <c r="S71" s="53" t="e">
        <f t="shared" si="78"/>
        <v>#VALUE!</v>
      </c>
      <c r="T71" s="53" t="e">
        <f t="shared" si="78"/>
        <v>#VALUE!</v>
      </c>
      <c r="U71" s="53" t="e">
        <f t="shared" si="78"/>
        <v>#VALUE!</v>
      </c>
      <c r="V71" s="53" t="e">
        <f t="shared" si="78"/>
        <v>#VALUE!</v>
      </c>
      <c r="W71" s="53" t="e">
        <f t="shared" si="78"/>
        <v>#VALUE!</v>
      </c>
      <c r="X71" s="83">
        <v>349973</v>
      </c>
      <c r="Y71" s="65"/>
      <c r="Z71" s="65"/>
      <c r="AA71" s="56">
        <v>8006599</v>
      </c>
      <c r="AB71" s="66"/>
      <c r="AC71" s="66"/>
      <c r="AD71" s="66"/>
      <c r="AE71" s="66"/>
      <c r="AF71" s="66"/>
      <c r="AG71" s="67">
        <f>VLOOKUP(A71, АСВ!$A$2:$C$48, 2, FALSE)</f>
        <v>42177</v>
      </c>
      <c r="AH71" s="68">
        <f>VLOOKUP(A71, АСВ!$A$2:$C$48, 3, FALSE)</f>
        <v>69571</v>
      </c>
      <c r="AI71" s="66">
        <f t="shared" si="3"/>
        <v>1</v>
      </c>
    </row>
    <row r="72" spans="1:35">
      <c r="A72" s="36" t="s">
        <v>98</v>
      </c>
      <c r="B72" s="58">
        <v>43073</v>
      </c>
      <c r="C72" s="36"/>
      <c r="D72" s="53">
        <v>828747</v>
      </c>
      <c r="E72" s="60" t="e">
        <f t="shared" si="0"/>
        <v>#VALUE!</v>
      </c>
      <c r="F72" s="53">
        <v>7750538</v>
      </c>
      <c r="G72" s="53">
        <v>0</v>
      </c>
      <c r="H72" s="53">
        <v>127</v>
      </c>
      <c r="I72" s="53">
        <v>7176074</v>
      </c>
      <c r="J72" s="77" t="e">
        <f t="shared" si="21"/>
        <v>#VALUE!</v>
      </c>
      <c r="K72" s="53">
        <v>574464</v>
      </c>
      <c r="L72" s="53">
        <v>175064</v>
      </c>
      <c r="M72" s="53">
        <v>38502</v>
      </c>
      <c r="N72" s="53">
        <v>443509</v>
      </c>
      <c r="O72" s="53">
        <v>7124850</v>
      </c>
      <c r="P72" s="62"/>
      <c r="Q72" s="62"/>
      <c r="R72" s="53">
        <f t="shared" ref="R72:W72" si="79">SUBSTITUTE((SUBSTITUTE(AA72, " ", "")), ",", ".")  * 1</f>
        <v>6892175</v>
      </c>
      <c r="S72" s="53" t="e">
        <f t="shared" si="79"/>
        <v>#VALUE!</v>
      </c>
      <c r="T72" s="53" t="e">
        <f t="shared" si="79"/>
        <v>#VALUE!</v>
      </c>
      <c r="U72" s="53" t="e">
        <f t="shared" si="79"/>
        <v>#VALUE!</v>
      </c>
      <c r="V72" s="53" t="e">
        <f t="shared" si="79"/>
        <v>#VALUE!</v>
      </c>
      <c r="W72" s="53" t="e">
        <f t="shared" si="79"/>
        <v>#VALUE!</v>
      </c>
      <c r="X72" s="69"/>
      <c r="Y72" s="65"/>
      <c r="Z72" s="65"/>
      <c r="AA72" s="56">
        <v>6892175</v>
      </c>
      <c r="AB72" s="66"/>
      <c r="AC72" s="66"/>
      <c r="AD72" s="66"/>
      <c r="AE72" s="66"/>
      <c r="AF72" s="66"/>
      <c r="AG72" s="67">
        <f>VLOOKUP(A72, АСВ!$A$2:$C$48, 2, FALSE)</f>
        <v>42177</v>
      </c>
      <c r="AH72" s="68">
        <f>VLOOKUP(A72, АСВ!$A$2:$C$48, 3, FALSE)</f>
        <v>69571</v>
      </c>
      <c r="AI72" s="66">
        <f t="shared" si="3"/>
        <v>1</v>
      </c>
    </row>
    <row r="73" spans="1:35">
      <c r="A73" s="36" t="s">
        <v>98</v>
      </c>
      <c r="B73" s="58">
        <v>42934</v>
      </c>
      <c r="C73" s="36"/>
      <c r="D73" s="53">
        <v>222064</v>
      </c>
      <c r="E73" s="60" t="e">
        <f t="shared" si="0"/>
        <v>#VALUE!</v>
      </c>
      <c r="F73" s="53">
        <v>7566388</v>
      </c>
      <c r="G73" s="53">
        <v>0</v>
      </c>
      <c r="H73" s="53">
        <v>166</v>
      </c>
      <c r="I73" s="53">
        <v>6595600</v>
      </c>
      <c r="J73" s="77" t="e">
        <f t="shared" si="21"/>
        <v>#VALUE!</v>
      </c>
      <c r="K73" s="53">
        <v>970778</v>
      </c>
      <c r="L73" s="53">
        <v>493878</v>
      </c>
      <c r="M73" s="53">
        <v>60709</v>
      </c>
      <c r="N73" s="53">
        <v>475183</v>
      </c>
      <c r="O73" s="53">
        <v>6589110</v>
      </c>
      <c r="P73" s="62"/>
      <c r="Q73" s="62"/>
      <c r="R73" s="53">
        <f t="shared" ref="R73:W73" si="80">SUBSTITUTE((SUBSTITUTE(AA73, " ", "")), ",", ".")  * 1</f>
        <v>7334407</v>
      </c>
      <c r="S73" s="53" t="e">
        <f t="shared" si="80"/>
        <v>#VALUE!</v>
      </c>
      <c r="T73" s="53" t="e">
        <f t="shared" si="80"/>
        <v>#VALUE!</v>
      </c>
      <c r="U73" s="53" t="e">
        <f t="shared" si="80"/>
        <v>#VALUE!</v>
      </c>
      <c r="V73" s="53" t="e">
        <f t="shared" si="80"/>
        <v>#VALUE!</v>
      </c>
      <c r="W73" s="53" t="e">
        <f t="shared" si="80"/>
        <v>#VALUE!</v>
      </c>
      <c r="X73" s="69"/>
      <c r="Y73" s="65"/>
      <c r="Z73" s="65"/>
      <c r="AA73" s="56">
        <v>7334407</v>
      </c>
      <c r="AB73" s="66"/>
      <c r="AC73" s="66"/>
      <c r="AD73" s="66"/>
      <c r="AE73" s="66"/>
      <c r="AF73" s="66"/>
      <c r="AG73" s="67">
        <f>VLOOKUP(A73, АСВ!$A$2:$C$48, 2, FALSE)</f>
        <v>42177</v>
      </c>
      <c r="AH73" s="68">
        <f>VLOOKUP(A73, АСВ!$A$2:$C$48, 3, FALSE)</f>
        <v>69571</v>
      </c>
      <c r="AI73" s="66">
        <f t="shared" si="3"/>
        <v>1</v>
      </c>
    </row>
    <row r="74" spans="1:35">
      <c r="A74" s="36" t="s">
        <v>98</v>
      </c>
      <c r="B74" s="58">
        <v>42671</v>
      </c>
      <c r="C74" s="36"/>
      <c r="D74" s="53">
        <v>81376</v>
      </c>
      <c r="E74" s="60" t="e">
        <f t="shared" si="0"/>
        <v>#VALUE!</v>
      </c>
      <c r="F74" s="53">
        <v>7577308</v>
      </c>
      <c r="G74" s="53">
        <v>0</v>
      </c>
      <c r="H74" s="53">
        <v>119</v>
      </c>
      <c r="I74" s="53">
        <v>7100399</v>
      </c>
      <c r="J74" s="77" t="e">
        <f t="shared" si="21"/>
        <v>#VALUE!</v>
      </c>
      <c r="K74" s="53">
        <v>476910</v>
      </c>
      <c r="L74" s="53">
        <v>509988</v>
      </c>
      <c r="M74" s="53">
        <v>2563419</v>
      </c>
      <c r="N74" s="53">
        <v>423211</v>
      </c>
      <c r="O74" s="53">
        <v>7031784</v>
      </c>
      <c r="P74" s="62"/>
      <c r="Q74" s="62"/>
      <c r="R74" s="53">
        <f t="shared" ref="R74:W74" si="81">SUBSTITUTE((SUBSTITUTE(AA74, " ", "")), ",", ".")  * 1</f>
        <v>7485736</v>
      </c>
      <c r="S74" s="53" t="e">
        <f t="shared" si="81"/>
        <v>#VALUE!</v>
      </c>
      <c r="T74" s="53" t="e">
        <f t="shared" si="81"/>
        <v>#VALUE!</v>
      </c>
      <c r="U74" s="53" t="e">
        <f t="shared" si="81"/>
        <v>#VALUE!</v>
      </c>
      <c r="V74" s="53" t="e">
        <f t="shared" si="81"/>
        <v>#VALUE!</v>
      </c>
      <c r="W74" s="53" t="e">
        <f t="shared" si="81"/>
        <v>#VALUE!</v>
      </c>
      <c r="X74" s="69"/>
      <c r="Y74" s="65"/>
      <c r="Z74" s="65"/>
      <c r="AA74" s="56">
        <v>7485736</v>
      </c>
      <c r="AB74" s="66"/>
      <c r="AC74" s="66"/>
      <c r="AD74" s="66"/>
      <c r="AE74" s="66"/>
      <c r="AF74" s="66"/>
      <c r="AG74" s="67">
        <f>VLOOKUP(A74, АСВ!$A$2:$C$48, 2, FALSE)</f>
        <v>42177</v>
      </c>
      <c r="AH74" s="68">
        <f>VLOOKUP(A74, АСВ!$A$2:$C$48, 3, FALSE)</f>
        <v>69571</v>
      </c>
      <c r="AI74" s="66">
        <f t="shared" si="3"/>
        <v>1</v>
      </c>
    </row>
    <row r="75" spans="1:35">
      <c r="A75" s="36" t="s">
        <v>104</v>
      </c>
      <c r="B75" s="58">
        <v>43824</v>
      </c>
      <c r="C75" s="36"/>
      <c r="D75" s="53">
        <v>1180502</v>
      </c>
      <c r="E75" s="60" t="e">
        <f t="shared" si="0"/>
        <v>#VALUE!</v>
      </c>
      <c r="F75" s="53">
        <v>21403326</v>
      </c>
      <c r="G75" s="53">
        <v>0</v>
      </c>
      <c r="H75" s="53">
        <v>0</v>
      </c>
      <c r="I75" s="53">
        <v>19696007</v>
      </c>
      <c r="J75" s="77" t="e">
        <f t="shared" si="21"/>
        <v>#VALUE!</v>
      </c>
      <c r="K75" s="53">
        <v>1707319</v>
      </c>
      <c r="L75" s="53">
        <v>334301</v>
      </c>
      <c r="M75" s="53">
        <v>3189314</v>
      </c>
      <c r="N75" s="53">
        <v>1322151</v>
      </c>
      <c r="O75" s="53">
        <v>30566</v>
      </c>
      <c r="P75" s="53">
        <v>19563527</v>
      </c>
      <c r="Q75" s="62"/>
      <c r="R75" s="53">
        <f t="shared" ref="R75:W75" si="82">SUBSTITUTE((SUBSTITUTE(AA75, " ", "")), ",", ".")  * 1</f>
        <v>18440353</v>
      </c>
      <c r="S75" s="53" t="e">
        <f t="shared" si="82"/>
        <v>#VALUE!</v>
      </c>
      <c r="T75" s="53" t="e">
        <f t="shared" si="82"/>
        <v>#VALUE!</v>
      </c>
      <c r="U75" s="53" t="e">
        <f t="shared" si="82"/>
        <v>#VALUE!</v>
      </c>
      <c r="V75" s="53" t="e">
        <f t="shared" si="82"/>
        <v>#VALUE!</v>
      </c>
      <c r="W75" s="53" t="e">
        <f t="shared" si="82"/>
        <v>#VALUE!</v>
      </c>
      <c r="X75" s="83">
        <v>1728570</v>
      </c>
      <c r="Y75" s="65"/>
      <c r="Z75" s="65"/>
      <c r="AA75" s="56">
        <v>18440353</v>
      </c>
      <c r="AB75" s="66"/>
      <c r="AC75" s="66"/>
      <c r="AD75" s="66"/>
      <c r="AE75" s="66"/>
      <c r="AF75" s="66"/>
      <c r="AG75" s="66" t="e">
        <f>VLOOKUP(A75, АСВ!$A$2:$C$48, 2, FALSE)</f>
        <v>#N/A</v>
      </c>
      <c r="AH75" s="66" t="e">
        <f>VLOOKUP(A75, АСВ!$A$2:$C$48, 3, FALSE)</f>
        <v>#N/A</v>
      </c>
      <c r="AI75" s="66" t="e">
        <f t="shared" si="3"/>
        <v>#N/A</v>
      </c>
    </row>
    <row r="76" spans="1:35">
      <c r="A76" s="36" t="s">
        <v>104</v>
      </c>
      <c r="B76" s="58">
        <v>43521</v>
      </c>
      <c r="C76" s="36"/>
      <c r="D76" s="75" t="s">
        <v>575</v>
      </c>
      <c r="E76" s="60" t="e">
        <f t="shared" si="0"/>
        <v>#VALUE!</v>
      </c>
      <c r="F76" s="75" t="s">
        <v>576</v>
      </c>
      <c r="G76" s="53">
        <v>0</v>
      </c>
      <c r="H76" s="75">
        <v>6</v>
      </c>
      <c r="I76" s="75" t="s">
        <v>577</v>
      </c>
      <c r="J76" s="77" t="e">
        <f t="shared" si="21"/>
        <v>#VALUE!</v>
      </c>
      <c r="K76" s="75" t="s">
        <v>578</v>
      </c>
      <c r="L76" s="75" t="s">
        <v>579</v>
      </c>
      <c r="M76" s="75" t="s">
        <v>580</v>
      </c>
      <c r="N76" s="75" t="s">
        <v>581</v>
      </c>
      <c r="O76" s="75" t="s">
        <v>582</v>
      </c>
      <c r="P76" s="75" t="s">
        <v>583</v>
      </c>
      <c r="Q76" s="62"/>
      <c r="R76" s="53">
        <f t="shared" ref="R76:W76" si="83">SUBSTITUTE((SUBSTITUTE(AA76, " ", "")), ",", ".")  * 1</f>
        <v>14980553</v>
      </c>
      <c r="S76" s="53" t="e">
        <f t="shared" si="83"/>
        <v>#VALUE!</v>
      </c>
      <c r="T76" s="53" t="e">
        <f t="shared" si="83"/>
        <v>#VALUE!</v>
      </c>
      <c r="U76" s="53" t="e">
        <f t="shared" si="83"/>
        <v>#VALUE!</v>
      </c>
      <c r="V76" s="53" t="e">
        <f t="shared" si="83"/>
        <v>#VALUE!</v>
      </c>
      <c r="W76" s="53" t="e">
        <f t="shared" si="83"/>
        <v>#VALUE!</v>
      </c>
      <c r="X76" s="79" t="s">
        <v>584</v>
      </c>
      <c r="Y76" s="65"/>
      <c r="Z76" s="65"/>
      <c r="AA76" s="82" t="s">
        <v>585</v>
      </c>
      <c r="AB76" s="66"/>
      <c r="AC76" s="66"/>
      <c r="AD76" s="66"/>
      <c r="AE76" s="66"/>
      <c r="AF76" s="66"/>
      <c r="AG76" s="66" t="e">
        <f>VLOOKUP(A76, АСВ!$A$2:$C$48, 2, FALSE)</f>
        <v>#N/A</v>
      </c>
      <c r="AH76" s="66" t="e">
        <f>VLOOKUP(A76, АСВ!$A$2:$C$48, 3, FALSE)</f>
        <v>#N/A</v>
      </c>
      <c r="AI76" s="66" t="e">
        <f t="shared" si="3"/>
        <v>#N/A</v>
      </c>
    </row>
    <row r="77" spans="1:35">
      <c r="A77" s="36" t="s">
        <v>104</v>
      </c>
      <c r="B77" s="58">
        <v>43187</v>
      </c>
      <c r="C77" s="36"/>
      <c r="D77" s="53" t="s">
        <v>586</v>
      </c>
      <c r="E77" s="60" t="e">
        <f t="shared" si="0"/>
        <v>#VALUE!</v>
      </c>
      <c r="F77" s="53" t="s">
        <v>587</v>
      </c>
      <c r="G77" s="53">
        <v>0</v>
      </c>
      <c r="H77" s="53" t="s">
        <v>588</v>
      </c>
      <c r="I77" s="53" t="s">
        <v>589</v>
      </c>
      <c r="J77" s="77" t="e">
        <f t="shared" si="21"/>
        <v>#VALUE!</v>
      </c>
      <c r="K77" s="53" t="s">
        <v>590</v>
      </c>
      <c r="L77" s="53" t="s">
        <v>591</v>
      </c>
      <c r="M77" s="53" t="s">
        <v>592</v>
      </c>
      <c r="N77" s="53" t="s">
        <v>593</v>
      </c>
      <c r="O77" s="53" t="s">
        <v>594</v>
      </c>
      <c r="P77" s="53" t="s">
        <v>595</v>
      </c>
      <c r="Q77" s="62"/>
      <c r="R77" s="53" t="e">
        <f t="shared" ref="R77:W77" si="84">SUBSTITUTE((SUBSTITUTE(AA77, " ", "")), ",", ".")  * 1</f>
        <v>#VALUE!</v>
      </c>
      <c r="S77" s="53" t="e">
        <f t="shared" si="84"/>
        <v>#VALUE!</v>
      </c>
      <c r="T77" s="53" t="e">
        <f t="shared" si="84"/>
        <v>#VALUE!</v>
      </c>
      <c r="U77" s="53" t="e">
        <f t="shared" si="84"/>
        <v>#VALUE!</v>
      </c>
      <c r="V77" s="53" t="e">
        <f t="shared" si="84"/>
        <v>#VALUE!</v>
      </c>
      <c r="W77" s="53" t="e">
        <f t="shared" si="84"/>
        <v>#VALUE!</v>
      </c>
      <c r="X77" s="83" t="s">
        <v>596</v>
      </c>
      <c r="Y77" s="65"/>
      <c r="Z77" s="65"/>
      <c r="AA77" s="56" t="s">
        <v>597</v>
      </c>
      <c r="AB77" s="66"/>
      <c r="AC77" s="66"/>
      <c r="AD77" s="66"/>
      <c r="AE77" s="66"/>
      <c r="AF77" s="66"/>
      <c r="AG77" s="66" t="e">
        <f>VLOOKUP(A77, АСВ!$A$2:$C$48, 2, FALSE)</f>
        <v>#N/A</v>
      </c>
      <c r="AH77" s="66" t="e">
        <f>VLOOKUP(A77, АСВ!$A$2:$C$48, 3, FALSE)</f>
        <v>#N/A</v>
      </c>
      <c r="AI77" s="66" t="e">
        <f t="shared" si="3"/>
        <v>#N/A</v>
      </c>
    </row>
    <row r="78" spans="1:35">
      <c r="A78" s="36" t="s">
        <v>104</v>
      </c>
      <c r="B78" s="58">
        <v>42993</v>
      </c>
      <c r="C78" s="36"/>
      <c r="D78" s="53">
        <v>659644</v>
      </c>
      <c r="E78" s="60" t="e">
        <f t="shared" si="0"/>
        <v>#VALUE!</v>
      </c>
      <c r="F78" s="53">
        <v>14485878</v>
      </c>
      <c r="G78" s="53">
        <v>0</v>
      </c>
      <c r="H78" s="53">
        <v>776</v>
      </c>
      <c r="I78" s="53">
        <v>13176199</v>
      </c>
      <c r="J78" s="77" t="e">
        <f t="shared" si="21"/>
        <v>#VALUE!</v>
      </c>
      <c r="K78" s="53">
        <v>14485878</v>
      </c>
      <c r="L78" s="53">
        <v>828067</v>
      </c>
      <c r="M78" s="53">
        <v>2559175</v>
      </c>
      <c r="N78" s="53">
        <v>666368</v>
      </c>
      <c r="O78" s="53">
        <v>1008999</v>
      </c>
      <c r="P78" s="53">
        <v>12154114</v>
      </c>
      <c r="Q78" s="62"/>
      <c r="R78" s="53">
        <f t="shared" ref="R78:W78" si="85">SUBSTITUTE((SUBSTITUTE(AA78, " ", "")), ",", ".")  * 1</f>
        <v>9577416</v>
      </c>
      <c r="S78" s="53" t="e">
        <f t="shared" si="85"/>
        <v>#VALUE!</v>
      </c>
      <c r="T78" s="53" t="e">
        <f t="shared" si="85"/>
        <v>#VALUE!</v>
      </c>
      <c r="U78" s="53" t="e">
        <f t="shared" si="85"/>
        <v>#VALUE!</v>
      </c>
      <c r="V78" s="53" t="e">
        <f t="shared" si="85"/>
        <v>#VALUE!</v>
      </c>
      <c r="W78" s="53" t="e">
        <f t="shared" si="85"/>
        <v>#VALUE!</v>
      </c>
      <c r="X78" s="83">
        <v>4226968</v>
      </c>
      <c r="Y78" s="65"/>
      <c r="Z78" s="65"/>
      <c r="AA78" s="56">
        <v>9577416</v>
      </c>
      <c r="AB78" s="66"/>
      <c r="AC78" s="66"/>
      <c r="AD78" s="66"/>
      <c r="AE78" s="66"/>
      <c r="AF78" s="66"/>
      <c r="AG78" s="66" t="e">
        <f>VLOOKUP(A78, АСВ!$A$2:$C$48, 2, FALSE)</f>
        <v>#N/A</v>
      </c>
      <c r="AH78" s="66" t="e">
        <f>VLOOKUP(A78, АСВ!$A$2:$C$48, 3, FALSE)</f>
        <v>#N/A</v>
      </c>
      <c r="AI78" s="66" t="e">
        <f t="shared" si="3"/>
        <v>#N/A</v>
      </c>
    </row>
    <row r="79" spans="1:35">
      <c r="A79" s="36" t="s">
        <v>104</v>
      </c>
      <c r="B79" s="58">
        <v>42703</v>
      </c>
      <c r="C79" s="36"/>
      <c r="D79" s="75" t="s">
        <v>598</v>
      </c>
      <c r="E79" s="60" t="e">
        <f t="shared" si="0"/>
        <v>#VALUE!</v>
      </c>
      <c r="F79" s="75" t="s">
        <v>599</v>
      </c>
      <c r="G79" s="53">
        <v>0</v>
      </c>
      <c r="H79" s="53">
        <v>0</v>
      </c>
      <c r="I79" s="75" t="s">
        <v>600</v>
      </c>
      <c r="J79" s="77" t="e">
        <f t="shared" si="21"/>
        <v>#VALUE!</v>
      </c>
      <c r="K79" s="75" t="s">
        <v>601</v>
      </c>
      <c r="L79" s="75" t="s">
        <v>602</v>
      </c>
      <c r="M79" s="75" t="s">
        <v>603</v>
      </c>
      <c r="N79" s="75" t="s">
        <v>604</v>
      </c>
      <c r="O79" s="75" t="s">
        <v>605</v>
      </c>
      <c r="P79" s="62"/>
      <c r="Q79" s="62"/>
      <c r="R79" s="53">
        <f t="shared" ref="R79:W79" si="86">SUBSTITUTE((SUBSTITUTE(AA79, " ", "")), ",", ".")  * 1</f>
        <v>7452127</v>
      </c>
      <c r="S79" s="53" t="e">
        <f t="shared" si="86"/>
        <v>#VALUE!</v>
      </c>
      <c r="T79" s="53" t="e">
        <f t="shared" si="86"/>
        <v>#VALUE!</v>
      </c>
      <c r="U79" s="53" t="e">
        <f t="shared" si="86"/>
        <v>#VALUE!</v>
      </c>
      <c r="V79" s="53" t="e">
        <f t="shared" si="86"/>
        <v>#VALUE!</v>
      </c>
      <c r="W79" s="53" t="e">
        <f t="shared" si="86"/>
        <v>#VALUE!</v>
      </c>
      <c r="X79" s="79" t="s">
        <v>606</v>
      </c>
      <c r="Y79" s="65"/>
      <c r="Z79" s="65"/>
      <c r="AA79" s="82" t="s">
        <v>607</v>
      </c>
      <c r="AB79" s="66"/>
      <c r="AC79" s="66"/>
      <c r="AD79" s="66"/>
      <c r="AE79" s="66"/>
      <c r="AF79" s="66"/>
      <c r="AG79" s="66" t="e">
        <f>VLOOKUP(A79, АСВ!$A$2:$C$48, 2, FALSE)</f>
        <v>#N/A</v>
      </c>
      <c r="AH79" s="66" t="e">
        <f>VLOOKUP(A79, АСВ!$A$2:$C$48, 3, FALSE)</f>
        <v>#N/A</v>
      </c>
      <c r="AI79" s="66" t="e">
        <f t="shared" si="3"/>
        <v>#N/A</v>
      </c>
    </row>
    <row r="80" spans="1:35">
      <c r="A80" s="36" t="s">
        <v>104</v>
      </c>
      <c r="B80" s="58">
        <v>42347</v>
      </c>
      <c r="C80" s="36"/>
      <c r="D80" s="75" t="s">
        <v>608</v>
      </c>
      <c r="E80" s="60" t="e">
        <f t="shared" si="0"/>
        <v>#VALUE!</v>
      </c>
      <c r="F80" s="75" t="s">
        <v>609</v>
      </c>
      <c r="G80" s="53">
        <v>0</v>
      </c>
      <c r="H80" s="53">
        <v>0</v>
      </c>
      <c r="I80" s="75" t="s">
        <v>610</v>
      </c>
      <c r="J80" s="77" t="e">
        <f t="shared" si="21"/>
        <v>#VALUE!</v>
      </c>
      <c r="K80" s="75" t="s">
        <v>611</v>
      </c>
      <c r="L80" s="75" t="s">
        <v>612</v>
      </c>
      <c r="M80" s="75" t="s">
        <v>613</v>
      </c>
      <c r="N80" s="75" t="s">
        <v>614</v>
      </c>
      <c r="O80" s="75" t="s">
        <v>615</v>
      </c>
      <c r="P80" s="62"/>
      <c r="Q80" s="62"/>
      <c r="R80" s="53">
        <f t="shared" ref="R80:W80" si="87">SUBSTITUTE((SUBSTITUTE(AA80, " ", "")), ",", ".")  * 1</f>
        <v>4929886</v>
      </c>
      <c r="S80" s="53" t="e">
        <f t="shared" si="87"/>
        <v>#VALUE!</v>
      </c>
      <c r="T80" s="53" t="e">
        <f t="shared" si="87"/>
        <v>#VALUE!</v>
      </c>
      <c r="U80" s="53" t="e">
        <f t="shared" si="87"/>
        <v>#VALUE!</v>
      </c>
      <c r="V80" s="53" t="e">
        <f t="shared" si="87"/>
        <v>#VALUE!</v>
      </c>
      <c r="W80" s="53" t="e">
        <f t="shared" si="87"/>
        <v>#VALUE!</v>
      </c>
      <c r="X80" s="79" t="s">
        <v>616</v>
      </c>
      <c r="Y80" s="65"/>
      <c r="Z80" s="65"/>
      <c r="AA80" s="82" t="s">
        <v>617</v>
      </c>
      <c r="AB80" s="66"/>
      <c r="AC80" s="66"/>
      <c r="AD80" s="66"/>
      <c r="AE80" s="66"/>
      <c r="AF80" s="66"/>
      <c r="AG80" s="66" t="e">
        <f>VLOOKUP(A80, АСВ!$A$2:$C$48, 2, FALSE)</f>
        <v>#N/A</v>
      </c>
      <c r="AH80" s="66" t="e">
        <f>VLOOKUP(A80, АСВ!$A$2:$C$48, 3, FALSE)</f>
        <v>#N/A</v>
      </c>
      <c r="AI80" s="66" t="e">
        <f t="shared" si="3"/>
        <v>#N/A</v>
      </c>
    </row>
    <row r="81" spans="1:35">
      <c r="A81" s="36" t="s">
        <v>104</v>
      </c>
      <c r="B81" s="58">
        <v>42003</v>
      </c>
      <c r="C81" s="36"/>
      <c r="D81" s="75" t="s">
        <v>618</v>
      </c>
      <c r="E81" s="60" t="e">
        <f t="shared" si="0"/>
        <v>#VALUE!</v>
      </c>
      <c r="F81" s="75" t="s">
        <v>619</v>
      </c>
      <c r="G81" s="53">
        <v>0</v>
      </c>
      <c r="H81" s="53">
        <v>0</v>
      </c>
      <c r="I81" s="75" t="s">
        <v>620</v>
      </c>
      <c r="J81" s="77" t="e">
        <f t="shared" si="21"/>
        <v>#VALUE!</v>
      </c>
      <c r="K81" s="75" t="s">
        <v>621</v>
      </c>
      <c r="L81" s="75" t="s">
        <v>622</v>
      </c>
      <c r="M81" s="75" t="s">
        <v>623</v>
      </c>
      <c r="N81" s="75" t="s">
        <v>624</v>
      </c>
      <c r="O81" s="75" t="s">
        <v>625</v>
      </c>
      <c r="P81" s="62"/>
      <c r="Q81" s="62"/>
      <c r="R81" s="53">
        <f t="shared" ref="R81:W81" si="88">SUBSTITUTE((SUBSTITUTE(AA81, " ", "")), ",", ".")  * 1</f>
        <v>2825752</v>
      </c>
      <c r="S81" s="53" t="e">
        <f t="shared" si="88"/>
        <v>#VALUE!</v>
      </c>
      <c r="T81" s="53" t="e">
        <f t="shared" si="88"/>
        <v>#VALUE!</v>
      </c>
      <c r="U81" s="53" t="e">
        <f t="shared" si="88"/>
        <v>#VALUE!</v>
      </c>
      <c r="V81" s="53" t="e">
        <f t="shared" si="88"/>
        <v>#VALUE!</v>
      </c>
      <c r="W81" s="53" t="e">
        <f t="shared" si="88"/>
        <v>#VALUE!</v>
      </c>
      <c r="X81" s="79" t="s">
        <v>626</v>
      </c>
      <c r="Y81" s="65"/>
      <c r="Z81" s="65"/>
      <c r="AA81" s="82" t="s">
        <v>627</v>
      </c>
      <c r="AB81" s="66"/>
      <c r="AC81" s="66"/>
      <c r="AD81" s="66"/>
      <c r="AE81" s="66"/>
      <c r="AF81" s="66"/>
      <c r="AG81" s="66" t="e">
        <f>VLOOKUP(A81, АСВ!$A$2:$C$48, 2, FALSE)</f>
        <v>#N/A</v>
      </c>
      <c r="AH81" s="66" t="e">
        <f>VLOOKUP(A81, АСВ!$A$2:$C$48, 3, FALSE)</f>
        <v>#N/A</v>
      </c>
      <c r="AI81" s="66" t="e">
        <f t="shared" si="3"/>
        <v>#N/A</v>
      </c>
    </row>
    <row r="82" spans="1:35">
      <c r="A82" s="36" t="s">
        <v>104</v>
      </c>
      <c r="B82" s="58">
        <v>41606</v>
      </c>
      <c r="C82" s="36"/>
      <c r="D82" s="75">
        <v>142586</v>
      </c>
      <c r="E82" s="60" t="e">
        <f t="shared" si="0"/>
        <v>#VALUE!</v>
      </c>
      <c r="F82" s="75">
        <v>5187712</v>
      </c>
      <c r="G82" s="53">
        <v>0</v>
      </c>
      <c r="H82" s="75">
        <v>8278</v>
      </c>
      <c r="I82" s="59" t="e">
        <f>SUBSTITUTE((SUBSTITUTE(J82, " ", "")), ",", ".") + SUBSTITUTE((SUBSTITUTE(Y82, " ", "")), ",", ".") + SUBSTITUTE((SUBSTITUTE(Z82, " ", "")), ",", ".")</f>
        <v>#VALUE!</v>
      </c>
      <c r="J82" s="77" t="e">
        <f t="shared" si="21"/>
        <v>#VALUE!</v>
      </c>
      <c r="K82" s="75">
        <v>247737</v>
      </c>
      <c r="L82" s="75">
        <v>320105</v>
      </c>
      <c r="M82" s="53">
        <v>0</v>
      </c>
      <c r="N82" s="53">
        <v>0</v>
      </c>
      <c r="O82" s="75">
        <v>4929470</v>
      </c>
      <c r="P82" s="62"/>
      <c r="Q82" s="62"/>
      <c r="R82" s="53">
        <f t="shared" ref="R82:W82" si="89">SUBSTITUTE((SUBSTITUTE(AA82, " ", "")), ",", ".")  * 1</f>
        <v>3185472</v>
      </c>
      <c r="S82" s="53">
        <f t="shared" si="89"/>
        <v>1743275</v>
      </c>
      <c r="T82" s="53" t="e">
        <f t="shared" si="89"/>
        <v>#VALUE!</v>
      </c>
      <c r="U82" s="53" t="e">
        <f t="shared" si="89"/>
        <v>#VALUE!</v>
      </c>
      <c r="V82" s="53" t="e">
        <f t="shared" si="89"/>
        <v>#VALUE!</v>
      </c>
      <c r="W82" s="53" t="e">
        <f t="shared" si="89"/>
        <v>#VALUE!</v>
      </c>
      <c r="X82" s="69"/>
      <c r="Y82" s="88">
        <v>10505</v>
      </c>
      <c r="Z82" s="65"/>
      <c r="AA82" s="56">
        <v>3185472</v>
      </c>
      <c r="AB82" s="82">
        <v>1743275</v>
      </c>
      <c r="AC82" s="66"/>
      <c r="AD82" s="66"/>
      <c r="AE82" s="66"/>
      <c r="AF82" s="66"/>
      <c r="AG82" s="66" t="e">
        <f>VLOOKUP(A82, АСВ!$A$2:$C$48, 2, FALSE)</f>
        <v>#N/A</v>
      </c>
      <c r="AH82" s="66" t="e">
        <f>VLOOKUP(A82, АСВ!$A$2:$C$48, 3, FALSE)</f>
        <v>#N/A</v>
      </c>
      <c r="AI82" s="66" t="e">
        <f t="shared" si="3"/>
        <v>#N/A</v>
      </c>
    </row>
    <row r="83" spans="1:35">
      <c r="A83" s="36" t="s">
        <v>112</v>
      </c>
      <c r="B83" s="58">
        <v>43857</v>
      </c>
      <c r="C83" s="36"/>
      <c r="D83" s="75" t="s">
        <v>628</v>
      </c>
      <c r="E83" s="60" t="e">
        <f t="shared" si="0"/>
        <v>#VALUE!</v>
      </c>
      <c r="F83" s="75" t="s">
        <v>629</v>
      </c>
      <c r="G83" s="53">
        <v>0</v>
      </c>
      <c r="H83" s="75" t="s">
        <v>630</v>
      </c>
      <c r="I83" s="53">
        <v>644672954</v>
      </c>
      <c r="J83" s="77">
        <f t="shared" si="21"/>
        <v>642050755</v>
      </c>
      <c r="K83" s="53">
        <v>33949400</v>
      </c>
      <c r="L83" s="53">
        <v>15200831</v>
      </c>
      <c r="M83" s="75" t="s">
        <v>631</v>
      </c>
      <c r="N83" s="75" t="s">
        <v>632</v>
      </c>
      <c r="O83" s="75" t="s">
        <v>633</v>
      </c>
      <c r="P83" s="75" t="s">
        <v>634</v>
      </c>
      <c r="Q83" s="75" t="s">
        <v>635</v>
      </c>
      <c r="R83" s="53">
        <f t="shared" ref="R83:W83" si="90">SUBSTITUTE((SUBSTITUTE(AA83, " ", "")), ",", ".")  * 1</f>
        <v>323950973</v>
      </c>
      <c r="S83" s="53">
        <f t="shared" si="90"/>
        <v>305975040</v>
      </c>
      <c r="T83" s="53" t="e">
        <f t="shared" si="90"/>
        <v>#VALUE!</v>
      </c>
      <c r="U83" s="53" t="e">
        <f t="shared" si="90"/>
        <v>#VALUE!</v>
      </c>
      <c r="V83" s="53" t="e">
        <f t="shared" si="90"/>
        <v>#VALUE!</v>
      </c>
      <c r="W83" s="53" t="e">
        <f t="shared" si="90"/>
        <v>#VALUE!</v>
      </c>
      <c r="X83" s="79" t="s">
        <v>636</v>
      </c>
      <c r="Y83" s="65"/>
      <c r="Z83" s="65"/>
      <c r="AA83" s="82" t="s">
        <v>637</v>
      </c>
      <c r="AB83" s="82" t="s">
        <v>638</v>
      </c>
      <c r="AC83" s="66"/>
      <c r="AD83" s="66"/>
      <c r="AE83" s="66"/>
      <c r="AF83" s="66"/>
      <c r="AG83" s="67">
        <f>VLOOKUP(A83, АСВ!$A$2:$C$48, 2, FALSE)</f>
        <v>42005</v>
      </c>
      <c r="AH83" s="68">
        <f>VLOOKUP(A83, АСВ!$A$2:$C$48, 3, FALSE)</f>
        <v>69399</v>
      </c>
      <c r="AI83" s="66">
        <f t="shared" si="3"/>
        <v>1</v>
      </c>
    </row>
    <row r="84" spans="1:35">
      <c r="A84" s="36" t="s">
        <v>112</v>
      </c>
      <c r="B84" s="58">
        <v>43665</v>
      </c>
      <c r="C84" s="36"/>
      <c r="D84" s="89" t="s">
        <v>639</v>
      </c>
      <c r="E84" s="60" t="e">
        <f t="shared" si="0"/>
        <v>#VALUE!</v>
      </c>
      <c r="F84" s="75" t="s">
        <v>640</v>
      </c>
      <c r="G84" s="53">
        <v>0</v>
      </c>
      <c r="H84" s="75" t="s">
        <v>641</v>
      </c>
      <c r="I84" s="53">
        <v>594350716</v>
      </c>
      <c r="J84" s="77">
        <f t="shared" si="21"/>
        <v>593884670</v>
      </c>
      <c r="K84" s="53">
        <v>52909948</v>
      </c>
      <c r="L84" s="53">
        <v>34161379</v>
      </c>
      <c r="M84" s="89" t="s">
        <v>642</v>
      </c>
      <c r="N84" s="89">
        <v>9413574</v>
      </c>
      <c r="O84" s="90" t="s">
        <v>643</v>
      </c>
      <c r="P84" s="91" t="s">
        <v>644</v>
      </c>
      <c r="Q84" s="75" t="s">
        <v>645</v>
      </c>
      <c r="R84" s="53">
        <f t="shared" ref="R84:W84" si="91">SUBSTITUTE((SUBSTITUTE(AA84, " ", "")), ",", ".")  * 1</f>
        <v>341141969</v>
      </c>
      <c r="S84" s="53">
        <f t="shared" si="91"/>
        <v>257792476</v>
      </c>
      <c r="T84" s="53" t="e">
        <f t="shared" si="91"/>
        <v>#VALUE!</v>
      </c>
      <c r="U84" s="53" t="e">
        <f t="shared" si="91"/>
        <v>#VALUE!</v>
      </c>
      <c r="V84" s="53" t="e">
        <f t="shared" si="91"/>
        <v>#VALUE!</v>
      </c>
      <c r="W84" s="53" t="e">
        <f t="shared" si="91"/>
        <v>#VALUE!</v>
      </c>
      <c r="X84" s="92" t="s">
        <v>646</v>
      </c>
      <c r="Y84" s="65"/>
      <c r="Z84" s="65"/>
      <c r="AA84" s="93" t="s">
        <v>647</v>
      </c>
      <c r="AB84" s="93" t="s">
        <v>648</v>
      </c>
      <c r="AC84" s="66"/>
      <c r="AD84" s="66"/>
      <c r="AE84" s="66"/>
      <c r="AF84" s="66"/>
      <c r="AG84" s="67">
        <f>VLOOKUP(A84, АСВ!$A$2:$C$48, 2, FALSE)</f>
        <v>42005</v>
      </c>
      <c r="AH84" s="68">
        <f>VLOOKUP(A84, АСВ!$A$2:$C$48, 3, FALSE)</f>
        <v>69399</v>
      </c>
      <c r="AI84" s="66">
        <f t="shared" si="3"/>
        <v>1</v>
      </c>
    </row>
    <row r="85" spans="1:35">
      <c r="A85" s="36" t="s">
        <v>112</v>
      </c>
      <c r="B85" s="58">
        <v>43446</v>
      </c>
      <c r="C85" s="36"/>
      <c r="D85" s="53">
        <v>2135</v>
      </c>
      <c r="E85" s="60" t="e">
        <f t="shared" si="0"/>
        <v>#VALUE!</v>
      </c>
      <c r="F85" s="53">
        <v>627764</v>
      </c>
      <c r="G85" s="53">
        <v>0</v>
      </c>
      <c r="H85" s="53">
        <v>1825</v>
      </c>
      <c r="I85" s="53">
        <v>602425</v>
      </c>
      <c r="J85" s="77" t="e">
        <f t="shared" si="21"/>
        <v>#VALUE!</v>
      </c>
      <c r="K85" s="53">
        <v>25339</v>
      </c>
      <c r="L85" s="53">
        <v>8458</v>
      </c>
      <c r="M85" s="53">
        <v>101463</v>
      </c>
      <c r="N85" s="53">
        <v>17913</v>
      </c>
      <c r="O85" s="53">
        <v>599497</v>
      </c>
      <c r="P85" s="62"/>
      <c r="Q85" s="62"/>
      <c r="R85" s="53">
        <f t="shared" ref="R85:W85" si="92">SUBSTITUTE((SUBSTITUTE(AA85, " ", "")), ",", ".")  * 1</f>
        <v>308410</v>
      </c>
      <c r="S85" s="53">
        <f t="shared" si="92"/>
        <v>250552</v>
      </c>
      <c r="T85" s="53" t="e">
        <f t="shared" si="92"/>
        <v>#VALUE!</v>
      </c>
      <c r="U85" s="53" t="e">
        <f t="shared" si="92"/>
        <v>#VALUE!</v>
      </c>
      <c r="V85" s="53" t="e">
        <f t="shared" si="92"/>
        <v>#VALUE!</v>
      </c>
      <c r="W85" s="53" t="e">
        <f t="shared" si="92"/>
        <v>#VALUE!</v>
      </c>
      <c r="X85" s="83">
        <v>66370</v>
      </c>
      <c r="Y85" s="65"/>
      <c r="Z85" s="65"/>
      <c r="AA85" s="56">
        <v>308410</v>
      </c>
      <c r="AB85" s="56">
        <v>250552</v>
      </c>
      <c r="AC85" s="66"/>
      <c r="AD85" s="66"/>
      <c r="AE85" s="66"/>
      <c r="AF85" s="66"/>
      <c r="AG85" s="67">
        <f>VLOOKUP(A85, АСВ!$A$2:$C$48, 2, FALSE)</f>
        <v>42005</v>
      </c>
      <c r="AH85" s="68">
        <f>VLOOKUP(A85, АСВ!$A$2:$C$48, 3, FALSE)</f>
        <v>69399</v>
      </c>
      <c r="AI85" s="66">
        <f t="shared" si="3"/>
        <v>1</v>
      </c>
    </row>
    <row r="86" spans="1:35">
      <c r="A86" s="36" t="s">
        <v>112</v>
      </c>
      <c r="B86" s="58">
        <v>43096</v>
      </c>
      <c r="C86" s="36"/>
      <c r="D86" s="53">
        <v>4750</v>
      </c>
      <c r="E86" s="60" t="e">
        <f t="shared" si="0"/>
        <v>#VALUE!</v>
      </c>
      <c r="F86" s="53">
        <v>513381</v>
      </c>
      <c r="G86" s="53">
        <v>0</v>
      </c>
      <c r="H86" s="53">
        <v>3506</v>
      </c>
      <c r="I86" s="53">
        <v>496500</v>
      </c>
      <c r="J86" s="77" t="e">
        <f t="shared" si="21"/>
        <v>#VALUE!</v>
      </c>
      <c r="K86" s="53">
        <v>16881</v>
      </c>
      <c r="L86" s="53">
        <v>8107</v>
      </c>
      <c r="M86" s="53">
        <v>109662</v>
      </c>
      <c r="N86" s="53">
        <v>21790</v>
      </c>
      <c r="O86" s="53">
        <v>492065</v>
      </c>
      <c r="P86" s="62"/>
      <c r="Q86" s="62"/>
      <c r="R86" s="53">
        <f t="shared" ref="R86:W86" si="93">SUBSTITUTE((SUBSTITUTE(AA86, " ", "")), ",", ".")  * 1</f>
        <v>397819</v>
      </c>
      <c r="S86" s="53">
        <f t="shared" si="93"/>
        <v>32881</v>
      </c>
      <c r="T86" s="53" t="e">
        <f t="shared" si="93"/>
        <v>#VALUE!</v>
      </c>
      <c r="U86" s="53" t="e">
        <f t="shared" si="93"/>
        <v>#VALUE!</v>
      </c>
      <c r="V86" s="53" t="e">
        <f t="shared" si="93"/>
        <v>#VALUE!</v>
      </c>
      <c r="W86" s="53" t="e">
        <f t="shared" si="93"/>
        <v>#VALUE!</v>
      </c>
      <c r="X86" s="83">
        <v>77605</v>
      </c>
      <c r="Y86" s="65"/>
      <c r="Z86" s="65"/>
      <c r="AA86" s="56">
        <v>397819</v>
      </c>
      <c r="AB86" s="56">
        <v>32881</v>
      </c>
      <c r="AC86" s="66"/>
      <c r="AD86" s="66"/>
      <c r="AE86" s="66"/>
      <c r="AF86" s="66"/>
      <c r="AG86" s="67">
        <f>VLOOKUP(A86, АСВ!$A$2:$C$48, 2, FALSE)</f>
        <v>42005</v>
      </c>
      <c r="AH86" s="68">
        <f>VLOOKUP(A86, АСВ!$A$2:$C$48, 3, FALSE)</f>
        <v>69399</v>
      </c>
      <c r="AI86" s="66">
        <f t="shared" si="3"/>
        <v>1</v>
      </c>
    </row>
    <row r="87" spans="1:35">
      <c r="A87" s="36" t="s">
        <v>112</v>
      </c>
      <c r="B87" s="58">
        <v>42900</v>
      </c>
      <c r="C87" s="36"/>
      <c r="D87" s="53">
        <v>16329830</v>
      </c>
      <c r="E87" s="60" t="e">
        <f t="shared" si="0"/>
        <v>#VALUE!</v>
      </c>
      <c r="F87" s="53">
        <v>480706929</v>
      </c>
      <c r="G87" s="53">
        <v>0</v>
      </c>
      <c r="H87" s="53">
        <v>1271318</v>
      </c>
      <c r="I87" s="53">
        <v>450186841</v>
      </c>
      <c r="J87" s="77">
        <f t="shared" si="21"/>
        <v>448675763</v>
      </c>
      <c r="K87" s="53">
        <v>30520088</v>
      </c>
      <c r="L87" s="53">
        <v>21835707</v>
      </c>
      <c r="M87" s="53">
        <v>104095911</v>
      </c>
      <c r="N87" s="53">
        <v>20600726</v>
      </c>
      <c r="O87" s="53">
        <v>429979171</v>
      </c>
      <c r="P87" s="53">
        <v>871406</v>
      </c>
      <c r="Q87" s="53">
        <v>17825186</v>
      </c>
      <c r="R87" s="53">
        <f t="shared" ref="R87:W87" si="94">SUBSTITUTE((SUBSTITUTE(AA87, " ", "")), ",", ".")  * 1</f>
        <v>153644708</v>
      </c>
      <c r="S87" s="53">
        <f t="shared" si="94"/>
        <v>140943250</v>
      </c>
      <c r="T87" s="53" t="e">
        <f t="shared" si="94"/>
        <v>#VALUE!</v>
      </c>
      <c r="U87" s="53" t="e">
        <f t="shared" si="94"/>
        <v>#VALUE!</v>
      </c>
      <c r="V87" s="53" t="e">
        <f t="shared" si="94"/>
        <v>#VALUE!</v>
      </c>
      <c r="W87" s="53" t="e">
        <f t="shared" si="94"/>
        <v>#VALUE!</v>
      </c>
      <c r="X87" s="83">
        <v>125317137</v>
      </c>
      <c r="Y87" s="65"/>
      <c r="Z87" s="65"/>
      <c r="AA87" s="56">
        <v>153644708</v>
      </c>
      <c r="AB87" s="56">
        <v>140943250</v>
      </c>
      <c r="AC87" s="66"/>
      <c r="AD87" s="66"/>
      <c r="AE87" s="66"/>
      <c r="AF87" s="66"/>
      <c r="AG87" s="67">
        <f>VLOOKUP(A87, АСВ!$A$2:$C$48, 2, FALSE)</f>
        <v>42005</v>
      </c>
      <c r="AH87" s="68">
        <f>VLOOKUP(A87, АСВ!$A$2:$C$48, 3, FALSE)</f>
        <v>69399</v>
      </c>
      <c r="AI87" s="66">
        <f t="shared" si="3"/>
        <v>1</v>
      </c>
    </row>
    <row r="88" spans="1:35">
      <c r="A88" s="36" t="s">
        <v>112</v>
      </c>
      <c r="B88" s="58">
        <v>42710</v>
      </c>
      <c r="C88" s="36"/>
      <c r="D88" s="53">
        <v>46145</v>
      </c>
      <c r="E88" s="60" t="e">
        <f t="shared" si="0"/>
        <v>#VALUE!</v>
      </c>
      <c r="F88" s="53">
        <v>379474</v>
      </c>
      <c r="G88" s="53">
        <v>0</v>
      </c>
      <c r="H88" s="53">
        <v>2279</v>
      </c>
      <c r="I88" s="53">
        <v>371074</v>
      </c>
      <c r="J88" s="77" t="e">
        <f t="shared" si="21"/>
        <v>#VALUE!</v>
      </c>
      <c r="K88" s="53">
        <v>8400</v>
      </c>
      <c r="L88" s="53">
        <v>5813</v>
      </c>
      <c r="M88" s="53">
        <v>103263</v>
      </c>
      <c r="N88" s="53">
        <v>19358</v>
      </c>
      <c r="O88" s="53">
        <v>368063</v>
      </c>
      <c r="P88" s="62"/>
      <c r="Q88" s="62"/>
      <c r="R88" s="53">
        <f t="shared" ref="R88:W88" si="95">SUBSTITUTE((SUBSTITUTE(AA88, " ", "")), ",", ".")  * 1</f>
        <v>305489</v>
      </c>
      <c r="S88" s="53" t="e">
        <f t="shared" si="95"/>
        <v>#VALUE!</v>
      </c>
      <c r="T88" s="53" t="e">
        <f t="shared" si="95"/>
        <v>#VALUE!</v>
      </c>
      <c r="U88" s="53" t="e">
        <f t="shared" si="95"/>
        <v>#VALUE!</v>
      </c>
      <c r="V88" s="53" t="e">
        <f t="shared" si="95"/>
        <v>#VALUE!</v>
      </c>
      <c r="W88" s="53" t="e">
        <f t="shared" si="95"/>
        <v>#VALUE!</v>
      </c>
      <c r="X88" s="83">
        <v>27643</v>
      </c>
      <c r="Y88" s="65"/>
      <c r="Z88" s="65"/>
      <c r="AA88" s="56">
        <v>305489</v>
      </c>
      <c r="AB88" s="66"/>
      <c r="AC88" s="66"/>
      <c r="AD88" s="66"/>
      <c r="AE88" s="66"/>
      <c r="AF88" s="66"/>
      <c r="AG88" s="67">
        <f>VLOOKUP(A88, АСВ!$A$2:$C$48, 2, FALSE)</f>
        <v>42005</v>
      </c>
      <c r="AH88" s="68">
        <f>VLOOKUP(A88, АСВ!$A$2:$C$48, 3, FALSE)</f>
        <v>69399</v>
      </c>
      <c r="AI88" s="66">
        <f t="shared" si="3"/>
        <v>1</v>
      </c>
    </row>
    <row r="89" spans="1:35">
      <c r="A89" s="36" t="s">
        <v>112</v>
      </c>
      <c r="B89" s="58">
        <v>42418</v>
      </c>
      <c r="C89" s="36"/>
      <c r="D89" s="53">
        <v>2329</v>
      </c>
      <c r="E89" s="60" t="e">
        <f t="shared" si="0"/>
        <v>#VALUE!</v>
      </c>
      <c r="F89" s="53">
        <v>261587</v>
      </c>
      <c r="G89" s="53">
        <v>0</v>
      </c>
      <c r="H89" s="53">
        <v>2107</v>
      </c>
      <c r="I89" s="53">
        <v>258920</v>
      </c>
      <c r="J89" s="77" t="e">
        <f t="shared" si="21"/>
        <v>#VALUE!</v>
      </c>
      <c r="K89" s="53">
        <v>2667</v>
      </c>
      <c r="L89" s="53">
        <v>3874</v>
      </c>
      <c r="M89" s="53">
        <v>162275</v>
      </c>
      <c r="N89" s="53">
        <v>8083</v>
      </c>
      <c r="O89" s="53">
        <v>256480</v>
      </c>
      <c r="P89" s="62"/>
      <c r="Q89" s="62"/>
      <c r="R89" s="53">
        <f t="shared" ref="R89:W89" si="96">SUBSTITUTE((SUBSTITUTE(AA89, " ", "")), ",", ".")  * 1</f>
        <v>208151</v>
      </c>
      <c r="S89" s="53" t="e">
        <f t="shared" si="96"/>
        <v>#VALUE!</v>
      </c>
      <c r="T89" s="53" t="e">
        <f t="shared" si="96"/>
        <v>#VALUE!</v>
      </c>
      <c r="U89" s="53" t="e">
        <f t="shared" si="96"/>
        <v>#VALUE!</v>
      </c>
      <c r="V89" s="53" t="e">
        <f t="shared" si="96"/>
        <v>#VALUE!</v>
      </c>
      <c r="W89" s="53" t="e">
        <f t="shared" si="96"/>
        <v>#VALUE!</v>
      </c>
      <c r="X89" s="83">
        <v>50994</v>
      </c>
      <c r="Y89" s="65"/>
      <c r="Z89" s="65"/>
      <c r="AA89" s="56">
        <v>208151</v>
      </c>
      <c r="AB89" s="66"/>
      <c r="AC89" s="66"/>
      <c r="AD89" s="66"/>
      <c r="AE89" s="66"/>
      <c r="AF89" s="66"/>
      <c r="AG89" s="67">
        <f>VLOOKUP(A89, АСВ!$A$2:$C$48, 2, FALSE)</f>
        <v>42005</v>
      </c>
      <c r="AH89" s="68">
        <f>VLOOKUP(A89, АСВ!$A$2:$C$48, 3, FALSE)</f>
        <v>69399</v>
      </c>
      <c r="AI89" s="66">
        <f t="shared" si="3"/>
        <v>1</v>
      </c>
    </row>
    <row r="90" spans="1:35">
      <c r="A90" s="36" t="s">
        <v>112</v>
      </c>
      <c r="B90" s="58">
        <v>41962</v>
      </c>
      <c r="C90" s="36"/>
      <c r="D90" s="53">
        <v>1076873</v>
      </c>
      <c r="E90" s="60" t="e">
        <f t="shared" si="0"/>
        <v>#VALUE!</v>
      </c>
      <c r="F90" s="53">
        <v>86282016</v>
      </c>
      <c r="G90" s="53">
        <v>0</v>
      </c>
      <c r="H90" s="53">
        <v>675569</v>
      </c>
      <c r="I90" s="59" t="e">
        <f t="shared" ref="I90:I91" si="97">SUBSTITUTE((SUBSTITUTE(J90, " ", "")), ",", ".") + SUBSTITUTE((SUBSTITUTE(Y90, " ", "")), ",", ".") + SUBSTITUTE((SUBSTITUTE(Z90, " ", "")), ",", ".")</f>
        <v>#VALUE!</v>
      </c>
      <c r="J90" s="77" t="e">
        <f t="shared" si="21"/>
        <v>#VALUE!</v>
      </c>
      <c r="K90" s="53">
        <v>1078200</v>
      </c>
      <c r="L90" s="53">
        <v>1753510</v>
      </c>
      <c r="M90" s="53">
        <v>0</v>
      </c>
      <c r="N90" s="53">
        <v>0</v>
      </c>
      <c r="O90" s="53">
        <v>10247208</v>
      </c>
      <c r="P90" s="53">
        <v>74247083</v>
      </c>
      <c r="Q90" s="62"/>
      <c r="R90" s="53">
        <f t="shared" ref="R90:W90" si="98">SUBSTITUTE((SUBSTITUTE(AA90, " ", "")), ",", ".")  * 1</f>
        <v>62012240</v>
      </c>
      <c r="S90" s="53">
        <f t="shared" si="98"/>
        <v>22532137</v>
      </c>
      <c r="T90" s="53" t="e">
        <f t="shared" si="98"/>
        <v>#VALUE!</v>
      </c>
      <c r="U90" s="53" t="e">
        <f t="shared" si="98"/>
        <v>#VALUE!</v>
      </c>
      <c r="V90" s="53" t="e">
        <f t="shared" si="98"/>
        <v>#VALUE!</v>
      </c>
      <c r="W90" s="53" t="e">
        <f t="shared" si="98"/>
        <v>#VALUE!</v>
      </c>
      <c r="X90" s="69"/>
      <c r="Y90" s="55">
        <v>709525</v>
      </c>
      <c r="Z90" s="65"/>
      <c r="AA90" s="56">
        <v>62012240</v>
      </c>
      <c r="AB90" s="56">
        <v>22532137</v>
      </c>
      <c r="AC90" s="66"/>
      <c r="AD90" s="66"/>
      <c r="AE90" s="66"/>
      <c r="AF90" s="66"/>
      <c r="AG90" s="67">
        <f>VLOOKUP(A90, АСВ!$A$2:$C$48, 2, FALSE)</f>
        <v>42005</v>
      </c>
      <c r="AH90" s="68">
        <f>VLOOKUP(A90, АСВ!$A$2:$C$48, 3, FALSE)</f>
        <v>69399</v>
      </c>
      <c r="AI90" s="66">
        <f t="shared" si="3"/>
        <v>0</v>
      </c>
    </row>
    <row r="91" spans="1:35">
      <c r="A91" s="36" t="s">
        <v>112</v>
      </c>
      <c r="B91" s="58">
        <v>41562</v>
      </c>
      <c r="C91" s="36"/>
      <c r="D91" s="53">
        <v>6293033</v>
      </c>
      <c r="E91" s="60" t="e">
        <f t="shared" si="0"/>
        <v>#VALUE!</v>
      </c>
      <c r="F91" s="53">
        <v>81769043</v>
      </c>
      <c r="G91" s="53">
        <v>0</v>
      </c>
      <c r="H91" s="53">
        <v>23047</v>
      </c>
      <c r="I91" s="59" t="e">
        <f t="shared" si="97"/>
        <v>#VALUE!</v>
      </c>
      <c r="J91" s="77" t="e">
        <f t="shared" si="21"/>
        <v>#VALUE!</v>
      </c>
      <c r="K91" s="53">
        <v>484992</v>
      </c>
      <c r="L91" s="53">
        <v>1753510</v>
      </c>
      <c r="M91" s="53">
        <v>0</v>
      </c>
      <c r="N91" s="53">
        <v>0</v>
      </c>
      <c r="O91" s="53">
        <v>7975892</v>
      </c>
      <c r="P91" s="53">
        <v>73263882</v>
      </c>
      <c r="Q91" s="62"/>
      <c r="R91" s="53">
        <f t="shared" ref="R91:W91" si="99">SUBSTITUTE((SUBSTITUTE(AA91, " ", "")), ",", ".")  * 1</f>
        <v>50603714</v>
      </c>
      <c r="S91" s="53">
        <f t="shared" si="99"/>
        <v>23419827</v>
      </c>
      <c r="T91" s="53" t="e">
        <f t="shared" si="99"/>
        <v>#VALUE!</v>
      </c>
      <c r="U91" s="53" t="e">
        <f t="shared" si="99"/>
        <v>#VALUE!</v>
      </c>
      <c r="V91" s="53" t="e">
        <f t="shared" si="99"/>
        <v>#VALUE!</v>
      </c>
      <c r="W91" s="53" t="e">
        <f t="shared" si="99"/>
        <v>#VALUE!</v>
      </c>
      <c r="X91" s="69"/>
      <c r="Y91" s="55">
        <v>44277</v>
      </c>
      <c r="Z91" s="65"/>
      <c r="AA91" s="56">
        <v>50603714</v>
      </c>
      <c r="AB91" s="56">
        <v>23419827</v>
      </c>
      <c r="AC91" s="66"/>
      <c r="AD91" s="66"/>
      <c r="AE91" s="66"/>
      <c r="AF91" s="66"/>
      <c r="AG91" s="67">
        <f>VLOOKUP(A91, АСВ!$A$2:$C$48, 2, FALSE)</f>
        <v>42005</v>
      </c>
      <c r="AH91" s="68">
        <f>VLOOKUP(A91, АСВ!$A$2:$C$48, 3, FALSE)</f>
        <v>69399</v>
      </c>
      <c r="AI91" s="66">
        <f t="shared" si="3"/>
        <v>0</v>
      </c>
    </row>
    <row r="92" spans="1:35">
      <c r="A92" s="36" t="s">
        <v>122</v>
      </c>
      <c r="B92" s="58">
        <v>44097</v>
      </c>
      <c r="C92" s="36"/>
      <c r="D92" s="53">
        <v>1277388</v>
      </c>
      <c r="E92" s="60" t="e">
        <f t="shared" si="0"/>
        <v>#VALUE!</v>
      </c>
      <c r="F92" s="53">
        <v>26063704</v>
      </c>
      <c r="G92" s="53">
        <v>0</v>
      </c>
      <c r="H92" s="53">
        <v>605</v>
      </c>
      <c r="I92" s="53">
        <v>23075672</v>
      </c>
      <c r="J92" s="77">
        <f t="shared" si="21"/>
        <v>23011154</v>
      </c>
      <c r="K92" s="53">
        <v>2988032</v>
      </c>
      <c r="L92" s="53">
        <v>1690845</v>
      </c>
      <c r="M92" s="53">
        <v>341337</v>
      </c>
      <c r="N92" s="53">
        <v>599190</v>
      </c>
      <c r="O92" s="53">
        <v>20937257</v>
      </c>
      <c r="P92" s="53">
        <v>637518</v>
      </c>
      <c r="Q92" s="53">
        <v>1436379</v>
      </c>
      <c r="R92" s="53">
        <f t="shared" ref="R92:W92" si="100">SUBSTITUTE((SUBSTITUTE(AA92, " ", "")), ",", ".")  * 1</f>
        <v>24779874</v>
      </c>
      <c r="S92" s="53">
        <f t="shared" si="100"/>
        <v>2743</v>
      </c>
      <c r="T92" s="53" t="e">
        <f t="shared" si="100"/>
        <v>#VALUE!</v>
      </c>
      <c r="U92" s="53" t="e">
        <f t="shared" si="100"/>
        <v>#VALUE!</v>
      </c>
      <c r="V92" s="53" t="e">
        <f t="shared" si="100"/>
        <v>#VALUE!</v>
      </c>
      <c r="W92" s="53" t="e">
        <f t="shared" si="100"/>
        <v>#VALUE!</v>
      </c>
      <c r="X92" s="83">
        <v>0</v>
      </c>
      <c r="Y92" s="65"/>
      <c r="Z92" s="65"/>
      <c r="AA92" s="56">
        <v>24779874</v>
      </c>
      <c r="AB92" s="56">
        <v>2743</v>
      </c>
      <c r="AC92" s="66"/>
      <c r="AD92" s="66"/>
      <c r="AE92" s="66"/>
      <c r="AF92" s="66"/>
      <c r="AG92" s="66" t="e">
        <f>VLOOKUP(A92, АСВ!$A$2:$C$48, 2, FALSE)</f>
        <v>#N/A</v>
      </c>
      <c r="AH92" s="66" t="e">
        <f>VLOOKUP(A92, АСВ!$A$2:$C$48, 3, FALSE)</f>
        <v>#N/A</v>
      </c>
      <c r="AI92" s="66" t="e">
        <f t="shared" si="3"/>
        <v>#N/A</v>
      </c>
    </row>
    <row r="93" spans="1:35">
      <c r="A93" s="36" t="s">
        <v>122</v>
      </c>
      <c r="B93" s="58">
        <v>43738</v>
      </c>
      <c r="C93" s="36"/>
      <c r="D93" s="53">
        <v>264576</v>
      </c>
      <c r="E93" s="60" t="e">
        <f t="shared" si="0"/>
        <v>#VALUE!</v>
      </c>
      <c r="F93" s="53">
        <v>24321616</v>
      </c>
      <c r="G93" s="53">
        <v>0</v>
      </c>
      <c r="H93" s="53">
        <v>6285</v>
      </c>
      <c r="I93" s="53">
        <v>21759674</v>
      </c>
      <c r="J93" s="77">
        <f t="shared" si="21"/>
        <v>21696531</v>
      </c>
      <c r="K93" s="53">
        <v>2561942</v>
      </c>
      <c r="L93" s="53">
        <v>1582771</v>
      </c>
      <c r="M93" s="53">
        <v>2952709</v>
      </c>
      <c r="N93" s="53">
        <v>597860</v>
      </c>
      <c r="O93" s="53">
        <v>19755836</v>
      </c>
      <c r="P93" s="53">
        <v>599335</v>
      </c>
      <c r="Q93" s="53">
        <v>1341360</v>
      </c>
      <c r="R93" s="53">
        <f t="shared" ref="R93:W93" si="101">SUBSTITUTE((SUBSTITUTE(AA93, " ", "")), ",", ".")  * 1</f>
        <v>22084154</v>
      </c>
      <c r="S93" s="53">
        <f t="shared" si="101"/>
        <v>2743</v>
      </c>
      <c r="T93" s="53" t="e">
        <f t="shared" si="101"/>
        <v>#VALUE!</v>
      </c>
      <c r="U93" s="53" t="e">
        <f t="shared" si="101"/>
        <v>#VALUE!</v>
      </c>
      <c r="V93" s="53" t="e">
        <f t="shared" si="101"/>
        <v>#VALUE!</v>
      </c>
      <c r="W93" s="53" t="e">
        <f t="shared" si="101"/>
        <v>#VALUE!</v>
      </c>
      <c r="X93" s="69">
        <v>1235039</v>
      </c>
      <c r="Y93" s="55"/>
      <c r="Z93" s="65"/>
      <c r="AA93" s="56">
        <v>22084154</v>
      </c>
      <c r="AB93" s="56">
        <v>2743</v>
      </c>
      <c r="AC93" s="66"/>
      <c r="AD93" s="66"/>
      <c r="AE93" s="66"/>
      <c r="AF93" s="66"/>
      <c r="AG93" s="66" t="e">
        <f>VLOOKUP(A93, АСВ!$A$2:$C$48, 2, FALSE)</f>
        <v>#N/A</v>
      </c>
      <c r="AH93" s="66" t="e">
        <f>VLOOKUP(A93, АСВ!$A$2:$C$48, 3, FALSE)</f>
        <v>#N/A</v>
      </c>
      <c r="AI93" s="66" t="e">
        <f t="shared" si="3"/>
        <v>#N/A</v>
      </c>
    </row>
    <row r="94" spans="1:35">
      <c r="A94" s="36" t="s">
        <v>122</v>
      </c>
      <c r="B94" s="58">
        <v>43388</v>
      </c>
      <c r="C94" s="36"/>
      <c r="D94" s="53">
        <v>1344522</v>
      </c>
      <c r="E94" s="60" t="e">
        <f t="shared" si="0"/>
        <v>#VALUE!</v>
      </c>
      <c r="F94" s="53">
        <v>19931047</v>
      </c>
      <c r="G94" s="53">
        <v>0</v>
      </c>
      <c r="H94" s="53">
        <v>4011</v>
      </c>
      <c r="I94" s="53">
        <v>18523859</v>
      </c>
      <c r="J94" s="77">
        <f t="shared" si="21"/>
        <v>18496719</v>
      </c>
      <c r="K94" s="53">
        <v>1407188</v>
      </c>
      <c r="L94" s="53">
        <v>501910</v>
      </c>
      <c r="M94" s="53">
        <v>2663026</v>
      </c>
      <c r="N94" s="53">
        <v>1022646</v>
      </c>
      <c r="O94" s="53">
        <v>16599883</v>
      </c>
      <c r="P94" s="53">
        <v>589410</v>
      </c>
      <c r="Q94" s="53">
        <v>1307426</v>
      </c>
      <c r="R94" s="53">
        <f t="shared" ref="R94:W94" si="102">SUBSTITUTE((SUBSTITUTE(AA94, " ", "")), ",", ".")  * 1</f>
        <v>18521339</v>
      </c>
      <c r="S94" s="53">
        <f t="shared" si="102"/>
        <v>2743</v>
      </c>
      <c r="T94" s="53" t="e">
        <f t="shared" si="102"/>
        <v>#VALUE!</v>
      </c>
      <c r="U94" s="53" t="e">
        <f t="shared" si="102"/>
        <v>#VALUE!</v>
      </c>
      <c r="V94" s="53" t="e">
        <f t="shared" si="102"/>
        <v>#VALUE!</v>
      </c>
      <c r="W94" s="53" t="e">
        <f t="shared" si="102"/>
        <v>#VALUE!</v>
      </c>
      <c r="X94" s="69"/>
      <c r="Y94" s="65"/>
      <c r="Z94" s="65"/>
      <c r="AA94" s="56">
        <v>18521339</v>
      </c>
      <c r="AB94" s="56">
        <v>2743</v>
      </c>
      <c r="AC94" s="66"/>
      <c r="AD94" s="66"/>
      <c r="AE94" s="66"/>
      <c r="AF94" s="66"/>
      <c r="AG94" s="66" t="e">
        <f>VLOOKUP(A94, АСВ!$A$2:$C$48, 2, FALSE)</f>
        <v>#N/A</v>
      </c>
      <c r="AH94" s="66" t="e">
        <f>VLOOKUP(A94, АСВ!$A$2:$C$48, 3, FALSE)</f>
        <v>#N/A</v>
      </c>
      <c r="AI94" s="66" t="e">
        <f t="shared" si="3"/>
        <v>#N/A</v>
      </c>
    </row>
    <row r="95" spans="1:35">
      <c r="A95" s="36" t="s">
        <v>122</v>
      </c>
      <c r="B95" s="58">
        <v>43028</v>
      </c>
      <c r="C95" s="36"/>
      <c r="D95" s="53">
        <v>862950</v>
      </c>
      <c r="E95" s="60" t="e">
        <f t="shared" si="0"/>
        <v>#VALUE!</v>
      </c>
      <c r="F95" s="53">
        <v>18019082</v>
      </c>
      <c r="G95" s="53">
        <v>0</v>
      </c>
      <c r="H95" s="53">
        <v>2389</v>
      </c>
      <c r="I95" s="53">
        <v>17113804</v>
      </c>
      <c r="J95" s="77">
        <f t="shared" si="21"/>
        <v>16930080</v>
      </c>
      <c r="K95" s="53">
        <v>905278</v>
      </c>
      <c r="L95" s="53">
        <v>1170123</v>
      </c>
      <c r="M95" s="53">
        <v>1218000</v>
      </c>
      <c r="N95" s="53">
        <v>1764044</v>
      </c>
      <c r="O95" s="53">
        <v>14972927</v>
      </c>
      <c r="P95" s="53">
        <v>620637</v>
      </c>
      <c r="Q95" s="53">
        <v>1336516</v>
      </c>
      <c r="R95" s="53">
        <f t="shared" ref="R95:W95" si="103">SUBSTITUTE((SUBSTITUTE(AA95, " ", "")), ",", ".")  * 1</f>
        <v>16752785</v>
      </c>
      <c r="S95" s="53">
        <f t="shared" si="103"/>
        <v>2743</v>
      </c>
      <c r="T95" s="53" t="e">
        <f t="shared" si="103"/>
        <v>#VALUE!</v>
      </c>
      <c r="U95" s="53" t="e">
        <f t="shared" si="103"/>
        <v>#VALUE!</v>
      </c>
      <c r="V95" s="53" t="e">
        <f t="shared" si="103"/>
        <v>#VALUE!</v>
      </c>
      <c r="W95" s="53" t="e">
        <f t="shared" si="103"/>
        <v>#VALUE!</v>
      </c>
      <c r="X95" s="69"/>
      <c r="Y95" s="65"/>
      <c r="Z95" s="65"/>
      <c r="AA95" s="56">
        <v>16752785</v>
      </c>
      <c r="AB95" s="56">
        <v>2743</v>
      </c>
      <c r="AC95" s="66"/>
      <c r="AD95" s="66"/>
      <c r="AE95" s="66"/>
      <c r="AF95" s="66"/>
      <c r="AG95" s="66" t="e">
        <f>VLOOKUP(A95, АСВ!$A$2:$C$48, 2, FALSE)</f>
        <v>#N/A</v>
      </c>
      <c r="AH95" s="66" t="e">
        <f>VLOOKUP(A95, АСВ!$A$2:$C$48, 3, FALSE)</f>
        <v>#N/A</v>
      </c>
      <c r="AI95" s="66" t="e">
        <f t="shared" si="3"/>
        <v>#N/A</v>
      </c>
    </row>
    <row r="96" spans="1:35">
      <c r="A96" s="36" t="s">
        <v>122</v>
      </c>
      <c r="B96" s="58">
        <v>42934</v>
      </c>
      <c r="C96" s="36"/>
      <c r="D96" s="53">
        <v>924980</v>
      </c>
      <c r="E96" s="60" t="e">
        <f t="shared" si="0"/>
        <v>#VALUE!</v>
      </c>
      <c r="F96" s="53">
        <v>17288679</v>
      </c>
      <c r="G96" s="53">
        <v>0</v>
      </c>
      <c r="H96" s="53">
        <v>1598</v>
      </c>
      <c r="I96" s="53">
        <v>15858616</v>
      </c>
      <c r="J96" s="77" t="e">
        <f t="shared" si="21"/>
        <v>#VALUE!</v>
      </c>
      <c r="K96" s="53">
        <v>1430063</v>
      </c>
      <c r="L96" s="53">
        <v>973016</v>
      </c>
      <c r="M96" s="53">
        <v>1138439</v>
      </c>
      <c r="N96" s="53">
        <v>1664601</v>
      </c>
      <c r="O96" s="62"/>
      <c r="P96" s="53">
        <v>14005425</v>
      </c>
      <c r="Q96" s="53">
        <v>586955</v>
      </c>
      <c r="R96" s="53">
        <f t="shared" ref="R96:W96" si="104">SUBSTITUTE((SUBSTITUTE(AA96, " ", "")), ",", ".")  * 1</f>
        <v>14930142</v>
      </c>
      <c r="S96" s="53">
        <f t="shared" si="104"/>
        <v>2743</v>
      </c>
      <c r="T96" s="53" t="e">
        <f t="shared" si="104"/>
        <v>#VALUE!</v>
      </c>
      <c r="U96" s="53" t="e">
        <f t="shared" si="104"/>
        <v>#VALUE!</v>
      </c>
      <c r="V96" s="53" t="e">
        <f t="shared" si="104"/>
        <v>#VALUE!</v>
      </c>
      <c r="W96" s="53" t="e">
        <f t="shared" si="104"/>
        <v>#VALUE!</v>
      </c>
      <c r="X96" s="69">
        <v>1274459</v>
      </c>
      <c r="Y96" s="55"/>
      <c r="Z96" s="65"/>
      <c r="AA96" s="56">
        <v>14930142</v>
      </c>
      <c r="AB96" s="56">
        <v>2743</v>
      </c>
      <c r="AC96" s="66"/>
      <c r="AD96" s="66"/>
      <c r="AE96" s="66"/>
      <c r="AF96" s="66"/>
      <c r="AG96" s="66" t="e">
        <f>VLOOKUP(A96, АСВ!$A$2:$C$48, 2, FALSE)</f>
        <v>#N/A</v>
      </c>
      <c r="AH96" s="66" t="e">
        <f>VLOOKUP(A96, АСВ!$A$2:$C$48, 3, FALSE)</f>
        <v>#N/A</v>
      </c>
      <c r="AI96" s="66" t="e">
        <f t="shared" si="3"/>
        <v>#N/A</v>
      </c>
    </row>
    <row r="97" spans="1:35">
      <c r="A97" s="36" t="s">
        <v>122</v>
      </c>
      <c r="B97" s="58">
        <v>42633</v>
      </c>
      <c r="C97" s="36"/>
      <c r="D97" s="53">
        <v>2084999</v>
      </c>
      <c r="E97" s="60" t="e">
        <f t="shared" si="0"/>
        <v>#VALUE!</v>
      </c>
      <c r="F97" s="53">
        <v>17193733</v>
      </c>
      <c r="G97" s="53">
        <v>0</v>
      </c>
      <c r="H97" s="53">
        <v>79</v>
      </c>
      <c r="I97" s="53">
        <v>16600668</v>
      </c>
      <c r="J97" s="77">
        <f t="shared" si="21"/>
        <v>16107183</v>
      </c>
      <c r="K97" s="53">
        <v>593065</v>
      </c>
      <c r="L97" s="53">
        <v>109253</v>
      </c>
      <c r="M97" s="53">
        <v>2001449</v>
      </c>
      <c r="N97" s="53">
        <v>1424273</v>
      </c>
      <c r="O97" s="53">
        <v>14658988</v>
      </c>
      <c r="P97" s="53">
        <v>562165</v>
      </c>
      <c r="Q97" s="53">
        <v>886030</v>
      </c>
      <c r="R97" s="53">
        <f t="shared" ref="R97:W97" si="105">SUBSTITUTE((SUBSTITUTE(AA97, " ", "")), ",", ".")  * 1</f>
        <v>13705353</v>
      </c>
      <c r="S97" s="53">
        <f t="shared" si="105"/>
        <v>2743</v>
      </c>
      <c r="T97" s="53" t="e">
        <f t="shared" si="105"/>
        <v>#VALUE!</v>
      </c>
      <c r="U97" s="53" t="e">
        <f t="shared" si="105"/>
        <v>#VALUE!</v>
      </c>
      <c r="V97" s="53" t="e">
        <f t="shared" si="105"/>
        <v>#VALUE!</v>
      </c>
      <c r="W97" s="53" t="e">
        <f t="shared" si="105"/>
        <v>#VALUE!</v>
      </c>
      <c r="X97" s="69">
        <v>1332065</v>
      </c>
      <c r="Y97" s="55"/>
      <c r="Z97" s="65"/>
      <c r="AA97" s="56">
        <v>13705353</v>
      </c>
      <c r="AB97" s="56">
        <v>2743</v>
      </c>
      <c r="AC97" s="66"/>
      <c r="AD97" s="66"/>
      <c r="AE97" s="66"/>
      <c r="AF97" s="66"/>
      <c r="AG97" s="66" t="e">
        <f>VLOOKUP(A97, АСВ!$A$2:$C$48, 2, FALSE)</f>
        <v>#N/A</v>
      </c>
      <c r="AH97" s="66" t="e">
        <f>VLOOKUP(A97, АСВ!$A$2:$C$48, 3, FALSE)</f>
        <v>#N/A</v>
      </c>
      <c r="AI97" s="66" t="e">
        <f t="shared" si="3"/>
        <v>#N/A</v>
      </c>
    </row>
    <row r="98" spans="1:35">
      <c r="A98" s="36" t="s">
        <v>122</v>
      </c>
      <c r="B98" s="58">
        <v>42243</v>
      </c>
      <c r="C98" s="36"/>
      <c r="D98" s="53">
        <v>68495</v>
      </c>
      <c r="E98" s="60" t="e">
        <f t="shared" si="0"/>
        <v>#VALUE!</v>
      </c>
      <c r="F98" s="53">
        <v>151414411</v>
      </c>
      <c r="G98" s="53">
        <v>0</v>
      </c>
      <c r="H98" s="53">
        <v>248</v>
      </c>
      <c r="I98" s="53">
        <v>14930300</v>
      </c>
      <c r="J98" s="77">
        <f t="shared" si="21"/>
        <v>14398024</v>
      </c>
      <c r="K98" s="53">
        <v>484111</v>
      </c>
      <c r="L98" s="53">
        <v>107545</v>
      </c>
      <c r="M98" s="53">
        <v>2558449</v>
      </c>
      <c r="N98" s="53">
        <v>3254872</v>
      </c>
      <c r="O98" s="53">
        <v>13124614</v>
      </c>
      <c r="P98" s="53">
        <v>501166</v>
      </c>
      <c r="Q98" s="53">
        <v>772244</v>
      </c>
      <c r="R98" s="53">
        <f t="shared" ref="R98:W98" si="106">SUBSTITUTE((SUBSTITUTE(AA98, " ", "")), ",", ".")  * 1</f>
        <v>11090784</v>
      </c>
      <c r="S98" s="53">
        <f t="shared" si="106"/>
        <v>3402</v>
      </c>
      <c r="T98" s="53" t="e">
        <f t="shared" si="106"/>
        <v>#VALUE!</v>
      </c>
      <c r="U98" s="53" t="e">
        <f t="shared" si="106"/>
        <v>#VALUE!</v>
      </c>
      <c r="V98" s="53" t="e">
        <f t="shared" si="106"/>
        <v>#VALUE!</v>
      </c>
      <c r="W98" s="53" t="e">
        <f t="shared" si="106"/>
        <v>#VALUE!</v>
      </c>
      <c r="X98" s="83">
        <v>4193805</v>
      </c>
      <c r="Y98" s="55"/>
      <c r="Z98" s="65"/>
      <c r="AA98" s="56">
        <v>11090784</v>
      </c>
      <c r="AB98" s="56">
        <v>3402</v>
      </c>
      <c r="AC98" s="66"/>
      <c r="AD98" s="66"/>
      <c r="AE98" s="66"/>
      <c r="AF98" s="66"/>
      <c r="AG98" s="66" t="e">
        <f>VLOOKUP(A98, АСВ!$A$2:$C$48, 2, FALSE)</f>
        <v>#N/A</v>
      </c>
      <c r="AH98" s="66" t="e">
        <f>VLOOKUP(A98, АСВ!$A$2:$C$48, 3, FALSE)</f>
        <v>#N/A</v>
      </c>
      <c r="AI98" s="66" t="e">
        <f t="shared" si="3"/>
        <v>#N/A</v>
      </c>
    </row>
    <row r="99" spans="1:35">
      <c r="A99" s="36" t="s">
        <v>122</v>
      </c>
      <c r="B99" s="58">
        <v>40204</v>
      </c>
      <c r="C99" s="36"/>
      <c r="D99" s="53">
        <v>89870</v>
      </c>
      <c r="E99" s="60" t="e">
        <f t="shared" si="0"/>
        <v>#VALUE!</v>
      </c>
      <c r="F99" s="53">
        <v>4574564</v>
      </c>
      <c r="G99" s="53">
        <v>0</v>
      </c>
      <c r="H99" s="53">
        <v>67791</v>
      </c>
      <c r="I99" s="59" t="e">
        <f t="shared" ref="I99:I100" si="107">SUBSTITUTE((SUBSTITUTE(J99, " ", "")), ",", ".") + SUBSTITUTE((SUBSTITUTE(Y99, " ", "")), ",", ".") + SUBSTITUTE((SUBSTITUTE(Z99, " ", "")), ",", ".")</f>
        <v>#VALUE!</v>
      </c>
      <c r="J99" s="77" t="e">
        <f t="shared" si="21"/>
        <v>#VALUE!</v>
      </c>
      <c r="K99" s="53">
        <v>45777</v>
      </c>
      <c r="L99" s="53">
        <v>662066</v>
      </c>
      <c r="M99" s="53">
        <v>0</v>
      </c>
      <c r="N99" s="53">
        <v>0</v>
      </c>
      <c r="O99" s="53">
        <v>1005019</v>
      </c>
      <c r="P99" s="53">
        <v>3370956</v>
      </c>
      <c r="Q99" s="62"/>
      <c r="R99" s="53">
        <f t="shared" ref="R99:W99" si="108">SUBSTITUTE((SUBSTITUTE(AA99, " ", "")), ",", ".")  * 1</f>
        <v>1524150</v>
      </c>
      <c r="S99" s="53">
        <f t="shared" si="108"/>
        <v>2670988</v>
      </c>
      <c r="T99" s="53" t="e">
        <f t="shared" si="108"/>
        <v>#VALUE!</v>
      </c>
      <c r="U99" s="53" t="e">
        <f t="shared" si="108"/>
        <v>#VALUE!</v>
      </c>
      <c r="V99" s="53" t="e">
        <f t="shared" si="108"/>
        <v>#VALUE!</v>
      </c>
      <c r="W99" s="53" t="e">
        <f t="shared" si="108"/>
        <v>#VALUE!</v>
      </c>
      <c r="X99" s="69"/>
      <c r="Y99" s="55">
        <v>152812</v>
      </c>
      <c r="Z99" s="65"/>
      <c r="AA99" s="56">
        <v>1524150</v>
      </c>
      <c r="AB99" s="56">
        <v>2670988</v>
      </c>
      <c r="AC99" s="66"/>
      <c r="AD99" s="66"/>
      <c r="AE99" s="66"/>
      <c r="AF99" s="66"/>
      <c r="AG99" s="66" t="e">
        <f>VLOOKUP(A99, АСВ!$A$2:$C$48, 2, FALSE)</f>
        <v>#N/A</v>
      </c>
      <c r="AH99" s="66" t="e">
        <f>VLOOKUP(A99, АСВ!$A$2:$C$48, 3, FALSE)</f>
        <v>#N/A</v>
      </c>
      <c r="AI99" s="66" t="e">
        <f t="shared" si="3"/>
        <v>#N/A</v>
      </c>
    </row>
    <row r="100" spans="1:35">
      <c r="A100" s="36" t="s">
        <v>122</v>
      </c>
      <c r="B100" s="58">
        <v>39768</v>
      </c>
      <c r="C100" s="36"/>
      <c r="D100" s="53">
        <v>38996</v>
      </c>
      <c r="E100" s="60" t="e">
        <f t="shared" si="0"/>
        <v>#VALUE!</v>
      </c>
      <c r="F100" s="53">
        <v>2724946</v>
      </c>
      <c r="G100" s="53">
        <v>0</v>
      </c>
      <c r="H100" s="53">
        <v>27193</v>
      </c>
      <c r="I100" s="59" t="e">
        <f t="shared" si="107"/>
        <v>#VALUE!</v>
      </c>
      <c r="J100" s="77" t="e">
        <f t="shared" si="21"/>
        <v>#VALUE!</v>
      </c>
      <c r="K100" s="53">
        <v>451560</v>
      </c>
      <c r="L100" s="53">
        <v>90644</v>
      </c>
      <c r="M100" s="53">
        <v>0</v>
      </c>
      <c r="N100" s="53">
        <v>0</v>
      </c>
      <c r="O100" s="53">
        <v>1106398</v>
      </c>
      <c r="P100" s="53">
        <v>1134436</v>
      </c>
      <c r="Q100" s="62"/>
      <c r="R100" s="53">
        <f t="shared" ref="R100:W100" si="109">SUBSTITUTE((SUBSTITUTE(AA100, " ", "")), ",", ".")  * 1</f>
        <v>1783084</v>
      </c>
      <c r="S100" s="53">
        <f t="shared" si="109"/>
        <v>750413</v>
      </c>
      <c r="T100" s="53" t="e">
        <f t="shared" si="109"/>
        <v>#VALUE!</v>
      </c>
      <c r="U100" s="53" t="e">
        <f t="shared" si="109"/>
        <v>#VALUE!</v>
      </c>
      <c r="V100" s="53" t="e">
        <f t="shared" si="109"/>
        <v>#VALUE!</v>
      </c>
      <c r="W100" s="53" t="e">
        <f t="shared" si="109"/>
        <v>#VALUE!</v>
      </c>
      <c r="X100" s="69"/>
      <c r="Y100" s="55">
        <v>32552</v>
      </c>
      <c r="Z100" s="65"/>
      <c r="AA100" s="56">
        <v>1783084</v>
      </c>
      <c r="AB100" s="56">
        <v>750413</v>
      </c>
      <c r="AC100" s="66"/>
      <c r="AD100" s="66"/>
      <c r="AE100" s="66"/>
      <c r="AF100" s="66"/>
      <c r="AG100" s="66" t="e">
        <f>VLOOKUP(A100, АСВ!$A$2:$C$48, 2, FALSE)</f>
        <v>#N/A</v>
      </c>
      <c r="AH100" s="66" t="e">
        <f>VLOOKUP(A100, АСВ!$A$2:$C$48, 3, FALSE)</f>
        <v>#N/A</v>
      </c>
      <c r="AI100" s="66" t="e">
        <f t="shared" si="3"/>
        <v>#N/A</v>
      </c>
    </row>
    <row r="101" spans="1:35">
      <c r="A101" s="36" t="s">
        <v>129</v>
      </c>
      <c r="B101" s="58">
        <v>44028</v>
      </c>
      <c r="C101" s="36"/>
      <c r="D101" s="53">
        <v>80639</v>
      </c>
      <c r="E101" s="60" t="e">
        <f t="shared" si="0"/>
        <v>#VALUE!</v>
      </c>
      <c r="F101" s="53">
        <v>45364114</v>
      </c>
      <c r="G101" s="53">
        <v>0</v>
      </c>
      <c r="H101" s="53">
        <v>240</v>
      </c>
      <c r="I101" s="53">
        <v>28823123</v>
      </c>
      <c r="J101" s="77">
        <f t="shared" si="21"/>
        <v>27737533</v>
      </c>
      <c r="K101" s="53">
        <v>16540991</v>
      </c>
      <c r="L101" s="53">
        <v>779107</v>
      </c>
      <c r="M101" s="53">
        <v>315932</v>
      </c>
      <c r="N101" s="53">
        <v>324103</v>
      </c>
      <c r="O101" s="53">
        <v>10512214</v>
      </c>
      <c r="P101" s="53">
        <v>15383503</v>
      </c>
      <c r="Q101" s="53">
        <v>1841816</v>
      </c>
      <c r="R101" s="62">
        <f t="shared" ref="R101:W101" si="110">SUBSTITUTE((SUBSTITUTE(AA101, " ", "")), ",", ".")  * 1</f>
        <v>35096760</v>
      </c>
      <c r="S101" s="62">
        <f t="shared" si="110"/>
        <v>6127912</v>
      </c>
      <c r="T101" s="62">
        <f t="shared" si="110"/>
        <v>694202</v>
      </c>
      <c r="U101" s="62" t="e">
        <f t="shared" si="110"/>
        <v>#VALUE!</v>
      </c>
      <c r="V101" s="62" t="e">
        <f t="shared" si="110"/>
        <v>#VALUE!</v>
      </c>
      <c r="W101" s="62" t="e">
        <f t="shared" si="110"/>
        <v>#VALUE!</v>
      </c>
      <c r="X101" s="63" t="s">
        <v>649</v>
      </c>
      <c r="Y101" s="65"/>
      <c r="Z101" s="65"/>
      <c r="AA101" s="56">
        <v>35096760</v>
      </c>
      <c r="AB101" s="56">
        <v>6127912</v>
      </c>
      <c r="AC101" s="56">
        <v>694202</v>
      </c>
      <c r="AD101" s="66"/>
      <c r="AE101" s="66"/>
      <c r="AF101" s="66"/>
      <c r="AG101" s="67">
        <f>VLOOKUP(A101, АСВ!$A$2:$C$48, 2, FALSE)</f>
        <v>42118</v>
      </c>
      <c r="AH101" s="68">
        <f>VLOOKUP(A101, АСВ!$A$2:$C$48, 3, FALSE)</f>
        <v>69512</v>
      </c>
      <c r="AI101" s="66">
        <f t="shared" si="3"/>
        <v>1</v>
      </c>
    </row>
    <row r="102" spans="1:35">
      <c r="A102" s="36" t="s">
        <v>129</v>
      </c>
      <c r="B102" s="58">
        <v>43684</v>
      </c>
      <c r="C102" s="36"/>
      <c r="D102" s="53">
        <v>738512</v>
      </c>
      <c r="E102" s="60" t="e">
        <f t="shared" si="0"/>
        <v>#VALUE!</v>
      </c>
      <c r="F102" s="53">
        <v>42030503</v>
      </c>
      <c r="G102" s="53">
        <v>0</v>
      </c>
      <c r="H102" s="53">
        <v>398</v>
      </c>
      <c r="I102" s="53">
        <v>25553251</v>
      </c>
      <c r="J102" s="77">
        <f t="shared" si="21"/>
        <v>24541478</v>
      </c>
      <c r="K102" s="53">
        <v>16477252</v>
      </c>
      <c r="L102" s="53">
        <v>274704</v>
      </c>
      <c r="M102" s="53">
        <v>259962</v>
      </c>
      <c r="N102" s="53">
        <v>288378</v>
      </c>
      <c r="O102" s="53">
        <v>9173900</v>
      </c>
      <c r="P102" s="53">
        <v>13897958</v>
      </c>
      <c r="Q102" s="53">
        <v>1469620</v>
      </c>
      <c r="R102" s="62">
        <f t="shared" ref="R102:W102" si="111">SUBSTITUTE((SUBSTITUTE(AA102, " ", "")), ",", ".")  * 1</f>
        <v>31360755</v>
      </c>
      <c r="S102" s="62">
        <f t="shared" si="111"/>
        <v>5815291</v>
      </c>
      <c r="T102" s="62" t="e">
        <f t="shared" si="111"/>
        <v>#VALUE!</v>
      </c>
      <c r="U102" s="62" t="e">
        <f t="shared" si="111"/>
        <v>#VALUE!</v>
      </c>
      <c r="V102" s="62" t="e">
        <f t="shared" si="111"/>
        <v>#VALUE!</v>
      </c>
      <c r="W102" s="62" t="e">
        <f t="shared" si="111"/>
        <v>#VALUE!</v>
      </c>
      <c r="X102" s="83">
        <v>4036030</v>
      </c>
      <c r="Y102" s="65"/>
      <c r="Z102" s="65"/>
      <c r="AA102" s="56">
        <v>31360755</v>
      </c>
      <c r="AB102" s="56">
        <v>5815291</v>
      </c>
      <c r="AC102" s="66"/>
      <c r="AD102" s="66"/>
      <c r="AE102" s="66"/>
      <c r="AF102" s="66"/>
      <c r="AG102" s="67">
        <f>VLOOKUP(A102, АСВ!$A$2:$C$48, 2, FALSE)</f>
        <v>42118</v>
      </c>
      <c r="AH102" s="68">
        <f>VLOOKUP(A102, АСВ!$A$2:$C$48, 3, FALSE)</f>
        <v>69512</v>
      </c>
      <c r="AI102" s="66">
        <f t="shared" si="3"/>
        <v>1</v>
      </c>
    </row>
    <row r="103" spans="1:35">
      <c r="A103" s="36" t="s">
        <v>129</v>
      </c>
      <c r="B103" s="58">
        <v>43328</v>
      </c>
      <c r="C103" s="36"/>
      <c r="D103" s="53">
        <v>1989224</v>
      </c>
      <c r="E103" s="60" t="e">
        <f t="shared" si="0"/>
        <v>#VALUE!</v>
      </c>
      <c r="F103" s="53">
        <v>37688194</v>
      </c>
      <c r="G103" s="53">
        <v>0</v>
      </c>
      <c r="H103" s="53">
        <v>195</v>
      </c>
      <c r="I103" s="53">
        <v>23747720</v>
      </c>
      <c r="J103" s="77">
        <f t="shared" si="21"/>
        <v>22793255</v>
      </c>
      <c r="K103" s="53">
        <v>13940474</v>
      </c>
      <c r="L103" s="53">
        <v>1096050</v>
      </c>
      <c r="M103" s="53">
        <v>318389</v>
      </c>
      <c r="N103" s="53">
        <v>238297</v>
      </c>
      <c r="O103" s="53">
        <v>8611084</v>
      </c>
      <c r="P103" s="53">
        <v>12988270</v>
      </c>
      <c r="Q103" s="53">
        <v>1193901</v>
      </c>
      <c r="R103" s="62">
        <f t="shared" ref="R103:W103" si="112">SUBSTITUTE((SUBSTITUTE(AA103, " ", "")), ",", ".")  * 1</f>
        <v>25819505</v>
      </c>
      <c r="S103" s="62">
        <f t="shared" si="112"/>
        <v>5865610</v>
      </c>
      <c r="T103" s="62" t="e">
        <f t="shared" si="112"/>
        <v>#VALUE!</v>
      </c>
      <c r="U103" s="62" t="e">
        <f t="shared" si="112"/>
        <v>#VALUE!</v>
      </c>
      <c r="V103" s="62" t="e">
        <f t="shared" si="112"/>
        <v>#VALUE!</v>
      </c>
      <c r="W103" s="62" t="e">
        <f t="shared" si="112"/>
        <v>#VALUE!</v>
      </c>
      <c r="X103" s="83">
        <v>3993965</v>
      </c>
      <c r="Y103" s="65"/>
      <c r="Z103" s="65"/>
      <c r="AA103" s="56">
        <v>25819505</v>
      </c>
      <c r="AB103" s="56">
        <v>5865610</v>
      </c>
      <c r="AC103" s="66"/>
      <c r="AD103" s="66"/>
      <c r="AE103" s="66"/>
      <c r="AF103" s="66"/>
      <c r="AG103" s="67">
        <f>VLOOKUP(A103, АСВ!$A$2:$C$48, 2, FALSE)</f>
        <v>42118</v>
      </c>
      <c r="AH103" s="68">
        <f>VLOOKUP(A103, АСВ!$A$2:$C$48, 3, FALSE)</f>
        <v>69512</v>
      </c>
      <c r="AI103" s="66">
        <f t="shared" si="3"/>
        <v>1</v>
      </c>
    </row>
    <row r="104" spans="1:35">
      <c r="A104" s="36" t="s">
        <v>129</v>
      </c>
      <c r="B104" s="58">
        <v>43256</v>
      </c>
      <c r="C104" s="36"/>
      <c r="D104" s="53">
        <v>2745619</v>
      </c>
      <c r="E104" s="60" t="e">
        <f t="shared" si="0"/>
        <v>#VALUE!</v>
      </c>
      <c r="F104" s="53">
        <v>36403033</v>
      </c>
      <c r="G104" s="53">
        <v>0</v>
      </c>
      <c r="H104" s="53">
        <v>266</v>
      </c>
      <c r="I104" s="53">
        <v>23558609</v>
      </c>
      <c r="J104" s="77">
        <f t="shared" si="21"/>
        <v>22737707</v>
      </c>
      <c r="K104" s="53">
        <v>12844424</v>
      </c>
      <c r="L104" s="53">
        <v>779442</v>
      </c>
      <c r="M104" s="53">
        <v>398833</v>
      </c>
      <c r="N104" s="53">
        <v>237601</v>
      </c>
      <c r="O104" s="53">
        <v>8622686</v>
      </c>
      <c r="P104" s="53">
        <v>12946117</v>
      </c>
      <c r="Q104" s="53">
        <v>1168904</v>
      </c>
      <c r="R104" s="62">
        <f t="shared" ref="R104:W104" si="113">SUBSTITUTE((SUBSTITUTE(AA104, " ", "")), ",", ".")  * 1</f>
        <v>23120352</v>
      </c>
      <c r="S104" s="62">
        <f t="shared" si="113"/>
        <v>4923420</v>
      </c>
      <c r="T104" s="62" t="e">
        <f t="shared" si="113"/>
        <v>#VALUE!</v>
      </c>
      <c r="U104" s="62" t="e">
        <f t="shared" si="113"/>
        <v>#VALUE!</v>
      </c>
      <c r="V104" s="62" t="e">
        <f t="shared" si="113"/>
        <v>#VALUE!</v>
      </c>
      <c r="W104" s="62" t="e">
        <f t="shared" si="113"/>
        <v>#VALUE!</v>
      </c>
      <c r="X104" s="83">
        <v>4349000</v>
      </c>
      <c r="Y104" s="65"/>
      <c r="Z104" s="65"/>
      <c r="AA104" s="56">
        <v>23120352</v>
      </c>
      <c r="AB104" s="56">
        <v>4923420</v>
      </c>
      <c r="AC104" s="66"/>
      <c r="AD104" s="66"/>
      <c r="AE104" s="66"/>
      <c r="AF104" s="66"/>
      <c r="AG104" s="67">
        <f>VLOOKUP(A104, АСВ!$A$2:$C$48, 2, FALSE)</f>
        <v>42118</v>
      </c>
      <c r="AH104" s="68">
        <f>VLOOKUP(A104, АСВ!$A$2:$C$48, 3, FALSE)</f>
        <v>69512</v>
      </c>
      <c r="AI104" s="66">
        <f t="shared" si="3"/>
        <v>1</v>
      </c>
    </row>
    <row r="105" spans="1:35">
      <c r="A105" s="36" t="s">
        <v>129</v>
      </c>
      <c r="B105" s="58">
        <v>42958</v>
      </c>
      <c r="C105" s="36"/>
      <c r="D105" s="53">
        <v>1669891</v>
      </c>
      <c r="E105" s="60" t="e">
        <f t="shared" si="0"/>
        <v>#VALUE!</v>
      </c>
      <c r="F105" s="53">
        <v>34042223</v>
      </c>
      <c r="G105" s="53">
        <v>0</v>
      </c>
      <c r="H105" s="53">
        <v>187</v>
      </c>
      <c r="I105" s="53">
        <v>21435834</v>
      </c>
      <c r="J105" s="77">
        <f t="shared" si="21"/>
        <v>20674692</v>
      </c>
      <c r="K105" s="53">
        <v>12606389</v>
      </c>
      <c r="L105" s="53">
        <v>1732152</v>
      </c>
      <c r="M105" s="53">
        <v>1301373</v>
      </c>
      <c r="N105" s="53">
        <v>905362</v>
      </c>
      <c r="O105" s="53">
        <v>7994366</v>
      </c>
      <c r="P105" s="53">
        <v>11744055</v>
      </c>
      <c r="Q105" s="53">
        <v>936271</v>
      </c>
      <c r="R105" s="62">
        <f t="shared" ref="R105:W105" si="114">SUBSTITUTE((SUBSTITUTE(AA105, " ", "")), ",", ".")  * 1</f>
        <v>2222008</v>
      </c>
      <c r="S105" s="62">
        <f t="shared" si="114"/>
        <v>4654600</v>
      </c>
      <c r="T105" s="62" t="e">
        <f t="shared" si="114"/>
        <v>#VALUE!</v>
      </c>
      <c r="U105" s="62" t="e">
        <f t="shared" si="114"/>
        <v>#VALUE!</v>
      </c>
      <c r="V105" s="62" t="e">
        <f t="shared" si="114"/>
        <v>#VALUE!</v>
      </c>
      <c r="W105" s="62" t="e">
        <f t="shared" si="114"/>
        <v>#VALUE!</v>
      </c>
      <c r="X105" s="83">
        <v>5435328</v>
      </c>
      <c r="Y105" s="65"/>
      <c r="Z105" s="65"/>
      <c r="AA105" s="56">
        <v>2222008</v>
      </c>
      <c r="AB105" s="56">
        <v>4654600</v>
      </c>
      <c r="AC105" s="66"/>
      <c r="AD105" s="66"/>
      <c r="AE105" s="66"/>
      <c r="AF105" s="66"/>
      <c r="AG105" s="67">
        <f>VLOOKUP(A105, АСВ!$A$2:$C$48, 2, FALSE)</f>
        <v>42118</v>
      </c>
      <c r="AH105" s="68">
        <f>VLOOKUP(A105, АСВ!$A$2:$C$48, 3, FALSE)</f>
        <v>69512</v>
      </c>
      <c r="AI105" s="66">
        <f t="shared" si="3"/>
        <v>1</v>
      </c>
    </row>
    <row r="106" spans="1:35">
      <c r="A106" s="36" t="s">
        <v>129</v>
      </c>
      <c r="B106" s="58">
        <v>42593</v>
      </c>
      <c r="C106" s="36"/>
      <c r="D106" s="53">
        <v>289651</v>
      </c>
      <c r="E106" s="60" t="e">
        <f t="shared" si="0"/>
        <v>#VALUE!</v>
      </c>
      <c r="F106" s="53">
        <v>33092627</v>
      </c>
      <c r="G106" s="53">
        <v>0</v>
      </c>
      <c r="H106" s="53">
        <v>0</v>
      </c>
      <c r="I106" s="53">
        <v>21359114</v>
      </c>
      <c r="J106" s="77">
        <f t="shared" si="21"/>
        <v>20636884</v>
      </c>
      <c r="K106" s="53">
        <v>11733513</v>
      </c>
      <c r="L106" s="53">
        <v>859276</v>
      </c>
      <c r="M106" s="53">
        <v>996628</v>
      </c>
      <c r="N106" s="53">
        <v>683981</v>
      </c>
      <c r="O106" s="53">
        <v>8005750</v>
      </c>
      <c r="P106" s="53">
        <v>11713058</v>
      </c>
      <c r="Q106" s="53">
        <v>918076</v>
      </c>
      <c r="R106" s="62">
        <f t="shared" ref="R106:W106" si="115">SUBSTITUTE((SUBSTITUTE(AA106, " ", "")), ",", ".")  * 1</f>
        <v>21216289</v>
      </c>
      <c r="S106" s="62">
        <f t="shared" si="115"/>
        <v>4480722</v>
      </c>
      <c r="T106" s="62" t="e">
        <f t="shared" si="115"/>
        <v>#VALUE!</v>
      </c>
      <c r="U106" s="62" t="e">
        <f t="shared" si="115"/>
        <v>#VALUE!</v>
      </c>
      <c r="V106" s="62" t="e">
        <f t="shared" si="115"/>
        <v>#VALUE!</v>
      </c>
      <c r="W106" s="62" t="e">
        <f t="shared" si="115"/>
        <v>#VALUE!</v>
      </c>
      <c r="X106" s="83">
        <v>4368337</v>
      </c>
      <c r="Y106" s="65"/>
      <c r="Z106" s="65"/>
      <c r="AA106" s="56">
        <v>21216289</v>
      </c>
      <c r="AB106" s="56">
        <v>4480722</v>
      </c>
      <c r="AC106" s="66"/>
      <c r="AD106" s="66"/>
      <c r="AE106" s="66"/>
      <c r="AF106" s="66"/>
      <c r="AG106" s="67">
        <f>VLOOKUP(A106, АСВ!$A$2:$C$48, 2, FALSE)</f>
        <v>42118</v>
      </c>
      <c r="AH106" s="68">
        <f>VLOOKUP(A106, АСВ!$A$2:$C$48, 3, FALSE)</f>
        <v>69512</v>
      </c>
      <c r="AI106" s="66">
        <f t="shared" si="3"/>
        <v>1</v>
      </c>
    </row>
    <row r="107" spans="1:35">
      <c r="A107" s="36" t="s">
        <v>129</v>
      </c>
      <c r="B107" s="58">
        <v>42220</v>
      </c>
      <c r="C107" s="36"/>
      <c r="D107" s="53">
        <v>2249710</v>
      </c>
      <c r="E107" s="60" t="e">
        <f t="shared" si="0"/>
        <v>#VALUE!</v>
      </c>
      <c r="F107" s="53">
        <v>27001252</v>
      </c>
      <c r="G107" s="53">
        <v>0</v>
      </c>
      <c r="H107" s="53">
        <v>89189</v>
      </c>
      <c r="I107" s="59" t="e">
        <f t="shared" ref="I107:I108" si="116">SUBSTITUTE((SUBSTITUTE(J107, " ", "")), ",", ".") + SUBSTITUTE((SUBSTITUTE(Y107, " ", "")), ",", ".") + SUBSTITUTE((SUBSTITUTE(Z107, " ", "")), ",", ".")</f>
        <v>#VALUE!</v>
      </c>
      <c r="J107" s="77" t="e">
        <f t="shared" si="21"/>
        <v>#VALUE!</v>
      </c>
      <c r="K107" s="53">
        <v>10691051</v>
      </c>
      <c r="L107" s="53">
        <v>5299765</v>
      </c>
      <c r="M107" s="53">
        <v>0</v>
      </c>
      <c r="N107" s="53">
        <v>0</v>
      </c>
      <c r="O107" s="53">
        <v>12245311</v>
      </c>
      <c r="P107" s="53">
        <v>3964647</v>
      </c>
      <c r="Q107" s="62"/>
      <c r="R107" s="62">
        <f t="shared" ref="R107:W107" si="117">SUBSTITUTE((SUBSTITUTE(AA107, " ", "")), ",", ".")  * 1</f>
        <v>16262789</v>
      </c>
      <c r="S107" s="62">
        <f t="shared" si="117"/>
        <v>8231715</v>
      </c>
      <c r="T107" s="62" t="e">
        <f t="shared" si="117"/>
        <v>#VALUE!</v>
      </c>
      <c r="U107" s="62" t="e">
        <f t="shared" si="117"/>
        <v>#VALUE!</v>
      </c>
      <c r="V107" s="62" t="e">
        <f t="shared" si="117"/>
        <v>#VALUE!</v>
      </c>
      <c r="W107" s="62" t="e">
        <f t="shared" si="117"/>
        <v>#VALUE!</v>
      </c>
      <c r="X107" s="69"/>
      <c r="Y107" s="55">
        <v>5</v>
      </c>
      <c r="Z107" s="55">
        <v>100238</v>
      </c>
      <c r="AA107" s="56">
        <v>16262789</v>
      </c>
      <c r="AB107" s="56">
        <v>8231715</v>
      </c>
      <c r="AC107" s="66"/>
      <c r="AD107" s="66"/>
      <c r="AE107" s="66"/>
      <c r="AF107" s="66"/>
      <c r="AG107" s="67">
        <f>VLOOKUP(A107, АСВ!$A$2:$C$48, 2, FALSE)</f>
        <v>42118</v>
      </c>
      <c r="AH107" s="68">
        <f>VLOOKUP(A107, АСВ!$A$2:$C$48, 3, FALSE)</f>
        <v>69512</v>
      </c>
      <c r="AI107" s="66">
        <f t="shared" si="3"/>
        <v>1</v>
      </c>
    </row>
    <row r="108" spans="1:35">
      <c r="A108" s="36" t="s">
        <v>129</v>
      </c>
      <c r="B108" s="58">
        <v>41879</v>
      </c>
      <c r="C108" s="36"/>
      <c r="D108" s="53">
        <v>164154</v>
      </c>
      <c r="E108" s="60" t="e">
        <f t="shared" si="0"/>
        <v>#VALUE!</v>
      </c>
      <c r="F108" s="53">
        <v>15442112</v>
      </c>
      <c r="G108" s="53">
        <v>0</v>
      </c>
      <c r="H108" s="53">
        <v>13340</v>
      </c>
      <c r="I108" s="59" t="e">
        <f t="shared" si="116"/>
        <v>#VALUE!</v>
      </c>
      <c r="J108" s="77" t="e">
        <f t="shared" si="21"/>
        <v>#VALUE!</v>
      </c>
      <c r="K108" s="53">
        <v>6987091</v>
      </c>
      <c r="L108" s="53">
        <v>510744</v>
      </c>
      <c r="M108" s="53">
        <v>0</v>
      </c>
      <c r="N108" s="53">
        <v>0</v>
      </c>
      <c r="O108" s="53">
        <v>10247701</v>
      </c>
      <c r="P108" s="53">
        <v>3394365</v>
      </c>
      <c r="Q108" s="62"/>
      <c r="R108" s="62">
        <f t="shared" ref="R108:W108" si="118">SUBSTITUTE((SUBSTITUTE(AA108, " ", "")), ",", ".")  * 1</f>
        <v>15436823</v>
      </c>
      <c r="S108" s="62">
        <f t="shared" si="118"/>
        <v>2685074</v>
      </c>
      <c r="T108" s="62" t="e">
        <f t="shared" si="118"/>
        <v>#VALUE!</v>
      </c>
      <c r="U108" s="62" t="e">
        <f t="shared" si="118"/>
        <v>#VALUE!</v>
      </c>
      <c r="V108" s="62" t="e">
        <f t="shared" si="118"/>
        <v>#VALUE!</v>
      </c>
      <c r="W108" s="62" t="e">
        <f t="shared" si="118"/>
        <v>#VALUE!</v>
      </c>
      <c r="X108" s="69"/>
      <c r="Y108" s="55">
        <v>713</v>
      </c>
      <c r="Z108" s="55">
        <v>20160</v>
      </c>
      <c r="AA108" s="56">
        <v>15436823</v>
      </c>
      <c r="AB108" s="56">
        <v>2685074</v>
      </c>
      <c r="AC108" s="66"/>
      <c r="AD108" s="66"/>
      <c r="AE108" s="66"/>
      <c r="AF108" s="66"/>
      <c r="AG108" s="67">
        <f>VLOOKUP(A108, АСВ!$A$2:$C$48, 2, FALSE)</f>
        <v>42118</v>
      </c>
      <c r="AH108" s="68">
        <f>VLOOKUP(A108, АСВ!$A$2:$C$48, 3, FALSE)</f>
        <v>69512</v>
      </c>
      <c r="AI108" s="66">
        <f t="shared" si="3"/>
        <v>0</v>
      </c>
    </row>
    <row r="109" spans="1:35">
      <c r="A109" s="94" t="s">
        <v>129</v>
      </c>
      <c r="B109" s="95">
        <v>41498</v>
      </c>
      <c r="C109" s="94"/>
      <c r="D109" s="96"/>
      <c r="E109" s="97" t="e">
        <f t="shared" si="0"/>
        <v>#VALUE!</v>
      </c>
      <c r="F109" s="96"/>
      <c r="G109" s="96"/>
      <c r="H109" s="96"/>
      <c r="I109" s="96"/>
      <c r="J109" s="77" t="e">
        <f t="shared" si="21"/>
        <v>#VALUE!</v>
      </c>
      <c r="K109" s="96"/>
      <c r="L109" s="96"/>
      <c r="M109" s="96"/>
      <c r="N109" s="96"/>
      <c r="O109" s="96"/>
      <c r="P109" s="96"/>
      <c r="Q109" s="96"/>
      <c r="R109" s="62" t="e">
        <f t="shared" ref="R109:W109" si="119">SUBSTITUTE((SUBSTITUTE(AA109, " ", "")), ",", ".")  * 1</f>
        <v>#VALUE!</v>
      </c>
      <c r="S109" s="62" t="e">
        <f t="shared" si="119"/>
        <v>#VALUE!</v>
      </c>
      <c r="T109" s="62" t="e">
        <f t="shared" si="119"/>
        <v>#VALUE!</v>
      </c>
      <c r="U109" s="62" t="e">
        <f t="shared" si="119"/>
        <v>#VALUE!</v>
      </c>
      <c r="V109" s="62" t="e">
        <f t="shared" si="119"/>
        <v>#VALUE!</v>
      </c>
      <c r="W109" s="62" t="e">
        <f t="shared" si="119"/>
        <v>#VALUE!</v>
      </c>
      <c r="X109" s="69"/>
      <c r="Y109" s="65"/>
      <c r="Z109" s="65"/>
      <c r="AA109" s="66"/>
      <c r="AB109" s="66"/>
      <c r="AC109" s="66"/>
      <c r="AD109" s="66"/>
      <c r="AE109" s="66"/>
      <c r="AF109" s="66"/>
      <c r="AG109" s="67">
        <f>VLOOKUP(A109, АСВ!$A$2:$C$48, 2, FALSE)</f>
        <v>42118</v>
      </c>
      <c r="AH109" s="68">
        <f>VLOOKUP(A109, АСВ!$A$2:$C$48, 3, FALSE)</f>
        <v>69512</v>
      </c>
      <c r="AI109" s="66">
        <f t="shared" si="3"/>
        <v>0</v>
      </c>
    </row>
    <row r="110" spans="1:35">
      <c r="A110" s="94" t="s">
        <v>129</v>
      </c>
      <c r="B110" s="95">
        <v>41116</v>
      </c>
      <c r="C110" s="94"/>
      <c r="D110" s="96"/>
      <c r="E110" s="97" t="e">
        <f t="shared" si="0"/>
        <v>#VALUE!</v>
      </c>
      <c r="F110" s="96"/>
      <c r="G110" s="96"/>
      <c r="H110" s="96"/>
      <c r="I110" s="96"/>
      <c r="J110" s="77" t="e">
        <f t="shared" si="21"/>
        <v>#VALUE!</v>
      </c>
      <c r="K110" s="96"/>
      <c r="L110" s="96"/>
      <c r="M110" s="96"/>
      <c r="N110" s="96"/>
      <c r="O110" s="96"/>
      <c r="P110" s="96"/>
      <c r="Q110" s="96"/>
      <c r="R110" s="62" t="e">
        <f t="shared" ref="R110:W110" si="120">SUBSTITUTE((SUBSTITUTE(AA110, " ", "")), ",", ".")  * 1</f>
        <v>#VALUE!</v>
      </c>
      <c r="S110" s="62" t="e">
        <f t="shared" si="120"/>
        <v>#VALUE!</v>
      </c>
      <c r="T110" s="62" t="e">
        <f t="shared" si="120"/>
        <v>#VALUE!</v>
      </c>
      <c r="U110" s="62" t="e">
        <f t="shared" si="120"/>
        <v>#VALUE!</v>
      </c>
      <c r="V110" s="62" t="e">
        <f t="shared" si="120"/>
        <v>#VALUE!</v>
      </c>
      <c r="W110" s="62" t="e">
        <f t="shared" si="120"/>
        <v>#VALUE!</v>
      </c>
      <c r="X110" s="69"/>
      <c r="Y110" s="65"/>
      <c r="Z110" s="65"/>
      <c r="AA110" s="66"/>
      <c r="AB110" s="66"/>
      <c r="AC110" s="66"/>
      <c r="AD110" s="66"/>
      <c r="AE110" s="66"/>
      <c r="AF110" s="66"/>
      <c r="AG110" s="67">
        <f>VLOOKUP(A110, АСВ!$A$2:$C$48, 2, FALSE)</f>
        <v>42118</v>
      </c>
      <c r="AH110" s="68">
        <f>VLOOKUP(A110, АСВ!$A$2:$C$48, 3, FALSE)</f>
        <v>69512</v>
      </c>
      <c r="AI110" s="66">
        <f t="shared" si="3"/>
        <v>0</v>
      </c>
    </row>
    <row r="111" spans="1:35">
      <c r="A111" s="94" t="s">
        <v>129</v>
      </c>
      <c r="B111" s="95">
        <v>40843</v>
      </c>
      <c r="C111" s="94"/>
      <c r="D111" s="96"/>
      <c r="E111" s="97" t="e">
        <f t="shared" si="0"/>
        <v>#VALUE!</v>
      </c>
      <c r="F111" s="96"/>
      <c r="G111" s="96"/>
      <c r="H111" s="96"/>
      <c r="I111" s="96"/>
      <c r="J111" s="77" t="e">
        <f t="shared" si="21"/>
        <v>#VALUE!</v>
      </c>
      <c r="K111" s="96"/>
      <c r="L111" s="96"/>
      <c r="M111" s="96"/>
      <c r="N111" s="96"/>
      <c r="O111" s="96"/>
      <c r="P111" s="96"/>
      <c r="Q111" s="96"/>
      <c r="R111" s="62" t="e">
        <f t="shared" ref="R111:W111" si="121">SUBSTITUTE((SUBSTITUTE(AA111, " ", "")), ",", ".")  * 1</f>
        <v>#VALUE!</v>
      </c>
      <c r="S111" s="62" t="e">
        <f t="shared" si="121"/>
        <v>#VALUE!</v>
      </c>
      <c r="T111" s="62" t="e">
        <f t="shared" si="121"/>
        <v>#VALUE!</v>
      </c>
      <c r="U111" s="62" t="e">
        <f t="shared" si="121"/>
        <v>#VALUE!</v>
      </c>
      <c r="V111" s="62" t="e">
        <f t="shared" si="121"/>
        <v>#VALUE!</v>
      </c>
      <c r="W111" s="62" t="e">
        <f t="shared" si="121"/>
        <v>#VALUE!</v>
      </c>
      <c r="X111" s="69"/>
      <c r="Y111" s="65"/>
      <c r="Z111" s="65"/>
      <c r="AA111" s="66"/>
      <c r="AB111" s="66"/>
      <c r="AC111" s="66"/>
      <c r="AD111" s="66"/>
      <c r="AE111" s="66"/>
      <c r="AF111" s="66"/>
      <c r="AG111" s="67">
        <f>VLOOKUP(A111, АСВ!$A$2:$C$48, 2, FALSE)</f>
        <v>42118</v>
      </c>
      <c r="AH111" s="68">
        <f>VLOOKUP(A111, АСВ!$A$2:$C$48, 3, FALSE)</f>
        <v>69512</v>
      </c>
      <c r="AI111" s="66">
        <f t="shared" si="3"/>
        <v>0</v>
      </c>
    </row>
    <row r="112" spans="1:35">
      <c r="A112" s="94" t="s">
        <v>129</v>
      </c>
      <c r="B112" s="95">
        <v>40834</v>
      </c>
      <c r="C112" s="94"/>
      <c r="D112" s="96"/>
      <c r="E112" s="97" t="e">
        <f t="shared" si="0"/>
        <v>#VALUE!</v>
      </c>
      <c r="F112" s="96"/>
      <c r="G112" s="96"/>
      <c r="H112" s="96"/>
      <c r="I112" s="96"/>
      <c r="J112" s="77" t="e">
        <f t="shared" si="21"/>
        <v>#VALUE!</v>
      </c>
      <c r="K112" s="96"/>
      <c r="L112" s="96"/>
      <c r="M112" s="96"/>
      <c r="N112" s="96"/>
      <c r="O112" s="96"/>
      <c r="P112" s="96"/>
      <c r="Q112" s="96"/>
      <c r="R112" s="62" t="e">
        <f t="shared" ref="R112:W112" si="122">SUBSTITUTE((SUBSTITUTE(AA112, " ", "")), ",", ".")  * 1</f>
        <v>#VALUE!</v>
      </c>
      <c r="S112" s="62" t="e">
        <f t="shared" si="122"/>
        <v>#VALUE!</v>
      </c>
      <c r="T112" s="62" t="e">
        <f t="shared" si="122"/>
        <v>#VALUE!</v>
      </c>
      <c r="U112" s="62" t="e">
        <f t="shared" si="122"/>
        <v>#VALUE!</v>
      </c>
      <c r="V112" s="62" t="e">
        <f t="shared" si="122"/>
        <v>#VALUE!</v>
      </c>
      <c r="W112" s="62" t="e">
        <f t="shared" si="122"/>
        <v>#VALUE!</v>
      </c>
      <c r="X112" s="69"/>
      <c r="Y112" s="65"/>
      <c r="Z112" s="65"/>
      <c r="AA112" s="66"/>
      <c r="AB112" s="66"/>
      <c r="AC112" s="66"/>
      <c r="AD112" s="66"/>
      <c r="AE112" s="66"/>
      <c r="AF112" s="66"/>
      <c r="AG112" s="67">
        <f>VLOOKUP(A112, АСВ!$A$2:$C$48, 2, FALSE)</f>
        <v>42118</v>
      </c>
      <c r="AH112" s="68">
        <f>VLOOKUP(A112, АСВ!$A$2:$C$48, 3, FALSE)</f>
        <v>69512</v>
      </c>
      <c r="AI112" s="66">
        <f t="shared" si="3"/>
        <v>0</v>
      </c>
    </row>
    <row r="113" spans="1:35">
      <c r="A113" s="94" t="s">
        <v>129</v>
      </c>
      <c r="B113" s="95">
        <v>40753</v>
      </c>
      <c r="C113" s="94"/>
      <c r="D113" s="96"/>
      <c r="E113" s="97" t="e">
        <f t="shared" si="0"/>
        <v>#VALUE!</v>
      </c>
      <c r="F113" s="96"/>
      <c r="G113" s="96"/>
      <c r="H113" s="96"/>
      <c r="I113" s="96"/>
      <c r="J113" s="77" t="e">
        <f t="shared" si="21"/>
        <v>#VALUE!</v>
      </c>
      <c r="K113" s="96"/>
      <c r="L113" s="96"/>
      <c r="M113" s="96"/>
      <c r="N113" s="96"/>
      <c r="O113" s="96"/>
      <c r="P113" s="96"/>
      <c r="Q113" s="96"/>
      <c r="R113" s="62" t="e">
        <f t="shared" ref="R113:W113" si="123">SUBSTITUTE((SUBSTITUTE(AA113, " ", "")), ",", ".")  * 1</f>
        <v>#VALUE!</v>
      </c>
      <c r="S113" s="62" t="e">
        <f t="shared" si="123"/>
        <v>#VALUE!</v>
      </c>
      <c r="T113" s="62" t="e">
        <f t="shared" si="123"/>
        <v>#VALUE!</v>
      </c>
      <c r="U113" s="62" t="e">
        <f t="shared" si="123"/>
        <v>#VALUE!</v>
      </c>
      <c r="V113" s="62" t="e">
        <f t="shared" si="123"/>
        <v>#VALUE!</v>
      </c>
      <c r="W113" s="62" t="e">
        <f t="shared" si="123"/>
        <v>#VALUE!</v>
      </c>
      <c r="X113" s="69"/>
      <c r="Y113" s="65"/>
      <c r="Z113" s="65"/>
      <c r="AA113" s="66"/>
      <c r="AB113" s="66"/>
      <c r="AC113" s="66"/>
      <c r="AD113" s="66"/>
      <c r="AE113" s="66"/>
      <c r="AF113" s="66"/>
      <c r="AG113" s="67">
        <f>VLOOKUP(A113, АСВ!$A$2:$C$48, 2, FALSE)</f>
        <v>42118</v>
      </c>
      <c r="AH113" s="68">
        <f>VLOOKUP(A113, АСВ!$A$2:$C$48, 3, FALSE)</f>
        <v>69512</v>
      </c>
      <c r="AI113" s="66">
        <f t="shared" si="3"/>
        <v>0</v>
      </c>
    </row>
    <row r="114" spans="1:35">
      <c r="A114" s="94" t="s">
        <v>238</v>
      </c>
      <c r="B114" s="95">
        <v>40204</v>
      </c>
      <c r="C114" s="94"/>
      <c r="D114" s="96"/>
      <c r="E114" s="97" t="e">
        <f t="shared" si="0"/>
        <v>#VALUE!</v>
      </c>
      <c r="F114" s="96"/>
      <c r="G114" s="96"/>
      <c r="H114" s="96"/>
      <c r="I114" s="96"/>
      <c r="J114" s="77" t="e">
        <f t="shared" si="21"/>
        <v>#VALUE!</v>
      </c>
      <c r="K114" s="96"/>
      <c r="L114" s="96"/>
      <c r="M114" s="96"/>
      <c r="N114" s="96"/>
      <c r="O114" s="96"/>
      <c r="P114" s="96"/>
      <c r="Q114" s="96"/>
      <c r="R114" s="62" t="e">
        <f t="shared" ref="R114:W114" si="124">SUBSTITUTE((SUBSTITUTE(AA114, " ", "")), ",", ".")  * 1</f>
        <v>#VALUE!</v>
      </c>
      <c r="S114" s="62" t="e">
        <f t="shared" si="124"/>
        <v>#VALUE!</v>
      </c>
      <c r="T114" s="62" t="e">
        <f t="shared" si="124"/>
        <v>#VALUE!</v>
      </c>
      <c r="U114" s="62" t="e">
        <f t="shared" si="124"/>
        <v>#VALUE!</v>
      </c>
      <c r="V114" s="62" t="e">
        <f t="shared" si="124"/>
        <v>#VALUE!</v>
      </c>
      <c r="W114" s="62" t="e">
        <f t="shared" si="124"/>
        <v>#VALUE!</v>
      </c>
      <c r="X114" s="69"/>
      <c r="Y114" s="65"/>
      <c r="Z114" s="65"/>
      <c r="AA114" s="66"/>
      <c r="AB114" s="66"/>
      <c r="AC114" s="66"/>
      <c r="AD114" s="66"/>
      <c r="AE114" s="66"/>
      <c r="AF114" s="66"/>
      <c r="AG114" s="66" t="e">
        <f>VLOOKUP(A114, АСВ!$A$2:$C$48, 2, FALSE)</f>
        <v>#N/A</v>
      </c>
      <c r="AH114" s="66" t="e">
        <f>VLOOKUP(A114, АСВ!$A$2:$C$48, 3, FALSE)</f>
        <v>#N/A</v>
      </c>
      <c r="AI114" s="66" t="e">
        <f t="shared" si="3"/>
        <v>#N/A</v>
      </c>
    </row>
    <row r="115" spans="1:35">
      <c r="A115" s="94" t="s">
        <v>238</v>
      </c>
      <c r="B115" s="95">
        <v>39768</v>
      </c>
      <c r="C115" s="94"/>
      <c r="D115" s="96"/>
      <c r="E115" s="97" t="e">
        <f t="shared" si="0"/>
        <v>#VALUE!</v>
      </c>
      <c r="F115" s="96"/>
      <c r="G115" s="96"/>
      <c r="H115" s="96"/>
      <c r="I115" s="96"/>
      <c r="J115" s="77" t="e">
        <f t="shared" si="21"/>
        <v>#VALUE!</v>
      </c>
      <c r="K115" s="96"/>
      <c r="L115" s="96"/>
      <c r="M115" s="96"/>
      <c r="N115" s="96"/>
      <c r="O115" s="96"/>
      <c r="P115" s="96"/>
      <c r="Q115" s="96"/>
      <c r="R115" s="62" t="e">
        <f t="shared" ref="R115:W115" si="125">SUBSTITUTE((SUBSTITUTE(AA115, " ", "")), ",", ".")  * 1</f>
        <v>#VALUE!</v>
      </c>
      <c r="S115" s="62" t="e">
        <f t="shared" si="125"/>
        <v>#VALUE!</v>
      </c>
      <c r="T115" s="62" t="e">
        <f t="shared" si="125"/>
        <v>#VALUE!</v>
      </c>
      <c r="U115" s="62" t="e">
        <f t="shared" si="125"/>
        <v>#VALUE!</v>
      </c>
      <c r="V115" s="62" t="e">
        <f t="shared" si="125"/>
        <v>#VALUE!</v>
      </c>
      <c r="W115" s="62" t="e">
        <f t="shared" si="125"/>
        <v>#VALUE!</v>
      </c>
      <c r="X115" s="69"/>
      <c r="Y115" s="65"/>
      <c r="Z115" s="65"/>
      <c r="AA115" s="66"/>
      <c r="AB115" s="66"/>
      <c r="AC115" s="66"/>
      <c r="AD115" s="66"/>
      <c r="AE115" s="66"/>
      <c r="AF115" s="66"/>
      <c r="AG115" s="66" t="e">
        <f>VLOOKUP(A115, АСВ!$A$2:$C$48, 2, FALSE)</f>
        <v>#N/A</v>
      </c>
      <c r="AH115" s="66" t="e">
        <f>VLOOKUP(A115, АСВ!$A$2:$C$48, 3, FALSE)</f>
        <v>#N/A</v>
      </c>
      <c r="AI115" s="66" t="e">
        <f t="shared" si="3"/>
        <v>#N/A</v>
      </c>
    </row>
    <row r="116" spans="1:35">
      <c r="A116" s="36" t="s">
        <v>138</v>
      </c>
      <c r="B116" s="58">
        <v>43636</v>
      </c>
      <c r="C116" s="36"/>
      <c r="D116" s="53">
        <v>3215717</v>
      </c>
      <c r="E116" s="60" t="e">
        <f t="shared" si="0"/>
        <v>#VALUE!</v>
      </c>
      <c r="F116" s="53">
        <v>21115701</v>
      </c>
      <c r="G116" s="53">
        <v>0</v>
      </c>
      <c r="H116" s="53">
        <v>0</v>
      </c>
      <c r="I116" s="53">
        <v>19552904</v>
      </c>
      <c r="J116" s="77" t="e">
        <f t="shared" si="21"/>
        <v>#VALUE!</v>
      </c>
      <c r="K116" s="53">
        <v>1562797</v>
      </c>
      <c r="L116" s="53">
        <v>189162</v>
      </c>
      <c r="M116" s="98">
        <v>1331497</v>
      </c>
      <c r="N116" s="62">
        <v>1044770</v>
      </c>
      <c r="O116" s="53">
        <v>19464750</v>
      </c>
      <c r="P116" s="62"/>
      <c r="Q116" s="62"/>
      <c r="R116" s="62">
        <f t="shared" ref="R116:W116" si="126">SUBSTITUTE((SUBSTITUTE(AA116, " ", "")), ",", ".")  * 1</f>
        <v>14087560</v>
      </c>
      <c r="S116" s="62" t="e">
        <f t="shared" si="126"/>
        <v>#VALUE!</v>
      </c>
      <c r="T116" s="62" t="e">
        <f t="shared" si="126"/>
        <v>#VALUE!</v>
      </c>
      <c r="U116" s="62" t="e">
        <f t="shared" si="126"/>
        <v>#VALUE!</v>
      </c>
      <c r="V116" s="62" t="e">
        <f t="shared" si="126"/>
        <v>#VALUE!</v>
      </c>
      <c r="W116" s="62" t="e">
        <f t="shared" si="126"/>
        <v>#VALUE!</v>
      </c>
      <c r="X116" s="83">
        <v>3795790</v>
      </c>
      <c r="Y116" s="55">
        <v>0</v>
      </c>
      <c r="Z116" s="65"/>
      <c r="AA116" s="56">
        <v>14087560</v>
      </c>
      <c r="AB116" s="66"/>
      <c r="AC116" s="66"/>
      <c r="AD116" s="66"/>
      <c r="AE116" s="66"/>
      <c r="AF116" s="66"/>
      <c r="AG116" s="66" t="e">
        <f>VLOOKUP(A116, АСВ!$A$2:$C$48, 2, FALSE)</f>
        <v>#N/A</v>
      </c>
      <c r="AH116" s="66" t="e">
        <f>VLOOKUP(A116, АСВ!$A$2:$C$48, 3, FALSE)</f>
        <v>#N/A</v>
      </c>
      <c r="AI116" s="66" t="e">
        <f t="shared" si="3"/>
        <v>#N/A</v>
      </c>
    </row>
    <row r="117" spans="1:35">
      <c r="A117" s="36" t="s">
        <v>138</v>
      </c>
      <c r="B117" s="58">
        <v>43278</v>
      </c>
      <c r="C117" s="36"/>
      <c r="D117" s="53">
        <v>879689</v>
      </c>
      <c r="E117" s="60" t="e">
        <f t="shared" si="0"/>
        <v>#VALUE!</v>
      </c>
      <c r="F117" s="53">
        <v>19278978</v>
      </c>
      <c r="G117" s="53">
        <v>0</v>
      </c>
      <c r="H117" s="53">
        <v>0</v>
      </c>
      <c r="I117" s="53">
        <v>17905343</v>
      </c>
      <c r="J117" s="77" t="e">
        <f t="shared" si="21"/>
        <v>#VALUE!</v>
      </c>
      <c r="K117" s="53">
        <v>1373635</v>
      </c>
      <c r="L117" s="53">
        <v>47611</v>
      </c>
      <c r="M117" s="53">
        <v>1535716</v>
      </c>
      <c r="N117" s="53">
        <v>1151474</v>
      </c>
      <c r="O117" s="53">
        <v>17845794</v>
      </c>
      <c r="P117" s="62"/>
      <c r="Q117" s="62"/>
      <c r="R117" s="62">
        <f t="shared" ref="R117:W117" si="127">SUBSTITUTE((SUBSTITUTE(AA117, " ", "")), ",", ".")  * 1</f>
        <v>14672514</v>
      </c>
      <c r="S117" s="62" t="e">
        <f t="shared" si="127"/>
        <v>#VALUE!</v>
      </c>
      <c r="T117" s="62" t="e">
        <f t="shared" si="127"/>
        <v>#VALUE!</v>
      </c>
      <c r="U117" s="62" t="e">
        <f t="shared" si="127"/>
        <v>#VALUE!</v>
      </c>
      <c r="V117" s="62" t="e">
        <f t="shared" si="127"/>
        <v>#VALUE!</v>
      </c>
      <c r="W117" s="62" t="e">
        <f t="shared" si="127"/>
        <v>#VALUE!</v>
      </c>
      <c r="X117" s="83">
        <v>3632114</v>
      </c>
      <c r="Y117" s="65"/>
      <c r="Z117" s="65"/>
      <c r="AA117" s="56">
        <v>14672514</v>
      </c>
      <c r="AB117" s="66"/>
      <c r="AC117" s="66"/>
      <c r="AD117" s="66"/>
      <c r="AE117" s="66"/>
      <c r="AF117" s="66"/>
      <c r="AG117" s="66" t="e">
        <f>VLOOKUP(A117, АСВ!$A$2:$C$48, 2, FALSE)</f>
        <v>#N/A</v>
      </c>
      <c r="AH117" s="66" t="e">
        <f>VLOOKUP(A117, АСВ!$A$2:$C$48, 3, FALSE)</f>
        <v>#N/A</v>
      </c>
      <c r="AI117" s="66" t="e">
        <f t="shared" si="3"/>
        <v>#N/A</v>
      </c>
    </row>
    <row r="118" spans="1:35">
      <c r="A118" s="36" t="s">
        <v>138</v>
      </c>
      <c r="B118" s="58">
        <v>42916</v>
      </c>
      <c r="C118" s="36"/>
      <c r="D118" s="53">
        <v>2438242</v>
      </c>
      <c r="E118" s="60" t="e">
        <f t="shared" si="0"/>
        <v>#VALUE!</v>
      </c>
      <c r="F118" s="53">
        <v>18136637</v>
      </c>
      <c r="G118" s="53">
        <v>0</v>
      </c>
      <c r="H118" s="53">
        <v>0</v>
      </c>
      <c r="I118" s="53">
        <v>16810613</v>
      </c>
      <c r="J118" s="77" t="e">
        <f t="shared" si="21"/>
        <v>#VALUE!</v>
      </c>
      <c r="K118" s="53">
        <v>1326024</v>
      </c>
      <c r="L118" s="53">
        <v>129315</v>
      </c>
      <c r="M118" s="53">
        <v>2181277</v>
      </c>
      <c r="N118" s="53">
        <v>1144708</v>
      </c>
      <c r="O118" s="53">
        <v>16733287</v>
      </c>
      <c r="P118" s="62"/>
      <c r="Q118" s="62"/>
      <c r="R118" s="62">
        <f t="shared" ref="R118:W118" si="128">SUBSTITUTE((SUBSTITUTE(AA118, " ", "")), ",", ".")  * 1</f>
        <v>10700033</v>
      </c>
      <c r="S118" s="62" t="e">
        <f t="shared" si="128"/>
        <v>#VALUE!</v>
      </c>
      <c r="T118" s="62" t="e">
        <f t="shared" si="128"/>
        <v>#VALUE!</v>
      </c>
      <c r="U118" s="62" t="e">
        <f t="shared" si="128"/>
        <v>#VALUE!</v>
      </c>
      <c r="V118" s="62" t="e">
        <f t="shared" si="128"/>
        <v>#VALUE!</v>
      </c>
      <c r="W118" s="62" t="e">
        <f t="shared" si="128"/>
        <v>#VALUE!</v>
      </c>
      <c r="X118" s="83">
        <v>4801712</v>
      </c>
      <c r="Y118" s="65"/>
      <c r="Z118" s="65"/>
      <c r="AA118" s="56">
        <v>10700033</v>
      </c>
      <c r="AB118" s="66"/>
      <c r="AC118" s="66"/>
      <c r="AD118" s="66"/>
      <c r="AE118" s="66"/>
      <c r="AF118" s="66"/>
      <c r="AG118" s="66" t="e">
        <f>VLOOKUP(A118, АСВ!$A$2:$C$48, 2, FALSE)</f>
        <v>#N/A</v>
      </c>
      <c r="AH118" s="66" t="e">
        <f>VLOOKUP(A118, АСВ!$A$2:$C$48, 3, FALSE)</f>
        <v>#N/A</v>
      </c>
      <c r="AI118" s="66" t="e">
        <f t="shared" si="3"/>
        <v>#N/A</v>
      </c>
    </row>
    <row r="119" spans="1:35">
      <c r="A119" s="36" t="s">
        <v>138</v>
      </c>
      <c r="B119" s="58">
        <v>42551</v>
      </c>
      <c r="C119" s="36"/>
      <c r="D119" s="53">
        <v>1365379</v>
      </c>
      <c r="E119" s="60" t="e">
        <f t="shared" si="0"/>
        <v>#VALUE!</v>
      </c>
      <c r="F119" s="53">
        <v>15970969</v>
      </c>
      <c r="G119" s="53">
        <v>0</v>
      </c>
      <c r="H119" s="53">
        <v>0</v>
      </c>
      <c r="I119" s="53">
        <v>14775363</v>
      </c>
      <c r="J119" s="77" t="e">
        <f t="shared" si="21"/>
        <v>#VALUE!</v>
      </c>
      <c r="K119" s="53">
        <v>1195606</v>
      </c>
      <c r="L119" s="53">
        <v>65691</v>
      </c>
      <c r="M119" s="53">
        <v>1506450</v>
      </c>
      <c r="N119" s="53">
        <v>1139206</v>
      </c>
      <c r="O119" s="53">
        <v>14564431</v>
      </c>
      <c r="P119" s="62"/>
      <c r="Q119" s="62"/>
      <c r="R119" s="62">
        <f t="shared" ref="R119:W119" si="129">SUBSTITUTE((SUBSTITUTE(AA119, " ", "")), ",", ".")  * 1</f>
        <v>7281803</v>
      </c>
      <c r="S119" s="62" t="e">
        <f t="shared" si="129"/>
        <v>#VALUE!</v>
      </c>
      <c r="T119" s="62" t="e">
        <f t="shared" si="129"/>
        <v>#VALUE!</v>
      </c>
      <c r="U119" s="62" t="e">
        <f t="shared" si="129"/>
        <v>#VALUE!</v>
      </c>
      <c r="V119" s="62" t="e">
        <f t="shared" si="129"/>
        <v>#VALUE!</v>
      </c>
      <c r="W119" s="62" t="e">
        <f t="shared" si="129"/>
        <v>#VALUE!</v>
      </c>
      <c r="X119" s="83">
        <v>7036457</v>
      </c>
      <c r="Y119" s="65"/>
      <c r="Z119" s="65"/>
      <c r="AA119" s="56">
        <v>7281803</v>
      </c>
      <c r="AB119" s="66"/>
      <c r="AC119" s="66"/>
      <c r="AD119" s="66"/>
      <c r="AE119" s="66"/>
      <c r="AF119" s="66"/>
      <c r="AG119" s="66" t="e">
        <f>VLOOKUP(A119, АСВ!$A$2:$C$48, 2, FALSE)</f>
        <v>#N/A</v>
      </c>
      <c r="AH119" s="66" t="e">
        <f>VLOOKUP(A119, АСВ!$A$2:$C$48, 3, FALSE)</f>
        <v>#N/A</v>
      </c>
      <c r="AI119" s="66" t="e">
        <f t="shared" si="3"/>
        <v>#N/A</v>
      </c>
    </row>
    <row r="120" spans="1:35">
      <c r="A120" s="36" t="s">
        <v>138</v>
      </c>
      <c r="B120" s="58">
        <v>42503</v>
      </c>
      <c r="C120" s="36"/>
      <c r="D120" s="53">
        <v>2420956</v>
      </c>
      <c r="E120" s="60" t="e">
        <f t="shared" si="0"/>
        <v>#VALUE!</v>
      </c>
      <c r="F120" s="53">
        <v>14386473</v>
      </c>
      <c r="G120" s="53">
        <v>0</v>
      </c>
      <c r="H120" s="53">
        <v>0</v>
      </c>
      <c r="I120" s="53">
        <v>1326114</v>
      </c>
      <c r="J120" s="77" t="e">
        <f t="shared" si="21"/>
        <v>#VALUE!</v>
      </c>
      <c r="K120" s="53">
        <v>1125359</v>
      </c>
      <c r="L120" s="53">
        <v>579253</v>
      </c>
      <c r="M120" s="53">
        <v>988782</v>
      </c>
      <c r="N120" s="53">
        <v>1118127</v>
      </c>
      <c r="O120" s="53">
        <v>13051375</v>
      </c>
      <c r="P120" s="62"/>
      <c r="Q120" s="62"/>
      <c r="R120" s="62">
        <f t="shared" ref="R120:W120" si="130">SUBSTITUTE((SUBSTITUTE(AA120, " ", "")), ",", ".")  * 1</f>
        <v>5645111</v>
      </c>
      <c r="S120" s="62" t="e">
        <f t="shared" si="130"/>
        <v>#VALUE!</v>
      </c>
      <c r="T120" s="62" t="e">
        <f t="shared" si="130"/>
        <v>#VALUE!</v>
      </c>
      <c r="U120" s="62" t="e">
        <f t="shared" si="130"/>
        <v>#VALUE!</v>
      </c>
      <c r="V120" s="62" t="e">
        <f t="shared" si="130"/>
        <v>#VALUE!</v>
      </c>
      <c r="W120" s="62" t="e">
        <f t="shared" si="130"/>
        <v>#VALUE!</v>
      </c>
      <c r="X120" s="83">
        <v>6049568</v>
      </c>
      <c r="Y120" s="65"/>
      <c r="Z120" s="65"/>
      <c r="AA120" s="56">
        <v>5645111</v>
      </c>
      <c r="AB120" s="66"/>
      <c r="AC120" s="66"/>
      <c r="AD120" s="66"/>
      <c r="AE120" s="66"/>
      <c r="AF120" s="66"/>
      <c r="AG120" s="66" t="e">
        <f>VLOOKUP(A120, АСВ!$A$2:$C$48, 2, FALSE)</f>
        <v>#N/A</v>
      </c>
      <c r="AH120" s="66" t="e">
        <f>VLOOKUP(A120, АСВ!$A$2:$C$48, 3, FALSE)</f>
        <v>#N/A</v>
      </c>
      <c r="AI120" s="66" t="e">
        <f t="shared" si="3"/>
        <v>#N/A</v>
      </c>
    </row>
    <row r="121" spans="1:35">
      <c r="A121" s="36" t="s">
        <v>138</v>
      </c>
      <c r="B121" s="58">
        <v>42073</v>
      </c>
      <c r="C121" s="36"/>
      <c r="D121" s="53">
        <v>101974</v>
      </c>
      <c r="E121" s="60" t="e">
        <f t="shared" si="0"/>
        <v>#VALUE!</v>
      </c>
      <c r="F121" s="53">
        <v>13035448</v>
      </c>
      <c r="G121" s="53">
        <v>0</v>
      </c>
      <c r="H121" s="53">
        <v>110016</v>
      </c>
      <c r="I121" s="59" t="e">
        <f t="shared" ref="I121:I137" si="131">SUBSTITUTE((SUBSTITUTE(J121, " ", "")), ",", ".") + SUBSTITUTE((SUBSTITUTE(Y121, " ", "")), ",", ".") + SUBSTITUTE((SUBSTITUTE(Z121, " ", "")), ",", ".")</f>
        <v>#VALUE!</v>
      </c>
      <c r="J121" s="77" t="e">
        <f t="shared" si="21"/>
        <v>#VALUE!</v>
      </c>
      <c r="K121" s="53">
        <v>399660</v>
      </c>
      <c r="L121" s="53">
        <v>1066987</v>
      </c>
      <c r="M121" s="53">
        <v>0</v>
      </c>
      <c r="N121" s="53">
        <v>0</v>
      </c>
      <c r="O121" s="53">
        <v>7744469</v>
      </c>
      <c r="P121" s="53">
        <v>4771874</v>
      </c>
      <c r="Q121" s="62"/>
      <c r="R121" s="62">
        <f t="shared" ref="R121:W121" si="132">SUBSTITUTE((SUBSTITUTE(AA121, " ", "")), ",", ".")  * 1</f>
        <v>6238769</v>
      </c>
      <c r="S121" s="62">
        <f t="shared" si="132"/>
        <v>6154815</v>
      </c>
      <c r="T121" s="62" t="e">
        <f t="shared" si="132"/>
        <v>#VALUE!</v>
      </c>
      <c r="U121" s="62" t="e">
        <f t="shared" si="132"/>
        <v>#VALUE!</v>
      </c>
      <c r="V121" s="62" t="e">
        <f t="shared" si="132"/>
        <v>#VALUE!</v>
      </c>
      <c r="W121" s="62" t="e">
        <f t="shared" si="132"/>
        <v>#VALUE!</v>
      </c>
      <c r="X121" s="69"/>
      <c r="Y121" s="55">
        <v>119444</v>
      </c>
      <c r="Z121" s="65"/>
      <c r="AA121" s="56">
        <v>6238769</v>
      </c>
      <c r="AB121" s="56">
        <v>6154815</v>
      </c>
      <c r="AC121" s="66"/>
      <c r="AD121" s="66"/>
      <c r="AE121" s="66"/>
      <c r="AF121" s="66"/>
      <c r="AG121" s="66" t="e">
        <f>VLOOKUP(A121, АСВ!$A$2:$C$48, 2, FALSE)</f>
        <v>#N/A</v>
      </c>
      <c r="AH121" s="66" t="e">
        <f>VLOOKUP(A121, АСВ!$A$2:$C$48, 3, FALSE)</f>
        <v>#N/A</v>
      </c>
      <c r="AI121" s="66" t="e">
        <f t="shared" si="3"/>
        <v>#N/A</v>
      </c>
    </row>
    <row r="122" spans="1:35">
      <c r="A122" s="36" t="s">
        <v>138</v>
      </c>
      <c r="B122" s="58">
        <v>41583</v>
      </c>
      <c r="C122" s="36"/>
      <c r="D122" s="53">
        <v>746429</v>
      </c>
      <c r="E122" s="60" t="e">
        <f t="shared" si="0"/>
        <v>#VALUE!</v>
      </c>
      <c r="F122" s="53">
        <v>12211240</v>
      </c>
      <c r="G122" s="53">
        <v>0</v>
      </c>
      <c r="H122" s="53">
        <v>167879</v>
      </c>
      <c r="I122" s="59" t="e">
        <f t="shared" si="131"/>
        <v>#VALUE!</v>
      </c>
      <c r="J122" s="77" t="e">
        <f t="shared" si="21"/>
        <v>#VALUE!</v>
      </c>
      <c r="K122" s="53">
        <v>236869</v>
      </c>
      <c r="L122" s="53">
        <v>737210</v>
      </c>
      <c r="M122" s="53">
        <v>0</v>
      </c>
      <c r="N122" s="53">
        <v>0</v>
      </c>
      <c r="O122" s="53">
        <v>7169147</v>
      </c>
      <c r="P122" s="53">
        <v>4631886</v>
      </c>
      <c r="Q122" s="62"/>
      <c r="R122" s="62">
        <f t="shared" ref="R122:W122" si="133">SUBSTITUTE((SUBSTITUTE(AA122, " ", "")), ",", ".")  * 1</f>
        <v>7562845</v>
      </c>
      <c r="S122" s="62">
        <f t="shared" si="133"/>
        <v>3573795</v>
      </c>
      <c r="T122" s="62" t="e">
        <f t="shared" si="133"/>
        <v>#VALUE!</v>
      </c>
      <c r="U122" s="62" t="e">
        <f t="shared" si="133"/>
        <v>#VALUE!</v>
      </c>
      <c r="V122" s="62" t="e">
        <f t="shared" si="133"/>
        <v>#VALUE!</v>
      </c>
      <c r="W122" s="62" t="e">
        <f t="shared" si="133"/>
        <v>#VALUE!</v>
      </c>
      <c r="X122" s="69"/>
      <c r="Y122" s="55">
        <v>173338</v>
      </c>
      <c r="Z122" s="65"/>
      <c r="AA122" s="56">
        <v>7562845</v>
      </c>
      <c r="AB122" s="56">
        <v>3573795</v>
      </c>
      <c r="AC122" s="66"/>
      <c r="AD122" s="66"/>
      <c r="AE122" s="66"/>
      <c r="AF122" s="66"/>
      <c r="AG122" s="66" t="e">
        <f>VLOOKUP(A122, АСВ!$A$2:$C$48, 2, FALSE)</f>
        <v>#N/A</v>
      </c>
      <c r="AH122" s="66" t="e">
        <f>VLOOKUP(A122, АСВ!$A$2:$C$48, 3, FALSE)</f>
        <v>#N/A</v>
      </c>
      <c r="AI122" s="66" t="e">
        <f t="shared" si="3"/>
        <v>#N/A</v>
      </c>
    </row>
    <row r="123" spans="1:35">
      <c r="A123" s="36" t="s">
        <v>138</v>
      </c>
      <c r="B123" s="58">
        <v>41117</v>
      </c>
      <c r="C123" s="36"/>
      <c r="D123" s="53">
        <v>760696</v>
      </c>
      <c r="E123" s="60" t="e">
        <f t="shared" si="0"/>
        <v>#VALUE!</v>
      </c>
      <c r="F123" s="53">
        <v>9404013</v>
      </c>
      <c r="G123" s="53">
        <v>0</v>
      </c>
      <c r="H123" s="53">
        <v>122915</v>
      </c>
      <c r="I123" s="59" t="e">
        <f t="shared" si="131"/>
        <v>#VALUE!</v>
      </c>
      <c r="J123" s="77" t="e">
        <f t="shared" si="21"/>
        <v>#VALUE!</v>
      </c>
      <c r="K123" s="53">
        <v>188659</v>
      </c>
      <c r="L123" s="53">
        <v>540354</v>
      </c>
      <c r="M123" s="53">
        <v>0</v>
      </c>
      <c r="N123" s="53">
        <v>0</v>
      </c>
      <c r="O123" s="53">
        <v>5711831</v>
      </c>
      <c r="P123" s="53">
        <v>3379473</v>
      </c>
      <c r="Q123" s="62"/>
      <c r="R123" s="62">
        <f t="shared" ref="R123:W123" si="134">SUBSTITUTE((SUBSTITUTE(AA123, " ", "")), ",", ".")  * 1</f>
        <v>3672261</v>
      </c>
      <c r="S123" s="62">
        <f t="shared" si="134"/>
        <v>4684155</v>
      </c>
      <c r="T123" s="62" t="e">
        <f t="shared" si="134"/>
        <v>#VALUE!</v>
      </c>
      <c r="U123" s="62" t="e">
        <f t="shared" si="134"/>
        <v>#VALUE!</v>
      </c>
      <c r="V123" s="62" t="e">
        <f t="shared" si="134"/>
        <v>#VALUE!</v>
      </c>
      <c r="W123" s="62" t="e">
        <f t="shared" si="134"/>
        <v>#VALUE!</v>
      </c>
      <c r="X123" s="69"/>
      <c r="Y123" s="55">
        <v>124049</v>
      </c>
      <c r="Z123" s="65"/>
      <c r="AA123" s="56">
        <v>3672261</v>
      </c>
      <c r="AB123" s="56">
        <v>4684155</v>
      </c>
      <c r="AC123" s="66"/>
      <c r="AD123" s="66"/>
      <c r="AE123" s="66"/>
      <c r="AF123" s="66"/>
      <c r="AG123" s="66" t="e">
        <f>VLOOKUP(A123, АСВ!$A$2:$C$48, 2, FALSE)</f>
        <v>#N/A</v>
      </c>
      <c r="AH123" s="66" t="e">
        <f>VLOOKUP(A123, АСВ!$A$2:$C$48, 3, FALSE)</f>
        <v>#N/A</v>
      </c>
      <c r="AI123" s="66" t="e">
        <f t="shared" si="3"/>
        <v>#N/A</v>
      </c>
    </row>
    <row r="124" spans="1:35">
      <c r="A124" s="36" t="s">
        <v>138</v>
      </c>
      <c r="B124" s="58">
        <v>40843</v>
      </c>
      <c r="C124" s="36"/>
      <c r="D124" s="53">
        <v>551341</v>
      </c>
      <c r="E124" s="60" t="e">
        <f t="shared" si="0"/>
        <v>#VALUE!</v>
      </c>
      <c r="F124" s="53">
        <v>7352539</v>
      </c>
      <c r="G124" s="53">
        <v>0</v>
      </c>
      <c r="H124" s="53">
        <v>45745</v>
      </c>
      <c r="I124" s="59" t="e">
        <f t="shared" si="131"/>
        <v>#VALUE!</v>
      </c>
      <c r="J124" s="77" t="e">
        <f t="shared" si="21"/>
        <v>#VALUE!</v>
      </c>
      <c r="K124" s="53">
        <v>195173</v>
      </c>
      <c r="L124" s="53">
        <v>235557</v>
      </c>
      <c r="M124" s="53">
        <v>0</v>
      </c>
      <c r="N124" s="53">
        <v>0</v>
      </c>
      <c r="O124" s="53">
        <v>4872499</v>
      </c>
      <c r="P124" s="53">
        <v>2235996</v>
      </c>
      <c r="Q124" s="62"/>
      <c r="R124" s="62">
        <f t="shared" ref="R124:W124" si="135">SUBSTITUTE((SUBSTITUTE(AA124, " ", "")), ",", ".")  * 1</f>
        <v>4283510</v>
      </c>
      <c r="S124" s="62">
        <f t="shared" si="135"/>
        <v>2263915</v>
      </c>
      <c r="T124" s="62" t="e">
        <f t="shared" si="135"/>
        <v>#VALUE!</v>
      </c>
      <c r="U124" s="62" t="e">
        <f t="shared" si="135"/>
        <v>#VALUE!</v>
      </c>
      <c r="V124" s="62" t="e">
        <f t="shared" si="135"/>
        <v>#VALUE!</v>
      </c>
      <c r="W124" s="62" t="e">
        <f t="shared" si="135"/>
        <v>#VALUE!</v>
      </c>
      <c r="X124" s="69"/>
      <c r="Y124" s="55">
        <v>48921</v>
      </c>
      <c r="Z124" s="65"/>
      <c r="AA124" s="56">
        <v>4283510</v>
      </c>
      <c r="AB124" s="56">
        <v>2263915</v>
      </c>
      <c r="AC124" s="66"/>
      <c r="AD124" s="66"/>
      <c r="AE124" s="66"/>
      <c r="AF124" s="66"/>
      <c r="AG124" s="66" t="e">
        <f>VLOOKUP(A124, АСВ!$A$2:$C$48, 2, FALSE)</f>
        <v>#N/A</v>
      </c>
      <c r="AH124" s="66" t="e">
        <f>VLOOKUP(A124, АСВ!$A$2:$C$48, 3, FALSE)</f>
        <v>#N/A</v>
      </c>
      <c r="AI124" s="66" t="e">
        <f t="shared" si="3"/>
        <v>#N/A</v>
      </c>
    </row>
    <row r="125" spans="1:35">
      <c r="A125" s="36" t="s">
        <v>138</v>
      </c>
      <c r="B125" s="58">
        <v>40834</v>
      </c>
      <c r="C125" s="36"/>
      <c r="D125" s="53">
        <v>551341</v>
      </c>
      <c r="E125" s="60" t="e">
        <f t="shared" si="0"/>
        <v>#VALUE!</v>
      </c>
      <c r="F125" s="53">
        <v>7352539</v>
      </c>
      <c r="G125" s="53">
        <v>0</v>
      </c>
      <c r="H125" s="53">
        <v>45745</v>
      </c>
      <c r="I125" s="59" t="e">
        <f t="shared" si="131"/>
        <v>#VALUE!</v>
      </c>
      <c r="J125" s="77" t="e">
        <f t="shared" si="21"/>
        <v>#VALUE!</v>
      </c>
      <c r="K125" s="53">
        <v>195173</v>
      </c>
      <c r="L125" s="53">
        <v>235557</v>
      </c>
      <c r="M125" s="53">
        <v>0</v>
      </c>
      <c r="N125" s="53">
        <v>0</v>
      </c>
      <c r="O125" s="53">
        <v>4872499</v>
      </c>
      <c r="P125" s="53">
        <v>2235996</v>
      </c>
      <c r="Q125" s="62"/>
      <c r="R125" s="62">
        <f t="shared" ref="R125:W125" si="136">SUBSTITUTE((SUBSTITUTE(AA125, " ", "")), ",", ".")  * 1</f>
        <v>4283510</v>
      </c>
      <c r="S125" s="62">
        <f t="shared" si="136"/>
        <v>2263915</v>
      </c>
      <c r="T125" s="62" t="e">
        <f t="shared" si="136"/>
        <v>#VALUE!</v>
      </c>
      <c r="U125" s="62" t="e">
        <f t="shared" si="136"/>
        <v>#VALUE!</v>
      </c>
      <c r="V125" s="62" t="e">
        <f t="shared" si="136"/>
        <v>#VALUE!</v>
      </c>
      <c r="W125" s="62" t="e">
        <f t="shared" si="136"/>
        <v>#VALUE!</v>
      </c>
      <c r="X125" s="69"/>
      <c r="Y125" s="55">
        <v>48921</v>
      </c>
      <c r="Z125" s="65"/>
      <c r="AA125" s="56">
        <v>4283510</v>
      </c>
      <c r="AB125" s="56">
        <v>2263915</v>
      </c>
      <c r="AC125" s="66"/>
      <c r="AD125" s="66"/>
      <c r="AE125" s="66"/>
      <c r="AF125" s="66"/>
      <c r="AG125" s="66" t="e">
        <f>VLOOKUP(A125, АСВ!$A$2:$C$48, 2, FALSE)</f>
        <v>#N/A</v>
      </c>
      <c r="AH125" s="66" t="e">
        <f>VLOOKUP(A125, АСВ!$A$2:$C$48, 3, FALSE)</f>
        <v>#N/A</v>
      </c>
      <c r="AI125" s="66" t="e">
        <f t="shared" si="3"/>
        <v>#N/A</v>
      </c>
    </row>
    <row r="126" spans="1:35">
      <c r="A126" s="36" t="s">
        <v>138</v>
      </c>
      <c r="B126" s="58">
        <v>40641</v>
      </c>
      <c r="C126" s="36"/>
      <c r="D126" s="53">
        <v>543555</v>
      </c>
      <c r="E126" s="60" t="e">
        <f t="shared" si="0"/>
        <v>#VALUE!</v>
      </c>
      <c r="F126" s="53">
        <v>5509336</v>
      </c>
      <c r="G126" s="53">
        <v>0</v>
      </c>
      <c r="H126" s="53">
        <v>129884</v>
      </c>
      <c r="I126" s="59" t="e">
        <f t="shared" si="131"/>
        <v>#VALUE!</v>
      </c>
      <c r="J126" s="77" t="e">
        <f t="shared" si="21"/>
        <v>#VALUE!</v>
      </c>
      <c r="K126" s="53">
        <v>223882</v>
      </c>
      <c r="L126" s="53">
        <v>472674</v>
      </c>
      <c r="M126" s="53">
        <v>0</v>
      </c>
      <c r="N126" s="53">
        <v>0</v>
      </c>
      <c r="O126" s="53">
        <v>4279481</v>
      </c>
      <c r="P126" s="53">
        <v>876089</v>
      </c>
      <c r="Q126" s="62"/>
      <c r="R126" s="62">
        <f t="shared" ref="R126:W126" si="137">SUBSTITUTE((SUBSTITUTE(AA126, " ", "")), ",", ".")  * 1</f>
        <v>2638552</v>
      </c>
      <c r="S126" s="62">
        <f t="shared" si="137"/>
        <v>2194027</v>
      </c>
      <c r="T126" s="62" t="e">
        <f t="shared" si="137"/>
        <v>#VALUE!</v>
      </c>
      <c r="U126" s="62" t="e">
        <f t="shared" si="137"/>
        <v>#VALUE!</v>
      </c>
      <c r="V126" s="62" t="e">
        <f t="shared" si="137"/>
        <v>#VALUE!</v>
      </c>
      <c r="W126" s="62" t="e">
        <f t="shared" si="137"/>
        <v>#VALUE!</v>
      </c>
      <c r="X126" s="69"/>
      <c r="Y126" s="55">
        <v>129884</v>
      </c>
      <c r="Z126" s="65"/>
      <c r="AA126" s="56">
        <v>2638552</v>
      </c>
      <c r="AB126" s="56">
        <v>2194027</v>
      </c>
      <c r="AC126" s="66"/>
      <c r="AD126" s="66"/>
      <c r="AE126" s="66"/>
      <c r="AF126" s="66"/>
      <c r="AG126" s="66" t="e">
        <f>VLOOKUP(A126, АСВ!$A$2:$C$48, 2, FALSE)</f>
        <v>#N/A</v>
      </c>
      <c r="AH126" s="66" t="e">
        <f>VLOOKUP(A126, АСВ!$A$2:$C$48, 3, FALSE)</f>
        <v>#N/A</v>
      </c>
      <c r="AI126" s="66" t="e">
        <f t="shared" si="3"/>
        <v>#N/A</v>
      </c>
    </row>
    <row r="127" spans="1:35">
      <c r="A127" s="36" t="s">
        <v>138</v>
      </c>
      <c r="B127" s="58">
        <v>40115</v>
      </c>
      <c r="C127" s="36"/>
      <c r="D127" s="53">
        <v>839476</v>
      </c>
      <c r="E127" s="60" t="e">
        <f t="shared" si="0"/>
        <v>#VALUE!</v>
      </c>
      <c r="F127" s="53">
        <v>3803127</v>
      </c>
      <c r="G127" s="53">
        <v>0</v>
      </c>
      <c r="H127" s="53">
        <v>50688</v>
      </c>
      <c r="I127" s="59" t="e">
        <f t="shared" si="131"/>
        <v>#VALUE!</v>
      </c>
      <c r="J127" s="77" t="e">
        <f t="shared" si="21"/>
        <v>#VALUE!</v>
      </c>
      <c r="K127" s="53">
        <v>199759</v>
      </c>
      <c r="L127" s="53">
        <v>648982</v>
      </c>
      <c r="M127" s="53">
        <v>0</v>
      </c>
      <c r="N127" s="53">
        <v>0</v>
      </c>
      <c r="O127" s="53">
        <v>3217612</v>
      </c>
      <c r="P127" s="53">
        <v>335088</v>
      </c>
      <c r="Q127" s="62"/>
      <c r="R127" s="62">
        <f t="shared" ref="R127:W127" si="138">SUBSTITUTE((SUBSTITUTE(AA127, " ", "")), ",", ".")  * 1</f>
        <v>1513962</v>
      </c>
      <c r="S127" s="62">
        <f t="shared" si="138"/>
        <v>1400692</v>
      </c>
      <c r="T127" s="62" t="e">
        <f t="shared" si="138"/>
        <v>#VALUE!</v>
      </c>
      <c r="U127" s="62" t="e">
        <f t="shared" si="138"/>
        <v>#VALUE!</v>
      </c>
      <c r="V127" s="62" t="e">
        <f t="shared" si="138"/>
        <v>#VALUE!</v>
      </c>
      <c r="W127" s="62" t="e">
        <f t="shared" si="138"/>
        <v>#VALUE!</v>
      </c>
      <c r="X127" s="69"/>
      <c r="Y127" s="55">
        <v>50668</v>
      </c>
      <c r="Z127" s="65"/>
      <c r="AA127" s="56">
        <v>1513962</v>
      </c>
      <c r="AB127" s="56">
        <v>1400692</v>
      </c>
      <c r="AC127" s="66"/>
      <c r="AD127" s="66"/>
      <c r="AE127" s="66"/>
      <c r="AF127" s="66"/>
      <c r="AG127" s="66" t="e">
        <f>VLOOKUP(A127, АСВ!$A$2:$C$48, 2, FALSE)</f>
        <v>#N/A</v>
      </c>
      <c r="AH127" s="66" t="e">
        <f>VLOOKUP(A127, АСВ!$A$2:$C$48, 3, FALSE)</f>
        <v>#N/A</v>
      </c>
      <c r="AI127" s="66" t="e">
        <f t="shared" si="3"/>
        <v>#N/A</v>
      </c>
    </row>
    <row r="128" spans="1:35">
      <c r="A128" s="36" t="s">
        <v>138</v>
      </c>
      <c r="B128" s="58">
        <v>39768</v>
      </c>
      <c r="C128" s="36"/>
      <c r="D128" s="53">
        <v>440391</v>
      </c>
      <c r="E128" s="60" t="e">
        <f t="shared" si="0"/>
        <v>#VALUE!</v>
      </c>
      <c r="F128" s="53">
        <v>2170568</v>
      </c>
      <c r="G128" s="53">
        <v>0</v>
      </c>
      <c r="H128" s="62"/>
      <c r="I128" s="59" t="e">
        <f t="shared" si="131"/>
        <v>#VALUE!</v>
      </c>
      <c r="J128" s="77" t="e">
        <f t="shared" si="21"/>
        <v>#VALUE!</v>
      </c>
      <c r="K128" s="53">
        <v>103925</v>
      </c>
      <c r="L128" s="53">
        <v>502953</v>
      </c>
      <c r="M128" s="53">
        <v>0</v>
      </c>
      <c r="N128" s="53">
        <v>0</v>
      </c>
      <c r="O128" s="53">
        <v>1927099</v>
      </c>
      <c r="P128" s="53">
        <v>122984</v>
      </c>
      <c r="Q128" s="62"/>
      <c r="R128" s="62">
        <f t="shared" ref="R128:W128" si="139">SUBSTITUTE((SUBSTITUTE(AA128, " ", "")), ",", ".")  * 1</f>
        <v>232577</v>
      </c>
      <c r="S128" s="62">
        <f t="shared" si="139"/>
        <v>1476403</v>
      </c>
      <c r="T128" s="62" t="e">
        <f t="shared" si="139"/>
        <v>#VALUE!</v>
      </c>
      <c r="U128" s="62" t="e">
        <f t="shared" si="139"/>
        <v>#VALUE!</v>
      </c>
      <c r="V128" s="62" t="e">
        <f t="shared" si="139"/>
        <v>#VALUE!</v>
      </c>
      <c r="W128" s="62" t="e">
        <f t="shared" si="139"/>
        <v>#VALUE!</v>
      </c>
      <c r="X128" s="69"/>
      <c r="Y128" s="55">
        <v>16560</v>
      </c>
      <c r="Z128" s="65"/>
      <c r="AA128" s="56">
        <v>232577</v>
      </c>
      <c r="AB128" s="56">
        <v>1476403</v>
      </c>
      <c r="AC128" s="66"/>
      <c r="AD128" s="66"/>
      <c r="AE128" s="66"/>
      <c r="AF128" s="66"/>
      <c r="AG128" s="66" t="e">
        <f>VLOOKUP(A128, АСВ!$A$2:$C$48, 2, FALSE)</f>
        <v>#N/A</v>
      </c>
      <c r="AH128" s="66" t="e">
        <f>VLOOKUP(A128, АСВ!$A$2:$C$48, 3, FALSE)</f>
        <v>#N/A</v>
      </c>
      <c r="AI128" s="66" t="e">
        <f t="shared" si="3"/>
        <v>#N/A</v>
      </c>
    </row>
    <row r="129" spans="1:35">
      <c r="A129" s="99" t="s">
        <v>240</v>
      </c>
      <c r="B129" s="100">
        <v>42334</v>
      </c>
      <c r="C129" s="99"/>
      <c r="D129" s="101"/>
      <c r="E129" s="102" t="e">
        <f t="shared" si="0"/>
        <v>#VALUE!</v>
      </c>
      <c r="F129" s="101"/>
      <c r="G129" s="101"/>
      <c r="H129" s="101"/>
      <c r="I129" s="103" t="e">
        <f t="shared" si="131"/>
        <v>#VALUE!</v>
      </c>
      <c r="J129" s="77" t="e">
        <f t="shared" si="21"/>
        <v>#VALUE!</v>
      </c>
      <c r="K129" s="101"/>
      <c r="L129" s="101"/>
      <c r="M129" s="101"/>
      <c r="N129" s="101"/>
      <c r="O129" s="101"/>
      <c r="P129" s="101"/>
      <c r="Q129" s="101"/>
      <c r="R129" s="62" t="e">
        <f t="shared" ref="R129:W129" si="140">SUBSTITUTE((SUBSTITUTE(AA129, " ", "")), ",", ".")  * 1</f>
        <v>#VALUE!</v>
      </c>
      <c r="S129" s="62" t="e">
        <f t="shared" si="140"/>
        <v>#VALUE!</v>
      </c>
      <c r="T129" s="62" t="e">
        <f t="shared" si="140"/>
        <v>#VALUE!</v>
      </c>
      <c r="U129" s="62" t="e">
        <f t="shared" si="140"/>
        <v>#VALUE!</v>
      </c>
      <c r="V129" s="62" t="e">
        <f t="shared" si="140"/>
        <v>#VALUE!</v>
      </c>
      <c r="W129" s="62" t="e">
        <f t="shared" si="140"/>
        <v>#VALUE!</v>
      </c>
      <c r="X129" s="69"/>
      <c r="Y129" s="65"/>
      <c r="Z129" s="65"/>
      <c r="AA129" s="66"/>
      <c r="AB129" s="66"/>
      <c r="AC129" s="66"/>
      <c r="AD129" s="66"/>
      <c r="AE129" s="66"/>
      <c r="AF129" s="66"/>
      <c r="AG129" s="66" t="e">
        <f>VLOOKUP(A129, АСВ!$A$2:$C$48, 2, FALSE)</f>
        <v>#N/A</v>
      </c>
      <c r="AH129" s="66" t="e">
        <f>VLOOKUP(A129, АСВ!$A$2:$C$48, 3, FALSE)</f>
        <v>#N/A</v>
      </c>
      <c r="AI129" s="66" t="e">
        <f t="shared" si="3"/>
        <v>#N/A</v>
      </c>
    </row>
    <row r="130" spans="1:35">
      <c r="A130" s="99" t="s">
        <v>240</v>
      </c>
      <c r="B130" s="100">
        <v>42334</v>
      </c>
      <c r="C130" s="99"/>
      <c r="D130" s="101"/>
      <c r="E130" s="102" t="e">
        <f t="shared" si="0"/>
        <v>#VALUE!</v>
      </c>
      <c r="F130" s="101"/>
      <c r="G130" s="101"/>
      <c r="H130" s="101"/>
      <c r="I130" s="103" t="e">
        <f t="shared" si="131"/>
        <v>#VALUE!</v>
      </c>
      <c r="J130" s="77" t="e">
        <f t="shared" si="21"/>
        <v>#VALUE!</v>
      </c>
      <c r="K130" s="101"/>
      <c r="L130" s="101"/>
      <c r="M130" s="101"/>
      <c r="N130" s="101"/>
      <c r="O130" s="101"/>
      <c r="P130" s="101"/>
      <c r="Q130" s="101"/>
      <c r="R130" s="62" t="e">
        <f t="shared" ref="R130:W130" si="141">SUBSTITUTE((SUBSTITUTE(AA130, " ", "")), ",", ".")  * 1</f>
        <v>#VALUE!</v>
      </c>
      <c r="S130" s="62" t="e">
        <f t="shared" si="141"/>
        <v>#VALUE!</v>
      </c>
      <c r="T130" s="62" t="e">
        <f t="shared" si="141"/>
        <v>#VALUE!</v>
      </c>
      <c r="U130" s="62" t="e">
        <f t="shared" si="141"/>
        <v>#VALUE!</v>
      </c>
      <c r="V130" s="62" t="e">
        <f t="shared" si="141"/>
        <v>#VALUE!</v>
      </c>
      <c r="W130" s="62" t="e">
        <f t="shared" si="141"/>
        <v>#VALUE!</v>
      </c>
      <c r="X130" s="69"/>
      <c r="Y130" s="65"/>
      <c r="Z130" s="65"/>
      <c r="AA130" s="66"/>
      <c r="AB130" s="66"/>
      <c r="AC130" s="66"/>
      <c r="AD130" s="66"/>
      <c r="AE130" s="66"/>
      <c r="AF130" s="66"/>
      <c r="AG130" s="66" t="e">
        <f>VLOOKUP(A130, АСВ!$A$2:$C$48, 2, FALSE)</f>
        <v>#N/A</v>
      </c>
      <c r="AH130" s="66" t="e">
        <f>VLOOKUP(A130, АСВ!$A$2:$C$48, 3, FALSE)</f>
        <v>#N/A</v>
      </c>
      <c r="AI130" s="66" t="e">
        <f t="shared" si="3"/>
        <v>#N/A</v>
      </c>
    </row>
    <row r="131" spans="1:35">
      <c r="A131" s="99" t="s">
        <v>240</v>
      </c>
      <c r="B131" s="100">
        <v>42311</v>
      </c>
      <c r="C131" s="99"/>
      <c r="D131" s="101"/>
      <c r="E131" s="102" t="e">
        <f t="shared" si="0"/>
        <v>#VALUE!</v>
      </c>
      <c r="F131" s="101"/>
      <c r="G131" s="101"/>
      <c r="H131" s="101"/>
      <c r="I131" s="103" t="e">
        <f t="shared" si="131"/>
        <v>#VALUE!</v>
      </c>
      <c r="J131" s="77" t="e">
        <f t="shared" si="21"/>
        <v>#VALUE!</v>
      </c>
      <c r="K131" s="101"/>
      <c r="L131" s="101"/>
      <c r="M131" s="101"/>
      <c r="N131" s="101"/>
      <c r="O131" s="101"/>
      <c r="P131" s="101"/>
      <c r="Q131" s="101"/>
      <c r="R131" s="62" t="e">
        <f t="shared" ref="R131:W131" si="142">SUBSTITUTE((SUBSTITUTE(AA131, " ", "")), ",", ".")  * 1</f>
        <v>#VALUE!</v>
      </c>
      <c r="S131" s="62" t="e">
        <f t="shared" si="142"/>
        <v>#VALUE!</v>
      </c>
      <c r="T131" s="62" t="e">
        <f t="shared" si="142"/>
        <v>#VALUE!</v>
      </c>
      <c r="U131" s="62" t="e">
        <f t="shared" si="142"/>
        <v>#VALUE!</v>
      </c>
      <c r="V131" s="62" t="e">
        <f t="shared" si="142"/>
        <v>#VALUE!</v>
      </c>
      <c r="W131" s="62" t="e">
        <f t="shared" si="142"/>
        <v>#VALUE!</v>
      </c>
      <c r="X131" s="69"/>
      <c r="Y131" s="65"/>
      <c r="Z131" s="65"/>
      <c r="AA131" s="66"/>
      <c r="AB131" s="66"/>
      <c r="AC131" s="66"/>
      <c r="AD131" s="66"/>
      <c r="AE131" s="66"/>
      <c r="AF131" s="66"/>
      <c r="AG131" s="66" t="e">
        <f>VLOOKUP(A131, АСВ!$A$2:$C$48, 2, FALSE)</f>
        <v>#N/A</v>
      </c>
      <c r="AH131" s="66" t="e">
        <f>VLOOKUP(A131, АСВ!$A$2:$C$48, 3, FALSE)</f>
        <v>#N/A</v>
      </c>
      <c r="AI131" s="66" t="e">
        <f t="shared" si="3"/>
        <v>#N/A</v>
      </c>
    </row>
    <row r="132" spans="1:35">
      <c r="A132" s="99" t="s">
        <v>240</v>
      </c>
      <c r="B132" s="100">
        <v>42209</v>
      </c>
      <c r="C132" s="99"/>
      <c r="D132" s="101"/>
      <c r="E132" s="102" t="e">
        <f t="shared" si="0"/>
        <v>#VALUE!</v>
      </c>
      <c r="F132" s="101"/>
      <c r="G132" s="101"/>
      <c r="H132" s="101"/>
      <c r="I132" s="103" t="e">
        <f t="shared" si="131"/>
        <v>#VALUE!</v>
      </c>
      <c r="J132" s="77" t="e">
        <f t="shared" si="21"/>
        <v>#VALUE!</v>
      </c>
      <c r="K132" s="101"/>
      <c r="L132" s="101"/>
      <c r="M132" s="101"/>
      <c r="N132" s="101"/>
      <c r="O132" s="101"/>
      <c r="P132" s="101"/>
      <c r="Q132" s="101"/>
      <c r="R132" s="62" t="e">
        <f t="shared" ref="R132:W132" si="143">SUBSTITUTE((SUBSTITUTE(AA132, " ", "")), ",", ".")  * 1</f>
        <v>#VALUE!</v>
      </c>
      <c r="S132" s="62" t="e">
        <f t="shared" si="143"/>
        <v>#VALUE!</v>
      </c>
      <c r="T132" s="62" t="e">
        <f t="shared" si="143"/>
        <v>#VALUE!</v>
      </c>
      <c r="U132" s="62" t="e">
        <f t="shared" si="143"/>
        <v>#VALUE!</v>
      </c>
      <c r="V132" s="62" t="e">
        <f t="shared" si="143"/>
        <v>#VALUE!</v>
      </c>
      <c r="W132" s="62" t="e">
        <f t="shared" si="143"/>
        <v>#VALUE!</v>
      </c>
      <c r="X132" s="69"/>
      <c r="Y132" s="65"/>
      <c r="Z132" s="65"/>
      <c r="AA132" s="66"/>
      <c r="AB132" s="66"/>
      <c r="AC132" s="66"/>
      <c r="AD132" s="66"/>
      <c r="AE132" s="66"/>
      <c r="AF132" s="66"/>
      <c r="AG132" s="66" t="e">
        <f>VLOOKUP(A132, АСВ!$A$2:$C$48, 2, FALSE)</f>
        <v>#N/A</v>
      </c>
      <c r="AH132" s="66" t="e">
        <f>VLOOKUP(A132, АСВ!$A$2:$C$48, 3, FALSE)</f>
        <v>#N/A</v>
      </c>
      <c r="AI132" s="66" t="e">
        <f t="shared" si="3"/>
        <v>#N/A</v>
      </c>
    </row>
    <row r="133" spans="1:35">
      <c r="A133" s="99" t="s">
        <v>240</v>
      </c>
      <c r="B133" s="100">
        <v>41599</v>
      </c>
      <c r="C133" s="99"/>
      <c r="D133" s="101"/>
      <c r="E133" s="102" t="e">
        <f t="shared" si="0"/>
        <v>#VALUE!</v>
      </c>
      <c r="F133" s="101"/>
      <c r="G133" s="101"/>
      <c r="H133" s="101"/>
      <c r="I133" s="103" t="e">
        <f t="shared" si="131"/>
        <v>#VALUE!</v>
      </c>
      <c r="J133" s="77" t="e">
        <f t="shared" si="21"/>
        <v>#VALUE!</v>
      </c>
      <c r="K133" s="101"/>
      <c r="L133" s="101"/>
      <c r="M133" s="101"/>
      <c r="N133" s="101"/>
      <c r="O133" s="101"/>
      <c r="P133" s="101"/>
      <c r="Q133" s="101"/>
      <c r="R133" s="62" t="e">
        <f t="shared" ref="R133:W133" si="144">SUBSTITUTE((SUBSTITUTE(AA133, " ", "")), ",", ".")  * 1</f>
        <v>#VALUE!</v>
      </c>
      <c r="S133" s="62" t="e">
        <f t="shared" si="144"/>
        <v>#VALUE!</v>
      </c>
      <c r="T133" s="62" t="e">
        <f t="shared" si="144"/>
        <v>#VALUE!</v>
      </c>
      <c r="U133" s="62" t="e">
        <f t="shared" si="144"/>
        <v>#VALUE!</v>
      </c>
      <c r="V133" s="62" t="e">
        <f t="shared" si="144"/>
        <v>#VALUE!</v>
      </c>
      <c r="W133" s="62" t="e">
        <f t="shared" si="144"/>
        <v>#VALUE!</v>
      </c>
      <c r="X133" s="69"/>
      <c r="Y133" s="65"/>
      <c r="Z133" s="65"/>
      <c r="AA133" s="66"/>
      <c r="AB133" s="66"/>
      <c r="AC133" s="66"/>
      <c r="AD133" s="66"/>
      <c r="AE133" s="66"/>
      <c r="AF133" s="66"/>
      <c r="AG133" s="66" t="e">
        <f>VLOOKUP(A133, АСВ!$A$2:$C$48, 2, FALSE)</f>
        <v>#N/A</v>
      </c>
      <c r="AH133" s="66" t="e">
        <f>VLOOKUP(A133, АСВ!$A$2:$C$48, 3, FALSE)</f>
        <v>#N/A</v>
      </c>
      <c r="AI133" s="66" t="e">
        <f t="shared" si="3"/>
        <v>#N/A</v>
      </c>
    </row>
    <row r="134" spans="1:35">
      <c r="A134" s="99" t="s">
        <v>243</v>
      </c>
      <c r="B134" s="100">
        <v>40204</v>
      </c>
      <c r="C134" s="99"/>
      <c r="D134" s="101"/>
      <c r="E134" s="102" t="e">
        <f t="shared" si="0"/>
        <v>#VALUE!</v>
      </c>
      <c r="F134" s="101"/>
      <c r="G134" s="101"/>
      <c r="H134" s="101"/>
      <c r="I134" s="103" t="e">
        <f t="shared" si="131"/>
        <v>#VALUE!</v>
      </c>
      <c r="J134" s="77" t="e">
        <f t="shared" si="21"/>
        <v>#VALUE!</v>
      </c>
      <c r="K134" s="101"/>
      <c r="L134" s="101"/>
      <c r="M134" s="101"/>
      <c r="N134" s="101"/>
      <c r="O134" s="101"/>
      <c r="P134" s="101"/>
      <c r="Q134" s="101"/>
      <c r="R134" s="62" t="e">
        <f t="shared" ref="R134:W134" si="145">SUBSTITUTE((SUBSTITUTE(AA134, " ", "")), ",", ".")  * 1</f>
        <v>#VALUE!</v>
      </c>
      <c r="S134" s="62" t="e">
        <f t="shared" si="145"/>
        <v>#VALUE!</v>
      </c>
      <c r="T134" s="62" t="e">
        <f t="shared" si="145"/>
        <v>#VALUE!</v>
      </c>
      <c r="U134" s="62" t="e">
        <f t="shared" si="145"/>
        <v>#VALUE!</v>
      </c>
      <c r="V134" s="62" t="e">
        <f t="shared" si="145"/>
        <v>#VALUE!</v>
      </c>
      <c r="W134" s="62" t="e">
        <f t="shared" si="145"/>
        <v>#VALUE!</v>
      </c>
      <c r="X134" s="69"/>
      <c r="Y134" s="65"/>
      <c r="Z134" s="65"/>
      <c r="AA134" s="66"/>
      <c r="AB134" s="66"/>
      <c r="AC134" s="66"/>
      <c r="AD134" s="66"/>
      <c r="AE134" s="66"/>
      <c r="AF134" s="66"/>
      <c r="AG134" s="66" t="e">
        <f>VLOOKUP(A134, АСВ!$A$2:$C$48, 2, FALSE)</f>
        <v>#N/A</v>
      </c>
      <c r="AH134" s="66" t="e">
        <f>VLOOKUP(A134, АСВ!$A$2:$C$48, 3, FALSE)</f>
        <v>#N/A</v>
      </c>
      <c r="AI134" s="66" t="e">
        <f t="shared" si="3"/>
        <v>#N/A</v>
      </c>
    </row>
    <row r="135" spans="1:35">
      <c r="A135" s="99" t="s">
        <v>243</v>
      </c>
      <c r="B135" s="100">
        <v>39768</v>
      </c>
      <c r="C135" s="99"/>
      <c r="D135" s="101"/>
      <c r="E135" s="102" t="e">
        <f t="shared" si="0"/>
        <v>#VALUE!</v>
      </c>
      <c r="F135" s="101"/>
      <c r="G135" s="101"/>
      <c r="H135" s="101"/>
      <c r="I135" s="103" t="e">
        <f t="shared" si="131"/>
        <v>#VALUE!</v>
      </c>
      <c r="J135" s="77" t="e">
        <f t="shared" si="21"/>
        <v>#VALUE!</v>
      </c>
      <c r="K135" s="101"/>
      <c r="L135" s="101"/>
      <c r="M135" s="101"/>
      <c r="N135" s="101"/>
      <c r="O135" s="101"/>
      <c r="P135" s="101"/>
      <c r="Q135" s="101"/>
      <c r="R135" s="62" t="e">
        <f t="shared" ref="R135:W135" si="146">SUBSTITUTE((SUBSTITUTE(AA135, " ", "")), ",", ".")  * 1</f>
        <v>#VALUE!</v>
      </c>
      <c r="S135" s="62" t="e">
        <f t="shared" si="146"/>
        <v>#VALUE!</v>
      </c>
      <c r="T135" s="62" t="e">
        <f t="shared" si="146"/>
        <v>#VALUE!</v>
      </c>
      <c r="U135" s="62" t="e">
        <f t="shared" si="146"/>
        <v>#VALUE!</v>
      </c>
      <c r="V135" s="62" t="e">
        <f t="shared" si="146"/>
        <v>#VALUE!</v>
      </c>
      <c r="W135" s="62" t="e">
        <f t="shared" si="146"/>
        <v>#VALUE!</v>
      </c>
      <c r="X135" s="69"/>
      <c r="Y135" s="65"/>
      <c r="Z135" s="65"/>
      <c r="AA135" s="66"/>
      <c r="AB135" s="66"/>
      <c r="AC135" s="66"/>
      <c r="AD135" s="66"/>
      <c r="AE135" s="66"/>
      <c r="AF135" s="66"/>
      <c r="AG135" s="66" t="e">
        <f>VLOOKUP(A135, АСВ!$A$2:$C$48, 2, FALSE)</f>
        <v>#N/A</v>
      </c>
      <c r="AH135" s="66" t="e">
        <f>VLOOKUP(A135, АСВ!$A$2:$C$48, 3, FALSE)</f>
        <v>#N/A</v>
      </c>
      <c r="AI135" s="66" t="e">
        <f t="shared" si="3"/>
        <v>#N/A</v>
      </c>
    </row>
    <row r="136" spans="1:35">
      <c r="A136" s="99" t="s">
        <v>245</v>
      </c>
      <c r="B136" s="100">
        <v>40204</v>
      </c>
      <c r="C136" s="99"/>
      <c r="D136" s="101"/>
      <c r="E136" s="102" t="e">
        <f t="shared" si="0"/>
        <v>#VALUE!</v>
      </c>
      <c r="F136" s="101"/>
      <c r="G136" s="101"/>
      <c r="H136" s="101"/>
      <c r="I136" s="103" t="e">
        <f t="shared" si="131"/>
        <v>#VALUE!</v>
      </c>
      <c r="J136" s="77" t="e">
        <f t="shared" si="21"/>
        <v>#VALUE!</v>
      </c>
      <c r="K136" s="101"/>
      <c r="L136" s="101"/>
      <c r="M136" s="101"/>
      <c r="N136" s="101"/>
      <c r="O136" s="101"/>
      <c r="P136" s="101"/>
      <c r="Q136" s="101"/>
      <c r="R136" s="62" t="e">
        <f t="shared" ref="R136:W136" si="147">SUBSTITUTE((SUBSTITUTE(AA136, " ", "")), ",", ".")  * 1</f>
        <v>#VALUE!</v>
      </c>
      <c r="S136" s="62" t="e">
        <f t="shared" si="147"/>
        <v>#VALUE!</v>
      </c>
      <c r="T136" s="62" t="e">
        <f t="shared" si="147"/>
        <v>#VALUE!</v>
      </c>
      <c r="U136" s="62" t="e">
        <f t="shared" si="147"/>
        <v>#VALUE!</v>
      </c>
      <c r="V136" s="62" t="e">
        <f t="shared" si="147"/>
        <v>#VALUE!</v>
      </c>
      <c r="W136" s="62" t="e">
        <f t="shared" si="147"/>
        <v>#VALUE!</v>
      </c>
      <c r="X136" s="69"/>
      <c r="Y136" s="65"/>
      <c r="Z136" s="65"/>
      <c r="AA136" s="66"/>
      <c r="AB136" s="66"/>
      <c r="AC136" s="66"/>
      <c r="AD136" s="66"/>
      <c r="AE136" s="66"/>
      <c r="AF136" s="66"/>
      <c r="AG136" s="66" t="e">
        <f>VLOOKUP(A136, АСВ!$A$2:$C$48, 2, FALSE)</f>
        <v>#N/A</v>
      </c>
      <c r="AH136" s="66" t="e">
        <f>VLOOKUP(A136, АСВ!$A$2:$C$48, 3, FALSE)</f>
        <v>#N/A</v>
      </c>
      <c r="AI136" s="66" t="e">
        <f t="shared" si="3"/>
        <v>#N/A</v>
      </c>
    </row>
    <row r="137" spans="1:35">
      <c r="A137" s="99" t="s">
        <v>245</v>
      </c>
      <c r="B137" s="100">
        <v>39768</v>
      </c>
      <c r="C137" s="99"/>
      <c r="D137" s="101"/>
      <c r="E137" s="102" t="e">
        <f t="shared" si="0"/>
        <v>#VALUE!</v>
      </c>
      <c r="F137" s="101"/>
      <c r="G137" s="101"/>
      <c r="H137" s="101"/>
      <c r="I137" s="103" t="e">
        <f t="shared" si="131"/>
        <v>#VALUE!</v>
      </c>
      <c r="J137" s="77" t="e">
        <f t="shared" si="21"/>
        <v>#VALUE!</v>
      </c>
      <c r="K137" s="101"/>
      <c r="L137" s="101"/>
      <c r="M137" s="101"/>
      <c r="N137" s="101"/>
      <c r="O137" s="101"/>
      <c r="P137" s="101"/>
      <c r="Q137" s="101"/>
      <c r="R137" s="62" t="e">
        <f t="shared" ref="R137:W137" si="148">SUBSTITUTE((SUBSTITUTE(AA137, " ", "")), ",", ".")  * 1</f>
        <v>#VALUE!</v>
      </c>
      <c r="S137" s="62" t="e">
        <f t="shared" si="148"/>
        <v>#VALUE!</v>
      </c>
      <c r="T137" s="62" t="e">
        <f t="shared" si="148"/>
        <v>#VALUE!</v>
      </c>
      <c r="U137" s="62" t="e">
        <f t="shared" si="148"/>
        <v>#VALUE!</v>
      </c>
      <c r="V137" s="62" t="e">
        <f t="shared" si="148"/>
        <v>#VALUE!</v>
      </c>
      <c r="W137" s="62" t="e">
        <f t="shared" si="148"/>
        <v>#VALUE!</v>
      </c>
      <c r="X137" s="69"/>
      <c r="Y137" s="65"/>
      <c r="Z137" s="65"/>
      <c r="AA137" s="66"/>
      <c r="AB137" s="66"/>
      <c r="AC137" s="66"/>
      <c r="AD137" s="66"/>
      <c r="AE137" s="66"/>
      <c r="AF137" s="66"/>
      <c r="AG137" s="66" t="e">
        <f>VLOOKUP(A137, АСВ!$A$2:$C$48, 2, FALSE)</f>
        <v>#N/A</v>
      </c>
      <c r="AH137" s="66" t="e">
        <f>VLOOKUP(A137, АСВ!$A$2:$C$48, 3, FALSE)</f>
        <v>#N/A</v>
      </c>
      <c r="AI137" s="66" t="e">
        <f t="shared" si="3"/>
        <v>#N/A</v>
      </c>
    </row>
    <row r="138" spans="1:35">
      <c r="A138" s="99" t="s">
        <v>246</v>
      </c>
      <c r="B138" s="100">
        <v>43420</v>
      </c>
      <c r="C138" s="99"/>
      <c r="D138" s="101"/>
      <c r="E138" s="102" t="e">
        <f t="shared" si="0"/>
        <v>#VALUE!</v>
      </c>
      <c r="F138" s="101"/>
      <c r="G138" s="101"/>
      <c r="H138" s="101"/>
      <c r="I138" s="101"/>
      <c r="J138" s="77" t="e">
        <f t="shared" si="21"/>
        <v>#VALUE!</v>
      </c>
      <c r="K138" s="101"/>
      <c r="L138" s="101"/>
      <c r="M138" s="101"/>
      <c r="N138" s="101"/>
      <c r="O138" s="101"/>
      <c r="P138" s="101"/>
      <c r="Q138" s="101"/>
      <c r="R138" s="62" t="e">
        <f t="shared" ref="R138:W138" si="149">SUBSTITUTE((SUBSTITUTE(AA138, " ", "")), ",", ".")  * 1</f>
        <v>#VALUE!</v>
      </c>
      <c r="S138" s="62" t="e">
        <f t="shared" si="149"/>
        <v>#VALUE!</v>
      </c>
      <c r="T138" s="62" t="e">
        <f t="shared" si="149"/>
        <v>#VALUE!</v>
      </c>
      <c r="U138" s="62" t="e">
        <f t="shared" si="149"/>
        <v>#VALUE!</v>
      </c>
      <c r="V138" s="62" t="e">
        <f t="shared" si="149"/>
        <v>#VALUE!</v>
      </c>
      <c r="W138" s="62" t="e">
        <f t="shared" si="149"/>
        <v>#VALUE!</v>
      </c>
      <c r="X138" s="69"/>
      <c r="Y138" s="65"/>
      <c r="Z138" s="65"/>
      <c r="AA138" s="66"/>
      <c r="AB138" s="66"/>
      <c r="AC138" s="66"/>
      <c r="AD138" s="66"/>
      <c r="AE138" s="66"/>
      <c r="AF138" s="66"/>
      <c r="AG138" s="67">
        <f>VLOOKUP(A138, АСВ!$A$2:$C$48, 2, FALSE)</f>
        <v>42034</v>
      </c>
      <c r="AH138" s="67">
        <f>VLOOKUP(A138, АСВ!$A$2:$C$48, 3, FALSE)</f>
        <v>43643</v>
      </c>
      <c r="AI138" s="66">
        <f t="shared" si="3"/>
        <v>1</v>
      </c>
    </row>
    <row r="139" spans="1:35">
      <c r="A139" s="99" t="s">
        <v>246</v>
      </c>
      <c r="B139" s="100">
        <v>43152</v>
      </c>
      <c r="C139" s="99"/>
      <c r="D139" s="101"/>
      <c r="E139" s="102" t="e">
        <f t="shared" si="0"/>
        <v>#VALUE!</v>
      </c>
      <c r="F139" s="101"/>
      <c r="G139" s="101"/>
      <c r="H139" s="101"/>
      <c r="I139" s="101"/>
      <c r="J139" s="77" t="e">
        <f t="shared" si="21"/>
        <v>#VALUE!</v>
      </c>
      <c r="K139" s="101"/>
      <c r="L139" s="101"/>
      <c r="M139" s="101"/>
      <c r="N139" s="101"/>
      <c r="O139" s="101"/>
      <c r="P139" s="101"/>
      <c r="Q139" s="101"/>
      <c r="R139" s="62" t="e">
        <f t="shared" ref="R139:W139" si="150">SUBSTITUTE((SUBSTITUTE(AA139, " ", "")), ",", ".")  * 1</f>
        <v>#VALUE!</v>
      </c>
      <c r="S139" s="62" t="e">
        <f t="shared" si="150"/>
        <v>#VALUE!</v>
      </c>
      <c r="T139" s="62" t="e">
        <f t="shared" si="150"/>
        <v>#VALUE!</v>
      </c>
      <c r="U139" s="62" t="e">
        <f t="shared" si="150"/>
        <v>#VALUE!</v>
      </c>
      <c r="V139" s="62" t="e">
        <f t="shared" si="150"/>
        <v>#VALUE!</v>
      </c>
      <c r="W139" s="62" t="e">
        <f t="shared" si="150"/>
        <v>#VALUE!</v>
      </c>
      <c r="X139" s="69"/>
      <c r="Y139" s="65"/>
      <c r="Z139" s="65"/>
      <c r="AA139" s="66"/>
      <c r="AB139" s="66"/>
      <c r="AC139" s="66"/>
      <c r="AD139" s="66"/>
      <c r="AE139" s="66"/>
      <c r="AF139" s="66"/>
      <c r="AG139" s="67">
        <f>VLOOKUP(A139, АСВ!$A$2:$C$48, 2, FALSE)</f>
        <v>42034</v>
      </c>
      <c r="AH139" s="67">
        <f>VLOOKUP(A139, АСВ!$A$2:$C$48, 3, FALSE)</f>
        <v>43643</v>
      </c>
      <c r="AI139" s="66">
        <f t="shared" si="3"/>
        <v>1</v>
      </c>
    </row>
    <row r="140" spans="1:35">
      <c r="A140" s="99" t="s">
        <v>246</v>
      </c>
      <c r="B140" s="100">
        <v>42993</v>
      </c>
      <c r="C140" s="99"/>
      <c r="D140" s="101"/>
      <c r="E140" s="102" t="e">
        <f t="shared" si="0"/>
        <v>#VALUE!</v>
      </c>
      <c r="F140" s="101"/>
      <c r="G140" s="101"/>
      <c r="H140" s="101"/>
      <c r="I140" s="101"/>
      <c r="J140" s="77" t="e">
        <f t="shared" si="21"/>
        <v>#VALUE!</v>
      </c>
      <c r="K140" s="101"/>
      <c r="L140" s="101"/>
      <c r="M140" s="101"/>
      <c r="N140" s="101"/>
      <c r="O140" s="101"/>
      <c r="P140" s="101"/>
      <c r="Q140" s="101"/>
      <c r="R140" s="62" t="e">
        <f t="shared" ref="R140:W140" si="151">SUBSTITUTE((SUBSTITUTE(AA140, " ", "")), ",", ".")  * 1</f>
        <v>#VALUE!</v>
      </c>
      <c r="S140" s="62" t="e">
        <f t="shared" si="151"/>
        <v>#VALUE!</v>
      </c>
      <c r="T140" s="62" t="e">
        <f t="shared" si="151"/>
        <v>#VALUE!</v>
      </c>
      <c r="U140" s="62" t="e">
        <f t="shared" si="151"/>
        <v>#VALUE!</v>
      </c>
      <c r="V140" s="62" t="e">
        <f t="shared" si="151"/>
        <v>#VALUE!</v>
      </c>
      <c r="W140" s="62" t="e">
        <f t="shared" si="151"/>
        <v>#VALUE!</v>
      </c>
      <c r="X140" s="69"/>
      <c r="Y140" s="65"/>
      <c r="Z140" s="65"/>
      <c r="AA140" s="66"/>
      <c r="AB140" s="66"/>
      <c r="AC140" s="66"/>
      <c r="AD140" s="66"/>
      <c r="AE140" s="66"/>
      <c r="AF140" s="66"/>
      <c r="AG140" s="67">
        <f>VLOOKUP(A140, АСВ!$A$2:$C$48, 2, FALSE)</f>
        <v>42034</v>
      </c>
      <c r="AH140" s="67">
        <f>VLOOKUP(A140, АСВ!$A$2:$C$48, 3, FALSE)</f>
        <v>43643</v>
      </c>
      <c r="AI140" s="66">
        <f t="shared" si="3"/>
        <v>1</v>
      </c>
    </row>
    <row r="141" spans="1:35">
      <c r="A141" s="99" t="s">
        <v>246</v>
      </c>
      <c r="B141" s="100">
        <v>42726</v>
      </c>
      <c r="C141" s="99"/>
      <c r="D141" s="101"/>
      <c r="E141" s="102" t="e">
        <f t="shared" si="0"/>
        <v>#VALUE!</v>
      </c>
      <c r="F141" s="101"/>
      <c r="G141" s="101"/>
      <c r="H141" s="101"/>
      <c r="I141" s="101"/>
      <c r="J141" s="77" t="e">
        <f t="shared" si="21"/>
        <v>#VALUE!</v>
      </c>
      <c r="K141" s="101"/>
      <c r="L141" s="101"/>
      <c r="M141" s="101"/>
      <c r="N141" s="101"/>
      <c r="O141" s="101"/>
      <c r="P141" s="101"/>
      <c r="Q141" s="101"/>
      <c r="R141" s="62" t="e">
        <f t="shared" ref="R141:W141" si="152">SUBSTITUTE((SUBSTITUTE(AA141, " ", "")), ",", ".")  * 1</f>
        <v>#VALUE!</v>
      </c>
      <c r="S141" s="62" t="e">
        <f t="shared" si="152"/>
        <v>#VALUE!</v>
      </c>
      <c r="T141" s="62" t="e">
        <f t="shared" si="152"/>
        <v>#VALUE!</v>
      </c>
      <c r="U141" s="62" t="e">
        <f t="shared" si="152"/>
        <v>#VALUE!</v>
      </c>
      <c r="V141" s="62" t="e">
        <f t="shared" si="152"/>
        <v>#VALUE!</v>
      </c>
      <c r="W141" s="62" t="e">
        <f t="shared" si="152"/>
        <v>#VALUE!</v>
      </c>
      <c r="X141" s="69"/>
      <c r="Y141" s="65"/>
      <c r="Z141" s="65"/>
      <c r="AA141" s="66"/>
      <c r="AB141" s="66"/>
      <c r="AC141" s="66"/>
      <c r="AD141" s="66"/>
      <c r="AE141" s="66"/>
      <c r="AF141" s="66"/>
      <c r="AG141" s="67">
        <f>VLOOKUP(A141, АСВ!$A$2:$C$48, 2, FALSE)</f>
        <v>42034</v>
      </c>
      <c r="AH141" s="67">
        <f>VLOOKUP(A141, АСВ!$A$2:$C$48, 3, FALSE)</f>
        <v>43643</v>
      </c>
      <c r="AI141" s="66">
        <f t="shared" si="3"/>
        <v>1</v>
      </c>
    </row>
    <row r="142" spans="1:35">
      <c r="A142" s="99" t="s">
        <v>246</v>
      </c>
      <c r="B142" s="100">
        <v>42472</v>
      </c>
      <c r="C142" s="99"/>
      <c r="D142" s="101"/>
      <c r="E142" s="102" t="e">
        <f t="shared" si="0"/>
        <v>#VALUE!</v>
      </c>
      <c r="F142" s="101"/>
      <c r="G142" s="101"/>
      <c r="H142" s="101"/>
      <c r="I142" s="101"/>
      <c r="J142" s="77" t="e">
        <f t="shared" si="21"/>
        <v>#VALUE!</v>
      </c>
      <c r="K142" s="101"/>
      <c r="L142" s="101"/>
      <c r="M142" s="101"/>
      <c r="N142" s="101"/>
      <c r="O142" s="101"/>
      <c r="P142" s="101"/>
      <c r="Q142" s="101"/>
      <c r="R142" s="62" t="e">
        <f t="shared" ref="R142:W142" si="153">SUBSTITUTE((SUBSTITUTE(AA142, " ", "")), ",", ".")  * 1</f>
        <v>#VALUE!</v>
      </c>
      <c r="S142" s="62" t="e">
        <f t="shared" si="153"/>
        <v>#VALUE!</v>
      </c>
      <c r="T142" s="62" t="e">
        <f t="shared" si="153"/>
        <v>#VALUE!</v>
      </c>
      <c r="U142" s="62" t="e">
        <f t="shared" si="153"/>
        <v>#VALUE!</v>
      </c>
      <c r="V142" s="62" t="e">
        <f t="shared" si="153"/>
        <v>#VALUE!</v>
      </c>
      <c r="W142" s="62" t="e">
        <f t="shared" si="153"/>
        <v>#VALUE!</v>
      </c>
      <c r="X142" s="69"/>
      <c r="Y142" s="65"/>
      <c r="Z142" s="65"/>
      <c r="AA142" s="66"/>
      <c r="AB142" s="66"/>
      <c r="AC142" s="66"/>
      <c r="AD142" s="66"/>
      <c r="AE142" s="66"/>
      <c r="AF142" s="66"/>
      <c r="AG142" s="67">
        <f>VLOOKUP(A142, АСВ!$A$2:$C$48, 2, FALSE)</f>
        <v>42034</v>
      </c>
      <c r="AH142" s="67">
        <f>VLOOKUP(A142, АСВ!$A$2:$C$48, 3, FALSE)</f>
        <v>43643</v>
      </c>
      <c r="AI142" s="66">
        <f t="shared" si="3"/>
        <v>1</v>
      </c>
    </row>
    <row r="143" spans="1:35">
      <c r="A143" s="99" t="s">
        <v>246</v>
      </c>
      <c r="B143" s="100">
        <v>41984</v>
      </c>
      <c r="C143" s="99"/>
      <c r="D143" s="101"/>
      <c r="E143" s="102" t="e">
        <f t="shared" si="0"/>
        <v>#VALUE!</v>
      </c>
      <c r="F143" s="101"/>
      <c r="G143" s="101"/>
      <c r="H143" s="101"/>
      <c r="I143" s="101"/>
      <c r="J143" s="77" t="e">
        <f t="shared" si="21"/>
        <v>#VALUE!</v>
      </c>
      <c r="K143" s="101"/>
      <c r="L143" s="101"/>
      <c r="M143" s="101"/>
      <c r="N143" s="101"/>
      <c r="O143" s="101"/>
      <c r="P143" s="101"/>
      <c r="Q143" s="101"/>
      <c r="R143" s="62" t="e">
        <f t="shared" ref="R143:W143" si="154">SUBSTITUTE((SUBSTITUTE(AA143, " ", "")), ",", ".")  * 1</f>
        <v>#VALUE!</v>
      </c>
      <c r="S143" s="62" t="e">
        <f t="shared" si="154"/>
        <v>#VALUE!</v>
      </c>
      <c r="T143" s="62" t="e">
        <f t="shared" si="154"/>
        <v>#VALUE!</v>
      </c>
      <c r="U143" s="62" t="e">
        <f t="shared" si="154"/>
        <v>#VALUE!</v>
      </c>
      <c r="V143" s="62" t="e">
        <f t="shared" si="154"/>
        <v>#VALUE!</v>
      </c>
      <c r="W143" s="62" t="e">
        <f t="shared" si="154"/>
        <v>#VALUE!</v>
      </c>
      <c r="X143" s="69"/>
      <c r="Y143" s="65"/>
      <c r="Z143" s="65"/>
      <c r="AA143" s="66"/>
      <c r="AB143" s="66"/>
      <c r="AC143" s="66"/>
      <c r="AD143" s="66"/>
      <c r="AE143" s="66"/>
      <c r="AF143" s="66"/>
      <c r="AG143" s="67">
        <f>VLOOKUP(A143, АСВ!$A$2:$C$48, 2, FALSE)</f>
        <v>42034</v>
      </c>
      <c r="AH143" s="67">
        <f>VLOOKUP(A143, АСВ!$A$2:$C$48, 3, FALSE)</f>
        <v>43643</v>
      </c>
      <c r="AI143" s="66">
        <f t="shared" si="3"/>
        <v>0</v>
      </c>
    </row>
    <row r="144" spans="1:35">
      <c r="A144" s="99" t="s">
        <v>246</v>
      </c>
      <c r="B144" s="100">
        <v>41586</v>
      </c>
      <c r="C144" s="99"/>
      <c r="D144" s="101"/>
      <c r="E144" s="102" t="e">
        <f t="shared" si="0"/>
        <v>#VALUE!</v>
      </c>
      <c r="F144" s="101"/>
      <c r="G144" s="101"/>
      <c r="H144" s="101"/>
      <c r="I144" s="101"/>
      <c r="J144" s="77" t="e">
        <f t="shared" si="21"/>
        <v>#VALUE!</v>
      </c>
      <c r="K144" s="101"/>
      <c r="L144" s="101"/>
      <c r="M144" s="101"/>
      <c r="N144" s="101"/>
      <c r="O144" s="101"/>
      <c r="P144" s="101"/>
      <c r="Q144" s="101"/>
      <c r="R144" s="62" t="e">
        <f t="shared" ref="R144:W144" si="155">SUBSTITUTE((SUBSTITUTE(AA144, " ", "")), ",", ".")  * 1</f>
        <v>#VALUE!</v>
      </c>
      <c r="S144" s="62" t="e">
        <f t="shared" si="155"/>
        <v>#VALUE!</v>
      </c>
      <c r="T144" s="62" t="e">
        <f t="shared" si="155"/>
        <v>#VALUE!</v>
      </c>
      <c r="U144" s="62" t="e">
        <f t="shared" si="155"/>
        <v>#VALUE!</v>
      </c>
      <c r="V144" s="62" t="e">
        <f t="shared" si="155"/>
        <v>#VALUE!</v>
      </c>
      <c r="W144" s="62" t="e">
        <f t="shared" si="155"/>
        <v>#VALUE!</v>
      </c>
      <c r="X144" s="69"/>
      <c r="Y144" s="65"/>
      <c r="Z144" s="65"/>
      <c r="AA144" s="66"/>
      <c r="AB144" s="66"/>
      <c r="AC144" s="66"/>
      <c r="AD144" s="66"/>
      <c r="AE144" s="66"/>
      <c r="AF144" s="66"/>
      <c r="AG144" s="67">
        <f>VLOOKUP(A144, АСВ!$A$2:$C$48, 2, FALSE)</f>
        <v>42034</v>
      </c>
      <c r="AH144" s="67">
        <f>VLOOKUP(A144, АСВ!$A$2:$C$48, 3, FALSE)</f>
        <v>43643</v>
      </c>
      <c r="AI144" s="66">
        <f t="shared" si="3"/>
        <v>0</v>
      </c>
    </row>
    <row r="145" spans="1:35">
      <c r="A145" s="99" t="s">
        <v>246</v>
      </c>
      <c r="B145" s="100">
        <v>41180</v>
      </c>
      <c r="C145" s="99"/>
      <c r="D145" s="101"/>
      <c r="E145" s="102" t="e">
        <f t="shared" si="0"/>
        <v>#VALUE!</v>
      </c>
      <c r="F145" s="101"/>
      <c r="G145" s="101"/>
      <c r="H145" s="101"/>
      <c r="I145" s="101"/>
      <c r="J145" s="77" t="e">
        <f t="shared" si="21"/>
        <v>#VALUE!</v>
      </c>
      <c r="K145" s="101"/>
      <c r="L145" s="101"/>
      <c r="M145" s="101"/>
      <c r="N145" s="101"/>
      <c r="O145" s="101"/>
      <c r="P145" s="101"/>
      <c r="Q145" s="101"/>
      <c r="R145" s="62" t="e">
        <f t="shared" ref="R145:W145" si="156">SUBSTITUTE((SUBSTITUTE(AA145, " ", "")), ",", ".")  * 1</f>
        <v>#VALUE!</v>
      </c>
      <c r="S145" s="62" t="e">
        <f t="shared" si="156"/>
        <v>#VALUE!</v>
      </c>
      <c r="T145" s="62" t="e">
        <f t="shared" si="156"/>
        <v>#VALUE!</v>
      </c>
      <c r="U145" s="62" t="e">
        <f t="shared" si="156"/>
        <v>#VALUE!</v>
      </c>
      <c r="V145" s="62" t="e">
        <f t="shared" si="156"/>
        <v>#VALUE!</v>
      </c>
      <c r="W145" s="62" t="e">
        <f t="shared" si="156"/>
        <v>#VALUE!</v>
      </c>
      <c r="X145" s="69"/>
      <c r="Y145" s="65"/>
      <c r="Z145" s="65"/>
      <c r="AA145" s="66"/>
      <c r="AB145" s="66"/>
      <c r="AC145" s="66"/>
      <c r="AD145" s="66"/>
      <c r="AE145" s="66"/>
      <c r="AF145" s="66"/>
      <c r="AG145" s="67">
        <f>VLOOKUP(A145, АСВ!$A$2:$C$48, 2, FALSE)</f>
        <v>42034</v>
      </c>
      <c r="AH145" s="67">
        <f>VLOOKUP(A145, АСВ!$A$2:$C$48, 3, FALSE)</f>
        <v>43643</v>
      </c>
      <c r="AI145" s="66">
        <f t="shared" si="3"/>
        <v>0</v>
      </c>
    </row>
    <row r="146" spans="1:35">
      <c r="A146" s="99" t="s">
        <v>246</v>
      </c>
      <c r="B146" s="100">
        <v>40843</v>
      </c>
      <c r="C146" s="99"/>
      <c r="D146" s="101"/>
      <c r="E146" s="102" t="e">
        <f t="shared" si="0"/>
        <v>#VALUE!</v>
      </c>
      <c r="F146" s="101"/>
      <c r="G146" s="101"/>
      <c r="H146" s="101"/>
      <c r="I146" s="101"/>
      <c r="J146" s="77" t="e">
        <f t="shared" si="21"/>
        <v>#VALUE!</v>
      </c>
      <c r="K146" s="101"/>
      <c r="L146" s="101"/>
      <c r="M146" s="101"/>
      <c r="N146" s="101"/>
      <c r="O146" s="101"/>
      <c r="P146" s="101"/>
      <c r="Q146" s="101"/>
      <c r="R146" s="62" t="e">
        <f t="shared" ref="R146:W146" si="157">SUBSTITUTE((SUBSTITUTE(AA146, " ", "")), ",", ".")  * 1</f>
        <v>#VALUE!</v>
      </c>
      <c r="S146" s="62" t="e">
        <f t="shared" si="157"/>
        <v>#VALUE!</v>
      </c>
      <c r="T146" s="62" t="e">
        <f t="shared" si="157"/>
        <v>#VALUE!</v>
      </c>
      <c r="U146" s="62" t="e">
        <f t="shared" si="157"/>
        <v>#VALUE!</v>
      </c>
      <c r="V146" s="62" t="e">
        <f t="shared" si="157"/>
        <v>#VALUE!</v>
      </c>
      <c r="W146" s="62" t="e">
        <f t="shared" si="157"/>
        <v>#VALUE!</v>
      </c>
      <c r="X146" s="69"/>
      <c r="Y146" s="65"/>
      <c r="Z146" s="65"/>
      <c r="AA146" s="66"/>
      <c r="AB146" s="66"/>
      <c r="AC146" s="66"/>
      <c r="AD146" s="66"/>
      <c r="AE146" s="66"/>
      <c r="AF146" s="66"/>
      <c r="AG146" s="67">
        <f>VLOOKUP(A146, АСВ!$A$2:$C$48, 2, FALSE)</f>
        <v>42034</v>
      </c>
      <c r="AH146" s="67">
        <f>VLOOKUP(A146, АСВ!$A$2:$C$48, 3, FALSE)</f>
        <v>43643</v>
      </c>
      <c r="AI146" s="66">
        <f t="shared" si="3"/>
        <v>0</v>
      </c>
    </row>
    <row r="147" spans="1:35">
      <c r="A147" s="99" t="s">
        <v>246</v>
      </c>
      <c r="B147" s="100">
        <v>40834</v>
      </c>
      <c r="C147" s="99"/>
      <c r="D147" s="101"/>
      <c r="E147" s="102" t="e">
        <f t="shared" si="0"/>
        <v>#VALUE!</v>
      </c>
      <c r="F147" s="101"/>
      <c r="G147" s="101"/>
      <c r="H147" s="101"/>
      <c r="I147" s="101"/>
      <c r="J147" s="77" t="e">
        <f t="shared" si="21"/>
        <v>#VALUE!</v>
      </c>
      <c r="K147" s="101"/>
      <c r="L147" s="101"/>
      <c r="M147" s="101"/>
      <c r="N147" s="101"/>
      <c r="O147" s="101"/>
      <c r="P147" s="101"/>
      <c r="Q147" s="101"/>
      <c r="R147" s="62" t="e">
        <f t="shared" ref="R147:W147" si="158">SUBSTITUTE((SUBSTITUTE(AA147, " ", "")), ",", ".")  * 1</f>
        <v>#VALUE!</v>
      </c>
      <c r="S147" s="62" t="e">
        <f t="shared" si="158"/>
        <v>#VALUE!</v>
      </c>
      <c r="T147" s="62" t="e">
        <f t="shared" si="158"/>
        <v>#VALUE!</v>
      </c>
      <c r="U147" s="62" t="e">
        <f t="shared" si="158"/>
        <v>#VALUE!</v>
      </c>
      <c r="V147" s="62" t="e">
        <f t="shared" si="158"/>
        <v>#VALUE!</v>
      </c>
      <c r="W147" s="62" t="e">
        <f t="shared" si="158"/>
        <v>#VALUE!</v>
      </c>
      <c r="X147" s="69"/>
      <c r="Y147" s="65"/>
      <c r="Z147" s="65"/>
      <c r="AA147" s="66"/>
      <c r="AB147" s="66"/>
      <c r="AC147" s="66"/>
      <c r="AD147" s="66"/>
      <c r="AE147" s="66"/>
      <c r="AF147" s="66"/>
      <c r="AG147" s="67">
        <f>VLOOKUP(A147, АСВ!$A$2:$C$48, 2, FALSE)</f>
        <v>42034</v>
      </c>
      <c r="AH147" s="67">
        <f>VLOOKUP(A147, АСВ!$A$2:$C$48, 3, FALSE)</f>
        <v>43643</v>
      </c>
      <c r="AI147" s="66">
        <f t="shared" si="3"/>
        <v>0</v>
      </c>
    </row>
    <row r="148" spans="1:35">
      <c r="A148" s="99" t="s">
        <v>246</v>
      </c>
      <c r="B148" s="100">
        <v>40731</v>
      </c>
      <c r="C148" s="99"/>
      <c r="D148" s="101"/>
      <c r="E148" s="102" t="e">
        <f t="shared" si="0"/>
        <v>#VALUE!</v>
      </c>
      <c r="F148" s="101"/>
      <c r="G148" s="101"/>
      <c r="H148" s="101"/>
      <c r="I148" s="101"/>
      <c r="J148" s="77" t="e">
        <f t="shared" si="21"/>
        <v>#VALUE!</v>
      </c>
      <c r="K148" s="101"/>
      <c r="L148" s="101"/>
      <c r="M148" s="101"/>
      <c r="N148" s="101"/>
      <c r="O148" s="101"/>
      <c r="P148" s="101"/>
      <c r="Q148" s="101"/>
      <c r="R148" s="62" t="e">
        <f t="shared" ref="R148:W148" si="159">SUBSTITUTE((SUBSTITUTE(AA148, " ", "")), ",", ".")  * 1</f>
        <v>#VALUE!</v>
      </c>
      <c r="S148" s="62" t="e">
        <f t="shared" si="159"/>
        <v>#VALUE!</v>
      </c>
      <c r="T148" s="62" t="e">
        <f t="shared" si="159"/>
        <v>#VALUE!</v>
      </c>
      <c r="U148" s="62" t="e">
        <f t="shared" si="159"/>
        <v>#VALUE!</v>
      </c>
      <c r="V148" s="62" t="e">
        <f t="shared" si="159"/>
        <v>#VALUE!</v>
      </c>
      <c r="W148" s="62" t="e">
        <f t="shared" si="159"/>
        <v>#VALUE!</v>
      </c>
      <c r="X148" s="69"/>
      <c r="Y148" s="65"/>
      <c r="Z148" s="65"/>
      <c r="AA148" s="66"/>
      <c r="AB148" s="66"/>
      <c r="AC148" s="66"/>
      <c r="AD148" s="66"/>
      <c r="AE148" s="66"/>
      <c r="AF148" s="66"/>
      <c r="AG148" s="67">
        <f>VLOOKUP(A148, АСВ!$A$2:$C$48, 2, FALSE)</f>
        <v>42034</v>
      </c>
      <c r="AH148" s="67">
        <f>VLOOKUP(A148, АСВ!$A$2:$C$48, 3, FALSE)</f>
        <v>43643</v>
      </c>
      <c r="AI148" s="66">
        <f t="shared" si="3"/>
        <v>0</v>
      </c>
    </row>
    <row r="149" spans="1:35">
      <c r="A149" s="99" t="s">
        <v>246</v>
      </c>
      <c r="B149" s="100">
        <v>40246</v>
      </c>
      <c r="C149" s="99"/>
      <c r="D149" s="101"/>
      <c r="E149" s="102" t="e">
        <f t="shared" si="0"/>
        <v>#VALUE!</v>
      </c>
      <c r="F149" s="101"/>
      <c r="G149" s="101"/>
      <c r="H149" s="101"/>
      <c r="I149" s="101"/>
      <c r="J149" s="77" t="e">
        <f t="shared" si="21"/>
        <v>#VALUE!</v>
      </c>
      <c r="K149" s="101"/>
      <c r="L149" s="101"/>
      <c r="M149" s="101"/>
      <c r="N149" s="101"/>
      <c r="O149" s="101"/>
      <c r="P149" s="101"/>
      <c r="Q149" s="101"/>
      <c r="R149" s="62" t="e">
        <f t="shared" ref="R149:W149" si="160">SUBSTITUTE((SUBSTITUTE(AA149, " ", "")), ",", ".")  * 1</f>
        <v>#VALUE!</v>
      </c>
      <c r="S149" s="62" t="e">
        <f t="shared" si="160"/>
        <v>#VALUE!</v>
      </c>
      <c r="T149" s="62" t="e">
        <f t="shared" si="160"/>
        <v>#VALUE!</v>
      </c>
      <c r="U149" s="62" t="e">
        <f t="shared" si="160"/>
        <v>#VALUE!</v>
      </c>
      <c r="V149" s="62" t="e">
        <f t="shared" si="160"/>
        <v>#VALUE!</v>
      </c>
      <c r="W149" s="62" t="e">
        <f t="shared" si="160"/>
        <v>#VALUE!</v>
      </c>
      <c r="X149" s="69"/>
      <c r="Y149" s="65"/>
      <c r="Z149" s="65"/>
      <c r="AA149" s="66"/>
      <c r="AB149" s="66"/>
      <c r="AC149" s="66"/>
      <c r="AD149" s="66"/>
      <c r="AE149" s="66"/>
      <c r="AF149" s="66"/>
      <c r="AG149" s="67">
        <f>VLOOKUP(A149, АСВ!$A$2:$C$48, 2, FALSE)</f>
        <v>42034</v>
      </c>
      <c r="AH149" s="67">
        <f>VLOOKUP(A149, АСВ!$A$2:$C$48, 3, FALSE)</f>
        <v>43643</v>
      </c>
      <c r="AI149" s="66">
        <f t="shared" si="3"/>
        <v>0</v>
      </c>
    </row>
    <row r="150" spans="1:35">
      <c r="A150" s="99" t="s">
        <v>246</v>
      </c>
      <c r="B150" s="100">
        <v>39768</v>
      </c>
      <c r="C150" s="99"/>
      <c r="D150" s="101"/>
      <c r="E150" s="102" t="e">
        <f t="shared" si="0"/>
        <v>#VALUE!</v>
      </c>
      <c r="F150" s="101"/>
      <c r="G150" s="101"/>
      <c r="H150" s="101"/>
      <c r="I150" s="101"/>
      <c r="J150" s="77" t="e">
        <f t="shared" si="21"/>
        <v>#VALUE!</v>
      </c>
      <c r="K150" s="101"/>
      <c r="L150" s="101"/>
      <c r="M150" s="101"/>
      <c r="N150" s="101"/>
      <c r="O150" s="101"/>
      <c r="P150" s="101"/>
      <c r="Q150" s="101"/>
      <c r="R150" s="62" t="e">
        <f t="shared" ref="R150:W150" si="161">SUBSTITUTE((SUBSTITUTE(AA150, " ", "")), ",", ".")  * 1</f>
        <v>#VALUE!</v>
      </c>
      <c r="S150" s="62" t="e">
        <f t="shared" si="161"/>
        <v>#VALUE!</v>
      </c>
      <c r="T150" s="62" t="e">
        <f t="shared" si="161"/>
        <v>#VALUE!</v>
      </c>
      <c r="U150" s="62" t="e">
        <f t="shared" si="161"/>
        <v>#VALUE!</v>
      </c>
      <c r="V150" s="62" t="e">
        <f t="shared" si="161"/>
        <v>#VALUE!</v>
      </c>
      <c r="W150" s="62" t="e">
        <f t="shared" si="161"/>
        <v>#VALUE!</v>
      </c>
      <c r="X150" s="69"/>
      <c r="Y150" s="65"/>
      <c r="Z150" s="65"/>
      <c r="AA150" s="66"/>
      <c r="AB150" s="66"/>
      <c r="AC150" s="66"/>
      <c r="AD150" s="66"/>
      <c r="AE150" s="66"/>
      <c r="AF150" s="66"/>
      <c r="AG150" s="67">
        <f>VLOOKUP(A150, АСВ!$A$2:$C$48, 2, FALSE)</f>
        <v>42034</v>
      </c>
      <c r="AH150" s="67">
        <f>VLOOKUP(A150, АСВ!$A$2:$C$48, 3, FALSE)</f>
        <v>43643</v>
      </c>
      <c r="AI150" s="66">
        <f t="shared" si="3"/>
        <v>0</v>
      </c>
    </row>
    <row r="151" spans="1:35">
      <c r="A151" s="99" t="s">
        <v>247</v>
      </c>
      <c r="B151" s="100">
        <v>40329</v>
      </c>
      <c r="C151" s="99"/>
      <c r="D151" s="101"/>
      <c r="E151" s="102" t="e">
        <f t="shared" si="0"/>
        <v>#VALUE!</v>
      </c>
      <c r="F151" s="101"/>
      <c r="G151" s="101"/>
      <c r="H151" s="101"/>
      <c r="I151" s="101"/>
      <c r="J151" s="77" t="e">
        <f t="shared" si="21"/>
        <v>#VALUE!</v>
      </c>
      <c r="K151" s="101"/>
      <c r="L151" s="101"/>
      <c r="M151" s="101"/>
      <c r="N151" s="101"/>
      <c r="O151" s="101"/>
      <c r="P151" s="101"/>
      <c r="Q151" s="101"/>
      <c r="R151" s="62" t="e">
        <f t="shared" ref="R151:W151" si="162">SUBSTITUTE((SUBSTITUTE(AA151, " ", "")), ",", ".")  * 1</f>
        <v>#VALUE!</v>
      </c>
      <c r="S151" s="62" t="e">
        <f t="shared" si="162"/>
        <v>#VALUE!</v>
      </c>
      <c r="T151" s="62" t="e">
        <f t="shared" si="162"/>
        <v>#VALUE!</v>
      </c>
      <c r="U151" s="62" t="e">
        <f t="shared" si="162"/>
        <v>#VALUE!</v>
      </c>
      <c r="V151" s="62" t="e">
        <f t="shared" si="162"/>
        <v>#VALUE!</v>
      </c>
      <c r="W151" s="62" t="e">
        <f t="shared" si="162"/>
        <v>#VALUE!</v>
      </c>
      <c r="X151" s="69"/>
      <c r="Y151" s="65"/>
      <c r="Z151" s="65"/>
      <c r="AA151" s="66"/>
      <c r="AB151" s="66"/>
      <c r="AC151" s="66"/>
      <c r="AD151" s="66"/>
      <c r="AE151" s="66"/>
      <c r="AF151" s="66"/>
      <c r="AG151" s="66" t="e">
        <f>VLOOKUP(A151, АСВ!$A$2:$C$48, 2, FALSE)</f>
        <v>#N/A</v>
      </c>
      <c r="AH151" s="66" t="e">
        <f>VLOOKUP(A151, АСВ!$A$2:$C$48, 3, FALSE)</f>
        <v>#N/A</v>
      </c>
      <c r="AI151" s="66" t="e">
        <f t="shared" si="3"/>
        <v>#N/A</v>
      </c>
    </row>
    <row r="152" spans="1:35">
      <c r="A152" s="99" t="s">
        <v>247</v>
      </c>
      <c r="B152" s="100">
        <v>39768</v>
      </c>
      <c r="C152" s="99"/>
      <c r="D152" s="101"/>
      <c r="E152" s="102" t="e">
        <f t="shared" si="0"/>
        <v>#VALUE!</v>
      </c>
      <c r="F152" s="101"/>
      <c r="G152" s="101"/>
      <c r="H152" s="101"/>
      <c r="I152" s="101"/>
      <c r="J152" s="77" t="e">
        <f t="shared" si="21"/>
        <v>#VALUE!</v>
      </c>
      <c r="K152" s="101"/>
      <c r="L152" s="101"/>
      <c r="M152" s="101"/>
      <c r="N152" s="101"/>
      <c r="O152" s="101"/>
      <c r="P152" s="101"/>
      <c r="Q152" s="101"/>
      <c r="R152" s="62" t="e">
        <f t="shared" ref="R152:W152" si="163">SUBSTITUTE((SUBSTITUTE(AA152, " ", "")), ",", ".")  * 1</f>
        <v>#VALUE!</v>
      </c>
      <c r="S152" s="62" t="e">
        <f t="shared" si="163"/>
        <v>#VALUE!</v>
      </c>
      <c r="T152" s="62" t="e">
        <f t="shared" si="163"/>
        <v>#VALUE!</v>
      </c>
      <c r="U152" s="62" t="e">
        <f t="shared" si="163"/>
        <v>#VALUE!</v>
      </c>
      <c r="V152" s="62" t="e">
        <f t="shared" si="163"/>
        <v>#VALUE!</v>
      </c>
      <c r="W152" s="62" t="e">
        <f t="shared" si="163"/>
        <v>#VALUE!</v>
      </c>
      <c r="X152" s="69"/>
      <c r="Y152" s="65"/>
      <c r="Z152" s="65"/>
      <c r="AA152" s="66"/>
      <c r="AB152" s="66"/>
      <c r="AC152" s="66"/>
      <c r="AD152" s="66"/>
      <c r="AE152" s="66"/>
      <c r="AF152" s="66"/>
      <c r="AG152" s="66" t="e">
        <f>VLOOKUP(A152, АСВ!$A$2:$C$48, 2, FALSE)</f>
        <v>#N/A</v>
      </c>
      <c r="AH152" s="66" t="e">
        <f>VLOOKUP(A152, АСВ!$A$2:$C$48, 3, FALSE)</f>
        <v>#N/A</v>
      </c>
      <c r="AI152" s="66" t="e">
        <f t="shared" si="3"/>
        <v>#N/A</v>
      </c>
    </row>
    <row r="153" spans="1:35">
      <c r="A153" s="36" t="s">
        <v>148</v>
      </c>
      <c r="B153" s="58">
        <v>42934</v>
      </c>
      <c r="C153" s="36"/>
      <c r="D153" s="53">
        <v>55364</v>
      </c>
      <c r="E153" s="60" t="e">
        <f t="shared" si="0"/>
        <v>#VALUE!</v>
      </c>
      <c r="F153" s="53">
        <v>5956636</v>
      </c>
      <c r="G153" s="76" t="s">
        <v>650</v>
      </c>
      <c r="H153" s="76">
        <v>631</v>
      </c>
      <c r="I153" s="75" t="s">
        <v>651</v>
      </c>
      <c r="J153" s="77">
        <f t="shared" si="21"/>
        <v>5378672</v>
      </c>
      <c r="K153" s="75" t="s">
        <v>652</v>
      </c>
      <c r="L153" s="76" t="s">
        <v>653</v>
      </c>
      <c r="M153" s="53" t="s">
        <v>654</v>
      </c>
      <c r="N153" s="76" t="s">
        <v>655</v>
      </c>
      <c r="O153" s="76" t="s">
        <v>656</v>
      </c>
      <c r="P153" s="76" t="s">
        <v>657</v>
      </c>
      <c r="Q153" s="76" t="s">
        <v>658</v>
      </c>
      <c r="R153" s="62">
        <f t="shared" ref="R153:W153" si="164">SUBSTITUTE((SUBSTITUTE(AA153, " ", "")), ",", ".")  * 1</f>
        <v>4729314</v>
      </c>
      <c r="S153" s="62" t="e">
        <f t="shared" si="164"/>
        <v>#VALUE!</v>
      </c>
      <c r="T153" s="62" t="e">
        <f t="shared" si="164"/>
        <v>#VALUE!</v>
      </c>
      <c r="U153" s="62" t="e">
        <f t="shared" si="164"/>
        <v>#VALUE!</v>
      </c>
      <c r="V153" s="62" t="e">
        <f t="shared" si="164"/>
        <v>#VALUE!</v>
      </c>
      <c r="W153" s="62" t="e">
        <f t="shared" si="164"/>
        <v>#VALUE!</v>
      </c>
      <c r="X153" s="83" t="s">
        <v>659</v>
      </c>
      <c r="Y153" s="65"/>
      <c r="Z153" s="65"/>
      <c r="AA153" s="78" t="s">
        <v>660</v>
      </c>
      <c r="AB153" s="66"/>
      <c r="AC153" s="66"/>
      <c r="AD153" s="66"/>
      <c r="AE153" s="66"/>
      <c r="AF153" s="66"/>
      <c r="AG153" s="67">
        <f>VLOOKUP(A153, АСВ!$A$2:$C$48, 2, FALSE)</f>
        <v>42538</v>
      </c>
      <c r="AH153" s="68">
        <f>VLOOKUP(A153, АСВ!$A$2:$C$48, 3, FALSE)</f>
        <v>69931</v>
      </c>
      <c r="AI153" s="66">
        <f t="shared" si="3"/>
        <v>1</v>
      </c>
    </row>
    <row r="154" spans="1:35">
      <c r="A154" s="36" t="s">
        <v>148</v>
      </c>
      <c r="B154" s="58">
        <v>42934</v>
      </c>
      <c r="C154" s="36"/>
      <c r="D154" s="53">
        <v>0</v>
      </c>
      <c r="E154" s="60" t="e">
        <f t="shared" si="0"/>
        <v>#VALUE!</v>
      </c>
      <c r="F154" s="53">
        <v>0</v>
      </c>
      <c r="G154" s="53">
        <v>0</v>
      </c>
      <c r="H154" s="53">
        <v>0</v>
      </c>
      <c r="I154" s="53">
        <v>0</v>
      </c>
      <c r="J154" s="77">
        <f t="shared" si="21"/>
        <v>0</v>
      </c>
      <c r="K154" s="53">
        <v>0</v>
      </c>
      <c r="L154" s="53">
        <v>0</v>
      </c>
      <c r="M154" s="53">
        <v>0</v>
      </c>
      <c r="N154" s="53">
        <v>0</v>
      </c>
      <c r="O154" s="53">
        <v>0</v>
      </c>
      <c r="P154" s="53">
        <v>0</v>
      </c>
      <c r="Q154" s="53">
        <v>0</v>
      </c>
      <c r="R154" s="62" t="e">
        <f t="shared" ref="R154:W154" si="165">SUBSTITUTE((SUBSTITUTE(AA154, " ", "")), ",", ".")  * 1</f>
        <v>#VALUE!</v>
      </c>
      <c r="S154" s="62" t="e">
        <f t="shared" si="165"/>
        <v>#VALUE!</v>
      </c>
      <c r="T154" s="62" t="e">
        <f t="shared" si="165"/>
        <v>#VALUE!</v>
      </c>
      <c r="U154" s="62" t="e">
        <f t="shared" si="165"/>
        <v>#VALUE!</v>
      </c>
      <c r="V154" s="62" t="e">
        <f t="shared" si="165"/>
        <v>#VALUE!</v>
      </c>
      <c r="W154" s="62" t="e">
        <f t="shared" si="165"/>
        <v>#VALUE!</v>
      </c>
      <c r="X154" s="69"/>
      <c r="Y154" s="65"/>
      <c r="Z154" s="65"/>
      <c r="AA154" s="66"/>
      <c r="AB154" s="66"/>
      <c r="AC154" s="66"/>
      <c r="AD154" s="66"/>
      <c r="AE154" s="66"/>
      <c r="AF154" s="66"/>
      <c r="AG154" s="67">
        <f>VLOOKUP(A154, АСВ!$A$2:$C$48, 2, FALSE)</f>
        <v>42538</v>
      </c>
      <c r="AH154" s="68">
        <f>VLOOKUP(A154, АСВ!$A$2:$C$48, 3, FALSE)</f>
        <v>69931</v>
      </c>
      <c r="AI154" s="66">
        <f t="shared" si="3"/>
        <v>1</v>
      </c>
    </row>
    <row r="155" spans="1:35">
      <c r="A155" s="36" t="s">
        <v>148</v>
      </c>
      <c r="B155" s="58">
        <v>42607</v>
      </c>
      <c r="C155" s="36"/>
      <c r="D155" s="53">
        <v>307309</v>
      </c>
      <c r="E155" s="60" t="e">
        <f t="shared" si="0"/>
        <v>#VALUE!</v>
      </c>
      <c r="F155" s="53">
        <v>595698</v>
      </c>
      <c r="G155" s="53">
        <v>0</v>
      </c>
      <c r="H155" s="53">
        <v>66899</v>
      </c>
      <c r="I155" s="59" t="e">
        <f t="shared" ref="I155:I163" si="166">SUBSTITUTE((SUBSTITUTE(J155, " ", "")), ",", ".") + SUBSTITUTE((SUBSTITUTE(Y155, " ", "")), ",", ".") + SUBSTITUTE((SUBSTITUTE(Z155, " ", "")), ",", ".")</f>
        <v>#VALUE!</v>
      </c>
      <c r="J155" s="77" t="e">
        <f t="shared" si="21"/>
        <v>#VALUE!</v>
      </c>
      <c r="K155" s="53">
        <v>270514</v>
      </c>
      <c r="L155" s="53">
        <v>239962</v>
      </c>
      <c r="M155" s="53">
        <v>0</v>
      </c>
      <c r="N155" s="53">
        <v>0</v>
      </c>
      <c r="O155" s="53">
        <v>918233</v>
      </c>
      <c r="P155" s="53">
        <v>2667066</v>
      </c>
      <c r="Q155" s="62"/>
      <c r="R155" s="62">
        <f t="shared" ref="R155:W155" si="167">SUBSTITUTE((SUBSTITUTE(AA155, " ", "")), ",", ".")  * 1</f>
        <v>559423</v>
      </c>
      <c r="S155" s="62">
        <f t="shared" si="167"/>
        <v>2853117</v>
      </c>
      <c r="T155" s="62" t="e">
        <f t="shared" si="167"/>
        <v>#VALUE!</v>
      </c>
      <c r="U155" s="62" t="e">
        <f t="shared" si="167"/>
        <v>#VALUE!</v>
      </c>
      <c r="V155" s="62" t="e">
        <f t="shared" si="167"/>
        <v>#VALUE!</v>
      </c>
      <c r="W155" s="62" t="e">
        <f t="shared" si="167"/>
        <v>#VALUE!</v>
      </c>
      <c r="X155" s="83"/>
      <c r="Y155" s="55">
        <v>68954</v>
      </c>
      <c r="Z155" s="65"/>
      <c r="AA155" s="56">
        <v>559423</v>
      </c>
      <c r="AB155" s="56">
        <v>2853117</v>
      </c>
      <c r="AC155" s="66"/>
      <c r="AD155" s="66"/>
      <c r="AE155" s="66"/>
      <c r="AF155" s="66"/>
      <c r="AG155" s="67">
        <f>VLOOKUP(A155, АСВ!$A$2:$C$48, 2, FALSE)</f>
        <v>42538</v>
      </c>
      <c r="AH155" s="68">
        <f>VLOOKUP(A155, АСВ!$A$2:$C$48, 3, FALSE)</f>
        <v>69931</v>
      </c>
      <c r="AI155" s="66">
        <f t="shared" si="3"/>
        <v>1</v>
      </c>
    </row>
    <row r="156" spans="1:35">
      <c r="A156" s="36" t="s">
        <v>148</v>
      </c>
      <c r="B156" s="58">
        <v>42233</v>
      </c>
      <c r="C156" s="36"/>
      <c r="D156" s="53">
        <v>2382888</v>
      </c>
      <c r="E156" s="60" t="e">
        <f t="shared" si="0"/>
        <v>#VALUE!</v>
      </c>
      <c r="F156" s="53">
        <v>4140342</v>
      </c>
      <c r="G156" s="53">
        <v>0</v>
      </c>
      <c r="H156" s="53">
        <v>2997</v>
      </c>
      <c r="I156" s="59" t="e">
        <f t="shared" si="166"/>
        <v>#VALUE!</v>
      </c>
      <c r="J156" s="77" t="e">
        <f t="shared" si="21"/>
        <v>#VALUE!</v>
      </c>
      <c r="K156" s="53">
        <v>246808</v>
      </c>
      <c r="L156" s="53">
        <v>265046</v>
      </c>
      <c r="M156" s="53">
        <v>0</v>
      </c>
      <c r="N156" s="53">
        <v>0</v>
      </c>
      <c r="O156" s="53">
        <v>862759</v>
      </c>
      <c r="P156" s="53">
        <v>3024432</v>
      </c>
      <c r="Q156" s="62"/>
      <c r="R156" s="62">
        <f t="shared" ref="R156:W156" si="168">SUBSTITUTE((SUBSTITUTE(AA156, " ", "")), ",", ".")  * 1</f>
        <v>321787</v>
      </c>
      <c r="S156" s="62">
        <f t="shared" si="168"/>
        <v>1313793</v>
      </c>
      <c r="T156" s="62" t="e">
        <f t="shared" si="168"/>
        <v>#VALUE!</v>
      </c>
      <c r="U156" s="62" t="e">
        <f t="shared" si="168"/>
        <v>#VALUE!</v>
      </c>
      <c r="V156" s="62" t="e">
        <f t="shared" si="168"/>
        <v>#VALUE!</v>
      </c>
      <c r="W156" s="62" t="e">
        <f t="shared" si="168"/>
        <v>#VALUE!</v>
      </c>
      <c r="X156" s="69"/>
      <c r="Y156" s="55">
        <v>6343</v>
      </c>
      <c r="Z156" s="65"/>
      <c r="AA156" s="56">
        <v>321787</v>
      </c>
      <c r="AB156" s="56">
        <v>1313793</v>
      </c>
      <c r="AC156" s="66"/>
      <c r="AD156" s="66"/>
      <c r="AE156" s="66"/>
      <c r="AF156" s="66"/>
      <c r="AG156" s="67">
        <f>VLOOKUP(A156, АСВ!$A$2:$C$48, 2, FALSE)</f>
        <v>42538</v>
      </c>
      <c r="AH156" s="68">
        <f>VLOOKUP(A156, АСВ!$A$2:$C$48, 3, FALSE)</f>
        <v>69931</v>
      </c>
      <c r="AI156" s="66">
        <f t="shared" si="3"/>
        <v>0</v>
      </c>
    </row>
    <row r="157" spans="1:35">
      <c r="A157" s="99" t="s">
        <v>148</v>
      </c>
      <c r="B157" s="100">
        <v>41851</v>
      </c>
      <c r="C157" s="99"/>
      <c r="D157" s="101"/>
      <c r="E157" s="102" t="e">
        <f t="shared" si="0"/>
        <v>#VALUE!</v>
      </c>
      <c r="F157" s="101"/>
      <c r="G157" s="101"/>
      <c r="H157" s="101"/>
      <c r="I157" s="103" t="e">
        <f t="shared" si="166"/>
        <v>#VALUE!</v>
      </c>
      <c r="J157" s="77" t="e">
        <f t="shared" si="21"/>
        <v>#VALUE!</v>
      </c>
      <c r="K157" s="101"/>
      <c r="L157" s="101"/>
      <c r="M157" s="101"/>
      <c r="N157" s="101"/>
      <c r="O157" s="101"/>
      <c r="P157" s="101"/>
      <c r="Q157" s="101"/>
      <c r="R157" s="62" t="e">
        <f t="shared" ref="R157:W157" si="169">SUBSTITUTE((SUBSTITUTE(AA157, " ", "")), ",", ".")  * 1</f>
        <v>#VALUE!</v>
      </c>
      <c r="S157" s="62" t="e">
        <f t="shared" si="169"/>
        <v>#VALUE!</v>
      </c>
      <c r="T157" s="62" t="e">
        <f t="shared" si="169"/>
        <v>#VALUE!</v>
      </c>
      <c r="U157" s="62" t="e">
        <f t="shared" si="169"/>
        <v>#VALUE!</v>
      </c>
      <c r="V157" s="62" t="e">
        <f t="shared" si="169"/>
        <v>#VALUE!</v>
      </c>
      <c r="W157" s="62" t="e">
        <f t="shared" si="169"/>
        <v>#VALUE!</v>
      </c>
      <c r="X157" s="69"/>
      <c r="Y157" s="65"/>
      <c r="Z157" s="65"/>
      <c r="AA157" s="66"/>
      <c r="AB157" s="66"/>
      <c r="AC157" s="66"/>
      <c r="AD157" s="66"/>
      <c r="AE157" s="66"/>
      <c r="AF157" s="66"/>
      <c r="AG157" s="67">
        <f>VLOOKUP(A157, АСВ!$A$2:$C$48, 2, FALSE)</f>
        <v>42538</v>
      </c>
      <c r="AH157" s="68">
        <f>VLOOKUP(A157, АСВ!$A$2:$C$48, 3, FALSE)</f>
        <v>69931</v>
      </c>
      <c r="AI157" s="66">
        <f t="shared" si="3"/>
        <v>0</v>
      </c>
    </row>
    <row r="158" spans="1:35">
      <c r="A158" s="99" t="s">
        <v>148</v>
      </c>
      <c r="B158" s="100">
        <v>41472</v>
      </c>
      <c r="C158" s="99"/>
      <c r="D158" s="101"/>
      <c r="E158" s="102" t="e">
        <f t="shared" si="0"/>
        <v>#VALUE!</v>
      </c>
      <c r="F158" s="101"/>
      <c r="G158" s="101"/>
      <c r="H158" s="101"/>
      <c r="I158" s="103" t="e">
        <f t="shared" si="166"/>
        <v>#VALUE!</v>
      </c>
      <c r="J158" s="77" t="e">
        <f t="shared" si="21"/>
        <v>#VALUE!</v>
      </c>
      <c r="K158" s="101"/>
      <c r="L158" s="101"/>
      <c r="M158" s="101"/>
      <c r="N158" s="101"/>
      <c r="O158" s="101"/>
      <c r="P158" s="101"/>
      <c r="Q158" s="101"/>
      <c r="R158" s="62" t="e">
        <f t="shared" ref="R158:W158" si="170">SUBSTITUTE((SUBSTITUTE(AA158, " ", "")), ",", ".")  * 1</f>
        <v>#VALUE!</v>
      </c>
      <c r="S158" s="62" t="e">
        <f t="shared" si="170"/>
        <v>#VALUE!</v>
      </c>
      <c r="T158" s="62" t="e">
        <f t="shared" si="170"/>
        <v>#VALUE!</v>
      </c>
      <c r="U158" s="62" t="e">
        <f t="shared" si="170"/>
        <v>#VALUE!</v>
      </c>
      <c r="V158" s="62" t="e">
        <f t="shared" si="170"/>
        <v>#VALUE!</v>
      </c>
      <c r="W158" s="62" t="e">
        <f t="shared" si="170"/>
        <v>#VALUE!</v>
      </c>
      <c r="X158" s="69"/>
      <c r="Y158" s="65"/>
      <c r="Z158" s="65"/>
      <c r="AA158" s="66"/>
      <c r="AB158" s="66"/>
      <c r="AC158" s="66"/>
      <c r="AD158" s="66"/>
      <c r="AE158" s="66"/>
      <c r="AF158" s="66"/>
      <c r="AG158" s="67">
        <f>VLOOKUP(A158, АСВ!$A$2:$C$48, 2, FALSE)</f>
        <v>42538</v>
      </c>
      <c r="AH158" s="68">
        <f>VLOOKUP(A158, АСВ!$A$2:$C$48, 3, FALSE)</f>
        <v>69931</v>
      </c>
      <c r="AI158" s="66">
        <f t="shared" si="3"/>
        <v>0</v>
      </c>
    </row>
    <row r="159" spans="1:35">
      <c r="A159" s="99" t="s">
        <v>249</v>
      </c>
      <c r="B159" s="100">
        <v>40204</v>
      </c>
      <c r="C159" s="99"/>
      <c r="D159" s="101"/>
      <c r="E159" s="102" t="e">
        <f t="shared" si="0"/>
        <v>#VALUE!</v>
      </c>
      <c r="F159" s="101"/>
      <c r="G159" s="101"/>
      <c r="H159" s="101"/>
      <c r="I159" s="103" t="e">
        <f t="shared" si="166"/>
        <v>#VALUE!</v>
      </c>
      <c r="J159" s="77" t="e">
        <f t="shared" si="21"/>
        <v>#VALUE!</v>
      </c>
      <c r="K159" s="101"/>
      <c r="L159" s="101"/>
      <c r="M159" s="101"/>
      <c r="N159" s="101"/>
      <c r="O159" s="101"/>
      <c r="P159" s="101"/>
      <c r="Q159" s="101"/>
      <c r="R159" s="62" t="e">
        <f t="shared" ref="R159:W159" si="171">SUBSTITUTE((SUBSTITUTE(AA159, " ", "")), ",", ".")  * 1</f>
        <v>#VALUE!</v>
      </c>
      <c r="S159" s="62" t="e">
        <f t="shared" si="171"/>
        <v>#VALUE!</v>
      </c>
      <c r="T159" s="62" t="e">
        <f t="shared" si="171"/>
        <v>#VALUE!</v>
      </c>
      <c r="U159" s="62" t="e">
        <f t="shared" si="171"/>
        <v>#VALUE!</v>
      </c>
      <c r="V159" s="62" t="e">
        <f t="shared" si="171"/>
        <v>#VALUE!</v>
      </c>
      <c r="W159" s="62" t="e">
        <f t="shared" si="171"/>
        <v>#VALUE!</v>
      </c>
      <c r="X159" s="69"/>
      <c r="Y159" s="65"/>
      <c r="Z159" s="65"/>
      <c r="AA159" s="66"/>
      <c r="AB159" s="66"/>
      <c r="AC159" s="66"/>
      <c r="AD159" s="66"/>
      <c r="AE159" s="66"/>
      <c r="AF159" s="66"/>
      <c r="AG159" s="66" t="e">
        <f>VLOOKUP(A159, АСВ!$A$2:$C$48, 2, FALSE)</f>
        <v>#N/A</v>
      </c>
      <c r="AH159" s="66" t="e">
        <f>VLOOKUP(A159, АСВ!$A$2:$C$48, 3, FALSE)</f>
        <v>#N/A</v>
      </c>
      <c r="AI159" s="66" t="e">
        <f t="shared" si="3"/>
        <v>#N/A</v>
      </c>
    </row>
    <row r="160" spans="1:35">
      <c r="A160" s="99" t="s">
        <v>249</v>
      </c>
      <c r="B160" s="100">
        <v>39768</v>
      </c>
      <c r="C160" s="99"/>
      <c r="D160" s="101"/>
      <c r="E160" s="102" t="e">
        <f t="shared" si="0"/>
        <v>#VALUE!</v>
      </c>
      <c r="F160" s="101"/>
      <c r="G160" s="101"/>
      <c r="H160" s="101"/>
      <c r="I160" s="103" t="e">
        <f t="shared" si="166"/>
        <v>#VALUE!</v>
      </c>
      <c r="J160" s="77" t="e">
        <f t="shared" si="21"/>
        <v>#VALUE!</v>
      </c>
      <c r="K160" s="101"/>
      <c r="L160" s="101"/>
      <c r="M160" s="101"/>
      <c r="N160" s="101"/>
      <c r="O160" s="101"/>
      <c r="P160" s="101"/>
      <c r="Q160" s="101"/>
      <c r="R160" s="62" t="e">
        <f t="shared" ref="R160:W160" si="172">SUBSTITUTE((SUBSTITUTE(AA160, " ", "")), ",", ".")  * 1</f>
        <v>#VALUE!</v>
      </c>
      <c r="S160" s="62" t="e">
        <f t="shared" si="172"/>
        <v>#VALUE!</v>
      </c>
      <c r="T160" s="62" t="e">
        <f t="shared" si="172"/>
        <v>#VALUE!</v>
      </c>
      <c r="U160" s="62" t="e">
        <f t="shared" si="172"/>
        <v>#VALUE!</v>
      </c>
      <c r="V160" s="62" t="e">
        <f t="shared" si="172"/>
        <v>#VALUE!</v>
      </c>
      <c r="W160" s="62" t="e">
        <f t="shared" si="172"/>
        <v>#VALUE!</v>
      </c>
      <c r="X160" s="69"/>
      <c r="Y160" s="65"/>
      <c r="Z160" s="65"/>
      <c r="AA160" s="66"/>
      <c r="AB160" s="66"/>
      <c r="AC160" s="66"/>
      <c r="AD160" s="66"/>
      <c r="AE160" s="66"/>
      <c r="AF160" s="66"/>
      <c r="AG160" s="66" t="e">
        <f>VLOOKUP(A160, АСВ!$A$2:$C$48, 2, FALSE)</f>
        <v>#N/A</v>
      </c>
      <c r="AH160" s="66" t="e">
        <f>VLOOKUP(A160, АСВ!$A$2:$C$48, 3, FALSE)</f>
        <v>#N/A</v>
      </c>
      <c r="AI160" s="66" t="e">
        <f t="shared" si="3"/>
        <v>#N/A</v>
      </c>
    </row>
    <row r="161" spans="1:35">
      <c r="A161" s="36" t="s">
        <v>151</v>
      </c>
      <c r="B161" s="58">
        <v>40204</v>
      </c>
      <c r="C161" s="36"/>
      <c r="D161" s="53">
        <v>45973</v>
      </c>
      <c r="E161" s="60" t="e">
        <f t="shared" si="0"/>
        <v>#VALUE!</v>
      </c>
      <c r="F161" s="53">
        <v>431022</v>
      </c>
      <c r="G161" s="53">
        <v>0</v>
      </c>
      <c r="H161" s="53">
        <v>309</v>
      </c>
      <c r="I161" s="59" t="e">
        <f t="shared" si="166"/>
        <v>#VALUE!</v>
      </c>
      <c r="J161" s="77" t="e">
        <f t="shared" si="21"/>
        <v>#VALUE!</v>
      </c>
      <c r="K161" s="53">
        <v>59712</v>
      </c>
      <c r="L161" s="53">
        <v>56371</v>
      </c>
      <c r="M161" s="53">
        <v>0</v>
      </c>
      <c r="N161" s="53">
        <v>0</v>
      </c>
      <c r="O161" s="53">
        <v>217611</v>
      </c>
      <c r="P161" s="53">
        <v>153390</v>
      </c>
      <c r="Q161" s="62"/>
      <c r="R161" s="62">
        <f t="shared" ref="R161:W161" si="173">SUBSTITUTE((SUBSTITUTE(AA161, " ", "")), ",", ".")  * 1</f>
        <v>78039</v>
      </c>
      <c r="S161" s="62">
        <f t="shared" si="173"/>
        <v>304039</v>
      </c>
      <c r="T161" s="62" t="e">
        <f t="shared" si="173"/>
        <v>#VALUE!</v>
      </c>
      <c r="U161" s="62" t="e">
        <f t="shared" si="173"/>
        <v>#VALUE!</v>
      </c>
      <c r="V161" s="62" t="e">
        <f t="shared" si="173"/>
        <v>#VALUE!</v>
      </c>
      <c r="W161" s="62" t="e">
        <f t="shared" si="173"/>
        <v>#VALUE!</v>
      </c>
      <c r="X161" s="69"/>
      <c r="Y161" s="55">
        <v>309</v>
      </c>
      <c r="Z161" s="65"/>
      <c r="AA161" s="56">
        <v>78039</v>
      </c>
      <c r="AB161" s="56">
        <v>304039</v>
      </c>
      <c r="AC161" s="66"/>
      <c r="AD161" s="66"/>
      <c r="AE161" s="66"/>
      <c r="AF161" s="66"/>
      <c r="AG161" s="67">
        <f>VLOOKUP(A161, АСВ!$A$2:$C$48, 2, FALSE)</f>
        <v>42538</v>
      </c>
      <c r="AH161" s="68">
        <f>VLOOKUP(A161, АСВ!$A$2:$C$48, 3, FALSE)</f>
        <v>69931</v>
      </c>
      <c r="AI161" s="66">
        <f t="shared" si="3"/>
        <v>0</v>
      </c>
    </row>
    <row r="162" spans="1:35">
      <c r="A162" s="36" t="s">
        <v>151</v>
      </c>
      <c r="B162" s="58">
        <v>39768</v>
      </c>
      <c r="C162" s="36"/>
      <c r="D162" s="53">
        <v>659</v>
      </c>
      <c r="E162" s="60" t="e">
        <f t="shared" si="0"/>
        <v>#VALUE!</v>
      </c>
      <c r="F162" s="53">
        <v>372444</v>
      </c>
      <c r="G162" s="53">
        <v>0</v>
      </c>
      <c r="H162" s="53">
        <v>401</v>
      </c>
      <c r="I162" s="59" t="e">
        <f t="shared" si="166"/>
        <v>#VALUE!</v>
      </c>
      <c r="J162" s="77" t="e">
        <f t="shared" si="21"/>
        <v>#VALUE!</v>
      </c>
      <c r="K162" s="53">
        <v>30560</v>
      </c>
      <c r="L162" s="53">
        <v>10932</v>
      </c>
      <c r="M162" s="53">
        <v>0</v>
      </c>
      <c r="N162" s="53">
        <v>0</v>
      </c>
      <c r="O162" s="53">
        <v>249394</v>
      </c>
      <c r="P162" s="53">
        <v>92089</v>
      </c>
      <c r="Q162" s="62"/>
      <c r="R162" s="62">
        <f t="shared" ref="R162:W162" si="174">SUBSTITUTE((SUBSTITUTE(AA162, " ", "")), ",", ".")  * 1</f>
        <v>22734</v>
      </c>
      <c r="S162" s="62">
        <f t="shared" si="174"/>
        <v>348341</v>
      </c>
      <c r="T162" s="62" t="e">
        <f t="shared" si="174"/>
        <v>#VALUE!</v>
      </c>
      <c r="U162" s="62" t="e">
        <f t="shared" si="174"/>
        <v>#VALUE!</v>
      </c>
      <c r="V162" s="62" t="e">
        <f t="shared" si="174"/>
        <v>#VALUE!</v>
      </c>
      <c r="W162" s="62" t="e">
        <f t="shared" si="174"/>
        <v>#VALUE!</v>
      </c>
      <c r="X162" s="69"/>
      <c r="Y162" s="55">
        <v>401</v>
      </c>
      <c r="Z162" s="65"/>
      <c r="AA162" s="56">
        <v>22734</v>
      </c>
      <c r="AB162" s="56">
        <v>348341</v>
      </c>
      <c r="AC162" s="66"/>
      <c r="AD162" s="66"/>
      <c r="AE162" s="66"/>
      <c r="AF162" s="66"/>
      <c r="AG162" s="67">
        <f>VLOOKUP(A162, АСВ!$A$2:$C$48, 2, FALSE)</f>
        <v>42538</v>
      </c>
      <c r="AH162" s="68">
        <f>VLOOKUP(A162, АСВ!$A$2:$C$48, 3, FALSE)</f>
        <v>69931</v>
      </c>
      <c r="AI162" s="66">
        <f t="shared" si="3"/>
        <v>0</v>
      </c>
    </row>
    <row r="163" spans="1:35">
      <c r="A163" s="99" t="s">
        <v>250</v>
      </c>
      <c r="B163" s="100">
        <v>40204</v>
      </c>
      <c r="C163" s="99"/>
      <c r="D163" s="101"/>
      <c r="E163" s="102" t="e">
        <f t="shared" si="0"/>
        <v>#VALUE!</v>
      </c>
      <c r="F163" s="101"/>
      <c r="G163" s="101"/>
      <c r="H163" s="101"/>
      <c r="I163" s="103" t="e">
        <f t="shared" si="166"/>
        <v>#VALUE!</v>
      </c>
      <c r="J163" s="77" t="e">
        <f t="shared" si="21"/>
        <v>#VALUE!</v>
      </c>
      <c r="K163" s="101"/>
      <c r="L163" s="101"/>
      <c r="M163" s="101"/>
      <c r="N163" s="101"/>
      <c r="O163" s="101"/>
      <c r="P163" s="101"/>
      <c r="Q163" s="101"/>
      <c r="R163" s="62" t="e">
        <f t="shared" ref="R163:W163" si="175">SUBSTITUTE((SUBSTITUTE(AA163, " ", "")), ",", ".")  * 1</f>
        <v>#VALUE!</v>
      </c>
      <c r="S163" s="62" t="e">
        <f t="shared" si="175"/>
        <v>#VALUE!</v>
      </c>
      <c r="T163" s="62" t="e">
        <f t="shared" si="175"/>
        <v>#VALUE!</v>
      </c>
      <c r="U163" s="62" t="e">
        <f t="shared" si="175"/>
        <v>#VALUE!</v>
      </c>
      <c r="V163" s="62" t="e">
        <f t="shared" si="175"/>
        <v>#VALUE!</v>
      </c>
      <c r="W163" s="62" t="e">
        <f t="shared" si="175"/>
        <v>#VALUE!</v>
      </c>
      <c r="X163" s="69"/>
      <c r="Y163" s="65"/>
      <c r="Z163" s="65"/>
      <c r="AA163" s="66"/>
      <c r="AB163" s="66"/>
      <c r="AC163" s="66"/>
      <c r="AD163" s="66"/>
      <c r="AE163" s="66"/>
      <c r="AF163" s="66"/>
      <c r="AG163" s="66" t="e">
        <f>VLOOKUP(A163, АСВ!$A$2:$C$48, 2, FALSE)</f>
        <v>#N/A</v>
      </c>
      <c r="AH163" s="66" t="e">
        <f>VLOOKUP(A163, АСВ!$A$2:$C$48, 3, FALSE)</f>
        <v>#N/A</v>
      </c>
      <c r="AI163" s="66" t="e">
        <f t="shared" si="3"/>
        <v>#N/A</v>
      </c>
    </row>
    <row r="164" spans="1:35">
      <c r="A164" s="99" t="s">
        <v>250</v>
      </c>
      <c r="B164" s="100">
        <v>39768</v>
      </c>
      <c r="C164" s="99"/>
      <c r="D164" s="101"/>
      <c r="E164" s="102" t="e">
        <f t="shared" si="0"/>
        <v>#VALUE!</v>
      </c>
      <c r="F164" s="101"/>
      <c r="G164" s="101"/>
      <c r="H164" s="101"/>
      <c r="I164" s="101"/>
      <c r="J164" s="77" t="e">
        <f t="shared" si="21"/>
        <v>#VALUE!</v>
      </c>
      <c r="K164" s="101"/>
      <c r="L164" s="101"/>
      <c r="M164" s="101"/>
      <c r="N164" s="101"/>
      <c r="O164" s="101"/>
      <c r="P164" s="101"/>
      <c r="Q164" s="101"/>
      <c r="R164" s="62" t="e">
        <f t="shared" ref="R164:W164" si="176">SUBSTITUTE((SUBSTITUTE(AA164, " ", "")), ",", ".")  * 1</f>
        <v>#VALUE!</v>
      </c>
      <c r="S164" s="62" t="e">
        <f t="shared" si="176"/>
        <v>#VALUE!</v>
      </c>
      <c r="T164" s="62" t="e">
        <f t="shared" si="176"/>
        <v>#VALUE!</v>
      </c>
      <c r="U164" s="62" t="e">
        <f t="shared" si="176"/>
        <v>#VALUE!</v>
      </c>
      <c r="V164" s="62" t="e">
        <f t="shared" si="176"/>
        <v>#VALUE!</v>
      </c>
      <c r="W164" s="62" t="e">
        <f t="shared" si="176"/>
        <v>#VALUE!</v>
      </c>
      <c r="X164" s="69"/>
      <c r="Y164" s="65"/>
      <c r="Z164" s="65"/>
      <c r="AA164" s="66"/>
      <c r="AB164" s="66"/>
      <c r="AC164" s="66"/>
      <c r="AD164" s="66"/>
      <c r="AE164" s="66"/>
      <c r="AF164" s="66"/>
      <c r="AG164" s="66" t="e">
        <f>VLOOKUP(A164, АСВ!$A$2:$C$48, 2, FALSE)</f>
        <v>#N/A</v>
      </c>
      <c r="AH164" s="66" t="e">
        <f>VLOOKUP(A164, АСВ!$A$2:$C$48, 3, FALSE)</f>
        <v>#N/A</v>
      </c>
      <c r="AI164" s="66" t="e">
        <f t="shared" si="3"/>
        <v>#N/A</v>
      </c>
    </row>
    <row r="165" spans="1:35">
      <c r="A165" s="99" t="s">
        <v>251</v>
      </c>
      <c r="B165" s="100">
        <v>40204</v>
      </c>
      <c r="C165" s="99"/>
      <c r="D165" s="101"/>
      <c r="E165" s="102" t="e">
        <f t="shared" si="0"/>
        <v>#VALUE!</v>
      </c>
      <c r="F165" s="101"/>
      <c r="G165" s="101"/>
      <c r="H165" s="101"/>
      <c r="I165" s="101"/>
      <c r="J165" s="77" t="e">
        <f t="shared" si="21"/>
        <v>#VALUE!</v>
      </c>
      <c r="K165" s="101"/>
      <c r="L165" s="101"/>
      <c r="M165" s="101"/>
      <c r="N165" s="101"/>
      <c r="O165" s="101"/>
      <c r="P165" s="101"/>
      <c r="Q165" s="101"/>
      <c r="R165" s="62" t="e">
        <f t="shared" ref="R165:W165" si="177">SUBSTITUTE((SUBSTITUTE(AA165, " ", "")), ",", ".")  * 1</f>
        <v>#VALUE!</v>
      </c>
      <c r="S165" s="62" t="e">
        <f t="shared" si="177"/>
        <v>#VALUE!</v>
      </c>
      <c r="T165" s="62" t="e">
        <f t="shared" si="177"/>
        <v>#VALUE!</v>
      </c>
      <c r="U165" s="62" t="e">
        <f t="shared" si="177"/>
        <v>#VALUE!</v>
      </c>
      <c r="V165" s="62" t="e">
        <f t="shared" si="177"/>
        <v>#VALUE!</v>
      </c>
      <c r="W165" s="62" t="e">
        <f t="shared" si="177"/>
        <v>#VALUE!</v>
      </c>
      <c r="X165" s="69"/>
      <c r="Y165" s="65"/>
      <c r="Z165" s="65"/>
      <c r="AA165" s="66"/>
      <c r="AB165" s="66"/>
      <c r="AC165" s="66"/>
      <c r="AD165" s="66"/>
      <c r="AE165" s="66"/>
      <c r="AF165" s="66"/>
      <c r="AG165" s="66" t="e">
        <f>VLOOKUP(A165, АСВ!$A$2:$C$48, 2, FALSE)</f>
        <v>#N/A</v>
      </c>
      <c r="AH165" s="66" t="e">
        <f>VLOOKUP(A165, АСВ!$A$2:$C$48, 3, FALSE)</f>
        <v>#N/A</v>
      </c>
      <c r="AI165" s="66" t="e">
        <f t="shared" si="3"/>
        <v>#N/A</v>
      </c>
    </row>
    <row r="166" spans="1:35">
      <c r="A166" s="99" t="s">
        <v>251</v>
      </c>
      <c r="B166" s="100">
        <v>39768</v>
      </c>
      <c r="C166" s="99"/>
      <c r="D166" s="101"/>
      <c r="E166" s="102" t="e">
        <f t="shared" si="0"/>
        <v>#VALUE!</v>
      </c>
      <c r="F166" s="101"/>
      <c r="G166" s="101"/>
      <c r="H166" s="101"/>
      <c r="I166" s="101"/>
      <c r="J166" s="77" t="e">
        <f t="shared" si="21"/>
        <v>#VALUE!</v>
      </c>
      <c r="K166" s="101"/>
      <c r="L166" s="101"/>
      <c r="M166" s="101"/>
      <c r="N166" s="101"/>
      <c r="O166" s="101"/>
      <c r="P166" s="101"/>
      <c r="Q166" s="101"/>
      <c r="R166" s="62" t="e">
        <f t="shared" ref="R166:W166" si="178">SUBSTITUTE((SUBSTITUTE(AA166, " ", "")), ",", ".")  * 1</f>
        <v>#VALUE!</v>
      </c>
      <c r="S166" s="62" t="e">
        <f t="shared" si="178"/>
        <v>#VALUE!</v>
      </c>
      <c r="T166" s="62" t="e">
        <f t="shared" si="178"/>
        <v>#VALUE!</v>
      </c>
      <c r="U166" s="62" t="e">
        <f t="shared" si="178"/>
        <v>#VALUE!</v>
      </c>
      <c r="V166" s="62" t="e">
        <f t="shared" si="178"/>
        <v>#VALUE!</v>
      </c>
      <c r="W166" s="62" t="e">
        <f t="shared" si="178"/>
        <v>#VALUE!</v>
      </c>
      <c r="X166" s="69"/>
      <c r="Y166" s="65"/>
      <c r="Z166" s="65"/>
      <c r="AA166" s="66"/>
      <c r="AB166" s="66"/>
      <c r="AC166" s="66"/>
      <c r="AD166" s="66"/>
      <c r="AE166" s="66"/>
      <c r="AF166" s="66"/>
      <c r="AG166" s="66" t="e">
        <f>VLOOKUP(A166, АСВ!$A$2:$C$48, 2, FALSE)</f>
        <v>#N/A</v>
      </c>
      <c r="AH166" s="66" t="e">
        <f>VLOOKUP(A166, АСВ!$A$2:$C$48, 3, FALSE)</f>
        <v>#N/A</v>
      </c>
      <c r="AI166" s="66" t="e">
        <f t="shared" si="3"/>
        <v>#N/A</v>
      </c>
    </row>
    <row r="167" spans="1:35">
      <c r="A167" s="36" t="s">
        <v>152</v>
      </c>
      <c r="B167" s="58">
        <v>43119</v>
      </c>
      <c r="C167" s="36"/>
      <c r="D167" s="53">
        <v>115427</v>
      </c>
      <c r="E167" s="60" t="e">
        <f t="shared" si="0"/>
        <v>#VALUE!</v>
      </c>
      <c r="F167" s="53">
        <v>101638290</v>
      </c>
      <c r="G167" s="53">
        <v>0</v>
      </c>
      <c r="H167" s="53">
        <v>0</v>
      </c>
      <c r="I167" s="53">
        <v>98849296</v>
      </c>
      <c r="J167" s="77">
        <f t="shared" si="21"/>
        <v>98317633</v>
      </c>
      <c r="K167" s="53">
        <v>2788994</v>
      </c>
      <c r="L167" s="53">
        <v>496680</v>
      </c>
      <c r="M167" s="53">
        <v>29171493</v>
      </c>
      <c r="N167" s="53">
        <v>1859092</v>
      </c>
      <c r="O167" s="53">
        <v>98107769</v>
      </c>
      <c r="P167" s="53">
        <v>25818</v>
      </c>
      <c r="Q167" s="53">
        <v>184046</v>
      </c>
      <c r="R167" s="62">
        <f t="shared" ref="R167:W167" si="179">SUBSTITUTE((SUBSTITUTE(AA167, " ", "")), ",", ".")  * 1</f>
        <v>77419342</v>
      </c>
      <c r="S167" s="62" t="e">
        <f t="shared" si="179"/>
        <v>#VALUE!</v>
      </c>
      <c r="T167" s="62" t="e">
        <f t="shared" si="179"/>
        <v>#VALUE!</v>
      </c>
      <c r="U167" s="62" t="e">
        <f t="shared" si="179"/>
        <v>#VALUE!</v>
      </c>
      <c r="V167" s="62" t="e">
        <f t="shared" si="179"/>
        <v>#VALUE!</v>
      </c>
      <c r="W167" s="62" t="e">
        <f t="shared" si="179"/>
        <v>#VALUE!</v>
      </c>
      <c r="X167" s="83">
        <v>0</v>
      </c>
      <c r="Y167" s="65"/>
      <c r="Z167" s="65"/>
      <c r="AA167" s="56">
        <v>77419342</v>
      </c>
      <c r="AB167" s="66"/>
      <c r="AC167" s="66"/>
      <c r="AD167" s="66"/>
      <c r="AE167" s="66"/>
      <c r="AF167" s="66"/>
      <c r="AG167" s="67">
        <f>VLOOKUP(A167, АСВ!$A$2:$C$48, 2, FALSE)</f>
        <v>42034</v>
      </c>
      <c r="AH167" s="67">
        <f>VLOOKUP(A167, АСВ!$A$2:$C$48, 3, FALSE)</f>
        <v>43537</v>
      </c>
      <c r="AI167" s="66">
        <f t="shared" si="3"/>
        <v>1</v>
      </c>
    </row>
    <row r="168" spans="1:35">
      <c r="A168" s="36" t="s">
        <v>152</v>
      </c>
      <c r="B168" s="58">
        <v>43119</v>
      </c>
      <c r="C168" s="36"/>
      <c r="D168" s="53">
        <v>115427</v>
      </c>
      <c r="E168" s="60" t="e">
        <f t="shared" si="0"/>
        <v>#VALUE!</v>
      </c>
      <c r="F168" s="53">
        <v>101638290</v>
      </c>
      <c r="G168" s="53">
        <v>0</v>
      </c>
      <c r="H168" s="53">
        <v>0</v>
      </c>
      <c r="I168" s="53">
        <v>98849296</v>
      </c>
      <c r="J168" s="77">
        <f t="shared" si="21"/>
        <v>98317633</v>
      </c>
      <c r="K168" s="53">
        <v>2788994</v>
      </c>
      <c r="L168" s="53">
        <v>496680</v>
      </c>
      <c r="M168" s="53">
        <v>29171493</v>
      </c>
      <c r="N168" s="53">
        <v>1859092</v>
      </c>
      <c r="O168" s="53">
        <v>98107769</v>
      </c>
      <c r="P168" s="53">
        <v>25818</v>
      </c>
      <c r="Q168" s="53">
        <v>184046</v>
      </c>
      <c r="R168" s="62">
        <f t="shared" ref="R168:W168" si="180">SUBSTITUTE((SUBSTITUTE(AA168, " ", "")), ",", ".")  * 1</f>
        <v>77419342</v>
      </c>
      <c r="S168" s="62" t="e">
        <f t="shared" si="180"/>
        <v>#VALUE!</v>
      </c>
      <c r="T168" s="62" t="e">
        <f t="shared" si="180"/>
        <v>#VALUE!</v>
      </c>
      <c r="U168" s="62" t="e">
        <f t="shared" si="180"/>
        <v>#VALUE!</v>
      </c>
      <c r="V168" s="62" t="e">
        <f t="shared" si="180"/>
        <v>#VALUE!</v>
      </c>
      <c r="W168" s="62" t="e">
        <f t="shared" si="180"/>
        <v>#VALUE!</v>
      </c>
      <c r="X168" s="83">
        <v>0</v>
      </c>
      <c r="Y168" s="65"/>
      <c r="Z168" s="65"/>
      <c r="AA168" s="56">
        <v>77419342</v>
      </c>
      <c r="AB168" s="66"/>
      <c r="AC168" s="66"/>
      <c r="AD168" s="66"/>
      <c r="AE168" s="66"/>
      <c r="AF168" s="66"/>
      <c r="AG168" s="67">
        <f>VLOOKUP(A168, АСВ!$A$2:$C$48, 2, FALSE)</f>
        <v>42034</v>
      </c>
      <c r="AH168" s="67">
        <f>VLOOKUP(A168, АСВ!$A$2:$C$48, 3, FALSE)</f>
        <v>43537</v>
      </c>
      <c r="AI168" s="66">
        <f t="shared" si="3"/>
        <v>1</v>
      </c>
    </row>
    <row r="169" spans="1:35">
      <c r="A169" s="99" t="s">
        <v>152</v>
      </c>
      <c r="B169" s="100">
        <v>43000</v>
      </c>
      <c r="C169" s="99"/>
      <c r="D169" s="104"/>
      <c r="E169" s="102" t="e">
        <f t="shared" si="0"/>
        <v>#VALUE!</v>
      </c>
      <c r="F169" s="104"/>
      <c r="G169" s="104"/>
      <c r="H169" s="104"/>
      <c r="I169" s="104"/>
      <c r="J169" s="77" t="e">
        <f t="shared" si="21"/>
        <v>#VALUE!</v>
      </c>
      <c r="K169" s="104"/>
      <c r="L169" s="104"/>
      <c r="M169" s="104"/>
      <c r="N169" s="104"/>
      <c r="O169" s="104"/>
      <c r="P169" s="104"/>
      <c r="Q169" s="104"/>
      <c r="R169" s="62" t="e">
        <f t="shared" ref="R169:W169" si="181">SUBSTITUTE((SUBSTITUTE(AA169, " ", "")), ",", ".")  * 1</f>
        <v>#VALUE!</v>
      </c>
      <c r="S169" s="62" t="e">
        <f t="shared" si="181"/>
        <v>#VALUE!</v>
      </c>
      <c r="T169" s="62" t="e">
        <f t="shared" si="181"/>
        <v>#VALUE!</v>
      </c>
      <c r="U169" s="62" t="e">
        <f t="shared" si="181"/>
        <v>#VALUE!</v>
      </c>
      <c r="V169" s="62" t="e">
        <f t="shared" si="181"/>
        <v>#VALUE!</v>
      </c>
      <c r="W169" s="62" t="e">
        <f t="shared" si="181"/>
        <v>#VALUE!</v>
      </c>
      <c r="X169" s="83"/>
      <c r="Y169" s="65"/>
      <c r="Z169" s="65"/>
      <c r="AA169" s="56"/>
      <c r="AB169" s="66"/>
      <c r="AC169" s="66"/>
      <c r="AD169" s="66"/>
      <c r="AE169" s="66"/>
      <c r="AF169" s="66"/>
      <c r="AG169" s="67">
        <f>VLOOKUP(A169, АСВ!$A$2:$C$48, 2, FALSE)</f>
        <v>42034</v>
      </c>
      <c r="AH169" s="67">
        <f>VLOOKUP(A169, АСВ!$A$2:$C$48, 3, FALSE)</f>
        <v>43537</v>
      </c>
      <c r="AI169" s="66">
        <f t="shared" si="3"/>
        <v>1</v>
      </c>
    </row>
    <row r="170" spans="1:35">
      <c r="A170" s="99" t="s">
        <v>152</v>
      </c>
      <c r="B170" s="100">
        <v>42949</v>
      </c>
      <c r="C170" s="99"/>
      <c r="D170" s="104"/>
      <c r="E170" s="102" t="e">
        <f t="shared" si="0"/>
        <v>#VALUE!</v>
      </c>
      <c r="F170" s="104"/>
      <c r="G170" s="104"/>
      <c r="H170" s="104"/>
      <c r="I170" s="104"/>
      <c r="J170" s="77" t="e">
        <f t="shared" si="21"/>
        <v>#VALUE!</v>
      </c>
      <c r="K170" s="104"/>
      <c r="L170" s="104"/>
      <c r="M170" s="104"/>
      <c r="N170" s="104"/>
      <c r="O170" s="104"/>
      <c r="P170" s="104"/>
      <c r="Q170" s="104"/>
      <c r="R170" s="62" t="e">
        <f t="shared" ref="R170:W170" si="182">SUBSTITUTE((SUBSTITUTE(AA170, " ", "")), ",", ".")  * 1</f>
        <v>#VALUE!</v>
      </c>
      <c r="S170" s="62" t="e">
        <f t="shared" si="182"/>
        <v>#VALUE!</v>
      </c>
      <c r="T170" s="62" t="e">
        <f t="shared" si="182"/>
        <v>#VALUE!</v>
      </c>
      <c r="U170" s="62" t="e">
        <f t="shared" si="182"/>
        <v>#VALUE!</v>
      </c>
      <c r="V170" s="62" t="e">
        <f t="shared" si="182"/>
        <v>#VALUE!</v>
      </c>
      <c r="W170" s="62" t="e">
        <f t="shared" si="182"/>
        <v>#VALUE!</v>
      </c>
      <c r="X170" s="83"/>
      <c r="Y170" s="65"/>
      <c r="Z170" s="65"/>
      <c r="AA170" s="56"/>
      <c r="AB170" s="66"/>
      <c r="AC170" s="66"/>
      <c r="AD170" s="66"/>
      <c r="AE170" s="66"/>
      <c r="AF170" s="66"/>
      <c r="AG170" s="67">
        <f>VLOOKUP(A170, АСВ!$A$2:$C$48, 2, FALSE)</f>
        <v>42034</v>
      </c>
      <c r="AH170" s="67">
        <f>VLOOKUP(A170, АСВ!$A$2:$C$48, 3, FALSE)</f>
        <v>43537</v>
      </c>
      <c r="AI170" s="66">
        <f t="shared" si="3"/>
        <v>1</v>
      </c>
    </row>
    <row r="171" spans="1:35">
      <c r="A171" s="99" t="s">
        <v>152</v>
      </c>
      <c r="B171" s="100">
        <v>42597</v>
      </c>
      <c r="C171" s="99"/>
      <c r="D171" s="104"/>
      <c r="E171" s="102" t="e">
        <f t="shared" si="0"/>
        <v>#VALUE!</v>
      </c>
      <c r="F171" s="104"/>
      <c r="G171" s="104"/>
      <c r="H171" s="104"/>
      <c r="I171" s="103"/>
      <c r="J171" s="77" t="e">
        <f t="shared" si="21"/>
        <v>#VALUE!</v>
      </c>
      <c r="K171" s="104"/>
      <c r="L171" s="104"/>
      <c r="M171" s="104"/>
      <c r="N171" s="104"/>
      <c r="O171" s="104"/>
      <c r="P171" s="104"/>
      <c r="Q171" s="101"/>
      <c r="R171" s="62" t="e">
        <f t="shared" ref="R171:W171" si="183">SUBSTITUTE((SUBSTITUTE(AA171, " ", "")), ",", ".")  * 1</f>
        <v>#VALUE!</v>
      </c>
      <c r="S171" s="62" t="e">
        <f t="shared" si="183"/>
        <v>#VALUE!</v>
      </c>
      <c r="T171" s="62" t="e">
        <f t="shared" si="183"/>
        <v>#VALUE!</v>
      </c>
      <c r="U171" s="62" t="e">
        <f t="shared" si="183"/>
        <v>#VALUE!</v>
      </c>
      <c r="V171" s="62" t="e">
        <f t="shared" si="183"/>
        <v>#VALUE!</v>
      </c>
      <c r="W171" s="62" t="e">
        <f t="shared" si="183"/>
        <v>#VALUE!</v>
      </c>
      <c r="X171" s="83"/>
      <c r="Y171" s="55"/>
      <c r="Z171" s="55"/>
      <c r="AA171" s="56"/>
      <c r="AB171" s="56"/>
      <c r="AC171" s="66"/>
      <c r="AD171" s="66"/>
      <c r="AE171" s="66"/>
      <c r="AF171" s="66"/>
      <c r="AG171" s="67">
        <f>VLOOKUP(A171, АСВ!$A$2:$C$48, 2, FALSE)</f>
        <v>42034</v>
      </c>
      <c r="AH171" s="67">
        <f>VLOOKUP(A171, АСВ!$A$2:$C$48, 3, FALSE)</f>
        <v>43537</v>
      </c>
      <c r="AI171" s="66">
        <f t="shared" si="3"/>
        <v>1</v>
      </c>
    </row>
    <row r="172" spans="1:35">
      <c r="A172" s="99" t="s">
        <v>152</v>
      </c>
      <c r="B172" s="100">
        <v>42122</v>
      </c>
      <c r="C172" s="99"/>
      <c r="D172" s="104"/>
      <c r="E172" s="102" t="e">
        <f t="shared" si="0"/>
        <v>#VALUE!</v>
      </c>
      <c r="F172" s="104"/>
      <c r="G172" s="104"/>
      <c r="H172" s="104"/>
      <c r="I172" s="103"/>
      <c r="J172" s="77" t="e">
        <f t="shared" si="21"/>
        <v>#VALUE!</v>
      </c>
      <c r="K172" s="104"/>
      <c r="L172" s="104"/>
      <c r="M172" s="104"/>
      <c r="N172" s="104"/>
      <c r="O172" s="104"/>
      <c r="P172" s="104"/>
      <c r="Q172" s="101"/>
      <c r="R172" s="62" t="e">
        <f t="shared" ref="R172:W172" si="184">SUBSTITUTE((SUBSTITUTE(AA172, " ", "")), ",", ".")  * 1</f>
        <v>#VALUE!</v>
      </c>
      <c r="S172" s="62" t="e">
        <f t="shared" si="184"/>
        <v>#VALUE!</v>
      </c>
      <c r="T172" s="62" t="e">
        <f t="shared" si="184"/>
        <v>#VALUE!</v>
      </c>
      <c r="U172" s="62" t="e">
        <f t="shared" si="184"/>
        <v>#VALUE!</v>
      </c>
      <c r="V172" s="62" t="e">
        <f t="shared" si="184"/>
        <v>#VALUE!</v>
      </c>
      <c r="W172" s="62" t="e">
        <f t="shared" si="184"/>
        <v>#VALUE!</v>
      </c>
      <c r="X172" s="69"/>
      <c r="Y172" s="55"/>
      <c r="Z172" s="65"/>
      <c r="AA172" s="56"/>
      <c r="AB172" s="56"/>
      <c r="AC172" s="66"/>
      <c r="AD172" s="66"/>
      <c r="AE172" s="66"/>
      <c r="AF172" s="66"/>
      <c r="AG172" s="67">
        <f>VLOOKUP(A172, АСВ!$A$2:$C$48, 2, FALSE)</f>
        <v>42034</v>
      </c>
      <c r="AH172" s="67">
        <f>VLOOKUP(A172, АСВ!$A$2:$C$48, 3, FALSE)</f>
        <v>43537</v>
      </c>
      <c r="AI172" s="66">
        <f t="shared" si="3"/>
        <v>1</v>
      </c>
    </row>
    <row r="173" spans="1:35">
      <c r="A173" s="99" t="s">
        <v>152</v>
      </c>
      <c r="B173" s="100">
        <v>41654</v>
      </c>
      <c r="C173" s="99"/>
      <c r="D173" s="104"/>
      <c r="E173" s="102" t="e">
        <f t="shared" si="0"/>
        <v>#VALUE!</v>
      </c>
      <c r="F173" s="104"/>
      <c r="G173" s="104"/>
      <c r="H173" s="104"/>
      <c r="I173" s="103"/>
      <c r="J173" s="77" t="e">
        <f t="shared" si="21"/>
        <v>#VALUE!</v>
      </c>
      <c r="K173" s="104"/>
      <c r="L173" s="104"/>
      <c r="M173" s="104"/>
      <c r="N173" s="104"/>
      <c r="O173" s="104"/>
      <c r="P173" s="104"/>
      <c r="Q173" s="101"/>
      <c r="R173" s="62" t="e">
        <f t="shared" ref="R173:W173" si="185">SUBSTITUTE((SUBSTITUTE(AA173, " ", "")), ",", ".")  * 1</f>
        <v>#VALUE!</v>
      </c>
      <c r="S173" s="62" t="e">
        <f t="shared" si="185"/>
        <v>#VALUE!</v>
      </c>
      <c r="T173" s="62" t="e">
        <f t="shared" si="185"/>
        <v>#VALUE!</v>
      </c>
      <c r="U173" s="62" t="e">
        <f t="shared" si="185"/>
        <v>#VALUE!</v>
      </c>
      <c r="V173" s="62" t="e">
        <f t="shared" si="185"/>
        <v>#VALUE!</v>
      </c>
      <c r="W173" s="62" t="e">
        <f t="shared" si="185"/>
        <v>#VALUE!</v>
      </c>
      <c r="X173" s="69"/>
      <c r="Y173" s="55"/>
      <c r="Z173" s="65"/>
      <c r="AA173" s="56"/>
      <c r="AB173" s="56"/>
      <c r="AC173" s="66"/>
      <c r="AD173" s="66"/>
      <c r="AE173" s="66"/>
      <c r="AF173" s="66"/>
      <c r="AG173" s="67">
        <f>VLOOKUP(A173, АСВ!$A$2:$C$48, 2, FALSE)</f>
        <v>42034</v>
      </c>
      <c r="AH173" s="67">
        <f>VLOOKUP(A173, АСВ!$A$2:$C$48, 3, FALSE)</f>
        <v>43537</v>
      </c>
      <c r="AI173" s="66">
        <f t="shared" si="3"/>
        <v>0</v>
      </c>
    </row>
    <row r="174" spans="1:35">
      <c r="A174" s="99" t="s">
        <v>152</v>
      </c>
      <c r="B174" s="100">
        <v>40204</v>
      </c>
      <c r="C174" s="99"/>
      <c r="D174" s="101"/>
      <c r="E174" s="102" t="e">
        <f t="shared" si="0"/>
        <v>#VALUE!</v>
      </c>
      <c r="F174" s="101"/>
      <c r="G174" s="101"/>
      <c r="H174" s="101"/>
      <c r="I174" s="101"/>
      <c r="J174" s="77" t="e">
        <f t="shared" si="21"/>
        <v>#VALUE!</v>
      </c>
      <c r="K174" s="101"/>
      <c r="L174" s="101"/>
      <c r="M174" s="101"/>
      <c r="N174" s="101"/>
      <c r="O174" s="101"/>
      <c r="P174" s="101"/>
      <c r="Q174" s="101"/>
      <c r="R174" s="62" t="e">
        <f t="shared" ref="R174:W174" si="186">SUBSTITUTE((SUBSTITUTE(AA174, " ", "")), ",", ".")  * 1</f>
        <v>#VALUE!</v>
      </c>
      <c r="S174" s="62" t="e">
        <f t="shared" si="186"/>
        <v>#VALUE!</v>
      </c>
      <c r="T174" s="62" t="e">
        <f t="shared" si="186"/>
        <v>#VALUE!</v>
      </c>
      <c r="U174" s="62" t="e">
        <f t="shared" si="186"/>
        <v>#VALUE!</v>
      </c>
      <c r="V174" s="62" t="e">
        <f t="shared" si="186"/>
        <v>#VALUE!</v>
      </c>
      <c r="W174" s="62" t="e">
        <f t="shared" si="186"/>
        <v>#VALUE!</v>
      </c>
      <c r="X174" s="69"/>
      <c r="Y174" s="65"/>
      <c r="Z174" s="65"/>
      <c r="AA174" s="66"/>
      <c r="AB174" s="66"/>
      <c r="AC174" s="66"/>
      <c r="AD174" s="66"/>
      <c r="AE174" s="66"/>
      <c r="AF174" s="66"/>
      <c r="AG174" s="67">
        <f>VLOOKUP(A174, АСВ!$A$2:$C$48, 2, FALSE)</f>
        <v>42034</v>
      </c>
      <c r="AH174" s="67">
        <f>VLOOKUP(A174, АСВ!$A$2:$C$48, 3, FALSE)</f>
        <v>43537</v>
      </c>
      <c r="AI174" s="66">
        <f t="shared" si="3"/>
        <v>0</v>
      </c>
    </row>
    <row r="175" spans="1:35">
      <c r="A175" s="99" t="s">
        <v>152</v>
      </c>
      <c r="B175" s="100">
        <v>39768</v>
      </c>
      <c r="C175" s="99"/>
      <c r="D175" s="101"/>
      <c r="E175" s="102" t="e">
        <f t="shared" si="0"/>
        <v>#VALUE!</v>
      </c>
      <c r="F175" s="101"/>
      <c r="G175" s="101"/>
      <c r="H175" s="101"/>
      <c r="I175" s="101"/>
      <c r="J175" s="77" t="e">
        <f t="shared" si="21"/>
        <v>#VALUE!</v>
      </c>
      <c r="K175" s="101"/>
      <c r="L175" s="101"/>
      <c r="M175" s="101"/>
      <c r="N175" s="101"/>
      <c r="O175" s="101"/>
      <c r="P175" s="101"/>
      <c r="Q175" s="101"/>
      <c r="R175" s="62" t="e">
        <f t="shared" ref="R175:W175" si="187">SUBSTITUTE((SUBSTITUTE(AA175, " ", "")), ",", ".")  * 1</f>
        <v>#VALUE!</v>
      </c>
      <c r="S175" s="62" t="e">
        <f t="shared" si="187"/>
        <v>#VALUE!</v>
      </c>
      <c r="T175" s="62" t="e">
        <f t="shared" si="187"/>
        <v>#VALUE!</v>
      </c>
      <c r="U175" s="62" t="e">
        <f t="shared" si="187"/>
        <v>#VALUE!</v>
      </c>
      <c r="V175" s="62" t="e">
        <f t="shared" si="187"/>
        <v>#VALUE!</v>
      </c>
      <c r="W175" s="62" t="e">
        <f t="shared" si="187"/>
        <v>#VALUE!</v>
      </c>
      <c r="X175" s="69"/>
      <c r="Y175" s="65"/>
      <c r="Z175" s="65"/>
      <c r="AA175" s="66"/>
      <c r="AB175" s="66"/>
      <c r="AC175" s="66"/>
      <c r="AD175" s="66"/>
      <c r="AE175" s="66"/>
      <c r="AF175" s="66"/>
      <c r="AG175" s="67">
        <f>VLOOKUP(A175, АСВ!$A$2:$C$48, 2, FALSE)</f>
        <v>42034</v>
      </c>
      <c r="AH175" s="67">
        <f>VLOOKUP(A175, АСВ!$A$2:$C$48, 3, FALSE)</f>
        <v>43537</v>
      </c>
      <c r="AI175" s="66">
        <f t="shared" si="3"/>
        <v>0</v>
      </c>
    </row>
    <row r="176" spans="1:35">
      <c r="A176" s="99" t="s">
        <v>155</v>
      </c>
      <c r="B176" s="100">
        <v>42620</v>
      </c>
      <c r="C176" s="99"/>
      <c r="D176" s="101"/>
      <c r="E176" s="102" t="e">
        <f t="shared" si="0"/>
        <v>#VALUE!</v>
      </c>
      <c r="F176" s="101"/>
      <c r="G176" s="101"/>
      <c r="H176" s="101"/>
      <c r="I176" s="101"/>
      <c r="J176" s="77" t="e">
        <f t="shared" si="21"/>
        <v>#VALUE!</v>
      </c>
      <c r="K176" s="101"/>
      <c r="L176" s="101"/>
      <c r="M176" s="101"/>
      <c r="N176" s="101"/>
      <c r="O176" s="101"/>
      <c r="P176" s="101"/>
      <c r="Q176" s="101"/>
      <c r="R176" s="62" t="e">
        <f t="shared" ref="R176:W176" si="188">SUBSTITUTE((SUBSTITUTE(AA176, " ", "")), ",", ".")  * 1</f>
        <v>#VALUE!</v>
      </c>
      <c r="S176" s="62" t="e">
        <f t="shared" si="188"/>
        <v>#VALUE!</v>
      </c>
      <c r="T176" s="62" t="e">
        <f t="shared" si="188"/>
        <v>#VALUE!</v>
      </c>
      <c r="U176" s="62" t="e">
        <f t="shared" si="188"/>
        <v>#VALUE!</v>
      </c>
      <c r="V176" s="62" t="e">
        <f t="shared" si="188"/>
        <v>#VALUE!</v>
      </c>
      <c r="W176" s="62" t="e">
        <f t="shared" si="188"/>
        <v>#VALUE!</v>
      </c>
      <c r="X176" s="69"/>
      <c r="Y176" s="65"/>
      <c r="Z176" s="65"/>
      <c r="AA176" s="66"/>
      <c r="AB176" s="66"/>
      <c r="AC176" s="66"/>
      <c r="AD176" s="66"/>
      <c r="AE176" s="66"/>
      <c r="AF176" s="66"/>
      <c r="AG176" s="66" t="e">
        <f>VLOOKUP(A176, АСВ!$A$2:$C$48, 2, FALSE)</f>
        <v>#N/A</v>
      </c>
      <c r="AH176" s="66" t="e">
        <f>VLOOKUP(A176, АСВ!$A$2:$C$48, 3, FALSE)</f>
        <v>#N/A</v>
      </c>
      <c r="AI176" s="66" t="e">
        <f t="shared" si="3"/>
        <v>#N/A</v>
      </c>
    </row>
    <row r="177" spans="1:35">
      <c r="A177" s="99" t="s">
        <v>155</v>
      </c>
      <c r="B177" s="100">
        <v>42615</v>
      </c>
      <c r="C177" s="99"/>
      <c r="D177" s="101"/>
      <c r="E177" s="102" t="e">
        <f t="shared" si="0"/>
        <v>#VALUE!</v>
      </c>
      <c r="F177" s="101"/>
      <c r="G177" s="101"/>
      <c r="H177" s="101"/>
      <c r="I177" s="101"/>
      <c r="J177" s="77" t="e">
        <f t="shared" si="21"/>
        <v>#VALUE!</v>
      </c>
      <c r="K177" s="101"/>
      <c r="L177" s="101"/>
      <c r="M177" s="101"/>
      <c r="N177" s="101"/>
      <c r="O177" s="101"/>
      <c r="P177" s="101"/>
      <c r="Q177" s="101"/>
      <c r="R177" s="62" t="e">
        <f t="shared" ref="R177:W177" si="189">SUBSTITUTE((SUBSTITUTE(AA177, " ", "")), ",", ".")  * 1</f>
        <v>#VALUE!</v>
      </c>
      <c r="S177" s="62" t="e">
        <f t="shared" si="189"/>
        <v>#VALUE!</v>
      </c>
      <c r="T177" s="62" t="e">
        <f t="shared" si="189"/>
        <v>#VALUE!</v>
      </c>
      <c r="U177" s="62" t="e">
        <f t="shared" si="189"/>
        <v>#VALUE!</v>
      </c>
      <c r="V177" s="62" t="e">
        <f t="shared" si="189"/>
        <v>#VALUE!</v>
      </c>
      <c r="W177" s="62" t="e">
        <f t="shared" si="189"/>
        <v>#VALUE!</v>
      </c>
      <c r="X177" s="69"/>
      <c r="Y177" s="65"/>
      <c r="Z177" s="65"/>
      <c r="AA177" s="66"/>
      <c r="AB177" s="66"/>
      <c r="AC177" s="66"/>
      <c r="AD177" s="66"/>
      <c r="AE177" s="66"/>
      <c r="AF177" s="66"/>
      <c r="AG177" s="66" t="e">
        <f>VLOOKUP(A177, АСВ!$A$2:$C$48, 2, FALSE)</f>
        <v>#N/A</v>
      </c>
      <c r="AH177" s="66" t="e">
        <f>VLOOKUP(A177, АСВ!$A$2:$C$48, 3, FALSE)</f>
        <v>#N/A</v>
      </c>
      <c r="AI177" s="66" t="e">
        <f t="shared" si="3"/>
        <v>#N/A</v>
      </c>
    </row>
    <row r="178" spans="1:35">
      <c r="A178" s="36" t="s">
        <v>155</v>
      </c>
      <c r="B178" s="58">
        <v>42240</v>
      </c>
      <c r="C178" s="36"/>
      <c r="D178" s="75" t="s">
        <v>661</v>
      </c>
      <c r="E178" s="60" t="e">
        <f t="shared" si="0"/>
        <v>#VALUE!</v>
      </c>
      <c r="F178" s="53" t="s">
        <v>662</v>
      </c>
      <c r="G178" s="53">
        <v>0</v>
      </c>
      <c r="H178" s="53">
        <v>0</v>
      </c>
      <c r="I178" s="53" t="s">
        <v>663</v>
      </c>
      <c r="J178" s="77" t="e">
        <f t="shared" si="21"/>
        <v>#VALUE!</v>
      </c>
      <c r="K178" s="53" t="s">
        <v>664</v>
      </c>
      <c r="L178" s="53">
        <v>-4741316</v>
      </c>
      <c r="M178" s="53">
        <v>41579056</v>
      </c>
      <c r="N178" s="53">
        <v>2514935</v>
      </c>
      <c r="O178" s="75" t="s">
        <v>665</v>
      </c>
      <c r="P178" s="75" t="s">
        <v>666</v>
      </c>
      <c r="Q178" s="62"/>
      <c r="R178" s="62">
        <f t="shared" ref="R178:W178" si="190">SUBSTITUTE((SUBSTITUTE(AA178, " ", "")), ",", ".")  * 1</f>
        <v>54639665</v>
      </c>
      <c r="S178" s="62" t="e">
        <f t="shared" si="190"/>
        <v>#VALUE!</v>
      </c>
      <c r="T178" s="62" t="e">
        <f t="shared" si="190"/>
        <v>#VALUE!</v>
      </c>
      <c r="U178" s="62" t="e">
        <f t="shared" si="190"/>
        <v>#VALUE!</v>
      </c>
      <c r="V178" s="62" t="e">
        <f t="shared" si="190"/>
        <v>#VALUE!</v>
      </c>
      <c r="W178" s="62" t="e">
        <f t="shared" si="190"/>
        <v>#VALUE!</v>
      </c>
      <c r="X178" s="79" t="s">
        <v>667</v>
      </c>
      <c r="Y178" s="65"/>
      <c r="Z178" s="65"/>
      <c r="AA178" s="56">
        <v>54639665</v>
      </c>
      <c r="AB178" s="82"/>
      <c r="AC178" s="66"/>
      <c r="AD178" s="66"/>
      <c r="AE178" s="66"/>
      <c r="AF178" s="66"/>
      <c r="AG178" s="66" t="e">
        <f>VLOOKUP(A178, АСВ!$A$2:$C$48, 2, FALSE)</f>
        <v>#N/A</v>
      </c>
      <c r="AH178" s="66" t="e">
        <f>VLOOKUP(A178, АСВ!$A$2:$C$48, 3, FALSE)</f>
        <v>#N/A</v>
      </c>
      <c r="AI178" s="66" t="e">
        <f t="shared" si="3"/>
        <v>#N/A</v>
      </c>
    </row>
    <row r="179" spans="1:35">
      <c r="A179" s="36" t="s">
        <v>155</v>
      </c>
      <c r="B179" s="58">
        <v>42040</v>
      </c>
      <c r="C179" s="36"/>
      <c r="D179" s="75" t="s">
        <v>668</v>
      </c>
      <c r="E179" s="60" t="e">
        <f t="shared" si="0"/>
        <v>#VALUE!</v>
      </c>
      <c r="F179" s="53" t="s">
        <v>669</v>
      </c>
      <c r="G179" s="53">
        <v>0</v>
      </c>
      <c r="H179" s="53">
        <v>0</v>
      </c>
      <c r="I179" s="53" t="s">
        <v>670</v>
      </c>
      <c r="J179" s="77" t="e">
        <f t="shared" si="21"/>
        <v>#VALUE!</v>
      </c>
      <c r="K179" s="53" t="s">
        <v>671</v>
      </c>
      <c r="L179" s="53">
        <v>-1687869</v>
      </c>
      <c r="M179" s="53">
        <v>131126</v>
      </c>
      <c r="N179" s="53">
        <v>69793</v>
      </c>
      <c r="O179" s="53" t="s">
        <v>672</v>
      </c>
      <c r="P179" s="53" t="s">
        <v>673</v>
      </c>
      <c r="Q179" s="62"/>
      <c r="R179" s="62">
        <f t="shared" ref="R179:W179" si="191">SUBSTITUTE((SUBSTITUTE(AA179, " ", "")), ",", ".")  * 1</f>
        <v>10499965</v>
      </c>
      <c r="S179" s="62" t="e">
        <f t="shared" si="191"/>
        <v>#VALUE!</v>
      </c>
      <c r="T179" s="62" t="e">
        <f t="shared" si="191"/>
        <v>#VALUE!</v>
      </c>
      <c r="U179" s="62" t="e">
        <f t="shared" si="191"/>
        <v>#VALUE!</v>
      </c>
      <c r="V179" s="62" t="e">
        <f t="shared" si="191"/>
        <v>#VALUE!</v>
      </c>
      <c r="W179" s="62" t="e">
        <f t="shared" si="191"/>
        <v>#VALUE!</v>
      </c>
      <c r="X179" s="83" t="s">
        <v>674</v>
      </c>
      <c r="Y179" s="65"/>
      <c r="Z179" s="65"/>
      <c r="AA179" s="82" t="s">
        <v>675</v>
      </c>
      <c r="AB179" s="66"/>
      <c r="AC179" s="66"/>
      <c r="AD179" s="66"/>
      <c r="AE179" s="66"/>
      <c r="AF179" s="66"/>
      <c r="AG179" s="66" t="e">
        <f>VLOOKUP(A179, АСВ!$A$2:$C$48, 2, FALSE)</f>
        <v>#N/A</v>
      </c>
      <c r="AH179" s="66" t="e">
        <f>VLOOKUP(A179, АСВ!$A$2:$C$48, 3, FALSE)</f>
        <v>#N/A</v>
      </c>
      <c r="AI179" s="66" t="e">
        <f t="shared" si="3"/>
        <v>#N/A</v>
      </c>
    </row>
    <row r="180" spans="1:35">
      <c r="A180" s="99" t="s">
        <v>155</v>
      </c>
      <c r="B180" s="100">
        <v>41514</v>
      </c>
      <c r="C180" s="99"/>
      <c r="D180" s="101"/>
      <c r="E180" s="102" t="e">
        <f t="shared" si="0"/>
        <v>#VALUE!</v>
      </c>
      <c r="F180" s="101"/>
      <c r="G180" s="101"/>
      <c r="H180" s="101"/>
      <c r="I180" s="101"/>
      <c r="J180" s="77" t="e">
        <f t="shared" si="21"/>
        <v>#VALUE!</v>
      </c>
      <c r="K180" s="101"/>
      <c r="L180" s="101"/>
      <c r="M180" s="101"/>
      <c r="N180" s="101"/>
      <c r="O180" s="101"/>
      <c r="P180" s="101"/>
      <c r="Q180" s="101"/>
      <c r="R180" s="62" t="e">
        <f t="shared" ref="R180:W180" si="192">SUBSTITUTE((SUBSTITUTE(AA180, " ", "")), ",", ".")  * 1</f>
        <v>#VALUE!</v>
      </c>
      <c r="S180" s="62" t="e">
        <f t="shared" si="192"/>
        <v>#VALUE!</v>
      </c>
      <c r="T180" s="62" t="e">
        <f t="shared" si="192"/>
        <v>#VALUE!</v>
      </c>
      <c r="U180" s="62" t="e">
        <f t="shared" si="192"/>
        <v>#VALUE!</v>
      </c>
      <c r="V180" s="62" t="e">
        <f t="shared" si="192"/>
        <v>#VALUE!</v>
      </c>
      <c r="W180" s="62" t="e">
        <f t="shared" si="192"/>
        <v>#VALUE!</v>
      </c>
      <c r="X180" s="69"/>
      <c r="Y180" s="65"/>
      <c r="Z180" s="65"/>
      <c r="AA180" s="66"/>
      <c r="AB180" s="66"/>
      <c r="AC180" s="66"/>
      <c r="AD180" s="66"/>
      <c r="AE180" s="66"/>
      <c r="AF180" s="66"/>
      <c r="AG180" s="66" t="e">
        <f>VLOOKUP(A180, АСВ!$A$2:$C$48, 2, FALSE)</f>
        <v>#N/A</v>
      </c>
      <c r="AH180" s="66" t="e">
        <f>VLOOKUP(A180, АСВ!$A$2:$C$48, 3, FALSE)</f>
        <v>#N/A</v>
      </c>
      <c r="AI180" s="66" t="e">
        <f t="shared" si="3"/>
        <v>#N/A</v>
      </c>
    </row>
    <row r="181" spans="1:35">
      <c r="A181" s="99" t="s">
        <v>155</v>
      </c>
      <c r="B181" s="100">
        <v>41092</v>
      </c>
      <c r="C181" s="99"/>
      <c r="D181" s="101"/>
      <c r="E181" s="102" t="e">
        <f t="shared" si="0"/>
        <v>#VALUE!</v>
      </c>
      <c r="F181" s="101"/>
      <c r="G181" s="101"/>
      <c r="H181" s="101"/>
      <c r="I181" s="101"/>
      <c r="J181" s="77" t="e">
        <f t="shared" si="21"/>
        <v>#VALUE!</v>
      </c>
      <c r="K181" s="101"/>
      <c r="L181" s="101"/>
      <c r="M181" s="101"/>
      <c r="N181" s="101"/>
      <c r="O181" s="101"/>
      <c r="P181" s="101"/>
      <c r="Q181" s="101"/>
      <c r="R181" s="62" t="e">
        <f t="shared" ref="R181:W181" si="193">SUBSTITUTE((SUBSTITUTE(AA181, " ", "")), ",", ".")  * 1</f>
        <v>#VALUE!</v>
      </c>
      <c r="S181" s="62" t="e">
        <f t="shared" si="193"/>
        <v>#VALUE!</v>
      </c>
      <c r="T181" s="62" t="e">
        <f t="shared" si="193"/>
        <v>#VALUE!</v>
      </c>
      <c r="U181" s="62" t="e">
        <f t="shared" si="193"/>
        <v>#VALUE!</v>
      </c>
      <c r="V181" s="62" t="e">
        <f t="shared" si="193"/>
        <v>#VALUE!</v>
      </c>
      <c r="W181" s="62" t="e">
        <f t="shared" si="193"/>
        <v>#VALUE!</v>
      </c>
      <c r="X181" s="69"/>
      <c r="Y181" s="65"/>
      <c r="Z181" s="65"/>
      <c r="AA181" s="66"/>
      <c r="AB181" s="66"/>
      <c r="AC181" s="66"/>
      <c r="AD181" s="66"/>
      <c r="AE181" s="66"/>
      <c r="AF181" s="66"/>
      <c r="AG181" s="66" t="e">
        <f>VLOOKUP(A181, АСВ!$A$2:$C$48, 2, FALSE)</f>
        <v>#N/A</v>
      </c>
      <c r="AH181" s="66" t="e">
        <f>VLOOKUP(A181, АСВ!$A$2:$C$48, 3, FALSE)</f>
        <v>#N/A</v>
      </c>
      <c r="AI181" s="66" t="e">
        <f t="shared" si="3"/>
        <v>#N/A</v>
      </c>
    </row>
    <row r="182" spans="1:35">
      <c r="A182" s="36" t="s">
        <v>158</v>
      </c>
      <c r="B182" s="58">
        <v>42845</v>
      </c>
      <c r="C182" s="36"/>
      <c r="D182" s="62"/>
      <c r="E182" s="60" t="e">
        <f t="shared" si="0"/>
        <v>#VALUE!</v>
      </c>
      <c r="F182" s="62"/>
      <c r="G182" s="62"/>
      <c r="H182" s="62"/>
      <c r="I182" s="62"/>
      <c r="J182" s="77" t="e">
        <f t="shared" si="21"/>
        <v>#VALUE!</v>
      </c>
      <c r="K182" s="62"/>
      <c r="L182" s="62"/>
      <c r="M182" s="62"/>
      <c r="N182" s="62"/>
      <c r="O182" s="62"/>
      <c r="P182" s="62"/>
      <c r="Q182" s="62"/>
      <c r="R182" s="62" t="e">
        <f t="shared" ref="R182:W182" si="194">SUBSTITUTE((SUBSTITUTE(AA182, " ", "")), ",", ".")  * 1</f>
        <v>#VALUE!</v>
      </c>
      <c r="S182" s="62" t="e">
        <f t="shared" si="194"/>
        <v>#VALUE!</v>
      </c>
      <c r="T182" s="62" t="e">
        <f t="shared" si="194"/>
        <v>#VALUE!</v>
      </c>
      <c r="U182" s="62" t="e">
        <f t="shared" si="194"/>
        <v>#VALUE!</v>
      </c>
      <c r="V182" s="62" t="e">
        <f t="shared" si="194"/>
        <v>#VALUE!</v>
      </c>
      <c r="W182" s="62" t="e">
        <f t="shared" si="194"/>
        <v>#VALUE!</v>
      </c>
      <c r="X182" s="69"/>
      <c r="Y182" s="65"/>
      <c r="Z182" s="65"/>
      <c r="AA182" s="66"/>
      <c r="AB182" s="66"/>
      <c r="AC182" s="66"/>
      <c r="AD182" s="66"/>
      <c r="AE182" s="66"/>
      <c r="AF182" s="66"/>
      <c r="AG182" s="66" t="e">
        <f>VLOOKUP(A182, АСВ!$A$2:$C$48, 2, FALSE)</f>
        <v>#N/A</v>
      </c>
      <c r="AH182" s="66" t="e">
        <f>VLOOKUP(A182, АСВ!$A$2:$C$48, 3, FALSE)</f>
        <v>#N/A</v>
      </c>
      <c r="AI182" s="66" t="e">
        <f t="shared" si="3"/>
        <v>#N/A</v>
      </c>
    </row>
    <row r="183" spans="1:35">
      <c r="A183" s="36" t="s">
        <v>158</v>
      </c>
      <c r="B183" s="58">
        <v>42611</v>
      </c>
      <c r="C183" s="36"/>
      <c r="D183" s="53">
        <v>8401245</v>
      </c>
      <c r="E183" s="60" t="e">
        <f t="shared" si="0"/>
        <v>#VALUE!</v>
      </c>
      <c r="F183" s="53">
        <v>110990173</v>
      </c>
      <c r="G183" s="53">
        <v>0</v>
      </c>
      <c r="H183" s="53">
        <v>0</v>
      </c>
      <c r="I183" s="53">
        <v>106531366</v>
      </c>
      <c r="J183" s="77" t="e">
        <f t="shared" si="21"/>
        <v>#VALUE!</v>
      </c>
      <c r="K183" s="53">
        <v>4458807</v>
      </c>
      <c r="L183" s="53">
        <v>2762364</v>
      </c>
      <c r="M183" s="53">
        <v>21551243</v>
      </c>
      <c r="N183" s="53">
        <v>15517746</v>
      </c>
      <c r="O183" s="53">
        <v>105811440</v>
      </c>
      <c r="P183" s="62"/>
      <c r="Q183" s="62"/>
      <c r="R183" s="62">
        <f t="shared" ref="R183:W183" si="195">SUBSTITUTE((SUBSTITUTE(AA183, " ", "")), ",", ".")  * 1</f>
        <v>102134576</v>
      </c>
      <c r="S183" s="62" t="e">
        <f t="shared" si="195"/>
        <v>#VALUE!</v>
      </c>
      <c r="T183" s="62" t="e">
        <f t="shared" si="195"/>
        <v>#VALUE!</v>
      </c>
      <c r="U183" s="62" t="e">
        <f t="shared" si="195"/>
        <v>#VALUE!</v>
      </c>
      <c r="V183" s="62" t="e">
        <f t="shared" si="195"/>
        <v>#VALUE!</v>
      </c>
      <c r="W183" s="62" t="e">
        <f t="shared" si="195"/>
        <v>#VALUE!</v>
      </c>
      <c r="X183" s="83">
        <v>421067</v>
      </c>
      <c r="Y183" s="65"/>
      <c r="Z183" s="65"/>
      <c r="AA183" s="56">
        <v>102134576</v>
      </c>
      <c r="AB183" s="66"/>
      <c r="AC183" s="66"/>
      <c r="AD183" s="66"/>
      <c r="AE183" s="66"/>
      <c r="AF183" s="66"/>
      <c r="AG183" s="66" t="e">
        <f>VLOOKUP(A183, АСВ!$A$2:$C$48, 2, FALSE)</f>
        <v>#N/A</v>
      </c>
      <c r="AH183" s="66" t="e">
        <f>VLOOKUP(A183, АСВ!$A$2:$C$48, 3, FALSE)</f>
        <v>#N/A</v>
      </c>
      <c r="AI183" s="66" t="e">
        <f t="shared" si="3"/>
        <v>#N/A</v>
      </c>
    </row>
    <row r="184" spans="1:35">
      <c r="A184" s="36" t="s">
        <v>158</v>
      </c>
      <c r="B184" s="58">
        <v>42310</v>
      </c>
      <c r="C184" s="36"/>
      <c r="D184" s="53">
        <v>2104324</v>
      </c>
      <c r="E184" s="60" t="e">
        <f t="shared" si="0"/>
        <v>#VALUE!</v>
      </c>
      <c r="F184" s="53">
        <v>93919870</v>
      </c>
      <c r="G184" s="53">
        <v>0</v>
      </c>
      <c r="H184" s="53">
        <v>0</v>
      </c>
      <c r="I184" s="53">
        <v>92318427</v>
      </c>
      <c r="J184" s="77" t="e">
        <f t="shared" si="21"/>
        <v>#VALUE!</v>
      </c>
      <c r="K184" s="53">
        <v>1601443</v>
      </c>
      <c r="L184" s="53">
        <v>312898</v>
      </c>
      <c r="M184" s="53">
        <v>32326514</v>
      </c>
      <c r="N184" s="53">
        <v>14485358</v>
      </c>
      <c r="O184" s="53">
        <v>91092012</v>
      </c>
      <c r="P184" s="62"/>
      <c r="Q184" s="62"/>
      <c r="R184" s="62">
        <f t="shared" ref="R184:W184" si="196">SUBSTITUTE((SUBSTITUTE(AA184, " ", "")), ",", ".")  * 1</f>
        <v>86714666</v>
      </c>
      <c r="S184" s="62" t="e">
        <f t="shared" si="196"/>
        <v>#VALUE!</v>
      </c>
      <c r="T184" s="62" t="e">
        <f t="shared" si="196"/>
        <v>#VALUE!</v>
      </c>
      <c r="U184" s="62" t="e">
        <f t="shared" si="196"/>
        <v>#VALUE!</v>
      </c>
      <c r="V184" s="62" t="e">
        <f t="shared" si="196"/>
        <v>#VALUE!</v>
      </c>
      <c r="W184" s="62" t="e">
        <f t="shared" si="196"/>
        <v>#VALUE!</v>
      </c>
      <c r="X184" s="83">
        <v>5084401</v>
      </c>
      <c r="Y184" s="65"/>
      <c r="Z184" s="65"/>
      <c r="AA184" s="56">
        <v>86714666</v>
      </c>
      <c r="AB184" s="66"/>
      <c r="AC184" s="66"/>
      <c r="AD184" s="66"/>
      <c r="AE184" s="66"/>
      <c r="AF184" s="66"/>
      <c r="AG184" s="66" t="e">
        <f>VLOOKUP(A184, АСВ!$A$2:$C$48, 2, FALSE)</f>
        <v>#N/A</v>
      </c>
      <c r="AH184" s="66" t="e">
        <f>VLOOKUP(A184, АСВ!$A$2:$C$48, 3, FALSE)</f>
        <v>#N/A</v>
      </c>
      <c r="AI184" s="66" t="e">
        <f t="shared" si="3"/>
        <v>#N/A</v>
      </c>
    </row>
    <row r="185" spans="1:35">
      <c r="A185" s="99" t="s">
        <v>158</v>
      </c>
      <c r="B185" s="100">
        <v>41898</v>
      </c>
      <c r="C185" s="99"/>
      <c r="D185" s="101"/>
      <c r="E185" s="102" t="e">
        <f t="shared" si="0"/>
        <v>#VALUE!</v>
      </c>
      <c r="F185" s="101"/>
      <c r="G185" s="101"/>
      <c r="H185" s="101"/>
      <c r="I185" s="101"/>
      <c r="J185" s="105" t="e">
        <f t="shared" si="21"/>
        <v>#VALUE!</v>
      </c>
      <c r="K185" s="101"/>
      <c r="L185" s="101"/>
      <c r="M185" s="101"/>
      <c r="N185" s="101"/>
      <c r="O185" s="101"/>
      <c r="P185" s="101"/>
      <c r="Q185" s="101"/>
      <c r="R185" s="101" t="e">
        <f t="shared" ref="R185:W185" si="197">SUBSTITUTE((SUBSTITUTE(AA185, " ", "")), ",", ".")  * 1</f>
        <v>#VALUE!</v>
      </c>
      <c r="S185" s="101" t="e">
        <f t="shared" si="197"/>
        <v>#VALUE!</v>
      </c>
      <c r="T185" s="101" t="e">
        <f t="shared" si="197"/>
        <v>#VALUE!</v>
      </c>
      <c r="U185" s="101" t="e">
        <f t="shared" si="197"/>
        <v>#VALUE!</v>
      </c>
      <c r="V185" s="101" t="e">
        <f t="shared" si="197"/>
        <v>#VALUE!</v>
      </c>
      <c r="W185" s="101" t="e">
        <f t="shared" si="197"/>
        <v>#VALUE!</v>
      </c>
      <c r="X185" s="69"/>
      <c r="Y185" s="65"/>
      <c r="Z185" s="65"/>
      <c r="AA185" s="66"/>
      <c r="AB185" s="66"/>
      <c r="AC185" s="66"/>
      <c r="AD185" s="66"/>
      <c r="AE185" s="66"/>
      <c r="AF185" s="66"/>
      <c r="AG185" s="66" t="e">
        <f>VLOOKUP(A185, АСВ!$A$2:$C$48, 2, FALSE)</f>
        <v>#N/A</v>
      </c>
      <c r="AH185" s="66" t="e">
        <f>VLOOKUP(A185, АСВ!$A$2:$C$48, 3, FALSE)</f>
        <v>#N/A</v>
      </c>
      <c r="AI185" s="66" t="e">
        <f t="shared" si="3"/>
        <v>#N/A</v>
      </c>
    </row>
    <row r="186" spans="1:35">
      <c r="A186" s="99" t="s">
        <v>158</v>
      </c>
      <c r="B186" s="100">
        <v>41530</v>
      </c>
      <c r="C186" s="99"/>
      <c r="D186" s="101"/>
      <c r="E186" s="102" t="e">
        <f t="shared" si="0"/>
        <v>#VALUE!</v>
      </c>
      <c r="F186" s="101"/>
      <c r="G186" s="101"/>
      <c r="H186" s="101"/>
      <c r="I186" s="101"/>
      <c r="J186" s="105" t="e">
        <f t="shared" si="21"/>
        <v>#VALUE!</v>
      </c>
      <c r="K186" s="101"/>
      <c r="L186" s="101"/>
      <c r="M186" s="101"/>
      <c r="N186" s="101"/>
      <c r="O186" s="101"/>
      <c r="P186" s="101"/>
      <c r="Q186" s="101"/>
      <c r="R186" s="101" t="e">
        <f t="shared" ref="R186:W186" si="198">SUBSTITUTE((SUBSTITUTE(AA186, " ", "")), ",", ".")  * 1</f>
        <v>#VALUE!</v>
      </c>
      <c r="S186" s="101" t="e">
        <f t="shared" si="198"/>
        <v>#VALUE!</v>
      </c>
      <c r="T186" s="101" t="e">
        <f t="shared" si="198"/>
        <v>#VALUE!</v>
      </c>
      <c r="U186" s="101" t="e">
        <f t="shared" si="198"/>
        <v>#VALUE!</v>
      </c>
      <c r="V186" s="101" t="e">
        <f t="shared" si="198"/>
        <v>#VALUE!</v>
      </c>
      <c r="W186" s="101" t="e">
        <f t="shared" si="198"/>
        <v>#VALUE!</v>
      </c>
      <c r="X186" s="69"/>
      <c r="Y186" s="65"/>
      <c r="Z186" s="65"/>
      <c r="AA186" s="66"/>
      <c r="AB186" s="66"/>
      <c r="AC186" s="66"/>
      <c r="AD186" s="66"/>
      <c r="AE186" s="66"/>
      <c r="AF186" s="66"/>
      <c r="AG186" s="66" t="e">
        <f>VLOOKUP(A186, АСВ!$A$2:$C$48, 2, FALSE)</f>
        <v>#N/A</v>
      </c>
      <c r="AH186" s="66" t="e">
        <f>VLOOKUP(A186, АСВ!$A$2:$C$48, 3, FALSE)</f>
        <v>#N/A</v>
      </c>
      <c r="AI186" s="66" t="e">
        <f t="shared" si="3"/>
        <v>#N/A</v>
      </c>
    </row>
    <row r="187" spans="1:35">
      <c r="A187" s="99" t="s">
        <v>158</v>
      </c>
      <c r="B187" s="100">
        <v>41114</v>
      </c>
      <c r="C187" s="99"/>
      <c r="D187" s="101"/>
      <c r="E187" s="102" t="e">
        <f t="shared" si="0"/>
        <v>#VALUE!</v>
      </c>
      <c r="F187" s="101"/>
      <c r="G187" s="101"/>
      <c r="H187" s="101"/>
      <c r="I187" s="101"/>
      <c r="J187" s="105" t="e">
        <f t="shared" si="21"/>
        <v>#VALUE!</v>
      </c>
      <c r="K187" s="101"/>
      <c r="L187" s="101"/>
      <c r="M187" s="101"/>
      <c r="N187" s="101"/>
      <c r="O187" s="101"/>
      <c r="P187" s="101"/>
      <c r="Q187" s="101"/>
      <c r="R187" s="101" t="e">
        <f t="shared" ref="R187:W187" si="199">SUBSTITUTE((SUBSTITUTE(AA187, " ", "")), ",", ".")  * 1</f>
        <v>#VALUE!</v>
      </c>
      <c r="S187" s="101" t="e">
        <f t="shared" si="199"/>
        <v>#VALUE!</v>
      </c>
      <c r="T187" s="101" t="e">
        <f t="shared" si="199"/>
        <v>#VALUE!</v>
      </c>
      <c r="U187" s="101" t="e">
        <f t="shared" si="199"/>
        <v>#VALUE!</v>
      </c>
      <c r="V187" s="101" t="e">
        <f t="shared" si="199"/>
        <v>#VALUE!</v>
      </c>
      <c r="W187" s="101" t="e">
        <f t="shared" si="199"/>
        <v>#VALUE!</v>
      </c>
      <c r="X187" s="69"/>
      <c r="Y187" s="65"/>
      <c r="Z187" s="65"/>
      <c r="AA187" s="66"/>
      <c r="AB187" s="66"/>
      <c r="AC187" s="66"/>
      <c r="AD187" s="66"/>
      <c r="AE187" s="66"/>
      <c r="AF187" s="66"/>
      <c r="AG187" s="66" t="e">
        <f>VLOOKUP(A187, АСВ!$A$2:$C$48, 2, FALSE)</f>
        <v>#N/A</v>
      </c>
      <c r="AH187" s="66" t="e">
        <f>VLOOKUP(A187, АСВ!$A$2:$C$48, 3, FALSE)</f>
        <v>#N/A</v>
      </c>
      <c r="AI187" s="66" t="e">
        <f t="shared" si="3"/>
        <v>#N/A</v>
      </c>
    </row>
    <row r="188" spans="1:35">
      <c r="A188" s="99" t="s">
        <v>158</v>
      </c>
      <c r="B188" s="100">
        <v>40843</v>
      </c>
      <c r="C188" s="99"/>
      <c r="D188" s="101"/>
      <c r="E188" s="102" t="e">
        <f t="shared" si="0"/>
        <v>#VALUE!</v>
      </c>
      <c r="F188" s="101"/>
      <c r="G188" s="101"/>
      <c r="H188" s="101"/>
      <c r="I188" s="101"/>
      <c r="J188" s="105" t="e">
        <f t="shared" si="21"/>
        <v>#VALUE!</v>
      </c>
      <c r="K188" s="101"/>
      <c r="L188" s="101"/>
      <c r="M188" s="101"/>
      <c r="N188" s="101"/>
      <c r="O188" s="101"/>
      <c r="P188" s="101"/>
      <c r="Q188" s="101"/>
      <c r="R188" s="101" t="e">
        <f t="shared" ref="R188:W188" si="200">SUBSTITUTE((SUBSTITUTE(AA188, " ", "")), ",", ".")  * 1</f>
        <v>#VALUE!</v>
      </c>
      <c r="S188" s="101" t="e">
        <f t="shared" si="200"/>
        <v>#VALUE!</v>
      </c>
      <c r="T188" s="101" t="e">
        <f t="shared" si="200"/>
        <v>#VALUE!</v>
      </c>
      <c r="U188" s="101" t="e">
        <f t="shared" si="200"/>
        <v>#VALUE!</v>
      </c>
      <c r="V188" s="101" t="e">
        <f t="shared" si="200"/>
        <v>#VALUE!</v>
      </c>
      <c r="W188" s="101" t="e">
        <f t="shared" si="200"/>
        <v>#VALUE!</v>
      </c>
      <c r="X188" s="69"/>
      <c r="Y188" s="65"/>
      <c r="Z188" s="65"/>
      <c r="AA188" s="66"/>
      <c r="AB188" s="66"/>
      <c r="AC188" s="66"/>
      <c r="AD188" s="66"/>
      <c r="AE188" s="66"/>
      <c r="AF188" s="66"/>
      <c r="AG188" s="66" t="e">
        <f>VLOOKUP(A188, АСВ!$A$2:$C$48, 2, FALSE)</f>
        <v>#N/A</v>
      </c>
      <c r="AH188" s="66" t="e">
        <f>VLOOKUP(A188, АСВ!$A$2:$C$48, 3, FALSE)</f>
        <v>#N/A</v>
      </c>
      <c r="AI188" s="66" t="e">
        <f t="shared" si="3"/>
        <v>#N/A</v>
      </c>
    </row>
    <row r="189" spans="1:35">
      <c r="A189" s="99" t="s">
        <v>158</v>
      </c>
      <c r="B189" s="100">
        <v>40834</v>
      </c>
      <c r="C189" s="99"/>
      <c r="D189" s="101"/>
      <c r="E189" s="102" t="e">
        <f t="shared" si="0"/>
        <v>#VALUE!</v>
      </c>
      <c r="F189" s="101"/>
      <c r="G189" s="101"/>
      <c r="H189" s="101"/>
      <c r="I189" s="101"/>
      <c r="J189" s="105" t="e">
        <f t="shared" si="21"/>
        <v>#VALUE!</v>
      </c>
      <c r="K189" s="101"/>
      <c r="L189" s="101"/>
      <c r="M189" s="101"/>
      <c r="N189" s="101"/>
      <c r="O189" s="101"/>
      <c r="P189" s="101"/>
      <c r="Q189" s="101"/>
      <c r="R189" s="101" t="e">
        <f t="shared" ref="R189:W189" si="201">SUBSTITUTE((SUBSTITUTE(AA189, " ", "")), ",", ".")  * 1</f>
        <v>#VALUE!</v>
      </c>
      <c r="S189" s="101" t="e">
        <f t="shared" si="201"/>
        <v>#VALUE!</v>
      </c>
      <c r="T189" s="101" t="e">
        <f t="shared" si="201"/>
        <v>#VALUE!</v>
      </c>
      <c r="U189" s="101" t="e">
        <f t="shared" si="201"/>
        <v>#VALUE!</v>
      </c>
      <c r="V189" s="101" t="e">
        <f t="shared" si="201"/>
        <v>#VALUE!</v>
      </c>
      <c r="W189" s="101" t="e">
        <f t="shared" si="201"/>
        <v>#VALUE!</v>
      </c>
      <c r="X189" s="69"/>
      <c r="Y189" s="65"/>
      <c r="Z189" s="65"/>
      <c r="AA189" s="66"/>
      <c r="AB189" s="66"/>
      <c r="AC189" s="66"/>
      <c r="AD189" s="66"/>
      <c r="AE189" s="66"/>
      <c r="AF189" s="66"/>
      <c r="AG189" s="66" t="e">
        <f>VLOOKUP(A189, АСВ!$A$2:$C$48, 2, FALSE)</f>
        <v>#N/A</v>
      </c>
      <c r="AH189" s="66" t="e">
        <f>VLOOKUP(A189, АСВ!$A$2:$C$48, 3, FALSE)</f>
        <v>#N/A</v>
      </c>
      <c r="AI189" s="66" t="e">
        <f t="shared" si="3"/>
        <v>#N/A</v>
      </c>
    </row>
    <row r="190" spans="1:35">
      <c r="A190" s="99" t="s">
        <v>158</v>
      </c>
      <c r="B190" s="100">
        <v>40739</v>
      </c>
      <c r="C190" s="99"/>
      <c r="D190" s="101"/>
      <c r="E190" s="102" t="e">
        <f t="shared" si="0"/>
        <v>#VALUE!</v>
      </c>
      <c r="F190" s="101"/>
      <c r="G190" s="101"/>
      <c r="H190" s="101"/>
      <c r="I190" s="101"/>
      <c r="J190" s="105" t="e">
        <f t="shared" si="21"/>
        <v>#VALUE!</v>
      </c>
      <c r="K190" s="101"/>
      <c r="L190" s="101"/>
      <c r="M190" s="101"/>
      <c r="N190" s="101"/>
      <c r="O190" s="101"/>
      <c r="P190" s="101"/>
      <c r="Q190" s="101"/>
      <c r="R190" s="101" t="e">
        <f t="shared" ref="R190:W190" si="202">SUBSTITUTE((SUBSTITUTE(AA190, " ", "")), ",", ".")  * 1</f>
        <v>#VALUE!</v>
      </c>
      <c r="S190" s="101" t="e">
        <f t="shared" si="202"/>
        <v>#VALUE!</v>
      </c>
      <c r="T190" s="101" t="e">
        <f t="shared" si="202"/>
        <v>#VALUE!</v>
      </c>
      <c r="U190" s="101" t="e">
        <f t="shared" si="202"/>
        <v>#VALUE!</v>
      </c>
      <c r="V190" s="101" t="e">
        <f t="shared" si="202"/>
        <v>#VALUE!</v>
      </c>
      <c r="W190" s="101" t="e">
        <f t="shared" si="202"/>
        <v>#VALUE!</v>
      </c>
      <c r="X190" s="69"/>
      <c r="Y190" s="65"/>
      <c r="Z190" s="65"/>
      <c r="AA190" s="66"/>
      <c r="AB190" s="66"/>
      <c r="AC190" s="66"/>
      <c r="AD190" s="66"/>
      <c r="AE190" s="66"/>
      <c r="AF190" s="66"/>
      <c r="AG190" s="66" t="e">
        <f>VLOOKUP(A190, АСВ!$A$2:$C$48, 2, FALSE)</f>
        <v>#N/A</v>
      </c>
      <c r="AH190" s="66" t="e">
        <f>VLOOKUP(A190, АСВ!$A$2:$C$48, 3, FALSE)</f>
        <v>#N/A</v>
      </c>
      <c r="AI190" s="66" t="e">
        <f t="shared" si="3"/>
        <v>#N/A</v>
      </c>
    </row>
    <row r="191" spans="1:35">
      <c r="A191" s="99" t="s">
        <v>158</v>
      </c>
      <c r="B191" s="100">
        <v>40627</v>
      </c>
      <c r="C191" s="99"/>
      <c r="D191" s="101"/>
      <c r="E191" s="102" t="e">
        <f t="shared" si="0"/>
        <v>#VALUE!</v>
      </c>
      <c r="F191" s="101"/>
      <c r="G191" s="101"/>
      <c r="H191" s="101"/>
      <c r="I191" s="101"/>
      <c r="J191" s="105" t="e">
        <f t="shared" si="21"/>
        <v>#VALUE!</v>
      </c>
      <c r="K191" s="101"/>
      <c r="L191" s="101"/>
      <c r="M191" s="101"/>
      <c r="N191" s="101"/>
      <c r="O191" s="101"/>
      <c r="P191" s="101"/>
      <c r="Q191" s="101"/>
      <c r="R191" s="101" t="e">
        <f t="shared" ref="R191:W191" si="203">SUBSTITUTE((SUBSTITUTE(AA191, " ", "")), ",", ".")  * 1</f>
        <v>#VALUE!</v>
      </c>
      <c r="S191" s="101" t="e">
        <f t="shared" si="203"/>
        <v>#VALUE!</v>
      </c>
      <c r="T191" s="101" t="e">
        <f t="shared" si="203"/>
        <v>#VALUE!</v>
      </c>
      <c r="U191" s="101" t="e">
        <f t="shared" si="203"/>
        <v>#VALUE!</v>
      </c>
      <c r="V191" s="101" t="e">
        <f t="shared" si="203"/>
        <v>#VALUE!</v>
      </c>
      <c r="W191" s="101" t="e">
        <f t="shared" si="203"/>
        <v>#VALUE!</v>
      </c>
      <c r="X191" s="69"/>
      <c r="Y191" s="65"/>
      <c r="Z191" s="65"/>
      <c r="AA191" s="66"/>
      <c r="AB191" s="66"/>
      <c r="AC191" s="66"/>
      <c r="AD191" s="66"/>
      <c r="AE191" s="66"/>
      <c r="AF191" s="66"/>
      <c r="AG191" s="66" t="e">
        <f>VLOOKUP(A191, АСВ!$A$2:$C$48, 2, FALSE)</f>
        <v>#N/A</v>
      </c>
      <c r="AH191" s="66" t="e">
        <f>VLOOKUP(A191, АСВ!$A$2:$C$48, 3, FALSE)</f>
        <v>#N/A</v>
      </c>
      <c r="AI191" s="66" t="e">
        <f t="shared" si="3"/>
        <v>#N/A</v>
      </c>
    </row>
    <row r="192" spans="1:35">
      <c r="A192" s="99" t="s">
        <v>158</v>
      </c>
      <c r="B192" s="100">
        <v>40357</v>
      </c>
      <c r="C192" s="99"/>
      <c r="D192" s="101"/>
      <c r="E192" s="102" t="e">
        <f t="shared" si="0"/>
        <v>#VALUE!</v>
      </c>
      <c r="F192" s="101"/>
      <c r="G192" s="101"/>
      <c r="H192" s="101"/>
      <c r="I192" s="101"/>
      <c r="J192" s="105" t="e">
        <f t="shared" si="21"/>
        <v>#VALUE!</v>
      </c>
      <c r="K192" s="101"/>
      <c r="L192" s="101"/>
      <c r="M192" s="101"/>
      <c r="N192" s="101"/>
      <c r="O192" s="101"/>
      <c r="P192" s="101"/>
      <c r="Q192" s="101"/>
      <c r="R192" s="101" t="e">
        <f t="shared" ref="R192:W192" si="204">SUBSTITUTE((SUBSTITUTE(AA192, " ", "")), ",", ".")  * 1</f>
        <v>#VALUE!</v>
      </c>
      <c r="S192" s="101" t="e">
        <f t="shared" si="204"/>
        <v>#VALUE!</v>
      </c>
      <c r="T192" s="101" t="e">
        <f t="shared" si="204"/>
        <v>#VALUE!</v>
      </c>
      <c r="U192" s="101" t="e">
        <f t="shared" si="204"/>
        <v>#VALUE!</v>
      </c>
      <c r="V192" s="101" t="e">
        <f t="shared" si="204"/>
        <v>#VALUE!</v>
      </c>
      <c r="W192" s="101" t="e">
        <f t="shared" si="204"/>
        <v>#VALUE!</v>
      </c>
      <c r="X192" s="69"/>
      <c r="Y192" s="65"/>
      <c r="Z192" s="65"/>
      <c r="AA192" s="66"/>
      <c r="AB192" s="66"/>
      <c r="AC192" s="66"/>
      <c r="AD192" s="66"/>
      <c r="AE192" s="66"/>
      <c r="AF192" s="66"/>
      <c r="AG192" s="66" t="e">
        <f>VLOOKUP(A192, АСВ!$A$2:$C$48, 2, FALSE)</f>
        <v>#N/A</v>
      </c>
      <c r="AH192" s="66" t="e">
        <f>VLOOKUP(A192, АСВ!$A$2:$C$48, 3, FALSE)</f>
        <v>#N/A</v>
      </c>
      <c r="AI192" s="66" t="e">
        <f t="shared" si="3"/>
        <v>#N/A</v>
      </c>
    </row>
    <row r="193" spans="1:35">
      <c r="A193" s="99" t="s">
        <v>158</v>
      </c>
      <c r="B193" s="100">
        <v>40210</v>
      </c>
      <c r="C193" s="99"/>
      <c r="D193" s="101"/>
      <c r="E193" s="102" t="e">
        <f t="shared" si="0"/>
        <v>#VALUE!</v>
      </c>
      <c r="F193" s="101"/>
      <c r="G193" s="101"/>
      <c r="H193" s="101"/>
      <c r="I193" s="101"/>
      <c r="J193" s="105" t="e">
        <f t="shared" si="21"/>
        <v>#VALUE!</v>
      </c>
      <c r="K193" s="101"/>
      <c r="L193" s="101"/>
      <c r="M193" s="101"/>
      <c r="N193" s="101"/>
      <c r="O193" s="101"/>
      <c r="P193" s="101"/>
      <c r="Q193" s="101"/>
      <c r="R193" s="101" t="e">
        <f t="shared" ref="R193:W193" si="205">SUBSTITUTE((SUBSTITUTE(AA193, " ", "")), ",", ".")  * 1</f>
        <v>#VALUE!</v>
      </c>
      <c r="S193" s="101" t="e">
        <f t="shared" si="205"/>
        <v>#VALUE!</v>
      </c>
      <c r="T193" s="101" t="e">
        <f t="shared" si="205"/>
        <v>#VALUE!</v>
      </c>
      <c r="U193" s="101" t="e">
        <f t="shared" si="205"/>
        <v>#VALUE!</v>
      </c>
      <c r="V193" s="101" t="e">
        <f t="shared" si="205"/>
        <v>#VALUE!</v>
      </c>
      <c r="W193" s="101" t="e">
        <f t="shared" si="205"/>
        <v>#VALUE!</v>
      </c>
      <c r="X193" s="69"/>
      <c r="Y193" s="65"/>
      <c r="Z193" s="65"/>
      <c r="AA193" s="66"/>
      <c r="AB193" s="66"/>
      <c r="AC193" s="66"/>
      <c r="AD193" s="66"/>
      <c r="AE193" s="66"/>
      <c r="AF193" s="66"/>
      <c r="AG193" s="66" t="e">
        <f>VLOOKUP(A193, АСВ!$A$2:$C$48, 2, FALSE)</f>
        <v>#N/A</v>
      </c>
      <c r="AH193" s="66" t="e">
        <f>VLOOKUP(A193, АСВ!$A$2:$C$48, 3, FALSE)</f>
        <v>#N/A</v>
      </c>
      <c r="AI193" s="66" t="e">
        <f t="shared" si="3"/>
        <v>#N/A</v>
      </c>
    </row>
    <row r="194" spans="1:35">
      <c r="A194" s="99" t="s">
        <v>158</v>
      </c>
      <c r="B194" s="100">
        <v>39768</v>
      </c>
      <c r="C194" s="99"/>
      <c r="D194" s="101"/>
      <c r="E194" s="102" t="e">
        <f t="shared" si="0"/>
        <v>#VALUE!</v>
      </c>
      <c r="F194" s="101"/>
      <c r="G194" s="101"/>
      <c r="H194" s="101"/>
      <c r="I194" s="101"/>
      <c r="J194" s="105" t="e">
        <f t="shared" si="21"/>
        <v>#VALUE!</v>
      </c>
      <c r="K194" s="101"/>
      <c r="L194" s="101"/>
      <c r="M194" s="101"/>
      <c r="N194" s="101"/>
      <c r="O194" s="101"/>
      <c r="P194" s="101"/>
      <c r="Q194" s="101"/>
      <c r="R194" s="101" t="e">
        <f t="shared" ref="R194:W194" si="206">SUBSTITUTE((SUBSTITUTE(AA194, " ", "")), ",", ".")  * 1</f>
        <v>#VALUE!</v>
      </c>
      <c r="S194" s="101" t="e">
        <f t="shared" si="206"/>
        <v>#VALUE!</v>
      </c>
      <c r="T194" s="101" t="e">
        <f t="shared" si="206"/>
        <v>#VALUE!</v>
      </c>
      <c r="U194" s="101" t="e">
        <f t="shared" si="206"/>
        <v>#VALUE!</v>
      </c>
      <c r="V194" s="101" t="e">
        <f t="shared" si="206"/>
        <v>#VALUE!</v>
      </c>
      <c r="W194" s="101" t="e">
        <f t="shared" si="206"/>
        <v>#VALUE!</v>
      </c>
      <c r="X194" s="69"/>
      <c r="Y194" s="65"/>
      <c r="Z194" s="65"/>
      <c r="AA194" s="66"/>
      <c r="AB194" s="66"/>
      <c r="AC194" s="66"/>
      <c r="AD194" s="66"/>
      <c r="AE194" s="66"/>
      <c r="AF194" s="66"/>
      <c r="AG194" s="66" t="e">
        <f>VLOOKUP(A194, АСВ!$A$2:$C$48, 2, FALSE)</f>
        <v>#N/A</v>
      </c>
      <c r="AH194" s="66" t="e">
        <f>VLOOKUP(A194, АСВ!$A$2:$C$48, 3, FALSE)</f>
        <v>#N/A</v>
      </c>
      <c r="AI194" s="66" t="e">
        <f t="shared" si="3"/>
        <v>#N/A</v>
      </c>
    </row>
    <row r="195" spans="1:35">
      <c r="A195" s="99" t="s">
        <v>252</v>
      </c>
      <c r="B195" s="100">
        <v>39983</v>
      </c>
      <c r="C195" s="99"/>
      <c r="D195" s="101"/>
      <c r="E195" s="102" t="e">
        <f t="shared" si="0"/>
        <v>#VALUE!</v>
      </c>
      <c r="F195" s="101"/>
      <c r="G195" s="101"/>
      <c r="H195" s="101"/>
      <c r="I195" s="101"/>
      <c r="J195" s="105" t="e">
        <f t="shared" si="21"/>
        <v>#VALUE!</v>
      </c>
      <c r="K195" s="101"/>
      <c r="L195" s="101"/>
      <c r="M195" s="101"/>
      <c r="N195" s="101"/>
      <c r="O195" s="101"/>
      <c r="P195" s="101"/>
      <c r="Q195" s="101"/>
      <c r="R195" s="101" t="e">
        <f t="shared" ref="R195:W195" si="207">SUBSTITUTE((SUBSTITUTE(AA195, " ", "")), ",", ".")  * 1</f>
        <v>#VALUE!</v>
      </c>
      <c r="S195" s="101" t="e">
        <f t="shared" si="207"/>
        <v>#VALUE!</v>
      </c>
      <c r="T195" s="101" t="e">
        <f t="shared" si="207"/>
        <v>#VALUE!</v>
      </c>
      <c r="U195" s="101" t="e">
        <f t="shared" si="207"/>
        <v>#VALUE!</v>
      </c>
      <c r="V195" s="101" t="e">
        <f t="shared" si="207"/>
        <v>#VALUE!</v>
      </c>
      <c r="W195" s="101" t="e">
        <f t="shared" si="207"/>
        <v>#VALUE!</v>
      </c>
      <c r="X195" s="69"/>
      <c r="Y195" s="65"/>
      <c r="Z195" s="65"/>
      <c r="AA195" s="66"/>
      <c r="AB195" s="66"/>
      <c r="AC195" s="66"/>
      <c r="AD195" s="66"/>
      <c r="AE195" s="66"/>
      <c r="AF195" s="66"/>
      <c r="AG195" s="66" t="e">
        <f>VLOOKUP(A195, АСВ!$A$2:$C$48, 2, FALSE)</f>
        <v>#N/A</v>
      </c>
      <c r="AH195" s="66" t="e">
        <f>VLOOKUP(A195, АСВ!$A$2:$C$48, 3, FALSE)</f>
        <v>#N/A</v>
      </c>
      <c r="AI195" s="66" t="e">
        <f t="shared" si="3"/>
        <v>#N/A</v>
      </c>
    </row>
    <row r="196" spans="1:35">
      <c r="A196" s="99" t="s">
        <v>252</v>
      </c>
      <c r="B196" s="100">
        <v>39768</v>
      </c>
      <c r="C196" s="99"/>
      <c r="D196" s="101"/>
      <c r="E196" s="102" t="e">
        <f t="shared" si="0"/>
        <v>#VALUE!</v>
      </c>
      <c r="F196" s="101"/>
      <c r="G196" s="101"/>
      <c r="H196" s="101"/>
      <c r="I196" s="101"/>
      <c r="J196" s="105" t="e">
        <f t="shared" si="21"/>
        <v>#VALUE!</v>
      </c>
      <c r="K196" s="101"/>
      <c r="L196" s="101"/>
      <c r="M196" s="101"/>
      <c r="N196" s="101"/>
      <c r="O196" s="101"/>
      <c r="P196" s="101"/>
      <c r="Q196" s="101"/>
      <c r="R196" s="101" t="e">
        <f t="shared" ref="R196:W196" si="208">SUBSTITUTE((SUBSTITUTE(AA196, " ", "")), ",", ".")  * 1</f>
        <v>#VALUE!</v>
      </c>
      <c r="S196" s="101" t="e">
        <f t="shared" si="208"/>
        <v>#VALUE!</v>
      </c>
      <c r="T196" s="101" t="e">
        <f t="shared" si="208"/>
        <v>#VALUE!</v>
      </c>
      <c r="U196" s="101" t="e">
        <f t="shared" si="208"/>
        <v>#VALUE!</v>
      </c>
      <c r="V196" s="101" t="e">
        <f t="shared" si="208"/>
        <v>#VALUE!</v>
      </c>
      <c r="W196" s="101" t="e">
        <f t="shared" si="208"/>
        <v>#VALUE!</v>
      </c>
      <c r="X196" s="69"/>
      <c r="Y196" s="65"/>
      <c r="Z196" s="65"/>
      <c r="AA196" s="66"/>
      <c r="AB196" s="66"/>
      <c r="AC196" s="66"/>
      <c r="AD196" s="66"/>
      <c r="AE196" s="66"/>
      <c r="AF196" s="66"/>
      <c r="AG196" s="66" t="e">
        <f>VLOOKUP(A196, АСВ!$A$2:$C$48, 2, FALSE)</f>
        <v>#N/A</v>
      </c>
      <c r="AH196" s="66" t="e">
        <f>VLOOKUP(A196, АСВ!$A$2:$C$48, 3, FALSE)</f>
        <v>#N/A</v>
      </c>
      <c r="AI196" s="66" t="e">
        <f t="shared" si="3"/>
        <v>#N/A</v>
      </c>
    </row>
    <row r="197" spans="1:35">
      <c r="A197" s="36" t="s">
        <v>161</v>
      </c>
      <c r="B197" s="58">
        <v>42181</v>
      </c>
      <c r="C197" s="36"/>
      <c r="D197" s="53">
        <v>16613026</v>
      </c>
      <c r="E197" s="60" t="e">
        <f t="shared" si="0"/>
        <v>#VALUE!</v>
      </c>
      <c r="F197" s="53">
        <v>175318992</v>
      </c>
      <c r="G197" s="53">
        <v>0</v>
      </c>
      <c r="H197" s="53">
        <v>1521326</v>
      </c>
      <c r="I197" s="59" t="e">
        <f t="shared" ref="I197:I199" si="209">SUBSTITUTE((SUBSTITUTE(J197, " ", "")), ",", ".") + SUBSTITUTE((SUBSTITUTE(Y197, " ", "")), ",", ".") + SUBSTITUTE((SUBSTITUTE(Z197, " ", "")), ",", ".")</f>
        <v>#VALUE!</v>
      </c>
      <c r="J197" s="77" t="e">
        <f t="shared" si="21"/>
        <v>#VALUE!</v>
      </c>
      <c r="K197" s="53">
        <v>3592130</v>
      </c>
      <c r="L197" s="53">
        <v>20012402</v>
      </c>
      <c r="M197" s="53">
        <v>0</v>
      </c>
      <c r="N197" s="53">
        <v>0</v>
      </c>
      <c r="O197" s="53">
        <v>20912775</v>
      </c>
      <c r="P197" s="53">
        <v>149289065</v>
      </c>
      <c r="Q197" s="62"/>
      <c r="R197" s="62">
        <f t="shared" ref="R197:W197" si="210">SUBSTITUTE((SUBSTITUTE(AA197, " ", "")), ",", ".")  * 1</f>
        <v>146065585</v>
      </c>
      <c r="S197" s="62">
        <f t="shared" si="210"/>
        <v>10584931</v>
      </c>
      <c r="T197" s="62" t="e">
        <f t="shared" si="210"/>
        <v>#VALUE!</v>
      </c>
      <c r="U197" s="62" t="e">
        <f t="shared" si="210"/>
        <v>#VALUE!</v>
      </c>
      <c r="V197" s="62" t="e">
        <f t="shared" si="210"/>
        <v>#VALUE!</v>
      </c>
      <c r="W197" s="62" t="e">
        <f t="shared" si="210"/>
        <v>#VALUE!</v>
      </c>
      <c r="X197" s="69"/>
      <c r="Y197" s="65"/>
      <c r="Z197" s="65"/>
      <c r="AA197" s="56">
        <v>146065585</v>
      </c>
      <c r="AB197" s="56">
        <v>10584931</v>
      </c>
      <c r="AC197" s="66"/>
      <c r="AD197" s="66"/>
      <c r="AE197" s="66"/>
      <c r="AF197" s="66"/>
      <c r="AG197" s="67">
        <f>VLOOKUP(A197, АСВ!$A$2:$C$48, 2, FALSE)</f>
        <v>42005</v>
      </c>
      <c r="AH197" s="68">
        <f>VLOOKUP(A197, АСВ!$A$2:$C$48, 3, FALSE)</f>
        <v>69399</v>
      </c>
      <c r="AI197" s="66">
        <f t="shared" si="3"/>
        <v>1</v>
      </c>
    </row>
    <row r="198" spans="1:35">
      <c r="A198" s="36" t="s">
        <v>161</v>
      </c>
      <c r="B198" s="58">
        <v>42181</v>
      </c>
      <c r="C198" s="36"/>
      <c r="D198" s="53">
        <v>16613026</v>
      </c>
      <c r="E198" s="60" t="e">
        <f t="shared" si="0"/>
        <v>#VALUE!</v>
      </c>
      <c r="F198" s="53">
        <v>175318992</v>
      </c>
      <c r="G198" s="53">
        <v>0</v>
      </c>
      <c r="H198" s="53">
        <v>1521326</v>
      </c>
      <c r="I198" s="59" t="e">
        <f t="shared" si="209"/>
        <v>#VALUE!</v>
      </c>
      <c r="J198" s="77" t="e">
        <f t="shared" si="21"/>
        <v>#VALUE!</v>
      </c>
      <c r="K198" s="53">
        <v>3592130</v>
      </c>
      <c r="L198" s="53">
        <v>20012402</v>
      </c>
      <c r="M198" s="53">
        <v>0</v>
      </c>
      <c r="N198" s="53">
        <v>0</v>
      </c>
      <c r="O198" s="53">
        <v>20912775</v>
      </c>
      <c r="P198" s="53">
        <v>149289065</v>
      </c>
      <c r="Q198" s="62"/>
      <c r="R198" s="62">
        <f t="shared" ref="R198:W198" si="211">SUBSTITUTE((SUBSTITUTE(AA198, " ", "")), ",", ".")  * 1</f>
        <v>146065585</v>
      </c>
      <c r="S198" s="62">
        <f t="shared" si="211"/>
        <v>10584931</v>
      </c>
      <c r="T198" s="62" t="e">
        <f t="shared" si="211"/>
        <v>#VALUE!</v>
      </c>
      <c r="U198" s="62" t="e">
        <f t="shared" si="211"/>
        <v>#VALUE!</v>
      </c>
      <c r="V198" s="62" t="e">
        <f t="shared" si="211"/>
        <v>#VALUE!</v>
      </c>
      <c r="W198" s="62" t="e">
        <f t="shared" si="211"/>
        <v>#VALUE!</v>
      </c>
      <c r="X198" s="69"/>
      <c r="Y198" s="65"/>
      <c r="Z198" s="65"/>
      <c r="AA198" s="56">
        <v>146065585</v>
      </c>
      <c r="AB198" s="56">
        <v>10584931</v>
      </c>
      <c r="AC198" s="66"/>
      <c r="AD198" s="66"/>
      <c r="AE198" s="66"/>
      <c r="AF198" s="66"/>
      <c r="AG198" s="67">
        <f>VLOOKUP(A198, АСВ!$A$2:$C$48, 2, FALSE)</f>
        <v>42005</v>
      </c>
      <c r="AH198" s="68">
        <f>VLOOKUP(A198, АСВ!$A$2:$C$48, 3, FALSE)</f>
        <v>69399</v>
      </c>
      <c r="AI198" s="66">
        <f t="shared" si="3"/>
        <v>1</v>
      </c>
    </row>
    <row r="199" spans="1:35">
      <c r="A199" s="36" t="s">
        <v>161</v>
      </c>
      <c r="B199" s="58">
        <v>42079</v>
      </c>
      <c r="C199" s="36"/>
      <c r="D199" s="53">
        <v>24338039</v>
      </c>
      <c r="E199" s="60" t="e">
        <f t="shared" si="0"/>
        <v>#VALUE!</v>
      </c>
      <c r="F199" s="53">
        <v>251577266</v>
      </c>
      <c r="G199" s="53">
        <v>0</v>
      </c>
      <c r="H199" s="53">
        <v>2931507</v>
      </c>
      <c r="I199" s="59" t="e">
        <f t="shared" si="209"/>
        <v>#VALUE!</v>
      </c>
      <c r="J199" s="77" t="e">
        <f t="shared" si="21"/>
        <v>#VALUE!</v>
      </c>
      <c r="K199" s="53">
        <v>4059568</v>
      </c>
      <c r="L199" s="53">
        <v>8360462</v>
      </c>
      <c r="M199" s="53">
        <v>0</v>
      </c>
      <c r="N199" s="53">
        <v>0</v>
      </c>
      <c r="O199" s="53">
        <v>22979346</v>
      </c>
      <c r="P199" s="53">
        <v>221598349</v>
      </c>
      <c r="Q199" s="62"/>
      <c r="R199" s="62">
        <f t="shared" ref="R199:W199" si="212">SUBSTITUTE((SUBSTITUTE(AA199, " ", "")), ",", ".")  * 1</f>
        <v>118985904</v>
      </c>
      <c r="S199" s="62">
        <f t="shared" si="212"/>
        <v>104731710</v>
      </c>
      <c r="T199" s="62" t="e">
        <f t="shared" si="212"/>
        <v>#VALUE!</v>
      </c>
      <c r="U199" s="62" t="e">
        <f t="shared" si="212"/>
        <v>#VALUE!</v>
      </c>
      <c r="V199" s="62" t="e">
        <f t="shared" si="212"/>
        <v>#VALUE!</v>
      </c>
      <c r="W199" s="62" t="e">
        <f t="shared" si="212"/>
        <v>#VALUE!</v>
      </c>
      <c r="X199" s="69"/>
      <c r="Y199" s="65"/>
      <c r="Z199" s="65"/>
      <c r="AA199" s="56">
        <v>118985904</v>
      </c>
      <c r="AB199" s="56">
        <v>104731710</v>
      </c>
      <c r="AC199" s="66"/>
      <c r="AD199" s="66"/>
      <c r="AE199" s="66"/>
      <c r="AF199" s="66"/>
      <c r="AG199" s="67">
        <f>VLOOKUP(A199, АСВ!$A$2:$C$48, 2, FALSE)</f>
        <v>42005</v>
      </c>
      <c r="AH199" s="68">
        <f>VLOOKUP(A199, АСВ!$A$2:$C$48, 3, FALSE)</f>
        <v>69399</v>
      </c>
      <c r="AI199" s="66">
        <f t="shared" si="3"/>
        <v>1</v>
      </c>
    </row>
    <row r="200" spans="1:35">
      <c r="A200" s="99" t="s">
        <v>161</v>
      </c>
      <c r="B200" s="100">
        <v>41533</v>
      </c>
      <c r="C200" s="99"/>
      <c r="D200" s="101"/>
      <c r="E200" s="102" t="e">
        <f t="shared" si="0"/>
        <v>#VALUE!</v>
      </c>
      <c r="F200" s="101"/>
      <c r="G200" s="101"/>
      <c r="H200" s="101"/>
      <c r="I200" s="101"/>
      <c r="J200" s="105" t="e">
        <f t="shared" si="21"/>
        <v>#VALUE!</v>
      </c>
      <c r="K200" s="101"/>
      <c r="L200" s="101"/>
      <c r="M200" s="101"/>
      <c r="N200" s="101"/>
      <c r="O200" s="101"/>
      <c r="P200" s="101"/>
      <c r="Q200" s="101"/>
      <c r="R200" s="101" t="e">
        <f t="shared" ref="R200:W200" si="213">SUBSTITUTE((SUBSTITUTE(AA200, " ", "")), ",", ".")  * 1</f>
        <v>#VALUE!</v>
      </c>
      <c r="S200" s="101" t="e">
        <f t="shared" si="213"/>
        <v>#VALUE!</v>
      </c>
      <c r="T200" s="101" t="e">
        <f t="shared" si="213"/>
        <v>#VALUE!</v>
      </c>
      <c r="U200" s="101" t="e">
        <f t="shared" si="213"/>
        <v>#VALUE!</v>
      </c>
      <c r="V200" s="101" t="e">
        <f t="shared" si="213"/>
        <v>#VALUE!</v>
      </c>
      <c r="W200" s="101" t="e">
        <f t="shared" si="213"/>
        <v>#VALUE!</v>
      </c>
      <c r="X200" s="69"/>
      <c r="Y200" s="65"/>
      <c r="Z200" s="65"/>
      <c r="AA200" s="66"/>
      <c r="AB200" s="66"/>
      <c r="AC200" s="66"/>
      <c r="AD200" s="66"/>
      <c r="AE200" s="66"/>
      <c r="AF200" s="66"/>
      <c r="AG200" s="67">
        <f>VLOOKUP(A200, АСВ!$A$2:$C$48, 2, FALSE)</f>
        <v>42005</v>
      </c>
      <c r="AH200" s="68">
        <f>VLOOKUP(A200, АСВ!$A$2:$C$48, 3, FALSE)</f>
        <v>69399</v>
      </c>
      <c r="AI200" s="66">
        <f t="shared" si="3"/>
        <v>0</v>
      </c>
    </row>
    <row r="201" spans="1:35">
      <c r="A201" s="99" t="s">
        <v>161</v>
      </c>
      <c r="B201" s="100">
        <v>41047</v>
      </c>
      <c r="C201" s="99"/>
      <c r="D201" s="101"/>
      <c r="E201" s="102" t="e">
        <f t="shared" si="0"/>
        <v>#VALUE!</v>
      </c>
      <c r="F201" s="101"/>
      <c r="G201" s="101"/>
      <c r="H201" s="101"/>
      <c r="I201" s="101"/>
      <c r="J201" s="105" t="e">
        <f t="shared" si="21"/>
        <v>#VALUE!</v>
      </c>
      <c r="K201" s="101"/>
      <c r="L201" s="101"/>
      <c r="M201" s="101"/>
      <c r="N201" s="101"/>
      <c r="O201" s="101"/>
      <c r="P201" s="101"/>
      <c r="Q201" s="101"/>
      <c r="R201" s="101" t="e">
        <f t="shared" ref="R201:W201" si="214">SUBSTITUTE((SUBSTITUTE(AA201, " ", "")), ",", ".")  * 1</f>
        <v>#VALUE!</v>
      </c>
      <c r="S201" s="101" t="e">
        <f t="shared" si="214"/>
        <v>#VALUE!</v>
      </c>
      <c r="T201" s="101" t="e">
        <f t="shared" si="214"/>
        <v>#VALUE!</v>
      </c>
      <c r="U201" s="101" t="e">
        <f t="shared" si="214"/>
        <v>#VALUE!</v>
      </c>
      <c r="V201" s="101" t="e">
        <f t="shared" si="214"/>
        <v>#VALUE!</v>
      </c>
      <c r="W201" s="101" t="e">
        <f t="shared" si="214"/>
        <v>#VALUE!</v>
      </c>
      <c r="X201" s="69"/>
      <c r="Y201" s="65"/>
      <c r="Z201" s="65"/>
      <c r="AA201" s="66"/>
      <c r="AB201" s="66"/>
      <c r="AC201" s="66"/>
      <c r="AD201" s="66"/>
      <c r="AE201" s="66"/>
      <c r="AF201" s="66"/>
      <c r="AG201" s="67">
        <f>VLOOKUP(A201, АСВ!$A$2:$C$48, 2, FALSE)</f>
        <v>42005</v>
      </c>
      <c r="AH201" s="68">
        <f>VLOOKUP(A201, АСВ!$A$2:$C$48, 3, FALSE)</f>
        <v>69399</v>
      </c>
      <c r="AI201" s="66">
        <f t="shared" si="3"/>
        <v>0</v>
      </c>
    </row>
    <row r="202" spans="1:35">
      <c r="A202" s="99" t="s">
        <v>161</v>
      </c>
      <c r="B202" s="100">
        <v>40843</v>
      </c>
      <c r="C202" s="99"/>
      <c r="D202" s="101"/>
      <c r="E202" s="102" t="e">
        <f t="shared" si="0"/>
        <v>#VALUE!</v>
      </c>
      <c r="F202" s="101"/>
      <c r="G202" s="101"/>
      <c r="H202" s="101"/>
      <c r="I202" s="101"/>
      <c r="J202" s="105" t="e">
        <f t="shared" si="21"/>
        <v>#VALUE!</v>
      </c>
      <c r="K202" s="101"/>
      <c r="L202" s="101"/>
      <c r="M202" s="101"/>
      <c r="N202" s="101"/>
      <c r="O202" s="101"/>
      <c r="P202" s="101"/>
      <c r="Q202" s="101"/>
      <c r="R202" s="101" t="e">
        <f t="shared" ref="R202:W202" si="215">SUBSTITUTE((SUBSTITUTE(AA202, " ", "")), ",", ".")  * 1</f>
        <v>#VALUE!</v>
      </c>
      <c r="S202" s="101" t="e">
        <f t="shared" si="215"/>
        <v>#VALUE!</v>
      </c>
      <c r="T202" s="101" t="e">
        <f t="shared" si="215"/>
        <v>#VALUE!</v>
      </c>
      <c r="U202" s="101" t="e">
        <f t="shared" si="215"/>
        <v>#VALUE!</v>
      </c>
      <c r="V202" s="101" t="e">
        <f t="shared" si="215"/>
        <v>#VALUE!</v>
      </c>
      <c r="W202" s="101" t="e">
        <f t="shared" si="215"/>
        <v>#VALUE!</v>
      </c>
      <c r="X202" s="69"/>
      <c r="Y202" s="65"/>
      <c r="Z202" s="65"/>
      <c r="AA202" s="66"/>
      <c r="AB202" s="66"/>
      <c r="AC202" s="66"/>
      <c r="AD202" s="66"/>
      <c r="AE202" s="66"/>
      <c r="AF202" s="66"/>
      <c r="AG202" s="67">
        <f>VLOOKUP(A202, АСВ!$A$2:$C$48, 2, FALSE)</f>
        <v>42005</v>
      </c>
      <c r="AH202" s="68">
        <f>VLOOKUP(A202, АСВ!$A$2:$C$48, 3, FALSE)</f>
        <v>69399</v>
      </c>
      <c r="AI202" s="66">
        <f t="shared" si="3"/>
        <v>0</v>
      </c>
    </row>
    <row r="203" spans="1:35">
      <c r="A203" s="99" t="s">
        <v>161</v>
      </c>
      <c r="B203" s="100">
        <v>40834</v>
      </c>
      <c r="C203" s="99"/>
      <c r="D203" s="101"/>
      <c r="E203" s="102" t="e">
        <f t="shared" si="0"/>
        <v>#VALUE!</v>
      </c>
      <c r="F203" s="101"/>
      <c r="G203" s="101"/>
      <c r="H203" s="101"/>
      <c r="I203" s="101"/>
      <c r="J203" s="105" t="e">
        <f t="shared" si="21"/>
        <v>#VALUE!</v>
      </c>
      <c r="K203" s="101"/>
      <c r="L203" s="101"/>
      <c r="M203" s="101"/>
      <c r="N203" s="101"/>
      <c r="O203" s="101"/>
      <c r="P203" s="101"/>
      <c r="Q203" s="101"/>
      <c r="R203" s="101" t="e">
        <f t="shared" ref="R203:W203" si="216">SUBSTITUTE((SUBSTITUTE(AA203, " ", "")), ",", ".")  * 1</f>
        <v>#VALUE!</v>
      </c>
      <c r="S203" s="101" t="e">
        <f t="shared" si="216"/>
        <v>#VALUE!</v>
      </c>
      <c r="T203" s="101" t="e">
        <f t="shared" si="216"/>
        <v>#VALUE!</v>
      </c>
      <c r="U203" s="101" t="e">
        <f t="shared" si="216"/>
        <v>#VALUE!</v>
      </c>
      <c r="V203" s="101" t="e">
        <f t="shared" si="216"/>
        <v>#VALUE!</v>
      </c>
      <c r="W203" s="101" t="e">
        <f t="shared" si="216"/>
        <v>#VALUE!</v>
      </c>
      <c r="X203" s="69"/>
      <c r="Y203" s="65"/>
      <c r="Z203" s="65"/>
      <c r="AA203" s="66"/>
      <c r="AB203" s="66"/>
      <c r="AC203" s="66"/>
      <c r="AD203" s="66"/>
      <c r="AE203" s="66"/>
      <c r="AF203" s="66"/>
      <c r="AG203" s="67">
        <f>VLOOKUP(A203, АСВ!$A$2:$C$48, 2, FALSE)</f>
        <v>42005</v>
      </c>
      <c r="AH203" s="68">
        <f>VLOOKUP(A203, АСВ!$A$2:$C$48, 3, FALSE)</f>
        <v>69399</v>
      </c>
      <c r="AI203" s="66">
        <f t="shared" si="3"/>
        <v>0</v>
      </c>
    </row>
    <row r="204" spans="1:35">
      <c r="A204" s="99" t="s">
        <v>161</v>
      </c>
      <c r="B204" s="100">
        <v>40618</v>
      </c>
      <c r="C204" s="99"/>
      <c r="D204" s="101"/>
      <c r="E204" s="102" t="e">
        <f t="shared" si="0"/>
        <v>#VALUE!</v>
      </c>
      <c r="F204" s="101"/>
      <c r="G204" s="101"/>
      <c r="H204" s="101"/>
      <c r="I204" s="101"/>
      <c r="J204" s="105" t="e">
        <f t="shared" si="21"/>
        <v>#VALUE!</v>
      </c>
      <c r="K204" s="101"/>
      <c r="L204" s="101"/>
      <c r="M204" s="101"/>
      <c r="N204" s="101"/>
      <c r="O204" s="101"/>
      <c r="P204" s="101"/>
      <c r="Q204" s="101"/>
      <c r="R204" s="101" t="e">
        <f t="shared" ref="R204:W204" si="217">SUBSTITUTE((SUBSTITUTE(AA204, " ", "")), ",", ".")  * 1</f>
        <v>#VALUE!</v>
      </c>
      <c r="S204" s="101" t="e">
        <f t="shared" si="217"/>
        <v>#VALUE!</v>
      </c>
      <c r="T204" s="101" t="e">
        <f t="shared" si="217"/>
        <v>#VALUE!</v>
      </c>
      <c r="U204" s="101" t="e">
        <f t="shared" si="217"/>
        <v>#VALUE!</v>
      </c>
      <c r="V204" s="101" t="e">
        <f t="shared" si="217"/>
        <v>#VALUE!</v>
      </c>
      <c r="W204" s="101" t="e">
        <f t="shared" si="217"/>
        <v>#VALUE!</v>
      </c>
      <c r="X204" s="69"/>
      <c r="Y204" s="65"/>
      <c r="Z204" s="65"/>
      <c r="AA204" s="66"/>
      <c r="AB204" s="66"/>
      <c r="AC204" s="66"/>
      <c r="AD204" s="66"/>
      <c r="AE204" s="66"/>
      <c r="AF204" s="66"/>
      <c r="AG204" s="67">
        <f>VLOOKUP(A204, АСВ!$A$2:$C$48, 2, FALSE)</f>
        <v>42005</v>
      </c>
      <c r="AH204" s="68">
        <f>VLOOKUP(A204, АСВ!$A$2:$C$48, 3, FALSE)</f>
        <v>69399</v>
      </c>
      <c r="AI204" s="66">
        <f t="shared" si="3"/>
        <v>0</v>
      </c>
    </row>
    <row r="205" spans="1:35">
      <c r="A205" s="99" t="s">
        <v>161</v>
      </c>
      <c r="B205" s="100">
        <v>40137</v>
      </c>
      <c r="C205" s="99"/>
      <c r="D205" s="101"/>
      <c r="E205" s="102" t="e">
        <f t="shared" si="0"/>
        <v>#VALUE!</v>
      </c>
      <c r="F205" s="101"/>
      <c r="G205" s="101"/>
      <c r="H205" s="101"/>
      <c r="I205" s="101"/>
      <c r="J205" s="105" t="e">
        <f t="shared" si="21"/>
        <v>#VALUE!</v>
      </c>
      <c r="K205" s="101"/>
      <c r="L205" s="101"/>
      <c r="M205" s="101"/>
      <c r="N205" s="101"/>
      <c r="O205" s="101"/>
      <c r="P205" s="101"/>
      <c r="Q205" s="101"/>
      <c r="R205" s="101" t="e">
        <f t="shared" ref="R205:W205" si="218">SUBSTITUTE((SUBSTITUTE(AA205, " ", "")), ",", ".")  * 1</f>
        <v>#VALUE!</v>
      </c>
      <c r="S205" s="101" t="e">
        <f t="shared" si="218"/>
        <v>#VALUE!</v>
      </c>
      <c r="T205" s="101" t="e">
        <f t="shared" si="218"/>
        <v>#VALUE!</v>
      </c>
      <c r="U205" s="101" t="e">
        <f t="shared" si="218"/>
        <v>#VALUE!</v>
      </c>
      <c r="V205" s="101" t="e">
        <f t="shared" si="218"/>
        <v>#VALUE!</v>
      </c>
      <c r="W205" s="101" t="e">
        <f t="shared" si="218"/>
        <v>#VALUE!</v>
      </c>
      <c r="X205" s="69"/>
      <c r="Y205" s="65"/>
      <c r="Z205" s="65"/>
      <c r="AA205" s="66"/>
      <c r="AB205" s="66"/>
      <c r="AC205" s="66"/>
      <c r="AD205" s="66"/>
      <c r="AE205" s="66"/>
      <c r="AF205" s="66"/>
      <c r="AG205" s="67">
        <f>VLOOKUP(A205, АСВ!$A$2:$C$48, 2, FALSE)</f>
        <v>42005</v>
      </c>
      <c r="AH205" s="68">
        <f>VLOOKUP(A205, АСВ!$A$2:$C$48, 3, FALSE)</f>
        <v>69399</v>
      </c>
      <c r="AI205" s="66">
        <f t="shared" si="3"/>
        <v>0</v>
      </c>
    </row>
    <row r="206" spans="1:35">
      <c r="A206" s="99" t="s">
        <v>161</v>
      </c>
      <c r="B206" s="100">
        <v>39768</v>
      </c>
      <c r="C206" s="99"/>
      <c r="D206" s="101"/>
      <c r="E206" s="102" t="e">
        <f t="shared" si="0"/>
        <v>#VALUE!</v>
      </c>
      <c r="F206" s="101"/>
      <c r="G206" s="101"/>
      <c r="H206" s="101"/>
      <c r="I206" s="101"/>
      <c r="J206" s="105" t="e">
        <f t="shared" si="21"/>
        <v>#VALUE!</v>
      </c>
      <c r="K206" s="101"/>
      <c r="L206" s="101"/>
      <c r="M206" s="101"/>
      <c r="N206" s="101"/>
      <c r="O206" s="101"/>
      <c r="P206" s="101"/>
      <c r="Q206" s="101"/>
      <c r="R206" s="101" t="e">
        <f t="shared" ref="R206:W206" si="219">SUBSTITUTE((SUBSTITUTE(AA206, " ", "")), ",", ".")  * 1</f>
        <v>#VALUE!</v>
      </c>
      <c r="S206" s="101" t="e">
        <f t="shared" si="219"/>
        <v>#VALUE!</v>
      </c>
      <c r="T206" s="101" t="e">
        <f t="shared" si="219"/>
        <v>#VALUE!</v>
      </c>
      <c r="U206" s="101" t="e">
        <f t="shared" si="219"/>
        <v>#VALUE!</v>
      </c>
      <c r="V206" s="101" t="e">
        <f t="shared" si="219"/>
        <v>#VALUE!</v>
      </c>
      <c r="W206" s="101" t="e">
        <f t="shared" si="219"/>
        <v>#VALUE!</v>
      </c>
      <c r="X206" s="69"/>
      <c r="Y206" s="65"/>
      <c r="Z206" s="65"/>
      <c r="AA206" s="66"/>
      <c r="AB206" s="66"/>
      <c r="AC206" s="66"/>
      <c r="AD206" s="66"/>
      <c r="AE206" s="66"/>
      <c r="AF206" s="66"/>
      <c r="AG206" s="67">
        <f>VLOOKUP(A206, АСВ!$A$2:$C$48, 2, FALSE)</f>
        <v>42005</v>
      </c>
      <c r="AH206" s="68">
        <f>VLOOKUP(A206, АСВ!$A$2:$C$48, 3, FALSE)</f>
        <v>69399</v>
      </c>
      <c r="AI206" s="66">
        <f t="shared" si="3"/>
        <v>0</v>
      </c>
    </row>
    <row r="207" spans="1:35">
      <c r="A207" s="99" t="s">
        <v>253</v>
      </c>
      <c r="B207" s="100">
        <v>42181</v>
      </c>
      <c r="C207" s="99"/>
      <c r="D207" s="101"/>
      <c r="E207" s="102" t="e">
        <f t="shared" si="0"/>
        <v>#VALUE!</v>
      </c>
      <c r="F207" s="101"/>
      <c r="G207" s="101"/>
      <c r="H207" s="101"/>
      <c r="I207" s="101"/>
      <c r="J207" s="105" t="e">
        <f t="shared" si="21"/>
        <v>#VALUE!</v>
      </c>
      <c r="K207" s="101"/>
      <c r="L207" s="101"/>
      <c r="M207" s="101"/>
      <c r="N207" s="101"/>
      <c r="O207" s="101"/>
      <c r="P207" s="101"/>
      <c r="Q207" s="101"/>
      <c r="R207" s="101" t="e">
        <f t="shared" ref="R207:W207" si="220">SUBSTITUTE((SUBSTITUTE(AA207, " ", "")), ",", ".")  * 1</f>
        <v>#VALUE!</v>
      </c>
      <c r="S207" s="101" t="e">
        <f t="shared" si="220"/>
        <v>#VALUE!</v>
      </c>
      <c r="T207" s="101" t="e">
        <f t="shared" si="220"/>
        <v>#VALUE!</v>
      </c>
      <c r="U207" s="101" t="e">
        <f t="shared" si="220"/>
        <v>#VALUE!</v>
      </c>
      <c r="V207" s="101" t="e">
        <f t="shared" si="220"/>
        <v>#VALUE!</v>
      </c>
      <c r="W207" s="101" t="e">
        <f t="shared" si="220"/>
        <v>#VALUE!</v>
      </c>
      <c r="X207" s="69"/>
      <c r="Y207" s="65"/>
      <c r="Z207" s="65"/>
      <c r="AA207" s="66"/>
      <c r="AB207" s="66"/>
      <c r="AC207" s="66"/>
      <c r="AD207" s="66"/>
      <c r="AE207" s="66"/>
      <c r="AF207" s="66"/>
      <c r="AG207" s="66" t="e">
        <f>VLOOKUP(A207, АСВ!$A$2:$C$48, 2, FALSE)</f>
        <v>#N/A</v>
      </c>
      <c r="AH207" s="66" t="e">
        <f>VLOOKUP(A207, АСВ!$A$2:$C$48, 3, FALSE)</f>
        <v>#N/A</v>
      </c>
      <c r="AI207" s="66" t="e">
        <f t="shared" si="3"/>
        <v>#N/A</v>
      </c>
    </row>
    <row r="208" spans="1:35">
      <c r="A208" s="99" t="s">
        <v>253</v>
      </c>
      <c r="B208" s="100">
        <v>42181</v>
      </c>
      <c r="C208" s="99"/>
      <c r="D208" s="101"/>
      <c r="E208" s="102" t="e">
        <f t="shared" si="0"/>
        <v>#VALUE!</v>
      </c>
      <c r="F208" s="101"/>
      <c r="G208" s="101"/>
      <c r="H208" s="101"/>
      <c r="I208" s="101"/>
      <c r="J208" s="105" t="e">
        <f t="shared" si="21"/>
        <v>#VALUE!</v>
      </c>
      <c r="K208" s="101"/>
      <c r="L208" s="101"/>
      <c r="M208" s="101"/>
      <c r="N208" s="101"/>
      <c r="O208" s="101"/>
      <c r="P208" s="101"/>
      <c r="Q208" s="101"/>
      <c r="R208" s="101" t="e">
        <f t="shared" ref="R208:W208" si="221">SUBSTITUTE((SUBSTITUTE(AA208, " ", "")), ",", ".")  * 1</f>
        <v>#VALUE!</v>
      </c>
      <c r="S208" s="101" t="e">
        <f t="shared" si="221"/>
        <v>#VALUE!</v>
      </c>
      <c r="T208" s="101" t="e">
        <f t="shared" si="221"/>
        <v>#VALUE!</v>
      </c>
      <c r="U208" s="101" t="e">
        <f t="shared" si="221"/>
        <v>#VALUE!</v>
      </c>
      <c r="V208" s="101" t="e">
        <f t="shared" si="221"/>
        <v>#VALUE!</v>
      </c>
      <c r="W208" s="101" t="e">
        <f t="shared" si="221"/>
        <v>#VALUE!</v>
      </c>
      <c r="X208" s="69"/>
      <c r="Y208" s="65"/>
      <c r="Z208" s="65"/>
      <c r="AA208" s="66"/>
      <c r="AB208" s="66"/>
      <c r="AC208" s="66"/>
      <c r="AD208" s="66"/>
      <c r="AE208" s="66"/>
      <c r="AF208" s="66"/>
      <c r="AG208" s="66" t="e">
        <f>VLOOKUP(A208, АСВ!$A$2:$C$48, 2, FALSE)</f>
        <v>#N/A</v>
      </c>
      <c r="AH208" s="66" t="e">
        <f>VLOOKUP(A208, АСВ!$A$2:$C$48, 3, FALSE)</f>
        <v>#N/A</v>
      </c>
      <c r="AI208" s="66" t="e">
        <f t="shared" si="3"/>
        <v>#N/A</v>
      </c>
    </row>
    <row r="209" spans="1:35">
      <c r="A209" s="99" t="s">
        <v>253</v>
      </c>
      <c r="B209" s="100">
        <v>42079</v>
      </c>
      <c r="C209" s="99"/>
      <c r="D209" s="101"/>
      <c r="E209" s="102" t="e">
        <f t="shared" si="0"/>
        <v>#VALUE!</v>
      </c>
      <c r="F209" s="101"/>
      <c r="G209" s="101"/>
      <c r="H209" s="101"/>
      <c r="I209" s="101"/>
      <c r="J209" s="105" t="e">
        <f t="shared" si="21"/>
        <v>#VALUE!</v>
      </c>
      <c r="K209" s="101"/>
      <c r="L209" s="101"/>
      <c r="M209" s="101"/>
      <c r="N209" s="101"/>
      <c r="O209" s="101"/>
      <c r="P209" s="101"/>
      <c r="Q209" s="101"/>
      <c r="R209" s="101" t="e">
        <f t="shared" ref="R209:W209" si="222">SUBSTITUTE((SUBSTITUTE(AA209, " ", "")), ",", ".")  * 1</f>
        <v>#VALUE!</v>
      </c>
      <c r="S209" s="101" t="e">
        <f t="shared" si="222"/>
        <v>#VALUE!</v>
      </c>
      <c r="T209" s="101" t="e">
        <f t="shared" si="222"/>
        <v>#VALUE!</v>
      </c>
      <c r="U209" s="101" t="e">
        <f t="shared" si="222"/>
        <v>#VALUE!</v>
      </c>
      <c r="V209" s="101" t="e">
        <f t="shared" si="222"/>
        <v>#VALUE!</v>
      </c>
      <c r="W209" s="101" t="e">
        <f t="shared" si="222"/>
        <v>#VALUE!</v>
      </c>
      <c r="X209" s="69"/>
      <c r="Y209" s="65"/>
      <c r="Z209" s="65"/>
      <c r="AA209" s="66"/>
      <c r="AB209" s="66"/>
      <c r="AC209" s="66"/>
      <c r="AD209" s="66"/>
      <c r="AE209" s="66"/>
      <c r="AF209" s="66"/>
      <c r="AG209" s="66" t="e">
        <f>VLOOKUP(A209, АСВ!$A$2:$C$48, 2, FALSE)</f>
        <v>#N/A</v>
      </c>
      <c r="AH209" s="66" t="e">
        <f>VLOOKUP(A209, АСВ!$A$2:$C$48, 3, FALSE)</f>
        <v>#N/A</v>
      </c>
      <c r="AI209" s="66" t="e">
        <f t="shared" si="3"/>
        <v>#N/A</v>
      </c>
    </row>
    <row r="210" spans="1:35">
      <c r="A210" s="99" t="s">
        <v>254</v>
      </c>
      <c r="B210" s="100">
        <v>40204</v>
      </c>
      <c r="C210" s="99"/>
      <c r="D210" s="101"/>
      <c r="E210" s="102" t="e">
        <f t="shared" si="0"/>
        <v>#VALUE!</v>
      </c>
      <c r="F210" s="101"/>
      <c r="G210" s="101"/>
      <c r="H210" s="101"/>
      <c r="I210" s="101"/>
      <c r="J210" s="105" t="e">
        <f t="shared" si="21"/>
        <v>#VALUE!</v>
      </c>
      <c r="K210" s="101"/>
      <c r="L210" s="101"/>
      <c r="M210" s="101"/>
      <c r="N210" s="101"/>
      <c r="O210" s="101"/>
      <c r="P210" s="101"/>
      <c r="Q210" s="101"/>
      <c r="R210" s="101" t="e">
        <f t="shared" ref="R210:W210" si="223">SUBSTITUTE((SUBSTITUTE(AA210, " ", "")), ",", ".")  * 1</f>
        <v>#VALUE!</v>
      </c>
      <c r="S210" s="101" t="e">
        <f t="shared" si="223"/>
        <v>#VALUE!</v>
      </c>
      <c r="T210" s="101" t="e">
        <f t="shared" si="223"/>
        <v>#VALUE!</v>
      </c>
      <c r="U210" s="101" t="e">
        <f t="shared" si="223"/>
        <v>#VALUE!</v>
      </c>
      <c r="V210" s="101" t="e">
        <f t="shared" si="223"/>
        <v>#VALUE!</v>
      </c>
      <c r="W210" s="101" t="e">
        <f t="shared" si="223"/>
        <v>#VALUE!</v>
      </c>
      <c r="X210" s="69"/>
      <c r="Y210" s="65"/>
      <c r="Z210" s="65"/>
      <c r="AA210" s="66"/>
      <c r="AB210" s="66"/>
      <c r="AC210" s="66"/>
      <c r="AD210" s="66"/>
      <c r="AE210" s="66"/>
      <c r="AF210" s="66"/>
      <c r="AG210" s="66" t="e">
        <f>VLOOKUP(A210, АСВ!$A$2:$C$48, 2, FALSE)</f>
        <v>#N/A</v>
      </c>
      <c r="AH210" s="66" t="e">
        <f>VLOOKUP(A210, АСВ!$A$2:$C$48, 3, FALSE)</f>
        <v>#N/A</v>
      </c>
      <c r="AI210" s="66" t="e">
        <f t="shared" si="3"/>
        <v>#N/A</v>
      </c>
    </row>
    <row r="211" spans="1:35">
      <c r="A211" s="99" t="s">
        <v>254</v>
      </c>
      <c r="B211" s="100">
        <v>39768</v>
      </c>
      <c r="C211" s="99"/>
      <c r="D211" s="101"/>
      <c r="E211" s="102" t="e">
        <f t="shared" si="0"/>
        <v>#VALUE!</v>
      </c>
      <c r="F211" s="101"/>
      <c r="G211" s="101"/>
      <c r="H211" s="101"/>
      <c r="I211" s="101"/>
      <c r="J211" s="105" t="e">
        <f t="shared" si="21"/>
        <v>#VALUE!</v>
      </c>
      <c r="K211" s="101"/>
      <c r="L211" s="101"/>
      <c r="M211" s="101"/>
      <c r="N211" s="101"/>
      <c r="O211" s="101"/>
      <c r="P211" s="101"/>
      <c r="Q211" s="101"/>
      <c r="R211" s="101" t="e">
        <f t="shared" ref="R211:W211" si="224">SUBSTITUTE((SUBSTITUTE(AA211, " ", "")), ",", ".")  * 1</f>
        <v>#VALUE!</v>
      </c>
      <c r="S211" s="101" t="e">
        <f t="shared" si="224"/>
        <v>#VALUE!</v>
      </c>
      <c r="T211" s="101" t="e">
        <f t="shared" si="224"/>
        <v>#VALUE!</v>
      </c>
      <c r="U211" s="101" t="e">
        <f t="shared" si="224"/>
        <v>#VALUE!</v>
      </c>
      <c r="V211" s="101" t="e">
        <f t="shared" si="224"/>
        <v>#VALUE!</v>
      </c>
      <c r="W211" s="101" t="e">
        <f t="shared" si="224"/>
        <v>#VALUE!</v>
      </c>
      <c r="X211" s="69"/>
      <c r="Y211" s="65"/>
      <c r="Z211" s="65"/>
      <c r="AA211" s="66"/>
      <c r="AB211" s="66"/>
      <c r="AC211" s="66"/>
      <c r="AD211" s="66"/>
      <c r="AE211" s="66"/>
      <c r="AF211" s="66"/>
      <c r="AG211" s="66" t="e">
        <f>VLOOKUP(A211, АСВ!$A$2:$C$48, 2, FALSE)</f>
        <v>#N/A</v>
      </c>
      <c r="AH211" s="66" t="e">
        <f>VLOOKUP(A211, АСВ!$A$2:$C$48, 3, FALSE)</f>
        <v>#N/A</v>
      </c>
      <c r="AI211" s="66" t="e">
        <f t="shared" si="3"/>
        <v>#N/A</v>
      </c>
    </row>
    <row r="212" spans="1:35">
      <c r="A212" s="36" t="s">
        <v>164</v>
      </c>
      <c r="B212" s="58">
        <v>43158</v>
      </c>
      <c r="C212" s="36"/>
      <c r="D212" s="53">
        <v>256852</v>
      </c>
      <c r="E212" s="60" t="e">
        <f t="shared" si="0"/>
        <v>#VALUE!</v>
      </c>
      <c r="F212" s="53">
        <v>2295837</v>
      </c>
      <c r="G212" s="53">
        <v>0</v>
      </c>
      <c r="H212" s="53">
        <v>14745</v>
      </c>
      <c r="I212" s="53">
        <v>1665863</v>
      </c>
      <c r="J212" s="77">
        <f t="shared" si="21"/>
        <v>1640602</v>
      </c>
      <c r="K212" s="53">
        <v>629974</v>
      </c>
      <c r="L212" s="53">
        <v>29483</v>
      </c>
      <c r="M212" s="53">
        <v>50564</v>
      </c>
      <c r="N212" s="53">
        <v>92258</v>
      </c>
      <c r="O212" s="53">
        <v>1023764</v>
      </c>
      <c r="P212" s="53">
        <v>81982</v>
      </c>
      <c r="Q212" s="53">
        <v>534856</v>
      </c>
      <c r="R212" s="62">
        <f t="shared" ref="R212:W212" si="225">SUBSTITUTE((SUBSTITUTE(AA212, " ", "")), ",", ".")  * 1</f>
        <v>1791169</v>
      </c>
      <c r="S212" s="62" t="e">
        <f t="shared" si="225"/>
        <v>#VALUE!</v>
      </c>
      <c r="T212" s="62" t="e">
        <f t="shared" si="225"/>
        <v>#VALUE!</v>
      </c>
      <c r="U212" s="62" t="e">
        <f t="shared" si="225"/>
        <v>#VALUE!</v>
      </c>
      <c r="V212" s="62" t="e">
        <f t="shared" si="225"/>
        <v>#VALUE!</v>
      </c>
      <c r="W212" s="62" t="e">
        <f t="shared" si="225"/>
        <v>#VALUE!</v>
      </c>
      <c r="X212" s="69"/>
      <c r="Y212" s="65"/>
      <c r="Z212" s="65"/>
      <c r="AA212" s="56">
        <v>1791169</v>
      </c>
      <c r="AB212" s="66"/>
      <c r="AC212" s="66"/>
      <c r="AD212" s="66"/>
      <c r="AE212" s="66"/>
      <c r="AF212" s="66"/>
      <c r="AG212" s="66" t="e">
        <f>VLOOKUP(A212, АСВ!$A$2:$C$48, 2, FALSE)</f>
        <v>#N/A</v>
      </c>
      <c r="AH212" s="66" t="e">
        <f>VLOOKUP(A212, АСВ!$A$2:$C$48, 3, FALSE)</f>
        <v>#N/A</v>
      </c>
      <c r="AI212" s="66" t="e">
        <f t="shared" si="3"/>
        <v>#N/A</v>
      </c>
    </row>
    <row r="213" spans="1:35">
      <c r="A213" s="36" t="s">
        <v>164</v>
      </c>
      <c r="B213" s="58">
        <v>42949</v>
      </c>
      <c r="C213" s="36"/>
      <c r="D213" s="53">
        <v>177838</v>
      </c>
      <c r="E213" s="60" t="e">
        <f t="shared" si="0"/>
        <v>#VALUE!</v>
      </c>
      <c r="F213" s="53">
        <v>2015110</v>
      </c>
      <c r="G213" s="53">
        <v>0</v>
      </c>
      <c r="H213" s="53">
        <v>204</v>
      </c>
      <c r="I213" s="53">
        <v>1560029</v>
      </c>
      <c r="J213" s="77">
        <f t="shared" si="21"/>
        <v>1557447</v>
      </c>
      <c r="K213" s="53">
        <v>455081</v>
      </c>
      <c r="L213" s="53">
        <v>29993</v>
      </c>
      <c r="M213" s="53">
        <v>25915</v>
      </c>
      <c r="N213" s="53">
        <v>52927</v>
      </c>
      <c r="O213" s="53">
        <v>981597</v>
      </c>
      <c r="P213" s="53">
        <v>77555</v>
      </c>
      <c r="Q213" s="53">
        <v>498295</v>
      </c>
      <c r="R213" s="62">
        <f t="shared" ref="R213:W213" si="226">SUBSTITUTE((SUBSTITUTE(AA213, " ", "")), ",", ".")  * 1</f>
        <v>1658538</v>
      </c>
      <c r="S213" s="62" t="e">
        <f t="shared" si="226"/>
        <v>#VALUE!</v>
      </c>
      <c r="T213" s="62" t="e">
        <f t="shared" si="226"/>
        <v>#VALUE!</v>
      </c>
      <c r="U213" s="62" t="e">
        <f t="shared" si="226"/>
        <v>#VALUE!</v>
      </c>
      <c r="V213" s="62" t="e">
        <f t="shared" si="226"/>
        <v>#VALUE!</v>
      </c>
      <c r="W213" s="62" t="e">
        <f t="shared" si="226"/>
        <v>#VALUE!</v>
      </c>
      <c r="X213" s="83">
        <v>161019</v>
      </c>
      <c r="Y213" s="65"/>
      <c r="Z213" s="65"/>
      <c r="AA213" s="56">
        <v>1658538</v>
      </c>
      <c r="AB213" s="66"/>
      <c r="AC213" s="66"/>
      <c r="AD213" s="66"/>
      <c r="AE213" s="66"/>
      <c r="AF213" s="66"/>
      <c r="AG213" s="66" t="e">
        <f>VLOOKUP(A213, АСВ!$A$2:$C$48, 2, FALSE)</f>
        <v>#N/A</v>
      </c>
      <c r="AH213" s="66" t="e">
        <f>VLOOKUP(A213, АСВ!$A$2:$C$48, 3, FALSE)</f>
        <v>#N/A</v>
      </c>
      <c r="AI213" s="66" t="e">
        <f t="shared" si="3"/>
        <v>#N/A</v>
      </c>
    </row>
    <row r="214" spans="1:35">
      <c r="A214" s="36" t="s">
        <v>164</v>
      </c>
      <c r="B214" s="58">
        <v>42759</v>
      </c>
      <c r="C214" s="36"/>
      <c r="D214" s="53">
        <v>461909</v>
      </c>
      <c r="E214" s="60" t="e">
        <f t="shared" si="0"/>
        <v>#VALUE!</v>
      </c>
      <c r="F214" s="53">
        <v>1853148</v>
      </c>
      <c r="G214" s="53">
        <v>0</v>
      </c>
      <c r="H214" s="53">
        <v>349</v>
      </c>
      <c r="I214" s="53">
        <v>1515630</v>
      </c>
      <c r="J214" s="77">
        <f t="shared" si="21"/>
        <v>1507477</v>
      </c>
      <c r="K214" s="53">
        <v>337518</v>
      </c>
      <c r="L214" s="53">
        <v>149556</v>
      </c>
      <c r="M214" s="53">
        <v>0</v>
      </c>
      <c r="N214" s="53">
        <v>0</v>
      </c>
      <c r="O214" s="53">
        <v>925204</v>
      </c>
      <c r="P214" s="53">
        <v>57424</v>
      </c>
      <c r="Q214" s="53">
        <v>524849</v>
      </c>
      <c r="R214" s="62">
        <f t="shared" ref="R214:W214" si="227">SUBSTITUTE((SUBSTITUTE(AA214, " ", "")), ",", ".")  * 1</f>
        <v>1225596</v>
      </c>
      <c r="S214" s="62" t="e">
        <f t="shared" si="227"/>
        <v>#VALUE!</v>
      </c>
      <c r="T214" s="62" t="e">
        <f t="shared" si="227"/>
        <v>#VALUE!</v>
      </c>
      <c r="U214" s="62" t="e">
        <f t="shared" si="227"/>
        <v>#VALUE!</v>
      </c>
      <c r="V214" s="62" t="e">
        <f t="shared" si="227"/>
        <v>#VALUE!</v>
      </c>
      <c r="W214" s="62" t="e">
        <f t="shared" si="227"/>
        <v>#VALUE!</v>
      </c>
      <c r="X214" s="83">
        <v>162111</v>
      </c>
      <c r="Y214" s="65"/>
      <c r="Z214" s="65"/>
      <c r="AA214" s="56">
        <v>1225596</v>
      </c>
      <c r="AB214" s="66"/>
      <c r="AC214" s="66"/>
      <c r="AD214" s="66"/>
      <c r="AE214" s="66"/>
      <c r="AF214" s="66"/>
      <c r="AG214" s="66" t="e">
        <f>VLOOKUP(A214, АСВ!$A$2:$C$48, 2, FALSE)</f>
        <v>#N/A</v>
      </c>
      <c r="AH214" s="66" t="e">
        <f>VLOOKUP(A214, АСВ!$A$2:$C$48, 3, FALSE)</f>
        <v>#N/A</v>
      </c>
      <c r="AI214" s="66" t="e">
        <f t="shared" si="3"/>
        <v>#N/A</v>
      </c>
    </row>
    <row r="215" spans="1:35">
      <c r="A215" s="36" t="s">
        <v>164</v>
      </c>
      <c r="B215" s="58">
        <v>42144</v>
      </c>
      <c r="C215" s="36"/>
      <c r="D215" s="53">
        <v>152404</v>
      </c>
      <c r="E215" s="60" t="e">
        <f t="shared" si="0"/>
        <v>#VALUE!</v>
      </c>
      <c r="F215" s="53">
        <v>1702165</v>
      </c>
      <c r="G215" s="53">
        <v>0</v>
      </c>
      <c r="H215" s="53">
        <v>16892</v>
      </c>
      <c r="I215" s="59" t="e">
        <f t="shared" ref="I215:I217" si="228">SUBSTITUTE((SUBSTITUTE(J215, " ", "")), ",", ".") + SUBSTITUTE((SUBSTITUTE(Y215, " ", "")), ",", ".") + SUBSTITUTE((SUBSTITUTE(Z215, " ", "")), ",", ".")</f>
        <v>#VALUE!</v>
      </c>
      <c r="J215" s="77" t="e">
        <f t="shared" si="21"/>
        <v>#VALUE!</v>
      </c>
      <c r="K215" s="53">
        <v>211234</v>
      </c>
      <c r="L215" s="53">
        <v>-7233</v>
      </c>
      <c r="M215" s="53">
        <v>0</v>
      </c>
      <c r="N215" s="53">
        <v>0</v>
      </c>
      <c r="O215" s="53">
        <v>616423</v>
      </c>
      <c r="P215" s="53">
        <v>856651</v>
      </c>
      <c r="Q215" s="62"/>
      <c r="R215" s="62">
        <f t="shared" ref="R215:W215" si="229">SUBSTITUTE((SUBSTITUTE(AA215, " ", "")), ",", ".")  * 1</f>
        <v>741535</v>
      </c>
      <c r="S215" s="62">
        <f t="shared" si="229"/>
        <v>651997</v>
      </c>
      <c r="T215" s="62" t="e">
        <f t="shared" si="229"/>
        <v>#VALUE!</v>
      </c>
      <c r="U215" s="62" t="e">
        <f t="shared" si="229"/>
        <v>#VALUE!</v>
      </c>
      <c r="V215" s="62" t="e">
        <f t="shared" si="229"/>
        <v>#VALUE!</v>
      </c>
      <c r="W215" s="62" t="e">
        <f t="shared" si="229"/>
        <v>#VALUE!</v>
      </c>
      <c r="X215" s="83"/>
      <c r="Y215" s="65"/>
      <c r="Z215" s="65"/>
      <c r="AA215" s="56">
        <v>741535</v>
      </c>
      <c r="AB215" s="56">
        <v>651997</v>
      </c>
      <c r="AC215" s="66"/>
      <c r="AD215" s="66"/>
      <c r="AE215" s="66"/>
      <c r="AF215" s="66"/>
      <c r="AG215" s="66" t="e">
        <f>VLOOKUP(A215, АСВ!$A$2:$C$48, 2, FALSE)</f>
        <v>#N/A</v>
      </c>
      <c r="AH215" s="66" t="e">
        <f>VLOOKUP(A215, АСВ!$A$2:$C$48, 3, FALSE)</f>
        <v>#N/A</v>
      </c>
      <c r="AI215" s="66" t="e">
        <f t="shared" si="3"/>
        <v>#N/A</v>
      </c>
    </row>
    <row r="216" spans="1:35">
      <c r="A216" s="36" t="s">
        <v>164</v>
      </c>
      <c r="B216" s="58">
        <v>42144</v>
      </c>
      <c r="C216" s="36"/>
      <c r="D216" s="53">
        <v>152404</v>
      </c>
      <c r="E216" s="60" t="e">
        <f t="shared" si="0"/>
        <v>#VALUE!</v>
      </c>
      <c r="F216" s="53">
        <v>1702165</v>
      </c>
      <c r="G216" s="53">
        <v>0</v>
      </c>
      <c r="H216" s="53">
        <v>16892</v>
      </c>
      <c r="I216" s="59" t="e">
        <f t="shared" si="228"/>
        <v>#VALUE!</v>
      </c>
      <c r="J216" s="77" t="e">
        <f t="shared" si="21"/>
        <v>#VALUE!</v>
      </c>
      <c r="K216" s="53">
        <v>211234</v>
      </c>
      <c r="L216" s="53">
        <v>-7233</v>
      </c>
      <c r="M216" s="53">
        <v>0</v>
      </c>
      <c r="N216" s="53">
        <v>0</v>
      </c>
      <c r="O216" s="53">
        <v>616423</v>
      </c>
      <c r="P216" s="53">
        <v>856651</v>
      </c>
      <c r="Q216" s="62"/>
      <c r="R216" s="62">
        <f t="shared" ref="R216:W216" si="230">SUBSTITUTE((SUBSTITUTE(AA216, " ", "")), ",", ".")  * 1</f>
        <v>741535</v>
      </c>
      <c r="S216" s="62">
        <f t="shared" si="230"/>
        <v>651997</v>
      </c>
      <c r="T216" s="62" t="e">
        <f t="shared" si="230"/>
        <v>#VALUE!</v>
      </c>
      <c r="U216" s="62" t="e">
        <f t="shared" si="230"/>
        <v>#VALUE!</v>
      </c>
      <c r="V216" s="62" t="e">
        <f t="shared" si="230"/>
        <v>#VALUE!</v>
      </c>
      <c r="W216" s="62" t="e">
        <f t="shared" si="230"/>
        <v>#VALUE!</v>
      </c>
      <c r="X216" s="83"/>
      <c r="Y216" s="65"/>
      <c r="Z216" s="65"/>
      <c r="AA216" s="56">
        <v>741535</v>
      </c>
      <c r="AB216" s="56">
        <v>651997</v>
      </c>
      <c r="AC216" s="66"/>
      <c r="AD216" s="66"/>
      <c r="AE216" s="66"/>
      <c r="AF216" s="66"/>
      <c r="AG216" s="66" t="e">
        <f>VLOOKUP(A216, АСВ!$A$2:$C$48, 2, FALSE)</f>
        <v>#N/A</v>
      </c>
      <c r="AH216" s="66" t="e">
        <f>VLOOKUP(A216, АСВ!$A$2:$C$48, 3, FALSE)</f>
        <v>#N/A</v>
      </c>
      <c r="AI216" s="66" t="e">
        <f t="shared" si="3"/>
        <v>#N/A</v>
      </c>
    </row>
    <row r="217" spans="1:35">
      <c r="A217" s="36" t="s">
        <v>164</v>
      </c>
      <c r="B217" s="58">
        <v>41750</v>
      </c>
      <c r="C217" s="36"/>
      <c r="D217" s="53">
        <v>132520</v>
      </c>
      <c r="E217" s="60" t="e">
        <f t="shared" si="0"/>
        <v>#VALUE!</v>
      </c>
      <c r="F217" s="53">
        <v>1618402</v>
      </c>
      <c r="G217" s="53">
        <v>0</v>
      </c>
      <c r="H217" s="53">
        <v>11104</v>
      </c>
      <c r="I217" s="59" t="e">
        <f t="shared" si="228"/>
        <v>#VALUE!</v>
      </c>
      <c r="J217" s="77" t="e">
        <f t="shared" si="21"/>
        <v>#VALUE!</v>
      </c>
      <c r="K217" s="53">
        <v>122271</v>
      </c>
      <c r="L217" s="53">
        <v>98242</v>
      </c>
      <c r="M217" s="53">
        <v>0</v>
      </c>
      <c r="N217" s="53">
        <v>0</v>
      </c>
      <c r="O217" s="53">
        <v>595977</v>
      </c>
      <c r="P217" s="53">
        <v>888935</v>
      </c>
      <c r="Q217" s="62"/>
      <c r="R217" s="62">
        <f t="shared" ref="R217:W217" si="231">SUBSTITUTE((SUBSTITUTE(AA217, " ", "")), ",", ".")  * 1</f>
        <v>355362</v>
      </c>
      <c r="S217" s="62">
        <f t="shared" si="231"/>
        <v>984498</v>
      </c>
      <c r="T217" s="62" t="e">
        <f t="shared" si="231"/>
        <v>#VALUE!</v>
      </c>
      <c r="U217" s="62" t="e">
        <f t="shared" si="231"/>
        <v>#VALUE!</v>
      </c>
      <c r="V217" s="62" t="e">
        <f t="shared" si="231"/>
        <v>#VALUE!</v>
      </c>
      <c r="W217" s="62" t="e">
        <f t="shared" si="231"/>
        <v>#VALUE!</v>
      </c>
      <c r="X217" s="69"/>
      <c r="Y217" s="65"/>
      <c r="Z217" s="65"/>
      <c r="AA217" s="56">
        <v>355362</v>
      </c>
      <c r="AB217" s="56">
        <v>984498</v>
      </c>
      <c r="AC217" s="66"/>
      <c r="AD217" s="66"/>
      <c r="AE217" s="66"/>
      <c r="AF217" s="66"/>
      <c r="AG217" s="66" t="e">
        <f>VLOOKUP(A217, АСВ!$A$2:$C$48, 2, FALSE)</f>
        <v>#N/A</v>
      </c>
      <c r="AH217" s="66" t="e">
        <f>VLOOKUP(A217, АСВ!$A$2:$C$48, 3, FALSE)</f>
        <v>#N/A</v>
      </c>
      <c r="AI217" s="66" t="e">
        <f t="shared" si="3"/>
        <v>#N/A</v>
      </c>
    </row>
    <row r="218" spans="1:35">
      <c r="A218" s="36" t="s">
        <v>255</v>
      </c>
      <c r="B218" s="58">
        <v>43368</v>
      </c>
      <c r="C218" s="36"/>
      <c r="D218" s="53">
        <v>5241625</v>
      </c>
      <c r="E218" s="60" t="e">
        <f t="shared" si="0"/>
        <v>#VALUE!</v>
      </c>
      <c r="F218" s="53">
        <v>65780200</v>
      </c>
      <c r="G218" s="53">
        <v>0</v>
      </c>
      <c r="H218" s="53">
        <v>2541</v>
      </c>
      <c r="I218" s="53">
        <v>56749803</v>
      </c>
      <c r="J218" s="77" t="e">
        <f t="shared" si="21"/>
        <v>#VALUE!</v>
      </c>
      <c r="K218" s="53">
        <v>9030397</v>
      </c>
      <c r="L218" s="53">
        <v>1918626</v>
      </c>
      <c r="M218" s="53">
        <v>5456145</v>
      </c>
      <c r="N218" s="53">
        <v>1897876</v>
      </c>
      <c r="O218" s="53">
        <v>47409499</v>
      </c>
      <c r="P218" s="53">
        <v>8912831</v>
      </c>
      <c r="Q218" s="62"/>
      <c r="R218" s="62">
        <f t="shared" ref="R218:W218" si="232">SUBSTITUTE((SUBSTITUTE(AA218, " ", "")), ",", ".")  * 1</f>
        <v>59918184</v>
      </c>
      <c r="S218" s="62">
        <f t="shared" si="232"/>
        <v>602248</v>
      </c>
      <c r="T218" s="62" t="e">
        <f t="shared" si="232"/>
        <v>#VALUE!</v>
      </c>
      <c r="U218" s="62" t="e">
        <f t="shared" si="232"/>
        <v>#VALUE!</v>
      </c>
      <c r="V218" s="62" t="e">
        <f t="shared" si="232"/>
        <v>#VALUE!</v>
      </c>
      <c r="W218" s="62" t="e">
        <f t="shared" si="232"/>
        <v>#VALUE!</v>
      </c>
      <c r="X218" s="69"/>
      <c r="Y218" s="65"/>
      <c r="Z218" s="65"/>
      <c r="AA218" s="56">
        <v>59918184</v>
      </c>
      <c r="AB218" s="56">
        <v>602248</v>
      </c>
      <c r="AC218" s="66"/>
      <c r="AD218" s="66"/>
      <c r="AE218" s="66"/>
      <c r="AF218" s="66"/>
      <c r="AG218" s="66" t="e">
        <f>VLOOKUP(A218, АСВ!$A$2:$C$48, 2, FALSE)</f>
        <v>#N/A</v>
      </c>
      <c r="AH218" s="66" t="e">
        <f>VLOOKUP(A218, АСВ!$A$2:$C$48, 3, FALSE)</f>
        <v>#N/A</v>
      </c>
      <c r="AI218" s="66" t="e">
        <f t="shared" si="3"/>
        <v>#N/A</v>
      </c>
    </row>
    <row r="219" spans="1:35">
      <c r="A219" s="99" t="s">
        <v>255</v>
      </c>
      <c r="B219" s="100">
        <v>43039</v>
      </c>
      <c r="C219" s="99"/>
      <c r="D219" s="101"/>
      <c r="E219" s="102" t="e">
        <f t="shared" si="0"/>
        <v>#VALUE!</v>
      </c>
      <c r="F219" s="101"/>
      <c r="G219" s="101"/>
      <c r="H219" s="101"/>
      <c r="I219" s="101"/>
      <c r="J219" s="105" t="e">
        <f t="shared" si="21"/>
        <v>#VALUE!</v>
      </c>
      <c r="K219" s="101"/>
      <c r="L219" s="101"/>
      <c r="M219" s="101"/>
      <c r="N219" s="101"/>
      <c r="O219" s="101"/>
      <c r="P219" s="101"/>
      <c r="Q219" s="101"/>
      <c r="R219" s="101" t="e">
        <f t="shared" ref="R219:W219" si="233">SUBSTITUTE((SUBSTITUTE(AA219, " ", "")), ",", ".")  * 1</f>
        <v>#VALUE!</v>
      </c>
      <c r="S219" s="101" t="e">
        <f t="shared" si="233"/>
        <v>#VALUE!</v>
      </c>
      <c r="T219" s="101" t="e">
        <f t="shared" si="233"/>
        <v>#VALUE!</v>
      </c>
      <c r="U219" s="101" t="e">
        <f t="shared" si="233"/>
        <v>#VALUE!</v>
      </c>
      <c r="V219" s="101" t="e">
        <f t="shared" si="233"/>
        <v>#VALUE!</v>
      </c>
      <c r="W219" s="101" t="e">
        <f t="shared" si="233"/>
        <v>#VALUE!</v>
      </c>
      <c r="X219" s="69"/>
      <c r="Y219" s="65"/>
      <c r="Z219" s="65"/>
      <c r="AA219" s="66"/>
      <c r="AB219" s="66"/>
      <c r="AC219" s="66"/>
      <c r="AD219" s="66"/>
      <c r="AE219" s="66"/>
      <c r="AF219" s="66"/>
      <c r="AG219" s="66" t="e">
        <f>VLOOKUP(A219, АСВ!$A$2:$C$48, 2, FALSE)</f>
        <v>#N/A</v>
      </c>
      <c r="AH219" s="66" t="e">
        <f>VLOOKUP(A219, АСВ!$A$2:$C$48, 3, FALSE)</f>
        <v>#N/A</v>
      </c>
      <c r="AI219" s="66" t="e">
        <f t="shared" si="3"/>
        <v>#N/A</v>
      </c>
    </row>
    <row r="220" spans="1:35">
      <c r="A220" s="99" t="s">
        <v>255</v>
      </c>
      <c r="B220" s="100">
        <v>42930</v>
      </c>
      <c r="C220" s="99"/>
      <c r="D220" s="101"/>
      <c r="E220" s="102" t="e">
        <f t="shared" si="0"/>
        <v>#VALUE!</v>
      </c>
      <c r="F220" s="101"/>
      <c r="G220" s="101"/>
      <c r="H220" s="101"/>
      <c r="I220" s="101"/>
      <c r="J220" s="105" t="e">
        <f t="shared" si="21"/>
        <v>#VALUE!</v>
      </c>
      <c r="K220" s="101"/>
      <c r="L220" s="101"/>
      <c r="M220" s="101"/>
      <c r="N220" s="101"/>
      <c r="O220" s="101"/>
      <c r="P220" s="101"/>
      <c r="Q220" s="101"/>
      <c r="R220" s="101" t="e">
        <f t="shared" ref="R220:W220" si="234">SUBSTITUTE((SUBSTITUTE(AA220, " ", "")), ",", ".")  * 1</f>
        <v>#VALUE!</v>
      </c>
      <c r="S220" s="101" t="e">
        <f t="shared" si="234"/>
        <v>#VALUE!</v>
      </c>
      <c r="T220" s="101" t="e">
        <f t="shared" si="234"/>
        <v>#VALUE!</v>
      </c>
      <c r="U220" s="101" t="e">
        <f t="shared" si="234"/>
        <v>#VALUE!</v>
      </c>
      <c r="V220" s="101" t="e">
        <f t="shared" si="234"/>
        <v>#VALUE!</v>
      </c>
      <c r="W220" s="101" t="e">
        <f t="shared" si="234"/>
        <v>#VALUE!</v>
      </c>
      <c r="X220" s="69"/>
      <c r="Y220" s="65"/>
      <c r="Z220" s="65"/>
      <c r="AA220" s="66"/>
      <c r="AB220" s="66"/>
      <c r="AC220" s="66"/>
      <c r="AD220" s="66"/>
      <c r="AE220" s="66"/>
      <c r="AF220" s="66"/>
      <c r="AG220" s="66" t="e">
        <f>VLOOKUP(A220, АСВ!$A$2:$C$48, 2, FALSE)</f>
        <v>#N/A</v>
      </c>
      <c r="AH220" s="66" t="e">
        <f>VLOOKUP(A220, АСВ!$A$2:$C$48, 3, FALSE)</f>
        <v>#N/A</v>
      </c>
      <c r="AI220" s="66" t="e">
        <f t="shared" si="3"/>
        <v>#N/A</v>
      </c>
    </row>
    <row r="221" spans="1:35">
      <c r="A221" s="99" t="s">
        <v>255</v>
      </c>
      <c r="B221" s="100">
        <v>42662</v>
      </c>
      <c r="C221" s="99"/>
      <c r="D221" s="101"/>
      <c r="E221" s="102" t="e">
        <f t="shared" si="0"/>
        <v>#VALUE!</v>
      </c>
      <c r="F221" s="101"/>
      <c r="G221" s="101"/>
      <c r="H221" s="101"/>
      <c r="I221" s="101"/>
      <c r="J221" s="105" t="e">
        <f t="shared" si="21"/>
        <v>#VALUE!</v>
      </c>
      <c r="K221" s="101"/>
      <c r="L221" s="101"/>
      <c r="M221" s="101"/>
      <c r="N221" s="101"/>
      <c r="O221" s="101"/>
      <c r="P221" s="101"/>
      <c r="Q221" s="101"/>
      <c r="R221" s="101" t="e">
        <f t="shared" ref="R221:W221" si="235">SUBSTITUTE((SUBSTITUTE(AA221, " ", "")), ",", ".")  * 1</f>
        <v>#VALUE!</v>
      </c>
      <c r="S221" s="101" t="e">
        <f t="shared" si="235"/>
        <v>#VALUE!</v>
      </c>
      <c r="T221" s="101" t="e">
        <f t="shared" si="235"/>
        <v>#VALUE!</v>
      </c>
      <c r="U221" s="101" t="e">
        <f t="shared" si="235"/>
        <v>#VALUE!</v>
      </c>
      <c r="V221" s="101" t="e">
        <f t="shared" si="235"/>
        <v>#VALUE!</v>
      </c>
      <c r="W221" s="101" t="e">
        <f t="shared" si="235"/>
        <v>#VALUE!</v>
      </c>
      <c r="X221" s="69"/>
      <c r="Y221" s="65"/>
      <c r="Z221" s="65"/>
      <c r="AA221" s="66"/>
      <c r="AB221" s="66"/>
      <c r="AC221" s="66"/>
      <c r="AD221" s="66"/>
      <c r="AE221" s="66"/>
      <c r="AF221" s="66"/>
      <c r="AG221" s="66" t="e">
        <f>VLOOKUP(A221, АСВ!$A$2:$C$48, 2, FALSE)</f>
        <v>#N/A</v>
      </c>
      <c r="AH221" s="66" t="e">
        <f>VLOOKUP(A221, АСВ!$A$2:$C$48, 3, FALSE)</f>
        <v>#N/A</v>
      </c>
      <c r="AI221" s="66" t="e">
        <f t="shared" si="3"/>
        <v>#N/A</v>
      </c>
    </row>
    <row r="222" spans="1:35">
      <c r="A222" s="99" t="s">
        <v>255</v>
      </c>
      <c r="B222" s="100">
        <v>42348</v>
      </c>
      <c r="C222" s="99"/>
      <c r="D222" s="101"/>
      <c r="E222" s="102" t="e">
        <f t="shared" si="0"/>
        <v>#VALUE!</v>
      </c>
      <c r="F222" s="101"/>
      <c r="G222" s="101"/>
      <c r="H222" s="101"/>
      <c r="I222" s="101"/>
      <c r="J222" s="105" t="e">
        <f t="shared" si="21"/>
        <v>#VALUE!</v>
      </c>
      <c r="K222" s="101"/>
      <c r="L222" s="101"/>
      <c r="M222" s="101"/>
      <c r="N222" s="101"/>
      <c r="O222" s="101"/>
      <c r="P222" s="101"/>
      <c r="Q222" s="101"/>
      <c r="R222" s="101" t="e">
        <f t="shared" ref="R222:W222" si="236">SUBSTITUTE((SUBSTITUTE(AA222, " ", "")), ",", ".")  * 1</f>
        <v>#VALUE!</v>
      </c>
      <c r="S222" s="101" t="e">
        <f t="shared" si="236"/>
        <v>#VALUE!</v>
      </c>
      <c r="T222" s="101" t="e">
        <f t="shared" si="236"/>
        <v>#VALUE!</v>
      </c>
      <c r="U222" s="101" t="e">
        <f t="shared" si="236"/>
        <v>#VALUE!</v>
      </c>
      <c r="V222" s="101" t="e">
        <f t="shared" si="236"/>
        <v>#VALUE!</v>
      </c>
      <c r="W222" s="101" t="e">
        <f t="shared" si="236"/>
        <v>#VALUE!</v>
      </c>
      <c r="X222" s="69"/>
      <c r="Y222" s="65"/>
      <c r="Z222" s="65"/>
      <c r="AA222" s="66"/>
      <c r="AB222" s="66"/>
      <c r="AC222" s="66"/>
      <c r="AD222" s="66"/>
      <c r="AE222" s="66"/>
      <c r="AF222" s="66"/>
      <c r="AG222" s="66" t="e">
        <f>VLOOKUP(A222, АСВ!$A$2:$C$48, 2, FALSE)</f>
        <v>#N/A</v>
      </c>
      <c r="AH222" s="66" t="e">
        <f>VLOOKUP(A222, АСВ!$A$2:$C$48, 3, FALSE)</f>
        <v>#N/A</v>
      </c>
      <c r="AI222" s="66" t="e">
        <f t="shared" si="3"/>
        <v>#N/A</v>
      </c>
    </row>
    <row r="223" spans="1:35">
      <c r="A223" s="99" t="s">
        <v>255</v>
      </c>
      <c r="B223" s="100">
        <v>41990</v>
      </c>
      <c r="C223" s="99"/>
      <c r="D223" s="101"/>
      <c r="E223" s="102" t="e">
        <f t="shared" si="0"/>
        <v>#VALUE!</v>
      </c>
      <c r="F223" s="101"/>
      <c r="G223" s="101"/>
      <c r="H223" s="101"/>
      <c r="I223" s="101"/>
      <c r="J223" s="105" t="e">
        <f t="shared" si="21"/>
        <v>#VALUE!</v>
      </c>
      <c r="K223" s="101"/>
      <c r="L223" s="101"/>
      <c r="M223" s="101"/>
      <c r="N223" s="101"/>
      <c r="O223" s="101"/>
      <c r="P223" s="101"/>
      <c r="Q223" s="101"/>
      <c r="R223" s="101" t="e">
        <f t="shared" ref="R223:W223" si="237">SUBSTITUTE((SUBSTITUTE(AA223, " ", "")), ",", ".")  * 1</f>
        <v>#VALUE!</v>
      </c>
      <c r="S223" s="101" t="e">
        <f t="shared" si="237"/>
        <v>#VALUE!</v>
      </c>
      <c r="T223" s="101" t="e">
        <f t="shared" si="237"/>
        <v>#VALUE!</v>
      </c>
      <c r="U223" s="101" t="e">
        <f t="shared" si="237"/>
        <v>#VALUE!</v>
      </c>
      <c r="V223" s="101" t="e">
        <f t="shared" si="237"/>
        <v>#VALUE!</v>
      </c>
      <c r="W223" s="101" t="e">
        <f t="shared" si="237"/>
        <v>#VALUE!</v>
      </c>
      <c r="X223" s="69"/>
      <c r="Y223" s="65"/>
      <c r="Z223" s="65"/>
      <c r="AA223" s="66"/>
      <c r="AB223" s="66"/>
      <c r="AC223" s="66"/>
      <c r="AD223" s="66"/>
      <c r="AE223" s="66"/>
      <c r="AF223" s="66"/>
      <c r="AG223" s="66" t="e">
        <f>VLOOKUP(A223, АСВ!$A$2:$C$48, 2, FALSE)</f>
        <v>#N/A</v>
      </c>
      <c r="AH223" s="66" t="e">
        <f>VLOOKUP(A223, АСВ!$A$2:$C$48, 3, FALSE)</f>
        <v>#N/A</v>
      </c>
      <c r="AI223" s="66" t="e">
        <f t="shared" si="3"/>
        <v>#N/A</v>
      </c>
    </row>
    <row r="224" spans="1:35">
      <c r="A224" s="99" t="s">
        <v>255</v>
      </c>
      <c r="B224" s="100">
        <v>41694</v>
      </c>
      <c r="C224" s="99"/>
      <c r="D224" s="101"/>
      <c r="E224" s="102" t="e">
        <f t="shared" si="0"/>
        <v>#VALUE!</v>
      </c>
      <c r="F224" s="101"/>
      <c r="G224" s="101"/>
      <c r="H224" s="101"/>
      <c r="I224" s="101"/>
      <c r="J224" s="105" t="e">
        <f t="shared" si="21"/>
        <v>#VALUE!</v>
      </c>
      <c r="K224" s="101"/>
      <c r="L224" s="101"/>
      <c r="M224" s="101"/>
      <c r="N224" s="101"/>
      <c r="O224" s="101"/>
      <c r="P224" s="101"/>
      <c r="Q224" s="101"/>
      <c r="R224" s="101" t="e">
        <f t="shared" ref="R224:W224" si="238">SUBSTITUTE((SUBSTITUTE(AA224, " ", "")), ",", ".")  * 1</f>
        <v>#VALUE!</v>
      </c>
      <c r="S224" s="101" t="e">
        <f t="shared" si="238"/>
        <v>#VALUE!</v>
      </c>
      <c r="T224" s="101" t="e">
        <f t="shared" si="238"/>
        <v>#VALUE!</v>
      </c>
      <c r="U224" s="101" t="e">
        <f t="shared" si="238"/>
        <v>#VALUE!</v>
      </c>
      <c r="V224" s="101" t="e">
        <f t="shared" si="238"/>
        <v>#VALUE!</v>
      </c>
      <c r="W224" s="101" t="e">
        <f t="shared" si="238"/>
        <v>#VALUE!</v>
      </c>
      <c r="X224" s="69"/>
      <c r="Y224" s="65"/>
      <c r="Z224" s="65"/>
      <c r="AA224" s="66"/>
      <c r="AB224" s="66"/>
      <c r="AC224" s="66"/>
      <c r="AD224" s="66"/>
      <c r="AE224" s="66"/>
      <c r="AF224" s="66"/>
      <c r="AG224" s="66" t="e">
        <f>VLOOKUP(A224, АСВ!$A$2:$C$48, 2, FALSE)</f>
        <v>#N/A</v>
      </c>
      <c r="AH224" s="66" t="e">
        <f>VLOOKUP(A224, АСВ!$A$2:$C$48, 3, FALSE)</f>
        <v>#N/A</v>
      </c>
      <c r="AI224" s="66" t="e">
        <f t="shared" si="3"/>
        <v>#N/A</v>
      </c>
    </row>
    <row r="225" spans="1:35">
      <c r="A225" s="99" t="s">
        <v>255</v>
      </c>
      <c r="B225" s="100">
        <v>41173</v>
      </c>
      <c r="C225" s="99"/>
      <c r="D225" s="101"/>
      <c r="E225" s="102" t="e">
        <f t="shared" si="0"/>
        <v>#VALUE!</v>
      </c>
      <c r="F225" s="101"/>
      <c r="G225" s="101"/>
      <c r="H225" s="101"/>
      <c r="I225" s="101"/>
      <c r="J225" s="105" t="e">
        <f t="shared" si="21"/>
        <v>#VALUE!</v>
      </c>
      <c r="K225" s="101"/>
      <c r="L225" s="101"/>
      <c r="M225" s="101"/>
      <c r="N225" s="101"/>
      <c r="O225" s="101"/>
      <c r="P225" s="101"/>
      <c r="Q225" s="101"/>
      <c r="R225" s="101" t="e">
        <f t="shared" ref="R225:W225" si="239">SUBSTITUTE((SUBSTITUTE(AA225, " ", "")), ",", ".")  * 1</f>
        <v>#VALUE!</v>
      </c>
      <c r="S225" s="101" t="e">
        <f t="shared" si="239"/>
        <v>#VALUE!</v>
      </c>
      <c r="T225" s="101" t="e">
        <f t="shared" si="239"/>
        <v>#VALUE!</v>
      </c>
      <c r="U225" s="101" t="e">
        <f t="shared" si="239"/>
        <v>#VALUE!</v>
      </c>
      <c r="V225" s="101" t="e">
        <f t="shared" si="239"/>
        <v>#VALUE!</v>
      </c>
      <c r="W225" s="101" t="e">
        <f t="shared" si="239"/>
        <v>#VALUE!</v>
      </c>
      <c r="X225" s="69"/>
      <c r="Y225" s="65"/>
      <c r="Z225" s="65"/>
      <c r="AA225" s="66"/>
      <c r="AB225" s="66"/>
      <c r="AC225" s="66"/>
      <c r="AD225" s="66"/>
      <c r="AE225" s="66"/>
      <c r="AF225" s="66"/>
      <c r="AG225" s="66" t="e">
        <f>VLOOKUP(A225, АСВ!$A$2:$C$48, 2, FALSE)</f>
        <v>#N/A</v>
      </c>
      <c r="AH225" s="66" t="e">
        <f>VLOOKUP(A225, АСВ!$A$2:$C$48, 3, FALSE)</f>
        <v>#N/A</v>
      </c>
      <c r="AI225" s="66" t="e">
        <f t="shared" si="3"/>
        <v>#N/A</v>
      </c>
    </row>
    <row r="226" spans="1:35">
      <c r="A226" s="99" t="s">
        <v>255</v>
      </c>
      <c r="B226" s="100">
        <v>40843</v>
      </c>
      <c r="C226" s="99"/>
      <c r="D226" s="101"/>
      <c r="E226" s="102" t="e">
        <f t="shared" si="0"/>
        <v>#VALUE!</v>
      </c>
      <c r="F226" s="101"/>
      <c r="G226" s="101"/>
      <c r="H226" s="101"/>
      <c r="I226" s="101"/>
      <c r="J226" s="105" t="e">
        <f t="shared" si="21"/>
        <v>#VALUE!</v>
      </c>
      <c r="K226" s="101"/>
      <c r="L226" s="101"/>
      <c r="M226" s="101"/>
      <c r="N226" s="101"/>
      <c r="O226" s="101"/>
      <c r="P226" s="101"/>
      <c r="Q226" s="101"/>
      <c r="R226" s="101" t="e">
        <f t="shared" ref="R226:W226" si="240">SUBSTITUTE((SUBSTITUTE(AA226, " ", "")), ",", ".")  * 1</f>
        <v>#VALUE!</v>
      </c>
      <c r="S226" s="101" t="e">
        <f t="shared" si="240"/>
        <v>#VALUE!</v>
      </c>
      <c r="T226" s="101" t="e">
        <f t="shared" si="240"/>
        <v>#VALUE!</v>
      </c>
      <c r="U226" s="101" t="e">
        <f t="shared" si="240"/>
        <v>#VALUE!</v>
      </c>
      <c r="V226" s="101" t="e">
        <f t="shared" si="240"/>
        <v>#VALUE!</v>
      </c>
      <c r="W226" s="101" t="e">
        <f t="shared" si="240"/>
        <v>#VALUE!</v>
      </c>
      <c r="X226" s="69"/>
      <c r="Y226" s="65"/>
      <c r="Z226" s="65"/>
      <c r="AA226" s="66"/>
      <c r="AB226" s="66"/>
      <c r="AC226" s="66"/>
      <c r="AD226" s="66"/>
      <c r="AE226" s="66"/>
      <c r="AF226" s="66"/>
      <c r="AG226" s="66" t="e">
        <f>VLOOKUP(A226, АСВ!$A$2:$C$48, 2, FALSE)</f>
        <v>#N/A</v>
      </c>
      <c r="AH226" s="66" t="e">
        <f>VLOOKUP(A226, АСВ!$A$2:$C$48, 3, FALSE)</f>
        <v>#N/A</v>
      </c>
      <c r="AI226" s="66" t="e">
        <f t="shared" si="3"/>
        <v>#N/A</v>
      </c>
    </row>
    <row r="227" spans="1:35">
      <c r="A227" s="99" t="s">
        <v>255</v>
      </c>
      <c r="B227" s="100">
        <v>40834</v>
      </c>
      <c r="C227" s="99"/>
      <c r="D227" s="101"/>
      <c r="E227" s="102" t="e">
        <f t="shared" si="0"/>
        <v>#VALUE!</v>
      </c>
      <c r="F227" s="101"/>
      <c r="G227" s="101"/>
      <c r="H227" s="101"/>
      <c r="I227" s="101"/>
      <c r="J227" s="105" t="e">
        <f t="shared" si="21"/>
        <v>#VALUE!</v>
      </c>
      <c r="K227" s="101"/>
      <c r="L227" s="101"/>
      <c r="M227" s="101"/>
      <c r="N227" s="101"/>
      <c r="O227" s="101"/>
      <c r="P227" s="101"/>
      <c r="Q227" s="101"/>
      <c r="R227" s="101" t="e">
        <f t="shared" ref="R227:W227" si="241">SUBSTITUTE((SUBSTITUTE(AA227, " ", "")), ",", ".")  * 1</f>
        <v>#VALUE!</v>
      </c>
      <c r="S227" s="101" t="e">
        <f t="shared" si="241"/>
        <v>#VALUE!</v>
      </c>
      <c r="T227" s="101" t="e">
        <f t="shared" si="241"/>
        <v>#VALUE!</v>
      </c>
      <c r="U227" s="101" t="e">
        <f t="shared" si="241"/>
        <v>#VALUE!</v>
      </c>
      <c r="V227" s="101" t="e">
        <f t="shared" si="241"/>
        <v>#VALUE!</v>
      </c>
      <c r="W227" s="101" t="e">
        <f t="shared" si="241"/>
        <v>#VALUE!</v>
      </c>
      <c r="X227" s="69"/>
      <c r="Y227" s="65"/>
      <c r="Z227" s="65"/>
      <c r="AA227" s="66"/>
      <c r="AB227" s="66"/>
      <c r="AC227" s="66"/>
      <c r="AD227" s="66"/>
      <c r="AE227" s="66"/>
      <c r="AF227" s="66"/>
      <c r="AG227" s="66" t="e">
        <f>VLOOKUP(A227, АСВ!$A$2:$C$48, 2, FALSE)</f>
        <v>#N/A</v>
      </c>
      <c r="AH227" s="66" t="e">
        <f>VLOOKUP(A227, АСВ!$A$2:$C$48, 3, FALSE)</f>
        <v>#N/A</v>
      </c>
      <c r="AI227" s="66" t="e">
        <f t="shared" si="3"/>
        <v>#N/A</v>
      </c>
    </row>
    <row r="228" spans="1:35">
      <c r="A228" s="99" t="s">
        <v>255</v>
      </c>
      <c r="B228" s="100">
        <v>40742</v>
      </c>
      <c r="C228" s="99"/>
      <c r="D228" s="101"/>
      <c r="E228" s="102" t="e">
        <f t="shared" si="0"/>
        <v>#VALUE!</v>
      </c>
      <c r="F228" s="101"/>
      <c r="G228" s="101"/>
      <c r="H228" s="101"/>
      <c r="I228" s="101"/>
      <c r="J228" s="105" t="e">
        <f t="shared" si="21"/>
        <v>#VALUE!</v>
      </c>
      <c r="K228" s="101"/>
      <c r="L228" s="101"/>
      <c r="M228" s="101"/>
      <c r="N228" s="101"/>
      <c r="O228" s="101"/>
      <c r="P228" s="101"/>
      <c r="Q228" s="101"/>
      <c r="R228" s="101" t="e">
        <f t="shared" ref="R228:W228" si="242">SUBSTITUTE((SUBSTITUTE(AA228, " ", "")), ",", ".")  * 1</f>
        <v>#VALUE!</v>
      </c>
      <c r="S228" s="101" t="e">
        <f t="shared" si="242"/>
        <v>#VALUE!</v>
      </c>
      <c r="T228" s="101" t="e">
        <f t="shared" si="242"/>
        <v>#VALUE!</v>
      </c>
      <c r="U228" s="101" t="e">
        <f t="shared" si="242"/>
        <v>#VALUE!</v>
      </c>
      <c r="V228" s="101" t="e">
        <f t="shared" si="242"/>
        <v>#VALUE!</v>
      </c>
      <c r="W228" s="101" t="e">
        <f t="shared" si="242"/>
        <v>#VALUE!</v>
      </c>
      <c r="X228" s="69"/>
      <c r="Y228" s="65"/>
      <c r="Z228" s="65"/>
      <c r="AA228" s="66"/>
      <c r="AB228" s="66"/>
      <c r="AC228" s="66"/>
      <c r="AD228" s="66"/>
      <c r="AE228" s="66"/>
      <c r="AF228" s="66"/>
      <c r="AG228" s="66" t="e">
        <f>VLOOKUP(A228, АСВ!$A$2:$C$48, 2, FALSE)</f>
        <v>#N/A</v>
      </c>
      <c r="AH228" s="66" t="e">
        <f>VLOOKUP(A228, АСВ!$A$2:$C$48, 3, FALSE)</f>
        <v>#N/A</v>
      </c>
      <c r="AI228" s="66" t="e">
        <f t="shared" si="3"/>
        <v>#N/A</v>
      </c>
    </row>
    <row r="229" spans="1:35">
      <c r="A229" s="99" t="s">
        <v>255</v>
      </c>
      <c r="B229" s="100">
        <v>40172</v>
      </c>
      <c r="C229" s="99"/>
      <c r="D229" s="101"/>
      <c r="E229" s="102" t="e">
        <f t="shared" si="0"/>
        <v>#VALUE!</v>
      </c>
      <c r="F229" s="101"/>
      <c r="G229" s="101"/>
      <c r="H229" s="101"/>
      <c r="I229" s="101"/>
      <c r="J229" s="105" t="e">
        <f t="shared" si="21"/>
        <v>#VALUE!</v>
      </c>
      <c r="K229" s="101"/>
      <c r="L229" s="101"/>
      <c r="M229" s="101"/>
      <c r="N229" s="101"/>
      <c r="O229" s="101"/>
      <c r="P229" s="101"/>
      <c r="Q229" s="101"/>
      <c r="R229" s="101" t="e">
        <f t="shared" ref="R229:W229" si="243">SUBSTITUTE((SUBSTITUTE(AA229, " ", "")), ",", ".")  * 1</f>
        <v>#VALUE!</v>
      </c>
      <c r="S229" s="101" t="e">
        <f t="shared" si="243"/>
        <v>#VALUE!</v>
      </c>
      <c r="T229" s="101" t="e">
        <f t="shared" si="243"/>
        <v>#VALUE!</v>
      </c>
      <c r="U229" s="101" t="e">
        <f t="shared" si="243"/>
        <v>#VALUE!</v>
      </c>
      <c r="V229" s="101" t="e">
        <f t="shared" si="243"/>
        <v>#VALUE!</v>
      </c>
      <c r="W229" s="101" t="e">
        <f t="shared" si="243"/>
        <v>#VALUE!</v>
      </c>
      <c r="X229" s="69"/>
      <c r="Y229" s="65"/>
      <c r="Z229" s="65"/>
      <c r="AA229" s="66"/>
      <c r="AB229" s="66"/>
      <c r="AC229" s="66"/>
      <c r="AD229" s="66"/>
      <c r="AE229" s="66"/>
      <c r="AF229" s="66"/>
      <c r="AG229" s="66" t="e">
        <f>VLOOKUP(A229, АСВ!$A$2:$C$48, 2, FALSE)</f>
        <v>#N/A</v>
      </c>
      <c r="AH229" s="66" t="e">
        <f>VLOOKUP(A229, АСВ!$A$2:$C$48, 3, FALSE)</f>
        <v>#N/A</v>
      </c>
      <c r="AI229" s="66" t="e">
        <f t="shared" si="3"/>
        <v>#N/A</v>
      </c>
    </row>
    <row r="230" spans="1:35">
      <c r="A230" s="99" t="s">
        <v>255</v>
      </c>
      <c r="B230" s="100">
        <v>39768</v>
      </c>
      <c r="C230" s="99"/>
      <c r="D230" s="101"/>
      <c r="E230" s="102" t="e">
        <f t="shared" si="0"/>
        <v>#VALUE!</v>
      </c>
      <c r="F230" s="101"/>
      <c r="G230" s="101"/>
      <c r="H230" s="101"/>
      <c r="I230" s="101"/>
      <c r="J230" s="105" t="e">
        <f t="shared" si="21"/>
        <v>#VALUE!</v>
      </c>
      <c r="K230" s="101"/>
      <c r="L230" s="101"/>
      <c r="M230" s="101"/>
      <c r="N230" s="101"/>
      <c r="O230" s="101"/>
      <c r="P230" s="101"/>
      <c r="Q230" s="101"/>
      <c r="R230" s="101" t="e">
        <f t="shared" ref="R230:W230" si="244">SUBSTITUTE((SUBSTITUTE(AA230, " ", "")), ",", ".")  * 1</f>
        <v>#VALUE!</v>
      </c>
      <c r="S230" s="101" t="e">
        <f t="shared" si="244"/>
        <v>#VALUE!</v>
      </c>
      <c r="T230" s="101" t="e">
        <f t="shared" si="244"/>
        <v>#VALUE!</v>
      </c>
      <c r="U230" s="101" t="e">
        <f t="shared" si="244"/>
        <v>#VALUE!</v>
      </c>
      <c r="V230" s="101" t="e">
        <f t="shared" si="244"/>
        <v>#VALUE!</v>
      </c>
      <c r="W230" s="101" t="e">
        <f t="shared" si="244"/>
        <v>#VALUE!</v>
      </c>
      <c r="X230" s="69"/>
      <c r="Y230" s="65"/>
      <c r="Z230" s="65"/>
      <c r="AA230" s="66"/>
      <c r="AB230" s="66"/>
      <c r="AC230" s="66"/>
      <c r="AD230" s="66"/>
      <c r="AE230" s="66"/>
      <c r="AF230" s="66"/>
      <c r="AG230" s="66" t="e">
        <f>VLOOKUP(A230, АСВ!$A$2:$C$48, 2, FALSE)</f>
        <v>#N/A</v>
      </c>
      <c r="AH230" s="66" t="e">
        <f>VLOOKUP(A230, АСВ!$A$2:$C$48, 3, FALSE)</f>
        <v>#N/A</v>
      </c>
      <c r="AI230" s="66" t="e">
        <f t="shared" si="3"/>
        <v>#N/A</v>
      </c>
    </row>
    <row r="231" spans="1:35">
      <c r="A231" s="99" t="s">
        <v>256</v>
      </c>
      <c r="B231" s="100">
        <v>40204</v>
      </c>
      <c r="C231" s="99"/>
      <c r="D231" s="101"/>
      <c r="E231" s="102" t="e">
        <f t="shared" si="0"/>
        <v>#VALUE!</v>
      </c>
      <c r="F231" s="101"/>
      <c r="G231" s="101"/>
      <c r="H231" s="101"/>
      <c r="I231" s="101"/>
      <c r="J231" s="105" t="e">
        <f t="shared" si="21"/>
        <v>#VALUE!</v>
      </c>
      <c r="K231" s="101"/>
      <c r="L231" s="101"/>
      <c r="M231" s="101"/>
      <c r="N231" s="101"/>
      <c r="O231" s="101"/>
      <c r="P231" s="101"/>
      <c r="Q231" s="101"/>
      <c r="R231" s="101" t="e">
        <f t="shared" ref="R231:W231" si="245">SUBSTITUTE((SUBSTITUTE(AA231, " ", "")), ",", ".")  * 1</f>
        <v>#VALUE!</v>
      </c>
      <c r="S231" s="101" t="e">
        <f t="shared" si="245"/>
        <v>#VALUE!</v>
      </c>
      <c r="T231" s="101" t="e">
        <f t="shared" si="245"/>
        <v>#VALUE!</v>
      </c>
      <c r="U231" s="101" t="e">
        <f t="shared" si="245"/>
        <v>#VALUE!</v>
      </c>
      <c r="V231" s="101" t="e">
        <f t="shared" si="245"/>
        <v>#VALUE!</v>
      </c>
      <c r="W231" s="101" t="e">
        <f t="shared" si="245"/>
        <v>#VALUE!</v>
      </c>
      <c r="X231" s="69"/>
      <c r="Y231" s="65"/>
      <c r="Z231" s="65"/>
      <c r="AA231" s="66"/>
      <c r="AB231" s="66"/>
      <c r="AC231" s="66"/>
      <c r="AD231" s="66"/>
      <c r="AE231" s="66"/>
      <c r="AF231" s="66"/>
      <c r="AG231" s="66" t="e">
        <f>VLOOKUP(A231, АСВ!$A$2:$C$48, 2, FALSE)</f>
        <v>#N/A</v>
      </c>
      <c r="AH231" s="66" t="e">
        <f>VLOOKUP(A231, АСВ!$A$2:$C$48, 3, FALSE)</f>
        <v>#N/A</v>
      </c>
      <c r="AI231" s="66" t="e">
        <f t="shared" si="3"/>
        <v>#N/A</v>
      </c>
    </row>
    <row r="232" spans="1:35">
      <c r="A232" s="99" t="s">
        <v>256</v>
      </c>
      <c r="B232" s="100">
        <v>39768</v>
      </c>
      <c r="C232" s="99"/>
      <c r="D232" s="101"/>
      <c r="E232" s="102" t="e">
        <f t="shared" si="0"/>
        <v>#VALUE!</v>
      </c>
      <c r="F232" s="101"/>
      <c r="G232" s="101"/>
      <c r="H232" s="101"/>
      <c r="I232" s="101"/>
      <c r="J232" s="105" t="e">
        <f t="shared" si="21"/>
        <v>#VALUE!</v>
      </c>
      <c r="K232" s="101"/>
      <c r="L232" s="101"/>
      <c r="M232" s="101"/>
      <c r="N232" s="101"/>
      <c r="O232" s="101"/>
      <c r="P232" s="101"/>
      <c r="Q232" s="101"/>
      <c r="R232" s="101" t="e">
        <f t="shared" ref="R232:W232" si="246">SUBSTITUTE((SUBSTITUTE(AA232, " ", "")), ",", ".")  * 1</f>
        <v>#VALUE!</v>
      </c>
      <c r="S232" s="101" t="e">
        <f t="shared" si="246"/>
        <v>#VALUE!</v>
      </c>
      <c r="T232" s="101" t="e">
        <f t="shared" si="246"/>
        <v>#VALUE!</v>
      </c>
      <c r="U232" s="101" t="e">
        <f t="shared" si="246"/>
        <v>#VALUE!</v>
      </c>
      <c r="V232" s="101" t="e">
        <f t="shared" si="246"/>
        <v>#VALUE!</v>
      </c>
      <c r="W232" s="101" t="e">
        <f t="shared" si="246"/>
        <v>#VALUE!</v>
      </c>
      <c r="X232" s="69"/>
      <c r="Y232" s="65"/>
      <c r="Z232" s="65"/>
      <c r="AA232" s="66"/>
      <c r="AB232" s="66"/>
      <c r="AC232" s="66"/>
      <c r="AD232" s="66"/>
      <c r="AE232" s="66"/>
      <c r="AF232" s="66"/>
      <c r="AG232" s="66" t="e">
        <f>VLOOKUP(A232, АСВ!$A$2:$C$48, 2, FALSE)</f>
        <v>#N/A</v>
      </c>
      <c r="AH232" s="66" t="e">
        <f>VLOOKUP(A232, АСВ!$A$2:$C$48, 3, FALSE)</f>
        <v>#N/A</v>
      </c>
      <c r="AI232" s="66" t="e">
        <f t="shared" si="3"/>
        <v>#N/A</v>
      </c>
    </row>
    <row r="233" spans="1:35">
      <c r="A233" s="99" t="s">
        <v>257</v>
      </c>
      <c r="B233" s="100">
        <v>40329</v>
      </c>
      <c r="C233" s="99"/>
      <c r="D233" s="101"/>
      <c r="E233" s="102" t="e">
        <f t="shared" si="0"/>
        <v>#VALUE!</v>
      </c>
      <c r="F233" s="101"/>
      <c r="G233" s="101"/>
      <c r="H233" s="101"/>
      <c r="I233" s="101"/>
      <c r="J233" s="105" t="e">
        <f t="shared" si="21"/>
        <v>#VALUE!</v>
      </c>
      <c r="K233" s="101"/>
      <c r="L233" s="101"/>
      <c r="M233" s="101"/>
      <c r="N233" s="101"/>
      <c r="O233" s="101"/>
      <c r="P233" s="101"/>
      <c r="Q233" s="101"/>
      <c r="R233" s="101" t="e">
        <f t="shared" ref="R233:W233" si="247">SUBSTITUTE((SUBSTITUTE(AA233, " ", "")), ",", ".")  * 1</f>
        <v>#VALUE!</v>
      </c>
      <c r="S233" s="101" t="e">
        <f t="shared" si="247"/>
        <v>#VALUE!</v>
      </c>
      <c r="T233" s="101" t="e">
        <f t="shared" si="247"/>
        <v>#VALUE!</v>
      </c>
      <c r="U233" s="101" t="e">
        <f t="shared" si="247"/>
        <v>#VALUE!</v>
      </c>
      <c r="V233" s="101" t="e">
        <f t="shared" si="247"/>
        <v>#VALUE!</v>
      </c>
      <c r="W233" s="101" t="e">
        <f t="shared" si="247"/>
        <v>#VALUE!</v>
      </c>
      <c r="X233" s="69"/>
      <c r="Y233" s="65"/>
      <c r="Z233" s="65"/>
      <c r="AA233" s="66"/>
      <c r="AB233" s="66"/>
      <c r="AC233" s="66"/>
      <c r="AD233" s="66"/>
      <c r="AE233" s="66"/>
      <c r="AF233" s="66"/>
      <c r="AG233" s="67">
        <f>VLOOKUP(A233, АСВ!$A$2:$C$48, 2, FALSE)</f>
        <v>42005</v>
      </c>
      <c r="AH233" s="67">
        <f>VLOOKUP(A233, АСВ!$A$2:$C$48, 3, FALSE)</f>
        <v>42836</v>
      </c>
      <c r="AI233" s="66">
        <f t="shared" si="3"/>
        <v>0</v>
      </c>
    </row>
    <row r="234" spans="1:35">
      <c r="A234" s="99" t="s">
        <v>257</v>
      </c>
      <c r="B234" s="100">
        <v>39768</v>
      </c>
      <c r="C234" s="99"/>
      <c r="D234" s="101"/>
      <c r="E234" s="102" t="e">
        <f t="shared" si="0"/>
        <v>#VALUE!</v>
      </c>
      <c r="F234" s="101"/>
      <c r="G234" s="101"/>
      <c r="H234" s="101"/>
      <c r="I234" s="101"/>
      <c r="J234" s="105" t="e">
        <f t="shared" si="21"/>
        <v>#VALUE!</v>
      </c>
      <c r="K234" s="101"/>
      <c r="L234" s="101"/>
      <c r="M234" s="101"/>
      <c r="N234" s="101"/>
      <c r="O234" s="101"/>
      <c r="P234" s="101"/>
      <c r="Q234" s="101"/>
      <c r="R234" s="101" t="e">
        <f t="shared" ref="R234:W234" si="248">SUBSTITUTE((SUBSTITUTE(AA234, " ", "")), ",", ".")  * 1</f>
        <v>#VALUE!</v>
      </c>
      <c r="S234" s="101" t="e">
        <f t="shared" si="248"/>
        <v>#VALUE!</v>
      </c>
      <c r="T234" s="101" t="e">
        <f t="shared" si="248"/>
        <v>#VALUE!</v>
      </c>
      <c r="U234" s="101" t="e">
        <f t="shared" si="248"/>
        <v>#VALUE!</v>
      </c>
      <c r="V234" s="101" t="e">
        <f t="shared" si="248"/>
        <v>#VALUE!</v>
      </c>
      <c r="W234" s="101" t="e">
        <f t="shared" si="248"/>
        <v>#VALUE!</v>
      </c>
      <c r="X234" s="69"/>
      <c r="Y234" s="65"/>
      <c r="Z234" s="65"/>
      <c r="AA234" s="66"/>
      <c r="AB234" s="66"/>
      <c r="AC234" s="66"/>
      <c r="AD234" s="66"/>
      <c r="AE234" s="66"/>
      <c r="AF234" s="66"/>
      <c r="AG234" s="67">
        <f>VLOOKUP(A234, АСВ!$A$2:$C$48, 2, FALSE)</f>
        <v>42005</v>
      </c>
      <c r="AH234" s="67">
        <f>VLOOKUP(A234, АСВ!$A$2:$C$48, 3, FALSE)</f>
        <v>42836</v>
      </c>
      <c r="AI234" s="66">
        <f t="shared" si="3"/>
        <v>0</v>
      </c>
    </row>
    <row r="235" spans="1:35">
      <c r="A235" s="36" t="s">
        <v>170</v>
      </c>
      <c r="B235" s="58">
        <v>42962</v>
      </c>
      <c r="C235" s="36"/>
      <c r="D235" s="106" t="s">
        <v>676</v>
      </c>
      <c r="E235" s="60" t="e">
        <f t="shared" si="0"/>
        <v>#VALUE!</v>
      </c>
      <c r="F235" s="106" t="s">
        <v>677</v>
      </c>
      <c r="G235" s="53">
        <v>0</v>
      </c>
      <c r="H235" s="53">
        <v>0</v>
      </c>
      <c r="I235" s="106" t="s">
        <v>678</v>
      </c>
      <c r="J235" s="77" t="e">
        <f t="shared" si="21"/>
        <v>#VALUE!</v>
      </c>
      <c r="K235" s="106" t="s">
        <v>679</v>
      </c>
      <c r="L235" s="106" t="s">
        <v>680</v>
      </c>
      <c r="M235" s="62">
        <f t="shared" ref="M235:M237" si="249">41272938+53722</f>
        <v>41326660</v>
      </c>
      <c r="N235" s="62">
        <f t="shared" ref="N235:N237" si="250">5998344+348117</f>
        <v>6346461</v>
      </c>
      <c r="O235" s="106" t="s">
        <v>681</v>
      </c>
      <c r="P235" s="106" t="s">
        <v>680</v>
      </c>
      <c r="Q235" s="62"/>
      <c r="R235" s="62">
        <f t="shared" ref="R235:W235" si="251">SUBSTITUTE((SUBSTITUTE(AA235, " ", "")), ",", ".")  * 1</f>
        <v>228971445</v>
      </c>
      <c r="S235" s="62" t="e">
        <f t="shared" si="251"/>
        <v>#VALUE!</v>
      </c>
      <c r="T235" s="62" t="e">
        <f t="shared" si="251"/>
        <v>#VALUE!</v>
      </c>
      <c r="U235" s="62" t="e">
        <f t="shared" si="251"/>
        <v>#VALUE!</v>
      </c>
      <c r="V235" s="62" t="e">
        <f t="shared" si="251"/>
        <v>#VALUE!</v>
      </c>
      <c r="W235" s="62" t="e">
        <f t="shared" si="251"/>
        <v>#VALUE!</v>
      </c>
      <c r="X235" s="106" t="s">
        <v>682</v>
      </c>
      <c r="Y235" s="65"/>
      <c r="Z235" s="107"/>
      <c r="AA235" s="108" t="s">
        <v>683</v>
      </c>
      <c r="AB235" s="66"/>
      <c r="AC235" s="66"/>
      <c r="AD235" s="66"/>
      <c r="AE235" s="66"/>
      <c r="AF235" s="66"/>
      <c r="AG235" s="67">
        <f>VLOOKUP(A235, АСВ!$A$2:$C$48, 2, FALSE)</f>
        <v>42005</v>
      </c>
      <c r="AH235" s="68">
        <f>VLOOKUP(A235, АСВ!$A$2:$C$48, 3, FALSE)</f>
        <v>69399</v>
      </c>
      <c r="AI235" s="66">
        <f t="shared" si="3"/>
        <v>1</v>
      </c>
    </row>
    <row r="236" spans="1:35">
      <c r="A236" s="36" t="s">
        <v>170</v>
      </c>
      <c r="B236" s="58">
        <v>42962</v>
      </c>
      <c r="C236" s="36"/>
      <c r="D236" s="106" t="s">
        <v>676</v>
      </c>
      <c r="E236" s="60" t="e">
        <f t="shared" si="0"/>
        <v>#VALUE!</v>
      </c>
      <c r="F236" s="106" t="s">
        <v>677</v>
      </c>
      <c r="G236" s="53">
        <v>0</v>
      </c>
      <c r="H236" s="53">
        <v>0</v>
      </c>
      <c r="I236" s="106" t="s">
        <v>678</v>
      </c>
      <c r="J236" s="77" t="e">
        <f t="shared" si="21"/>
        <v>#VALUE!</v>
      </c>
      <c r="K236" s="106" t="s">
        <v>679</v>
      </c>
      <c r="L236" s="106" t="s">
        <v>680</v>
      </c>
      <c r="M236" s="62">
        <f t="shared" si="249"/>
        <v>41326660</v>
      </c>
      <c r="N236" s="62">
        <f t="shared" si="250"/>
        <v>6346461</v>
      </c>
      <c r="O236" s="106" t="s">
        <v>681</v>
      </c>
      <c r="P236" s="106" t="s">
        <v>680</v>
      </c>
      <c r="Q236" s="62"/>
      <c r="R236" s="62">
        <f t="shared" ref="R236:W236" si="252">SUBSTITUTE((SUBSTITUTE(AA236, " ", "")), ",", ".")  * 1</f>
        <v>228971445</v>
      </c>
      <c r="S236" s="62" t="e">
        <f t="shared" si="252"/>
        <v>#VALUE!</v>
      </c>
      <c r="T236" s="62" t="e">
        <f t="shared" si="252"/>
        <v>#VALUE!</v>
      </c>
      <c r="U236" s="62" t="e">
        <f t="shared" si="252"/>
        <v>#VALUE!</v>
      </c>
      <c r="V236" s="62" t="e">
        <f t="shared" si="252"/>
        <v>#VALUE!</v>
      </c>
      <c r="W236" s="62" t="e">
        <f t="shared" si="252"/>
        <v>#VALUE!</v>
      </c>
      <c r="X236" s="106" t="s">
        <v>682</v>
      </c>
      <c r="Y236" s="65"/>
      <c r="Z236" s="107"/>
      <c r="AA236" s="108" t="s">
        <v>683</v>
      </c>
      <c r="AB236" s="66"/>
      <c r="AC236" s="66"/>
      <c r="AD236" s="66"/>
      <c r="AE236" s="66"/>
      <c r="AF236" s="66"/>
      <c r="AG236" s="67">
        <f>VLOOKUP(A236, АСВ!$A$2:$C$48, 2, FALSE)</f>
        <v>42005</v>
      </c>
      <c r="AH236" s="68">
        <f>VLOOKUP(A236, АСВ!$A$2:$C$48, 3, FALSE)</f>
        <v>69399</v>
      </c>
      <c r="AI236" s="66">
        <f t="shared" si="3"/>
        <v>1</v>
      </c>
    </row>
    <row r="237" spans="1:35">
      <c r="A237" s="36" t="s">
        <v>170</v>
      </c>
      <c r="B237" s="58">
        <v>42948</v>
      </c>
      <c r="C237" s="36"/>
      <c r="D237" s="106" t="s">
        <v>676</v>
      </c>
      <c r="E237" s="60" t="e">
        <f t="shared" si="0"/>
        <v>#VALUE!</v>
      </c>
      <c r="F237" s="106" t="s">
        <v>677</v>
      </c>
      <c r="G237" s="53">
        <v>0</v>
      </c>
      <c r="H237" s="53">
        <v>0</v>
      </c>
      <c r="I237" s="106" t="s">
        <v>678</v>
      </c>
      <c r="J237" s="77" t="e">
        <f t="shared" si="21"/>
        <v>#VALUE!</v>
      </c>
      <c r="K237" s="106" t="s">
        <v>679</v>
      </c>
      <c r="L237" s="106" t="s">
        <v>680</v>
      </c>
      <c r="M237" s="62">
        <f t="shared" si="249"/>
        <v>41326660</v>
      </c>
      <c r="N237" s="62">
        <f t="shared" si="250"/>
        <v>6346461</v>
      </c>
      <c r="O237" s="106" t="s">
        <v>681</v>
      </c>
      <c r="P237" s="106" t="s">
        <v>680</v>
      </c>
      <c r="Q237" s="62"/>
      <c r="R237" s="62">
        <f t="shared" ref="R237:W237" si="253">SUBSTITUTE((SUBSTITUTE(AA237, " ", "")), ",", ".")  * 1</f>
        <v>228971445</v>
      </c>
      <c r="S237" s="62" t="e">
        <f t="shared" si="253"/>
        <v>#VALUE!</v>
      </c>
      <c r="T237" s="62" t="e">
        <f t="shared" si="253"/>
        <v>#VALUE!</v>
      </c>
      <c r="U237" s="62" t="e">
        <f t="shared" si="253"/>
        <v>#VALUE!</v>
      </c>
      <c r="V237" s="62" t="e">
        <f t="shared" si="253"/>
        <v>#VALUE!</v>
      </c>
      <c r="W237" s="62" t="e">
        <f t="shared" si="253"/>
        <v>#VALUE!</v>
      </c>
      <c r="X237" s="106" t="s">
        <v>682</v>
      </c>
      <c r="Y237" s="65"/>
      <c r="Z237" s="107"/>
      <c r="AA237" s="108" t="s">
        <v>683</v>
      </c>
      <c r="AB237" s="66"/>
      <c r="AC237" s="66"/>
      <c r="AD237" s="66"/>
      <c r="AE237" s="66"/>
      <c r="AF237" s="66"/>
      <c r="AG237" s="67">
        <f>VLOOKUP(A237, АСВ!$A$2:$C$48, 2, FALSE)</f>
        <v>42005</v>
      </c>
      <c r="AH237" s="68">
        <f>VLOOKUP(A237, АСВ!$A$2:$C$48, 3, FALSE)</f>
        <v>69399</v>
      </c>
      <c r="AI237" s="66">
        <f t="shared" si="3"/>
        <v>1</v>
      </c>
    </row>
    <row r="238" spans="1:35">
      <c r="A238" s="36" t="s">
        <v>170</v>
      </c>
      <c r="B238" s="58">
        <v>42734</v>
      </c>
      <c r="C238" s="36"/>
      <c r="D238" s="106" t="s">
        <v>684</v>
      </c>
      <c r="E238" s="60" t="e">
        <f t="shared" si="0"/>
        <v>#VALUE!</v>
      </c>
      <c r="F238" s="106" t="s">
        <v>685</v>
      </c>
      <c r="G238" s="53">
        <v>0</v>
      </c>
      <c r="H238" s="53">
        <v>0</v>
      </c>
      <c r="I238" s="106" t="s">
        <v>686</v>
      </c>
      <c r="J238" s="77" t="e">
        <f t="shared" si="21"/>
        <v>#VALUE!</v>
      </c>
      <c r="K238" s="106" t="s">
        <v>687</v>
      </c>
      <c r="L238" s="106" t="s">
        <v>688</v>
      </c>
      <c r="M238" s="62">
        <f>31607717+43298</f>
        <v>31651015</v>
      </c>
      <c r="N238" s="62">
        <f>23693421+314346</f>
        <v>24007767</v>
      </c>
      <c r="O238" s="106" t="s">
        <v>689</v>
      </c>
      <c r="P238" s="106" t="s">
        <v>688</v>
      </c>
      <c r="Q238" s="62"/>
      <c r="R238" s="62">
        <f t="shared" ref="R238:W238" si="254">SUBSTITUTE((SUBSTITUTE(AA238, " ", "")), ",", ".")  * 1</f>
        <v>224299354</v>
      </c>
      <c r="S238" s="62" t="e">
        <f t="shared" si="254"/>
        <v>#VALUE!</v>
      </c>
      <c r="T238" s="62" t="e">
        <f t="shared" si="254"/>
        <v>#VALUE!</v>
      </c>
      <c r="U238" s="62" t="e">
        <f t="shared" si="254"/>
        <v>#VALUE!</v>
      </c>
      <c r="V238" s="62" t="e">
        <f t="shared" si="254"/>
        <v>#VALUE!</v>
      </c>
      <c r="W238" s="62" t="e">
        <f t="shared" si="254"/>
        <v>#VALUE!</v>
      </c>
      <c r="X238" s="106" t="s">
        <v>690</v>
      </c>
      <c r="Y238" s="65"/>
      <c r="Z238" s="107"/>
      <c r="AA238" s="108" t="s">
        <v>691</v>
      </c>
      <c r="AB238" s="66"/>
      <c r="AC238" s="66"/>
      <c r="AD238" s="66"/>
      <c r="AE238" s="66"/>
      <c r="AF238" s="66"/>
      <c r="AG238" s="67">
        <f>VLOOKUP(A238, АСВ!$A$2:$C$48, 2, FALSE)</f>
        <v>42005</v>
      </c>
      <c r="AH238" s="68">
        <f>VLOOKUP(A238, АСВ!$A$2:$C$48, 3, FALSE)</f>
        <v>69399</v>
      </c>
      <c r="AI238" s="66">
        <f t="shared" si="3"/>
        <v>1</v>
      </c>
    </row>
    <row r="239" spans="1:35">
      <c r="A239" s="36" t="s">
        <v>170</v>
      </c>
      <c r="B239" s="58">
        <v>42537</v>
      </c>
      <c r="C239" s="36"/>
      <c r="D239" s="53">
        <v>21699563</v>
      </c>
      <c r="E239" s="60" t="e">
        <f t="shared" si="0"/>
        <v>#VALUE!</v>
      </c>
      <c r="F239" s="53">
        <v>239505075</v>
      </c>
      <c r="G239" s="53">
        <v>0</v>
      </c>
      <c r="H239" s="53">
        <v>85598</v>
      </c>
      <c r="I239" s="59" t="e">
        <f t="shared" ref="I239:I240" si="255">SUBSTITUTE((SUBSTITUTE(J239, " ", "")), ",", ".") + SUBSTITUTE((SUBSTITUTE(Y239, " ", "")), ",", ".") + SUBSTITUTE((SUBSTITUTE(Z239, " ", "")), ",", ".")</f>
        <v>#VALUE!</v>
      </c>
      <c r="J239" s="77" t="e">
        <f t="shared" si="21"/>
        <v>#VALUE!</v>
      </c>
      <c r="K239" s="53">
        <v>2639514</v>
      </c>
      <c r="L239" s="53">
        <v>3048267</v>
      </c>
      <c r="M239" s="53">
        <v>0</v>
      </c>
      <c r="N239" s="53">
        <v>0</v>
      </c>
      <c r="O239" s="53">
        <v>4025182</v>
      </c>
      <c r="P239" s="53">
        <v>232673702</v>
      </c>
      <c r="Q239" s="62"/>
      <c r="R239" s="62">
        <f t="shared" ref="R239:W239" si="256">SUBSTITUTE((SUBSTITUTE(AA239, " ", "")), ",", ".")  * 1</f>
        <v>182667144</v>
      </c>
      <c r="S239" s="62">
        <f t="shared" si="256"/>
        <v>29783075</v>
      </c>
      <c r="T239" s="62" t="e">
        <f t="shared" si="256"/>
        <v>#VALUE!</v>
      </c>
      <c r="U239" s="62" t="e">
        <f t="shared" si="256"/>
        <v>#VALUE!</v>
      </c>
      <c r="V239" s="62" t="e">
        <f t="shared" si="256"/>
        <v>#VALUE!</v>
      </c>
      <c r="W239" s="62" t="e">
        <f t="shared" si="256"/>
        <v>#VALUE!</v>
      </c>
      <c r="X239" s="69"/>
      <c r="Y239" s="55">
        <v>1278</v>
      </c>
      <c r="Z239" s="55">
        <v>165399</v>
      </c>
      <c r="AA239" s="109">
        <v>182667144</v>
      </c>
      <c r="AB239" s="109">
        <v>29783075</v>
      </c>
      <c r="AC239" s="66"/>
      <c r="AD239" s="66"/>
      <c r="AE239" s="66"/>
      <c r="AF239" s="66"/>
      <c r="AG239" s="67">
        <f>VLOOKUP(A239, АСВ!$A$2:$C$48, 2, FALSE)</f>
        <v>42005</v>
      </c>
      <c r="AH239" s="68">
        <f>VLOOKUP(A239, АСВ!$A$2:$C$48, 3, FALSE)</f>
        <v>69399</v>
      </c>
      <c r="AI239" s="66">
        <f t="shared" si="3"/>
        <v>1</v>
      </c>
    </row>
    <row r="240" spans="1:35">
      <c r="A240" s="36" t="s">
        <v>170</v>
      </c>
      <c r="B240" s="58">
        <v>42305</v>
      </c>
      <c r="C240" s="36"/>
      <c r="D240" s="53">
        <v>23685179</v>
      </c>
      <c r="E240" s="60" t="e">
        <f t="shared" si="0"/>
        <v>#VALUE!</v>
      </c>
      <c r="F240" s="53">
        <v>165102132</v>
      </c>
      <c r="G240" s="53">
        <v>0</v>
      </c>
      <c r="H240" s="53">
        <v>737611</v>
      </c>
      <c r="I240" s="59" t="e">
        <f t="shared" si="255"/>
        <v>#VALUE!</v>
      </c>
      <c r="J240" s="77" t="e">
        <f t="shared" si="21"/>
        <v>#VALUE!</v>
      </c>
      <c r="K240" s="53">
        <v>424691</v>
      </c>
      <c r="L240" s="53">
        <v>9443526</v>
      </c>
      <c r="M240" s="62"/>
      <c r="N240" s="62"/>
      <c r="O240" s="53">
        <v>163923833</v>
      </c>
      <c r="P240" s="62"/>
      <c r="Q240" s="62"/>
      <c r="R240" s="62" t="e">
        <f t="shared" ref="R240:W240" si="257">SUBSTITUTE((SUBSTITUTE(AA240, " ", "")), ",", ".")  * 1</f>
        <v>#VALUE!</v>
      </c>
      <c r="S240" s="62" t="e">
        <f t="shared" si="257"/>
        <v>#VALUE!</v>
      </c>
      <c r="T240" s="62" t="e">
        <f t="shared" si="257"/>
        <v>#VALUE!</v>
      </c>
      <c r="U240" s="62" t="e">
        <f t="shared" si="257"/>
        <v>#VALUE!</v>
      </c>
      <c r="V240" s="62" t="e">
        <f t="shared" si="257"/>
        <v>#VALUE!</v>
      </c>
      <c r="W240" s="62" t="e">
        <f t="shared" si="257"/>
        <v>#VALUE!</v>
      </c>
      <c r="X240" s="69"/>
      <c r="Y240" s="55">
        <v>1446</v>
      </c>
      <c r="Z240" s="55">
        <v>752162</v>
      </c>
      <c r="AA240" s="66"/>
      <c r="AB240" s="66"/>
      <c r="AC240" s="66"/>
      <c r="AD240" s="66"/>
      <c r="AE240" s="66"/>
      <c r="AF240" s="66"/>
      <c r="AG240" s="67">
        <f>VLOOKUP(A240, АСВ!$A$2:$C$48, 2, FALSE)</f>
        <v>42005</v>
      </c>
      <c r="AH240" s="68">
        <f>VLOOKUP(A240, АСВ!$A$2:$C$48, 3, FALSE)</f>
        <v>69399</v>
      </c>
      <c r="AI240" s="66">
        <f t="shared" si="3"/>
        <v>1</v>
      </c>
    </row>
    <row r="241" spans="1:35">
      <c r="A241" s="99" t="s">
        <v>258</v>
      </c>
      <c r="B241" s="100">
        <v>40329</v>
      </c>
      <c r="C241" s="99"/>
      <c r="D241" s="101"/>
      <c r="E241" s="102" t="e">
        <f t="shared" si="0"/>
        <v>#VALUE!</v>
      </c>
      <c r="F241" s="101"/>
      <c r="G241" s="101"/>
      <c r="H241" s="101"/>
      <c r="I241" s="101"/>
      <c r="J241" s="105" t="e">
        <f t="shared" si="21"/>
        <v>#VALUE!</v>
      </c>
      <c r="K241" s="101"/>
      <c r="L241" s="101"/>
      <c r="M241" s="101"/>
      <c r="N241" s="101"/>
      <c r="O241" s="101"/>
      <c r="P241" s="101"/>
      <c r="Q241" s="101"/>
      <c r="R241" s="101" t="e">
        <f t="shared" ref="R241:W241" si="258">SUBSTITUTE((SUBSTITUTE(AA241, " ", "")), ",", ".")  * 1</f>
        <v>#VALUE!</v>
      </c>
      <c r="S241" s="101" t="e">
        <f t="shared" si="258"/>
        <v>#VALUE!</v>
      </c>
      <c r="T241" s="101" t="e">
        <f t="shared" si="258"/>
        <v>#VALUE!</v>
      </c>
      <c r="U241" s="101" t="e">
        <f t="shared" si="258"/>
        <v>#VALUE!</v>
      </c>
      <c r="V241" s="101" t="e">
        <f t="shared" si="258"/>
        <v>#VALUE!</v>
      </c>
      <c r="W241" s="101" t="e">
        <f t="shared" si="258"/>
        <v>#VALUE!</v>
      </c>
      <c r="X241" s="69"/>
      <c r="Y241" s="65"/>
      <c r="Z241" s="65"/>
      <c r="AA241" s="66"/>
      <c r="AB241" s="66"/>
      <c r="AC241" s="66"/>
      <c r="AD241" s="66"/>
      <c r="AE241" s="66"/>
      <c r="AF241" s="66"/>
      <c r="AG241" s="66" t="e">
        <f>VLOOKUP(A241, АСВ!$A$2:$C$48, 2, FALSE)</f>
        <v>#N/A</v>
      </c>
      <c r="AH241" s="66" t="e">
        <f>VLOOKUP(A241, АСВ!$A$2:$C$48, 3, FALSE)</f>
        <v>#N/A</v>
      </c>
      <c r="AI241" s="66" t="e">
        <f t="shared" si="3"/>
        <v>#N/A</v>
      </c>
    </row>
    <row r="242" spans="1:35">
      <c r="A242" s="99" t="s">
        <v>258</v>
      </c>
      <c r="B242" s="100">
        <v>39768</v>
      </c>
      <c r="C242" s="99"/>
      <c r="D242" s="101"/>
      <c r="E242" s="102" t="e">
        <f t="shared" si="0"/>
        <v>#VALUE!</v>
      </c>
      <c r="F242" s="101"/>
      <c r="G242" s="101"/>
      <c r="H242" s="101"/>
      <c r="I242" s="101"/>
      <c r="J242" s="105" t="e">
        <f t="shared" si="21"/>
        <v>#VALUE!</v>
      </c>
      <c r="K242" s="101"/>
      <c r="L242" s="101"/>
      <c r="M242" s="101"/>
      <c r="N242" s="101"/>
      <c r="O242" s="101"/>
      <c r="P242" s="101"/>
      <c r="Q242" s="101"/>
      <c r="R242" s="101" t="e">
        <f t="shared" ref="R242:W242" si="259">SUBSTITUTE((SUBSTITUTE(AA242, " ", "")), ",", ".")  * 1</f>
        <v>#VALUE!</v>
      </c>
      <c r="S242" s="101" t="e">
        <f t="shared" si="259"/>
        <v>#VALUE!</v>
      </c>
      <c r="T242" s="101" t="e">
        <f t="shared" si="259"/>
        <v>#VALUE!</v>
      </c>
      <c r="U242" s="101" t="e">
        <f t="shared" si="259"/>
        <v>#VALUE!</v>
      </c>
      <c r="V242" s="101" t="e">
        <f t="shared" si="259"/>
        <v>#VALUE!</v>
      </c>
      <c r="W242" s="101" t="e">
        <f t="shared" si="259"/>
        <v>#VALUE!</v>
      </c>
      <c r="X242" s="69"/>
      <c r="Y242" s="65"/>
      <c r="Z242" s="65"/>
      <c r="AA242" s="66"/>
      <c r="AB242" s="66"/>
      <c r="AC242" s="66"/>
      <c r="AD242" s="66"/>
      <c r="AE242" s="66"/>
      <c r="AF242" s="66"/>
      <c r="AG242" s="66" t="e">
        <f>VLOOKUP(A242, АСВ!$A$2:$C$48, 2, FALSE)</f>
        <v>#N/A</v>
      </c>
      <c r="AH242" s="66" t="e">
        <f>VLOOKUP(A242, АСВ!$A$2:$C$48, 3, FALSE)</f>
        <v>#N/A</v>
      </c>
      <c r="AI242" s="66" t="e">
        <f t="shared" si="3"/>
        <v>#N/A</v>
      </c>
    </row>
    <row r="243" spans="1:35">
      <c r="A243" s="99" t="s">
        <v>259</v>
      </c>
      <c r="B243" s="100">
        <v>40204</v>
      </c>
      <c r="C243" s="99"/>
      <c r="D243" s="101"/>
      <c r="E243" s="102" t="e">
        <f t="shared" si="0"/>
        <v>#VALUE!</v>
      </c>
      <c r="F243" s="101"/>
      <c r="G243" s="101"/>
      <c r="H243" s="101"/>
      <c r="I243" s="101"/>
      <c r="J243" s="105" t="e">
        <f t="shared" si="21"/>
        <v>#VALUE!</v>
      </c>
      <c r="K243" s="101"/>
      <c r="L243" s="101"/>
      <c r="M243" s="101"/>
      <c r="N243" s="101"/>
      <c r="O243" s="101"/>
      <c r="P243" s="101"/>
      <c r="Q243" s="101"/>
      <c r="R243" s="101" t="e">
        <f t="shared" ref="R243:W243" si="260">SUBSTITUTE((SUBSTITUTE(AA243, " ", "")), ",", ".")  * 1</f>
        <v>#VALUE!</v>
      </c>
      <c r="S243" s="101" t="e">
        <f t="shared" si="260"/>
        <v>#VALUE!</v>
      </c>
      <c r="T243" s="101" t="e">
        <f t="shared" si="260"/>
        <v>#VALUE!</v>
      </c>
      <c r="U243" s="101" t="e">
        <f t="shared" si="260"/>
        <v>#VALUE!</v>
      </c>
      <c r="V243" s="101" t="e">
        <f t="shared" si="260"/>
        <v>#VALUE!</v>
      </c>
      <c r="W243" s="101" t="e">
        <f t="shared" si="260"/>
        <v>#VALUE!</v>
      </c>
      <c r="X243" s="69"/>
      <c r="Y243" s="65"/>
      <c r="Z243" s="65"/>
      <c r="AA243" s="66"/>
      <c r="AB243" s="66"/>
      <c r="AC243" s="66"/>
      <c r="AD243" s="66"/>
      <c r="AE243" s="66"/>
      <c r="AF243" s="66"/>
      <c r="AG243" s="66" t="e">
        <f>VLOOKUP(A243, АСВ!$A$2:$C$48, 2, FALSE)</f>
        <v>#N/A</v>
      </c>
      <c r="AH243" s="66" t="e">
        <f>VLOOKUP(A243, АСВ!$A$2:$C$48, 3, FALSE)</f>
        <v>#N/A</v>
      </c>
      <c r="AI243" s="66" t="e">
        <f t="shared" si="3"/>
        <v>#N/A</v>
      </c>
    </row>
    <row r="244" spans="1:35">
      <c r="A244" s="99" t="s">
        <v>259</v>
      </c>
      <c r="B244" s="100">
        <v>39768</v>
      </c>
      <c r="C244" s="99"/>
      <c r="D244" s="101"/>
      <c r="E244" s="102" t="e">
        <f t="shared" si="0"/>
        <v>#VALUE!</v>
      </c>
      <c r="F244" s="101"/>
      <c r="G244" s="101"/>
      <c r="H244" s="101"/>
      <c r="I244" s="101"/>
      <c r="J244" s="105" t="e">
        <f t="shared" si="21"/>
        <v>#VALUE!</v>
      </c>
      <c r="K244" s="101"/>
      <c r="L244" s="101"/>
      <c r="M244" s="101"/>
      <c r="N244" s="101"/>
      <c r="O244" s="101"/>
      <c r="P244" s="101"/>
      <c r="Q244" s="101"/>
      <c r="R244" s="101" t="e">
        <f t="shared" ref="R244:W244" si="261">SUBSTITUTE((SUBSTITUTE(AA244, " ", "")), ",", ".")  * 1</f>
        <v>#VALUE!</v>
      </c>
      <c r="S244" s="101" t="e">
        <f t="shared" si="261"/>
        <v>#VALUE!</v>
      </c>
      <c r="T244" s="101" t="e">
        <f t="shared" si="261"/>
        <v>#VALUE!</v>
      </c>
      <c r="U244" s="101" t="e">
        <f t="shared" si="261"/>
        <v>#VALUE!</v>
      </c>
      <c r="V244" s="101" t="e">
        <f t="shared" si="261"/>
        <v>#VALUE!</v>
      </c>
      <c r="W244" s="101" t="e">
        <f t="shared" si="261"/>
        <v>#VALUE!</v>
      </c>
      <c r="X244" s="69"/>
      <c r="Y244" s="65"/>
      <c r="Z244" s="65"/>
      <c r="AA244" s="66"/>
      <c r="AB244" s="66"/>
      <c r="AC244" s="66"/>
      <c r="AD244" s="66"/>
      <c r="AE244" s="66"/>
      <c r="AF244" s="66"/>
      <c r="AG244" s="66" t="e">
        <f>VLOOKUP(A244, АСВ!$A$2:$C$48, 2, FALSE)</f>
        <v>#N/A</v>
      </c>
      <c r="AH244" s="66" t="e">
        <f>VLOOKUP(A244, АСВ!$A$2:$C$48, 3, FALSE)</f>
        <v>#N/A</v>
      </c>
      <c r="AI244" s="66" t="e">
        <f t="shared" si="3"/>
        <v>#N/A</v>
      </c>
    </row>
    <row r="245" spans="1:35" ht="15" customHeight="1">
      <c r="A245" s="36" t="s">
        <v>177</v>
      </c>
      <c r="B245" s="58">
        <v>42971</v>
      </c>
      <c r="C245" s="36"/>
      <c r="D245" s="110" t="s">
        <v>692</v>
      </c>
      <c r="E245" s="60" t="e">
        <f t="shared" si="0"/>
        <v>#VALUE!</v>
      </c>
      <c r="F245" s="110" t="s">
        <v>693</v>
      </c>
      <c r="G245" s="53">
        <v>0</v>
      </c>
      <c r="H245" s="53">
        <v>0</v>
      </c>
      <c r="I245" s="110" t="s">
        <v>694</v>
      </c>
      <c r="J245" s="77">
        <f t="shared" si="21"/>
        <v>6613253</v>
      </c>
      <c r="K245" s="110" t="s">
        <v>695</v>
      </c>
      <c r="L245" s="110" t="s">
        <v>696</v>
      </c>
      <c r="M245" s="110" t="s">
        <v>697</v>
      </c>
      <c r="N245" s="110" t="s">
        <v>698</v>
      </c>
      <c r="O245" s="110" t="s">
        <v>699</v>
      </c>
      <c r="P245" s="110" t="s">
        <v>700</v>
      </c>
      <c r="Q245" s="110" t="s">
        <v>701</v>
      </c>
      <c r="R245" s="62">
        <f t="shared" ref="R245:W245" si="262">SUBSTITUTE((SUBSTITUTE(AA245, " ", "")), ",", ".")  * 1</f>
        <v>6417852</v>
      </c>
      <c r="S245" s="62" t="e">
        <f t="shared" si="262"/>
        <v>#VALUE!</v>
      </c>
      <c r="T245" s="62" t="e">
        <f t="shared" si="262"/>
        <v>#VALUE!</v>
      </c>
      <c r="U245" s="62" t="e">
        <f t="shared" si="262"/>
        <v>#VALUE!</v>
      </c>
      <c r="V245" s="62" t="e">
        <f t="shared" si="262"/>
        <v>#VALUE!</v>
      </c>
      <c r="W245" s="62" t="e">
        <f t="shared" si="262"/>
        <v>#VALUE!</v>
      </c>
      <c r="X245" s="110" t="s">
        <v>702</v>
      </c>
      <c r="Y245" s="65"/>
      <c r="Z245" s="65"/>
      <c r="AA245" s="110" t="s">
        <v>703</v>
      </c>
      <c r="AB245" s="66"/>
      <c r="AC245" s="66"/>
      <c r="AD245" s="66"/>
      <c r="AE245" s="66"/>
      <c r="AF245" s="66"/>
      <c r="AG245" s="67">
        <f>VLOOKUP(A245, АСВ!$A$2:$C$48, 2, FALSE)</f>
        <v>42277</v>
      </c>
      <c r="AH245" s="68">
        <f>VLOOKUP(A245, АСВ!$A$2:$C$48, 3, FALSE)</f>
        <v>69671</v>
      </c>
      <c r="AI245" s="66">
        <f t="shared" si="3"/>
        <v>1</v>
      </c>
    </row>
    <row r="246" spans="1:35" ht="15" customHeight="1">
      <c r="A246" s="36" t="s">
        <v>177</v>
      </c>
      <c r="B246" s="58">
        <v>42971</v>
      </c>
      <c r="C246" s="36"/>
      <c r="D246" s="110" t="s">
        <v>692</v>
      </c>
      <c r="E246" s="60" t="e">
        <f t="shared" si="0"/>
        <v>#VALUE!</v>
      </c>
      <c r="F246" s="110" t="s">
        <v>693</v>
      </c>
      <c r="G246" s="53">
        <v>0</v>
      </c>
      <c r="H246" s="53">
        <v>0</v>
      </c>
      <c r="I246" s="110" t="s">
        <v>694</v>
      </c>
      <c r="J246" s="77">
        <f t="shared" si="21"/>
        <v>6613253</v>
      </c>
      <c r="K246" s="110" t="s">
        <v>695</v>
      </c>
      <c r="L246" s="110" t="s">
        <v>696</v>
      </c>
      <c r="M246" s="110" t="s">
        <v>697</v>
      </c>
      <c r="N246" s="110" t="s">
        <v>698</v>
      </c>
      <c r="O246" s="110" t="s">
        <v>699</v>
      </c>
      <c r="P246" s="110" t="s">
        <v>700</v>
      </c>
      <c r="Q246" s="110" t="s">
        <v>701</v>
      </c>
      <c r="R246" s="62">
        <f t="shared" ref="R246:W246" si="263">SUBSTITUTE((SUBSTITUTE(AA246, " ", "")), ",", ".")  * 1</f>
        <v>6417852</v>
      </c>
      <c r="S246" s="62" t="e">
        <f t="shared" si="263"/>
        <v>#VALUE!</v>
      </c>
      <c r="T246" s="62" t="e">
        <f t="shared" si="263"/>
        <v>#VALUE!</v>
      </c>
      <c r="U246" s="62" t="e">
        <f t="shared" si="263"/>
        <v>#VALUE!</v>
      </c>
      <c r="V246" s="62" t="e">
        <f t="shared" si="263"/>
        <v>#VALUE!</v>
      </c>
      <c r="W246" s="62" t="e">
        <f t="shared" si="263"/>
        <v>#VALUE!</v>
      </c>
      <c r="X246" s="110" t="s">
        <v>702</v>
      </c>
      <c r="Y246" s="65"/>
      <c r="Z246" s="65"/>
      <c r="AA246" s="110" t="s">
        <v>703</v>
      </c>
      <c r="AB246" s="66"/>
      <c r="AC246" s="66"/>
      <c r="AD246" s="66"/>
      <c r="AE246" s="66"/>
      <c r="AF246" s="66"/>
      <c r="AG246" s="67">
        <f>VLOOKUP(A246, АСВ!$A$2:$C$48, 2, FALSE)</f>
        <v>42277</v>
      </c>
      <c r="AH246" s="68">
        <f>VLOOKUP(A246, АСВ!$A$2:$C$48, 3, FALSE)</f>
        <v>69671</v>
      </c>
      <c r="AI246" s="66">
        <f t="shared" si="3"/>
        <v>1</v>
      </c>
    </row>
    <row r="247" spans="1:35">
      <c r="A247" s="36" t="s">
        <v>177</v>
      </c>
      <c r="B247" s="58">
        <v>42626</v>
      </c>
      <c r="C247" s="36"/>
      <c r="D247" s="53">
        <v>58623</v>
      </c>
      <c r="E247" s="60" t="e">
        <f t="shared" si="0"/>
        <v>#VALUE!</v>
      </c>
      <c r="F247" s="53">
        <v>7920325</v>
      </c>
      <c r="G247" s="53">
        <v>0</v>
      </c>
      <c r="H247" s="53">
        <v>458241</v>
      </c>
      <c r="I247" s="59" t="e">
        <f t="shared" ref="I247:I254" si="264">SUBSTITUTE((SUBSTITUTE(J247, " ", "")), ",", ".") + SUBSTITUTE((SUBSTITUTE(Y247, " ", "")), ",", ".") + SUBSTITUTE((SUBSTITUTE(Z247, " ", "")), ",", ".")</f>
        <v>#VALUE!</v>
      </c>
      <c r="J247" s="77" t="e">
        <f t="shared" si="21"/>
        <v>#VALUE!</v>
      </c>
      <c r="K247" s="53">
        <v>242887</v>
      </c>
      <c r="L247" s="53">
        <v>-173223</v>
      </c>
      <c r="M247" s="53">
        <v>0</v>
      </c>
      <c r="N247" s="53">
        <v>0</v>
      </c>
      <c r="O247" s="53">
        <v>2043139</v>
      </c>
      <c r="P247" s="53">
        <v>5173495</v>
      </c>
      <c r="Q247" s="62"/>
      <c r="R247" s="62">
        <f t="shared" ref="R247:W247" si="265">SUBSTITUTE((SUBSTITUTE(AA247, " ", "")), ",", ".")  * 1</f>
        <v>6391172</v>
      </c>
      <c r="S247" s="62">
        <f t="shared" si="265"/>
        <v>147627</v>
      </c>
      <c r="T247" s="62" t="e">
        <f t="shared" si="265"/>
        <v>#VALUE!</v>
      </c>
      <c r="U247" s="62" t="e">
        <f t="shared" si="265"/>
        <v>#VALUE!</v>
      </c>
      <c r="V247" s="62" t="e">
        <f t="shared" si="265"/>
        <v>#VALUE!</v>
      </c>
      <c r="W247" s="62" t="e">
        <f t="shared" si="265"/>
        <v>#VALUE!</v>
      </c>
      <c r="X247" s="69"/>
      <c r="Y247" s="55">
        <v>460804</v>
      </c>
      <c r="Z247" s="65"/>
      <c r="AA247" s="56">
        <v>6391172</v>
      </c>
      <c r="AB247" s="56">
        <v>147627</v>
      </c>
      <c r="AC247" s="66"/>
      <c r="AD247" s="66"/>
      <c r="AE247" s="66"/>
      <c r="AF247" s="66"/>
      <c r="AG247" s="67">
        <f>VLOOKUP(A247, АСВ!$A$2:$C$48, 2, FALSE)</f>
        <v>42277</v>
      </c>
      <c r="AH247" s="68">
        <f>VLOOKUP(A247, АСВ!$A$2:$C$48, 3, FALSE)</f>
        <v>69671</v>
      </c>
      <c r="AI247" s="66">
        <f t="shared" si="3"/>
        <v>1</v>
      </c>
    </row>
    <row r="248" spans="1:35">
      <c r="A248" s="36" t="s">
        <v>177</v>
      </c>
      <c r="B248" s="58">
        <v>42327</v>
      </c>
      <c r="C248" s="36"/>
      <c r="D248" s="53">
        <v>141700</v>
      </c>
      <c r="E248" s="60" t="e">
        <f t="shared" si="0"/>
        <v>#VALUE!</v>
      </c>
      <c r="F248" s="53">
        <v>6678286</v>
      </c>
      <c r="G248" s="53">
        <v>0</v>
      </c>
      <c r="H248" s="53">
        <v>432168</v>
      </c>
      <c r="I248" s="59" t="e">
        <f t="shared" si="264"/>
        <v>#VALUE!</v>
      </c>
      <c r="J248" s="77" t="e">
        <f t="shared" si="21"/>
        <v>#VALUE!</v>
      </c>
      <c r="K248" s="53">
        <v>209533</v>
      </c>
      <c r="L248" s="53">
        <v>604475</v>
      </c>
      <c r="M248" s="53">
        <v>0</v>
      </c>
      <c r="N248" s="53">
        <v>0</v>
      </c>
      <c r="O248" s="53">
        <v>1630376</v>
      </c>
      <c r="P248" s="53">
        <v>4404739</v>
      </c>
      <c r="Q248" s="62"/>
      <c r="R248" s="62">
        <f t="shared" ref="R248:W248" si="266">SUBSTITUTE((SUBSTITUTE(AA248, " ", "")), ",", ".")  * 1</f>
        <v>121963</v>
      </c>
      <c r="S248" s="62">
        <f t="shared" si="266"/>
        <v>5330948</v>
      </c>
      <c r="T248" s="62" t="e">
        <f t="shared" si="266"/>
        <v>#VALUE!</v>
      </c>
      <c r="U248" s="62" t="e">
        <f t="shared" si="266"/>
        <v>#VALUE!</v>
      </c>
      <c r="V248" s="62" t="e">
        <f t="shared" si="266"/>
        <v>#VALUE!</v>
      </c>
      <c r="W248" s="62" t="e">
        <f t="shared" si="266"/>
        <v>#VALUE!</v>
      </c>
      <c r="X248" s="69"/>
      <c r="Y248" s="55">
        <v>433648</v>
      </c>
      <c r="Z248" s="65"/>
      <c r="AA248" s="56">
        <v>121963</v>
      </c>
      <c r="AB248" s="56">
        <v>5330948</v>
      </c>
      <c r="AC248" s="66"/>
      <c r="AD248" s="66"/>
      <c r="AE248" s="66"/>
      <c r="AF248" s="66"/>
      <c r="AG248" s="67">
        <f>VLOOKUP(A248, АСВ!$A$2:$C$48, 2, FALSE)</f>
        <v>42277</v>
      </c>
      <c r="AH248" s="68">
        <f>VLOOKUP(A248, АСВ!$A$2:$C$48, 3, FALSE)</f>
        <v>69671</v>
      </c>
      <c r="AI248" s="66">
        <f t="shared" si="3"/>
        <v>1</v>
      </c>
    </row>
    <row r="249" spans="1:35">
      <c r="A249" s="36" t="s">
        <v>177</v>
      </c>
      <c r="B249" s="58">
        <v>41953</v>
      </c>
      <c r="C249" s="36"/>
      <c r="D249" s="53">
        <v>5479</v>
      </c>
      <c r="E249" s="60" t="e">
        <f t="shared" si="0"/>
        <v>#VALUE!</v>
      </c>
      <c r="F249" s="53">
        <v>5756223</v>
      </c>
      <c r="G249" s="53">
        <v>0</v>
      </c>
      <c r="H249" s="53">
        <v>368321</v>
      </c>
      <c r="I249" s="59" t="e">
        <f t="shared" si="264"/>
        <v>#VALUE!</v>
      </c>
      <c r="J249" s="77" t="e">
        <f t="shared" si="21"/>
        <v>#VALUE!</v>
      </c>
      <c r="K249" s="53">
        <v>172780</v>
      </c>
      <c r="L249" s="53">
        <v>-23841</v>
      </c>
      <c r="M249" s="53">
        <v>0</v>
      </c>
      <c r="N249" s="53">
        <v>0</v>
      </c>
      <c r="O249" s="53">
        <v>4056246</v>
      </c>
      <c r="P249" s="53">
        <v>1158626</v>
      </c>
      <c r="Q249" s="62"/>
      <c r="R249" s="62">
        <f t="shared" ref="R249:W249" si="267">SUBSTITUTE((SUBSTITUTE(AA249, " ", "")), ",", ".")  * 1</f>
        <v>4673928</v>
      </c>
      <c r="S249" s="62" t="e">
        <f t="shared" si="267"/>
        <v>#VALUE!</v>
      </c>
      <c r="T249" s="62" t="e">
        <f t="shared" si="267"/>
        <v>#VALUE!</v>
      </c>
      <c r="U249" s="62" t="e">
        <f t="shared" si="267"/>
        <v>#VALUE!</v>
      </c>
      <c r="V249" s="62" t="e">
        <f t="shared" si="267"/>
        <v>#VALUE!</v>
      </c>
      <c r="W249" s="62" t="e">
        <f t="shared" si="267"/>
        <v>#VALUE!</v>
      </c>
      <c r="X249" s="69"/>
      <c r="Y249" s="55">
        <v>368571</v>
      </c>
      <c r="Z249" s="65"/>
      <c r="AA249" s="56">
        <v>4673928</v>
      </c>
      <c r="AB249" s="66"/>
      <c r="AC249" s="66"/>
      <c r="AD249" s="66"/>
      <c r="AE249" s="66"/>
      <c r="AF249" s="66"/>
      <c r="AG249" s="67">
        <f>VLOOKUP(A249, АСВ!$A$2:$C$48, 2, FALSE)</f>
        <v>42277</v>
      </c>
      <c r="AH249" s="68">
        <f>VLOOKUP(A249, АСВ!$A$2:$C$48, 3, FALSE)</f>
        <v>69671</v>
      </c>
      <c r="AI249" s="66">
        <f t="shared" si="3"/>
        <v>0</v>
      </c>
    </row>
    <row r="250" spans="1:35">
      <c r="A250" s="36" t="s">
        <v>177</v>
      </c>
      <c r="B250" s="58">
        <v>41465</v>
      </c>
      <c r="C250" s="36"/>
      <c r="D250" s="53">
        <v>7944</v>
      </c>
      <c r="E250" s="60" t="e">
        <f t="shared" si="0"/>
        <v>#VALUE!</v>
      </c>
      <c r="F250" s="53">
        <v>5314862</v>
      </c>
      <c r="G250" s="53">
        <v>0</v>
      </c>
      <c r="H250" s="53">
        <v>308287</v>
      </c>
      <c r="I250" s="59" t="e">
        <f t="shared" si="264"/>
        <v>#VALUE!</v>
      </c>
      <c r="J250" s="77" t="e">
        <f t="shared" si="21"/>
        <v>#VALUE!</v>
      </c>
      <c r="K250" s="53">
        <v>104460</v>
      </c>
      <c r="L250" s="53">
        <v>249005</v>
      </c>
      <c r="M250" s="53">
        <v>0</v>
      </c>
      <c r="N250" s="53">
        <v>0</v>
      </c>
      <c r="O250" s="53">
        <v>1046838</v>
      </c>
      <c r="P250" s="53">
        <v>3855277</v>
      </c>
      <c r="Q250" s="62"/>
      <c r="R250" s="62">
        <f t="shared" ref="R250:W250" si="268">SUBSTITUTE((SUBSTITUTE(AA250, " ", "")), ",", ".")  * 1</f>
        <v>480550</v>
      </c>
      <c r="S250" s="62">
        <f t="shared" si="268"/>
        <v>3815653</v>
      </c>
      <c r="T250" s="62" t="e">
        <f t="shared" si="268"/>
        <v>#VALUE!</v>
      </c>
      <c r="U250" s="62" t="e">
        <f t="shared" si="268"/>
        <v>#VALUE!</v>
      </c>
      <c r="V250" s="62" t="e">
        <f t="shared" si="268"/>
        <v>#VALUE!</v>
      </c>
      <c r="W250" s="62" t="e">
        <f t="shared" si="268"/>
        <v>#VALUE!</v>
      </c>
      <c r="X250" s="69"/>
      <c r="Y250" s="55">
        <v>308287</v>
      </c>
      <c r="Z250" s="65"/>
      <c r="AA250" s="56">
        <v>480550</v>
      </c>
      <c r="AB250" s="56">
        <v>3815653</v>
      </c>
      <c r="AC250" s="66"/>
      <c r="AD250" s="66"/>
      <c r="AE250" s="66"/>
      <c r="AF250" s="66"/>
      <c r="AG250" s="67">
        <f>VLOOKUP(A250, АСВ!$A$2:$C$48, 2, FALSE)</f>
        <v>42277</v>
      </c>
      <c r="AH250" s="68">
        <f>VLOOKUP(A250, АСВ!$A$2:$C$48, 3, FALSE)</f>
        <v>69671</v>
      </c>
      <c r="AI250" s="66">
        <f t="shared" si="3"/>
        <v>0</v>
      </c>
    </row>
    <row r="251" spans="1:35">
      <c r="A251" s="36" t="s">
        <v>177</v>
      </c>
      <c r="B251" s="58">
        <v>41001</v>
      </c>
      <c r="C251" s="36"/>
      <c r="D251" s="53">
        <v>63013</v>
      </c>
      <c r="E251" s="60" t="e">
        <f t="shared" si="0"/>
        <v>#VALUE!</v>
      </c>
      <c r="F251" s="53">
        <v>2057555</v>
      </c>
      <c r="G251" s="53">
        <v>0</v>
      </c>
      <c r="H251" s="53">
        <v>98517</v>
      </c>
      <c r="I251" s="59" t="e">
        <f t="shared" si="264"/>
        <v>#VALUE!</v>
      </c>
      <c r="J251" s="77" t="e">
        <f t="shared" si="21"/>
        <v>#VALUE!</v>
      </c>
      <c r="K251" s="53">
        <v>81691</v>
      </c>
      <c r="L251" s="111">
        <v>168643</v>
      </c>
      <c r="M251" s="53">
        <v>0</v>
      </c>
      <c r="N251" s="53">
        <v>0</v>
      </c>
      <c r="O251" s="53">
        <v>1016345</v>
      </c>
      <c r="P251" s="53">
        <v>861002</v>
      </c>
      <c r="Q251" s="62"/>
      <c r="R251" s="62">
        <f t="shared" ref="R251:W251" si="269">SUBSTITUTE((SUBSTITUTE(AA251, " ", "")), ",", ".")  * 1</f>
        <v>1665257</v>
      </c>
      <c r="S251" s="62" t="e">
        <f t="shared" si="269"/>
        <v>#VALUE!</v>
      </c>
      <c r="T251" s="62" t="e">
        <f t="shared" si="269"/>
        <v>#VALUE!</v>
      </c>
      <c r="U251" s="62" t="e">
        <f t="shared" si="269"/>
        <v>#VALUE!</v>
      </c>
      <c r="V251" s="62" t="e">
        <f t="shared" si="269"/>
        <v>#VALUE!</v>
      </c>
      <c r="W251" s="62" t="e">
        <f t="shared" si="269"/>
        <v>#VALUE!</v>
      </c>
      <c r="X251" s="69"/>
      <c r="Y251" s="55">
        <v>98517</v>
      </c>
      <c r="Z251" s="65"/>
      <c r="AA251" s="56">
        <v>1665257</v>
      </c>
      <c r="AB251" s="66"/>
      <c r="AC251" s="66"/>
      <c r="AD251" s="66"/>
      <c r="AE251" s="66"/>
      <c r="AF251" s="66"/>
      <c r="AG251" s="67">
        <f>VLOOKUP(A251, АСВ!$A$2:$C$48, 2, FALSE)</f>
        <v>42277</v>
      </c>
      <c r="AH251" s="68">
        <f>VLOOKUP(A251, АСВ!$A$2:$C$48, 3, FALSE)</f>
        <v>69671</v>
      </c>
      <c r="AI251" s="66">
        <f t="shared" si="3"/>
        <v>0</v>
      </c>
    </row>
    <row r="252" spans="1:35">
      <c r="A252" s="36" t="s">
        <v>177</v>
      </c>
      <c r="B252" s="58">
        <v>40843</v>
      </c>
      <c r="C252" s="36"/>
      <c r="D252" s="53">
        <v>63013</v>
      </c>
      <c r="E252" s="60" t="e">
        <f t="shared" si="0"/>
        <v>#VALUE!</v>
      </c>
      <c r="F252" s="53">
        <v>2057555</v>
      </c>
      <c r="G252" s="53">
        <v>0</v>
      </c>
      <c r="H252" s="53">
        <v>98517</v>
      </c>
      <c r="I252" s="59" t="e">
        <f t="shared" si="264"/>
        <v>#VALUE!</v>
      </c>
      <c r="J252" s="77" t="e">
        <f t="shared" si="21"/>
        <v>#VALUE!</v>
      </c>
      <c r="K252" s="53">
        <v>81691</v>
      </c>
      <c r="L252" s="111">
        <v>168643</v>
      </c>
      <c r="M252" s="53">
        <v>0</v>
      </c>
      <c r="N252" s="53">
        <v>0</v>
      </c>
      <c r="O252" s="53">
        <v>1016345</v>
      </c>
      <c r="P252" s="53">
        <v>861002</v>
      </c>
      <c r="Q252" s="62"/>
      <c r="R252" s="62">
        <f t="shared" ref="R252:W252" si="270">SUBSTITUTE((SUBSTITUTE(AA252, " ", "")), ",", ".")  * 1</f>
        <v>1665257</v>
      </c>
      <c r="S252" s="62" t="e">
        <f t="shared" si="270"/>
        <v>#VALUE!</v>
      </c>
      <c r="T252" s="62" t="e">
        <f t="shared" si="270"/>
        <v>#VALUE!</v>
      </c>
      <c r="U252" s="62" t="e">
        <f t="shared" si="270"/>
        <v>#VALUE!</v>
      </c>
      <c r="V252" s="62" t="e">
        <f t="shared" si="270"/>
        <v>#VALUE!</v>
      </c>
      <c r="W252" s="62" t="e">
        <f t="shared" si="270"/>
        <v>#VALUE!</v>
      </c>
      <c r="X252" s="69"/>
      <c r="Y252" s="55">
        <v>98517</v>
      </c>
      <c r="Z252" s="65"/>
      <c r="AA252" s="56">
        <v>1665257</v>
      </c>
      <c r="AB252" s="66"/>
      <c r="AC252" s="66"/>
      <c r="AD252" s="66"/>
      <c r="AE252" s="66"/>
      <c r="AF252" s="66"/>
      <c r="AG252" s="67">
        <f>VLOOKUP(A252, АСВ!$A$2:$C$48, 2, FALSE)</f>
        <v>42277</v>
      </c>
      <c r="AH252" s="68">
        <f>VLOOKUP(A252, АСВ!$A$2:$C$48, 3, FALSE)</f>
        <v>69671</v>
      </c>
      <c r="AI252" s="66">
        <f t="shared" si="3"/>
        <v>0</v>
      </c>
    </row>
    <row r="253" spans="1:35">
      <c r="A253" s="36" t="s">
        <v>177</v>
      </c>
      <c r="B253" s="58">
        <v>40834</v>
      </c>
      <c r="C253" s="36"/>
      <c r="D253" s="53">
        <v>63013</v>
      </c>
      <c r="E253" s="60" t="e">
        <f t="shared" si="0"/>
        <v>#VALUE!</v>
      </c>
      <c r="F253" s="53">
        <v>2057555</v>
      </c>
      <c r="G253" s="53">
        <v>0</v>
      </c>
      <c r="H253" s="53">
        <v>98517</v>
      </c>
      <c r="I253" s="59" t="e">
        <f t="shared" si="264"/>
        <v>#VALUE!</v>
      </c>
      <c r="J253" s="77" t="e">
        <f t="shared" si="21"/>
        <v>#VALUE!</v>
      </c>
      <c r="K253" s="53">
        <v>81691</v>
      </c>
      <c r="L253" s="111">
        <v>168643</v>
      </c>
      <c r="M253" s="53">
        <v>0</v>
      </c>
      <c r="N253" s="53">
        <v>0</v>
      </c>
      <c r="O253" s="53">
        <v>1016345</v>
      </c>
      <c r="P253" s="53">
        <v>861002</v>
      </c>
      <c r="Q253" s="62"/>
      <c r="R253" s="62">
        <f t="shared" ref="R253:W253" si="271">SUBSTITUTE((SUBSTITUTE(AA253, " ", "")), ",", ".")  * 1</f>
        <v>1665257</v>
      </c>
      <c r="S253" s="62" t="e">
        <f t="shared" si="271"/>
        <v>#VALUE!</v>
      </c>
      <c r="T253" s="62" t="e">
        <f t="shared" si="271"/>
        <v>#VALUE!</v>
      </c>
      <c r="U253" s="62" t="e">
        <f t="shared" si="271"/>
        <v>#VALUE!</v>
      </c>
      <c r="V253" s="62" t="e">
        <f t="shared" si="271"/>
        <v>#VALUE!</v>
      </c>
      <c r="W253" s="62" t="e">
        <f t="shared" si="271"/>
        <v>#VALUE!</v>
      </c>
      <c r="X253" s="69"/>
      <c r="Y253" s="55">
        <v>98517</v>
      </c>
      <c r="Z253" s="65"/>
      <c r="AA253" s="56">
        <v>1665257</v>
      </c>
      <c r="AB253" s="66"/>
      <c r="AC253" s="66"/>
      <c r="AD253" s="66"/>
      <c r="AE253" s="66"/>
      <c r="AF253" s="66"/>
      <c r="AG253" s="67">
        <f>VLOOKUP(A253, АСВ!$A$2:$C$48, 2, FALSE)</f>
        <v>42277</v>
      </c>
      <c r="AH253" s="68">
        <f>VLOOKUP(A253, АСВ!$A$2:$C$48, 3, FALSE)</f>
        <v>69671</v>
      </c>
      <c r="AI253" s="66">
        <f t="shared" si="3"/>
        <v>0</v>
      </c>
    </row>
    <row r="254" spans="1:35">
      <c r="A254" s="36" t="s">
        <v>177</v>
      </c>
      <c r="B254" s="58">
        <v>40381</v>
      </c>
      <c r="C254" s="36"/>
      <c r="D254" s="53">
        <v>13058</v>
      </c>
      <c r="E254" s="60" t="e">
        <f t="shared" si="0"/>
        <v>#VALUE!</v>
      </c>
      <c r="F254" s="53">
        <v>1483087</v>
      </c>
      <c r="G254" s="53">
        <v>0</v>
      </c>
      <c r="H254" s="53">
        <v>35967</v>
      </c>
      <c r="I254" s="59" t="e">
        <f t="shared" si="264"/>
        <v>#VALUE!</v>
      </c>
      <c r="J254" s="77" t="e">
        <f t="shared" si="21"/>
        <v>#VALUE!</v>
      </c>
      <c r="K254" s="53">
        <v>53615</v>
      </c>
      <c r="L254" s="53">
        <v>140439</v>
      </c>
      <c r="M254" s="53">
        <v>0</v>
      </c>
      <c r="N254" s="53">
        <v>0</v>
      </c>
      <c r="O254" s="53">
        <v>1116839</v>
      </c>
      <c r="P254" s="53">
        <v>276666</v>
      </c>
      <c r="Q254" s="62"/>
      <c r="R254" s="62">
        <f t="shared" ref="R254:W254" si="272">SUBSTITUTE((SUBSTITUTE(AA254, " ", "")), ",", ".")  * 1</f>
        <v>1243879</v>
      </c>
      <c r="S254" s="62" t="e">
        <f t="shared" si="272"/>
        <v>#VALUE!</v>
      </c>
      <c r="T254" s="62" t="e">
        <f t="shared" si="272"/>
        <v>#VALUE!</v>
      </c>
      <c r="U254" s="62" t="e">
        <f t="shared" si="272"/>
        <v>#VALUE!</v>
      </c>
      <c r="V254" s="62" t="e">
        <f t="shared" si="272"/>
        <v>#VALUE!</v>
      </c>
      <c r="W254" s="62" t="e">
        <f t="shared" si="272"/>
        <v>#VALUE!</v>
      </c>
      <c r="X254" s="69"/>
      <c r="Y254" s="55">
        <v>35967</v>
      </c>
      <c r="Z254" s="65"/>
      <c r="AA254" s="56">
        <v>1243879</v>
      </c>
      <c r="AB254" s="66"/>
      <c r="AC254" s="66"/>
      <c r="AD254" s="66"/>
      <c r="AE254" s="66"/>
      <c r="AF254" s="66"/>
      <c r="AG254" s="67">
        <f>VLOOKUP(A254, АСВ!$A$2:$C$48, 2, FALSE)</f>
        <v>42277</v>
      </c>
      <c r="AH254" s="68">
        <f>VLOOKUP(A254, АСВ!$A$2:$C$48, 3, FALSE)</f>
        <v>69671</v>
      </c>
      <c r="AI254" s="66">
        <f t="shared" si="3"/>
        <v>0</v>
      </c>
    </row>
    <row r="255" spans="1:35">
      <c r="A255" s="99" t="s">
        <v>260</v>
      </c>
      <c r="B255" s="100">
        <v>41610</v>
      </c>
      <c r="C255" s="99"/>
      <c r="D255" s="101"/>
      <c r="E255" s="102" t="e">
        <f t="shared" si="0"/>
        <v>#VALUE!</v>
      </c>
      <c r="F255" s="101"/>
      <c r="G255" s="101"/>
      <c r="H255" s="101"/>
      <c r="I255" s="101"/>
      <c r="J255" s="105" t="e">
        <f t="shared" si="21"/>
        <v>#VALUE!</v>
      </c>
      <c r="K255" s="101"/>
      <c r="L255" s="101"/>
      <c r="M255" s="101"/>
      <c r="N255" s="101"/>
      <c r="O255" s="101"/>
      <c r="P255" s="101"/>
      <c r="Q255" s="101"/>
      <c r="R255" s="101" t="e">
        <f t="shared" ref="R255:W255" si="273">SUBSTITUTE((SUBSTITUTE(AA255, " ", "")), ",", ".")  * 1</f>
        <v>#VALUE!</v>
      </c>
      <c r="S255" s="101" t="e">
        <f t="shared" si="273"/>
        <v>#VALUE!</v>
      </c>
      <c r="T255" s="101" t="e">
        <f t="shared" si="273"/>
        <v>#VALUE!</v>
      </c>
      <c r="U255" s="101" t="e">
        <f t="shared" si="273"/>
        <v>#VALUE!</v>
      </c>
      <c r="V255" s="101" t="e">
        <f t="shared" si="273"/>
        <v>#VALUE!</v>
      </c>
      <c r="W255" s="101" t="e">
        <f t="shared" si="273"/>
        <v>#VALUE!</v>
      </c>
      <c r="X255" s="69"/>
      <c r="Y255" s="65"/>
      <c r="Z255" s="65"/>
      <c r="AA255" s="66"/>
      <c r="AB255" s="66"/>
      <c r="AC255" s="66"/>
      <c r="AD255" s="66"/>
      <c r="AE255" s="66"/>
      <c r="AF255" s="66"/>
      <c r="AG255" s="66" t="e">
        <f>VLOOKUP(A255, АСВ!$A$2:$C$48, 2, FALSE)</f>
        <v>#N/A</v>
      </c>
      <c r="AH255" s="66" t="e">
        <f>VLOOKUP(A255, АСВ!$A$2:$C$48, 3, FALSE)</f>
        <v>#N/A</v>
      </c>
      <c r="AI255" s="66" t="e">
        <f t="shared" si="3"/>
        <v>#N/A</v>
      </c>
    </row>
    <row r="256" spans="1:35">
      <c r="A256" s="99" t="s">
        <v>260</v>
      </c>
      <c r="B256" s="100">
        <v>41220</v>
      </c>
      <c r="C256" s="99"/>
      <c r="D256" s="101"/>
      <c r="E256" s="102" t="e">
        <f t="shared" si="0"/>
        <v>#VALUE!</v>
      </c>
      <c r="F256" s="101"/>
      <c r="G256" s="101"/>
      <c r="H256" s="101"/>
      <c r="I256" s="101"/>
      <c r="J256" s="105" t="e">
        <f t="shared" si="21"/>
        <v>#VALUE!</v>
      </c>
      <c r="K256" s="101"/>
      <c r="L256" s="101"/>
      <c r="M256" s="101"/>
      <c r="N256" s="101"/>
      <c r="O256" s="101"/>
      <c r="P256" s="101"/>
      <c r="Q256" s="101"/>
      <c r="R256" s="101" t="e">
        <f t="shared" ref="R256:W256" si="274">SUBSTITUTE((SUBSTITUTE(AA256, " ", "")), ",", ".")  * 1</f>
        <v>#VALUE!</v>
      </c>
      <c r="S256" s="101" t="e">
        <f t="shared" si="274"/>
        <v>#VALUE!</v>
      </c>
      <c r="T256" s="101" t="e">
        <f t="shared" si="274"/>
        <v>#VALUE!</v>
      </c>
      <c r="U256" s="101" t="e">
        <f t="shared" si="274"/>
        <v>#VALUE!</v>
      </c>
      <c r="V256" s="101" t="e">
        <f t="shared" si="274"/>
        <v>#VALUE!</v>
      </c>
      <c r="W256" s="101" t="e">
        <f t="shared" si="274"/>
        <v>#VALUE!</v>
      </c>
      <c r="X256" s="69"/>
      <c r="Y256" s="65"/>
      <c r="Z256" s="65"/>
      <c r="AA256" s="66"/>
      <c r="AB256" s="66"/>
      <c r="AC256" s="66"/>
      <c r="AD256" s="66"/>
      <c r="AE256" s="66"/>
      <c r="AF256" s="66"/>
      <c r="AG256" s="66" t="e">
        <f>VLOOKUP(A256, АСВ!$A$2:$C$48, 2, FALSE)</f>
        <v>#N/A</v>
      </c>
      <c r="AH256" s="66" t="e">
        <f>VLOOKUP(A256, АСВ!$A$2:$C$48, 3, FALSE)</f>
        <v>#N/A</v>
      </c>
      <c r="AI256" s="66" t="e">
        <f t="shared" si="3"/>
        <v>#N/A</v>
      </c>
    </row>
    <row r="257" spans="1:35">
      <c r="A257" s="99" t="s">
        <v>260</v>
      </c>
      <c r="B257" s="100">
        <v>40843</v>
      </c>
      <c r="C257" s="99"/>
      <c r="D257" s="101"/>
      <c r="E257" s="102" t="e">
        <f t="shared" si="0"/>
        <v>#VALUE!</v>
      </c>
      <c r="F257" s="101"/>
      <c r="G257" s="101"/>
      <c r="H257" s="101"/>
      <c r="I257" s="101"/>
      <c r="J257" s="105" t="e">
        <f t="shared" si="21"/>
        <v>#VALUE!</v>
      </c>
      <c r="K257" s="101"/>
      <c r="L257" s="101"/>
      <c r="M257" s="101"/>
      <c r="N257" s="101"/>
      <c r="O257" s="101"/>
      <c r="P257" s="101"/>
      <c r="Q257" s="101"/>
      <c r="R257" s="101" t="e">
        <f t="shared" ref="R257:W257" si="275">SUBSTITUTE((SUBSTITUTE(AA257, " ", "")), ",", ".")  * 1</f>
        <v>#VALUE!</v>
      </c>
      <c r="S257" s="101" t="e">
        <f t="shared" si="275"/>
        <v>#VALUE!</v>
      </c>
      <c r="T257" s="101" t="e">
        <f t="shared" si="275"/>
        <v>#VALUE!</v>
      </c>
      <c r="U257" s="101" t="e">
        <f t="shared" si="275"/>
        <v>#VALUE!</v>
      </c>
      <c r="V257" s="101" t="e">
        <f t="shared" si="275"/>
        <v>#VALUE!</v>
      </c>
      <c r="W257" s="101" t="e">
        <f t="shared" si="275"/>
        <v>#VALUE!</v>
      </c>
      <c r="X257" s="69"/>
      <c r="Y257" s="65"/>
      <c r="Z257" s="65"/>
      <c r="AA257" s="66"/>
      <c r="AB257" s="66"/>
      <c r="AC257" s="66"/>
      <c r="AD257" s="66"/>
      <c r="AE257" s="66"/>
      <c r="AF257" s="66"/>
      <c r="AG257" s="66" t="e">
        <f>VLOOKUP(A257, АСВ!$A$2:$C$48, 2, FALSE)</f>
        <v>#N/A</v>
      </c>
      <c r="AH257" s="66" t="e">
        <f>VLOOKUP(A257, АСВ!$A$2:$C$48, 3, FALSE)</f>
        <v>#N/A</v>
      </c>
      <c r="AI257" s="66" t="e">
        <f t="shared" si="3"/>
        <v>#N/A</v>
      </c>
    </row>
    <row r="258" spans="1:35">
      <c r="A258" s="99" t="s">
        <v>260</v>
      </c>
      <c r="B258" s="100">
        <v>40834</v>
      </c>
      <c r="C258" s="99"/>
      <c r="D258" s="101"/>
      <c r="E258" s="102" t="e">
        <f t="shared" si="0"/>
        <v>#VALUE!</v>
      </c>
      <c r="F258" s="101"/>
      <c r="G258" s="101"/>
      <c r="H258" s="101"/>
      <c r="I258" s="101"/>
      <c r="J258" s="105" t="e">
        <f t="shared" si="21"/>
        <v>#VALUE!</v>
      </c>
      <c r="K258" s="101"/>
      <c r="L258" s="101"/>
      <c r="M258" s="101"/>
      <c r="N258" s="101"/>
      <c r="O258" s="101"/>
      <c r="P258" s="101"/>
      <c r="Q258" s="101"/>
      <c r="R258" s="101" t="e">
        <f t="shared" ref="R258:W258" si="276">SUBSTITUTE((SUBSTITUTE(AA258, " ", "")), ",", ".")  * 1</f>
        <v>#VALUE!</v>
      </c>
      <c r="S258" s="101" t="e">
        <f t="shared" si="276"/>
        <v>#VALUE!</v>
      </c>
      <c r="T258" s="101" t="e">
        <f t="shared" si="276"/>
        <v>#VALUE!</v>
      </c>
      <c r="U258" s="101" t="e">
        <f t="shared" si="276"/>
        <v>#VALUE!</v>
      </c>
      <c r="V258" s="101" t="e">
        <f t="shared" si="276"/>
        <v>#VALUE!</v>
      </c>
      <c r="W258" s="101" t="e">
        <f t="shared" si="276"/>
        <v>#VALUE!</v>
      </c>
      <c r="X258" s="69"/>
      <c r="Y258" s="65"/>
      <c r="Z258" s="65"/>
      <c r="AA258" s="66"/>
      <c r="AB258" s="66"/>
      <c r="AC258" s="66"/>
      <c r="AD258" s="66"/>
      <c r="AE258" s="66"/>
      <c r="AF258" s="66"/>
      <c r="AG258" s="66" t="e">
        <f>VLOOKUP(A258, АСВ!$A$2:$C$48, 2, FALSE)</f>
        <v>#N/A</v>
      </c>
      <c r="AH258" s="66" t="e">
        <f>VLOOKUP(A258, АСВ!$A$2:$C$48, 3, FALSE)</f>
        <v>#N/A</v>
      </c>
      <c r="AI258" s="66" t="e">
        <f t="shared" si="3"/>
        <v>#N/A</v>
      </c>
    </row>
    <row r="259" spans="1:35">
      <c r="A259" s="99" t="s">
        <v>260</v>
      </c>
      <c r="B259" s="100">
        <v>40813</v>
      </c>
      <c r="C259" s="99"/>
      <c r="D259" s="101"/>
      <c r="E259" s="102" t="e">
        <f t="shared" si="0"/>
        <v>#VALUE!</v>
      </c>
      <c r="F259" s="101"/>
      <c r="G259" s="101"/>
      <c r="H259" s="101"/>
      <c r="I259" s="101"/>
      <c r="J259" s="105" t="e">
        <f t="shared" si="21"/>
        <v>#VALUE!</v>
      </c>
      <c r="K259" s="101"/>
      <c r="L259" s="101"/>
      <c r="M259" s="101"/>
      <c r="N259" s="101"/>
      <c r="O259" s="101"/>
      <c r="P259" s="101"/>
      <c r="Q259" s="101"/>
      <c r="R259" s="101" t="e">
        <f t="shared" ref="R259:W259" si="277">SUBSTITUTE((SUBSTITUTE(AA259, " ", "")), ",", ".")  * 1</f>
        <v>#VALUE!</v>
      </c>
      <c r="S259" s="101" t="e">
        <f t="shared" si="277"/>
        <v>#VALUE!</v>
      </c>
      <c r="T259" s="101" t="e">
        <f t="shared" si="277"/>
        <v>#VALUE!</v>
      </c>
      <c r="U259" s="101" t="e">
        <f t="shared" si="277"/>
        <v>#VALUE!</v>
      </c>
      <c r="V259" s="101" t="e">
        <f t="shared" si="277"/>
        <v>#VALUE!</v>
      </c>
      <c r="W259" s="101" t="e">
        <f t="shared" si="277"/>
        <v>#VALUE!</v>
      </c>
      <c r="X259" s="69"/>
      <c r="Y259" s="65"/>
      <c r="Z259" s="65"/>
      <c r="AA259" s="66"/>
      <c r="AB259" s="66"/>
      <c r="AC259" s="66"/>
      <c r="AD259" s="66"/>
      <c r="AE259" s="66"/>
      <c r="AF259" s="66"/>
      <c r="AG259" s="66" t="e">
        <f>VLOOKUP(A259, АСВ!$A$2:$C$48, 2, FALSE)</f>
        <v>#N/A</v>
      </c>
      <c r="AH259" s="66" t="e">
        <f>VLOOKUP(A259, АСВ!$A$2:$C$48, 3, FALSE)</f>
        <v>#N/A</v>
      </c>
      <c r="AI259" s="66" t="e">
        <f t="shared" si="3"/>
        <v>#N/A</v>
      </c>
    </row>
    <row r="260" spans="1:35">
      <c r="A260" s="99" t="s">
        <v>185</v>
      </c>
      <c r="B260" s="100">
        <v>42620</v>
      </c>
      <c r="C260" s="99"/>
      <c r="D260" s="101"/>
      <c r="E260" s="102" t="e">
        <f t="shared" si="0"/>
        <v>#VALUE!</v>
      </c>
      <c r="F260" s="101"/>
      <c r="G260" s="101"/>
      <c r="H260" s="101"/>
      <c r="I260" s="101"/>
      <c r="J260" s="105" t="e">
        <f t="shared" si="21"/>
        <v>#VALUE!</v>
      </c>
      <c r="K260" s="101"/>
      <c r="L260" s="101"/>
      <c r="M260" s="101"/>
      <c r="N260" s="101"/>
      <c r="O260" s="101"/>
      <c r="P260" s="101"/>
      <c r="Q260" s="101"/>
      <c r="R260" s="101" t="e">
        <f t="shared" ref="R260:W260" si="278">SUBSTITUTE((SUBSTITUTE(AA260, " ", "")), ",", ".")  * 1</f>
        <v>#VALUE!</v>
      </c>
      <c r="S260" s="101" t="e">
        <f t="shared" si="278"/>
        <v>#VALUE!</v>
      </c>
      <c r="T260" s="101" t="e">
        <f t="shared" si="278"/>
        <v>#VALUE!</v>
      </c>
      <c r="U260" s="101" t="e">
        <f t="shared" si="278"/>
        <v>#VALUE!</v>
      </c>
      <c r="V260" s="101" t="e">
        <f t="shared" si="278"/>
        <v>#VALUE!</v>
      </c>
      <c r="W260" s="101" t="e">
        <f t="shared" si="278"/>
        <v>#VALUE!</v>
      </c>
      <c r="X260" s="69"/>
      <c r="Y260" s="65"/>
      <c r="Z260" s="65"/>
      <c r="AA260" s="66"/>
      <c r="AB260" s="66"/>
      <c r="AC260" s="66"/>
      <c r="AD260" s="66"/>
      <c r="AE260" s="66"/>
      <c r="AF260" s="66"/>
      <c r="AG260" s="66" t="e">
        <f>VLOOKUP(A260, АСВ!$A$2:$C$48, 2, FALSE)</f>
        <v>#N/A</v>
      </c>
      <c r="AH260" s="66" t="e">
        <f>VLOOKUP(A260, АСВ!$A$2:$C$48, 3, FALSE)</f>
        <v>#N/A</v>
      </c>
      <c r="AI260" s="66" t="e">
        <f t="shared" si="3"/>
        <v>#N/A</v>
      </c>
    </row>
    <row r="261" spans="1:35">
      <c r="A261" s="99" t="s">
        <v>185</v>
      </c>
      <c r="B261" s="100">
        <v>42614</v>
      </c>
      <c r="C261" s="99"/>
      <c r="D261" s="101"/>
      <c r="E261" s="102" t="e">
        <f t="shared" si="0"/>
        <v>#VALUE!</v>
      </c>
      <c r="F261" s="101"/>
      <c r="G261" s="101"/>
      <c r="H261" s="101"/>
      <c r="I261" s="101"/>
      <c r="J261" s="105" t="e">
        <f t="shared" si="21"/>
        <v>#VALUE!</v>
      </c>
      <c r="K261" s="101"/>
      <c r="L261" s="101"/>
      <c r="M261" s="101"/>
      <c r="N261" s="101"/>
      <c r="O261" s="101"/>
      <c r="P261" s="101"/>
      <c r="Q261" s="101"/>
      <c r="R261" s="101" t="e">
        <f t="shared" ref="R261:W261" si="279">SUBSTITUTE((SUBSTITUTE(AA261, " ", "")), ",", ".")  * 1</f>
        <v>#VALUE!</v>
      </c>
      <c r="S261" s="101" t="e">
        <f t="shared" si="279"/>
        <v>#VALUE!</v>
      </c>
      <c r="T261" s="101" t="e">
        <f t="shared" si="279"/>
        <v>#VALUE!</v>
      </c>
      <c r="U261" s="101" t="e">
        <f t="shared" si="279"/>
        <v>#VALUE!</v>
      </c>
      <c r="V261" s="101" t="e">
        <f t="shared" si="279"/>
        <v>#VALUE!</v>
      </c>
      <c r="W261" s="101" t="e">
        <f t="shared" si="279"/>
        <v>#VALUE!</v>
      </c>
      <c r="X261" s="69"/>
      <c r="Y261" s="65"/>
      <c r="Z261" s="65"/>
      <c r="AA261" s="66"/>
      <c r="AB261" s="66"/>
      <c r="AC261" s="66"/>
      <c r="AD261" s="66"/>
      <c r="AE261" s="66"/>
      <c r="AF261" s="66"/>
      <c r="AG261" s="66" t="e">
        <f>VLOOKUP(A261, АСВ!$A$2:$C$48, 2, FALSE)</f>
        <v>#N/A</v>
      </c>
      <c r="AH261" s="66" t="e">
        <f>VLOOKUP(A261, АСВ!$A$2:$C$48, 3, FALSE)</f>
        <v>#N/A</v>
      </c>
      <c r="AI261" s="66" t="e">
        <f t="shared" si="3"/>
        <v>#N/A</v>
      </c>
    </row>
    <row r="262" spans="1:35">
      <c r="A262" s="36" t="s">
        <v>185</v>
      </c>
      <c r="B262" s="58">
        <v>42207</v>
      </c>
      <c r="C262" s="36"/>
      <c r="D262" s="53">
        <v>31139</v>
      </c>
      <c r="E262" s="60" t="e">
        <f t="shared" si="0"/>
        <v>#VALUE!</v>
      </c>
      <c r="F262" s="53">
        <v>1070893</v>
      </c>
      <c r="G262" s="53">
        <v>0</v>
      </c>
      <c r="H262" s="53">
        <v>0</v>
      </c>
      <c r="I262" s="53">
        <v>1217579</v>
      </c>
      <c r="J262" s="77" t="e">
        <f t="shared" si="21"/>
        <v>#VALUE!</v>
      </c>
      <c r="K262" s="53">
        <v>-146686</v>
      </c>
      <c r="L262" s="75" t="s">
        <v>704</v>
      </c>
      <c r="M262" s="75" t="s">
        <v>705</v>
      </c>
      <c r="N262" s="75" t="s">
        <v>706</v>
      </c>
      <c r="O262" s="53">
        <v>917105</v>
      </c>
      <c r="P262" s="53">
        <v>272472</v>
      </c>
      <c r="Q262" s="62"/>
      <c r="R262" s="62">
        <f t="shared" ref="R262:W262" si="280">SUBSTITUTE((SUBSTITUTE(AA262, " ", "")), ",", ".")  * 1</f>
        <v>992640</v>
      </c>
      <c r="S262" s="62" t="e">
        <f t="shared" si="280"/>
        <v>#VALUE!</v>
      </c>
      <c r="T262" s="62" t="e">
        <f t="shared" si="280"/>
        <v>#VALUE!</v>
      </c>
      <c r="U262" s="62" t="e">
        <f t="shared" si="280"/>
        <v>#VALUE!</v>
      </c>
      <c r="V262" s="62" t="e">
        <f t="shared" si="280"/>
        <v>#VALUE!</v>
      </c>
      <c r="W262" s="62" t="e">
        <f t="shared" si="280"/>
        <v>#VALUE!</v>
      </c>
      <c r="X262" s="83">
        <v>39730</v>
      </c>
      <c r="Y262" s="65"/>
      <c r="Z262" s="65"/>
      <c r="AA262" s="56">
        <v>992640</v>
      </c>
      <c r="AB262" s="66"/>
      <c r="AC262" s="66"/>
      <c r="AD262" s="66"/>
      <c r="AE262" s="66"/>
      <c r="AF262" s="66"/>
      <c r="AG262" s="66" t="e">
        <f>VLOOKUP(A262, АСВ!$A$2:$C$48, 2, FALSE)</f>
        <v>#N/A</v>
      </c>
      <c r="AH262" s="66" t="e">
        <f>VLOOKUP(A262, АСВ!$A$2:$C$48, 3, FALSE)</f>
        <v>#N/A</v>
      </c>
      <c r="AI262" s="66" t="e">
        <f t="shared" si="3"/>
        <v>#N/A</v>
      </c>
    </row>
    <row r="263" spans="1:35">
      <c r="A263" s="36" t="s">
        <v>187</v>
      </c>
      <c r="B263" s="58">
        <v>41717</v>
      </c>
      <c r="C263" s="36"/>
      <c r="D263" s="53">
        <v>1435483</v>
      </c>
      <c r="E263" s="60" t="e">
        <f t="shared" si="0"/>
        <v>#VALUE!</v>
      </c>
      <c r="F263" s="53">
        <v>3906992</v>
      </c>
      <c r="G263" s="53">
        <v>0</v>
      </c>
      <c r="H263" s="53">
        <v>1879</v>
      </c>
      <c r="I263" s="59" t="e">
        <f t="shared" ref="I263:I271" si="281">SUBSTITUTE((SUBSTITUTE(J263, " ", "")), ",", ".") + SUBSTITUTE((SUBSTITUTE(Y263, " ", "")), ",", ".") + SUBSTITUTE((SUBSTITUTE(Z263, " ", "")), ",", ".")</f>
        <v>#VALUE!</v>
      </c>
      <c r="J263" s="77" t="e">
        <f t="shared" si="21"/>
        <v>#VALUE!</v>
      </c>
      <c r="K263" s="53">
        <v>135701</v>
      </c>
      <c r="L263" s="53">
        <v>52055</v>
      </c>
      <c r="M263" s="53">
        <v>0</v>
      </c>
      <c r="N263" s="53">
        <v>0</v>
      </c>
      <c r="O263" s="53">
        <v>223826</v>
      </c>
      <c r="P263" s="53">
        <v>3545516</v>
      </c>
      <c r="Q263" s="62"/>
      <c r="R263" s="62">
        <f t="shared" ref="R263:W263" si="282">SUBSTITUTE((SUBSTITUTE(AA263, " ", "")), ",", ".")  * 1</f>
        <v>581536</v>
      </c>
      <c r="S263" s="62">
        <f t="shared" si="282"/>
        <v>1770199</v>
      </c>
      <c r="T263" s="62" t="e">
        <f t="shared" si="282"/>
        <v>#VALUE!</v>
      </c>
      <c r="U263" s="62" t="e">
        <f t="shared" si="282"/>
        <v>#VALUE!</v>
      </c>
      <c r="V263" s="62" t="e">
        <f t="shared" si="282"/>
        <v>#VALUE!</v>
      </c>
      <c r="W263" s="62" t="e">
        <f t="shared" si="282"/>
        <v>#VALUE!</v>
      </c>
      <c r="X263" s="69"/>
      <c r="Y263" s="55"/>
      <c r="Z263" s="55">
        <v>1879</v>
      </c>
      <c r="AA263" s="56">
        <v>581536</v>
      </c>
      <c r="AB263" s="56">
        <v>1770199</v>
      </c>
      <c r="AC263" s="66"/>
      <c r="AD263" s="66"/>
      <c r="AE263" s="66"/>
      <c r="AF263" s="66"/>
      <c r="AG263" s="67">
        <f>VLOOKUP(A263, АСВ!$A$2:$C$48, 2, FALSE)</f>
        <v>42118</v>
      </c>
      <c r="AH263" s="68">
        <f>VLOOKUP(A263, АСВ!$A$2:$C$48, 3, FALSE)</f>
        <v>69512</v>
      </c>
      <c r="AI263" s="66">
        <f t="shared" si="3"/>
        <v>0</v>
      </c>
    </row>
    <row r="264" spans="1:35">
      <c r="A264" s="36" t="s">
        <v>187</v>
      </c>
      <c r="B264" s="58">
        <v>41339</v>
      </c>
      <c r="C264" s="36"/>
      <c r="D264" s="53">
        <v>1732940</v>
      </c>
      <c r="E264" s="60" t="e">
        <f t="shared" si="0"/>
        <v>#VALUE!</v>
      </c>
      <c r="F264" s="53">
        <v>3071817</v>
      </c>
      <c r="G264" s="53">
        <v>0</v>
      </c>
      <c r="H264" s="53">
        <v>4648</v>
      </c>
      <c r="I264" s="59" t="e">
        <f t="shared" si="281"/>
        <v>#VALUE!</v>
      </c>
      <c r="J264" s="77" t="e">
        <f t="shared" si="21"/>
        <v>#VALUE!</v>
      </c>
      <c r="K264" s="53">
        <v>125495</v>
      </c>
      <c r="L264" s="53">
        <v>36828</v>
      </c>
      <c r="M264" s="53">
        <v>0</v>
      </c>
      <c r="N264" s="53">
        <v>0</v>
      </c>
      <c r="O264" s="53">
        <v>202369</v>
      </c>
      <c r="P264" s="53">
        <v>2739305</v>
      </c>
      <c r="Q264" s="62"/>
      <c r="R264" s="62">
        <f t="shared" ref="R264:W264" si="283">SUBSTITUTE((SUBSTITUTE(AA264, " ", "")), ",", ".")  * 1</f>
        <v>1029189</v>
      </c>
      <c r="S264" s="62">
        <f t="shared" si="283"/>
        <v>250692</v>
      </c>
      <c r="T264" s="62" t="e">
        <f t="shared" si="283"/>
        <v>#VALUE!</v>
      </c>
      <c r="U264" s="62" t="e">
        <f t="shared" si="283"/>
        <v>#VALUE!</v>
      </c>
      <c r="V264" s="62" t="e">
        <f t="shared" si="283"/>
        <v>#VALUE!</v>
      </c>
      <c r="W264" s="62" t="e">
        <f t="shared" si="283"/>
        <v>#VALUE!</v>
      </c>
      <c r="X264" s="69"/>
      <c r="Y264" s="65"/>
      <c r="Z264" s="55">
        <v>4648</v>
      </c>
      <c r="AA264" s="56">
        <v>1029189</v>
      </c>
      <c r="AB264" s="56">
        <v>250692</v>
      </c>
      <c r="AC264" s="66"/>
      <c r="AD264" s="66"/>
      <c r="AE264" s="66"/>
      <c r="AF264" s="66"/>
      <c r="AG264" s="67">
        <f>VLOOKUP(A264, АСВ!$A$2:$C$48, 2, FALSE)</f>
        <v>42118</v>
      </c>
      <c r="AH264" s="68">
        <f>VLOOKUP(A264, АСВ!$A$2:$C$48, 3, FALSE)</f>
        <v>69512</v>
      </c>
      <c r="AI264" s="66">
        <f t="shared" si="3"/>
        <v>0</v>
      </c>
    </row>
    <row r="265" spans="1:35">
      <c r="A265" s="36" t="s">
        <v>187</v>
      </c>
      <c r="B265" s="58">
        <v>40863</v>
      </c>
      <c r="C265" s="36"/>
      <c r="D265" s="53">
        <v>443594</v>
      </c>
      <c r="E265" s="60" t="e">
        <f t="shared" si="0"/>
        <v>#VALUE!</v>
      </c>
      <c r="F265" s="53">
        <v>1429565</v>
      </c>
      <c r="G265" s="53">
        <v>0</v>
      </c>
      <c r="H265" s="53">
        <v>1717</v>
      </c>
      <c r="I265" s="59" t="e">
        <f t="shared" si="281"/>
        <v>#VALUE!</v>
      </c>
      <c r="J265" s="77" t="e">
        <f t="shared" si="21"/>
        <v>#VALUE!</v>
      </c>
      <c r="K265" s="53">
        <v>62334</v>
      </c>
      <c r="L265" s="53">
        <v>-24877</v>
      </c>
      <c r="M265" s="53">
        <v>0</v>
      </c>
      <c r="N265" s="53">
        <v>0</v>
      </c>
      <c r="O265" s="53">
        <v>186165</v>
      </c>
      <c r="P265" s="53">
        <v>1179349</v>
      </c>
      <c r="Q265" s="62"/>
      <c r="R265" s="62">
        <f t="shared" ref="R265:W265" si="284">SUBSTITUTE((SUBSTITUTE(AA265, " ", "")), ",", ".")  * 1</f>
        <v>190552</v>
      </c>
      <c r="S265" s="62">
        <f t="shared" si="284"/>
        <v>716824</v>
      </c>
      <c r="T265" s="62" t="e">
        <f t="shared" si="284"/>
        <v>#VALUE!</v>
      </c>
      <c r="U265" s="62" t="e">
        <f t="shared" si="284"/>
        <v>#VALUE!</v>
      </c>
      <c r="V265" s="62" t="e">
        <f t="shared" si="284"/>
        <v>#VALUE!</v>
      </c>
      <c r="W265" s="62" t="e">
        <f t="shared" si="284"/>
        <v>#VALUE!</v>
      </c>
      <c r="X265" s="69"/>
      <c r="Y265" s="65"/>
      <c r="Z265" s="55">
        <v>1717</v>
      </c>
      <c r="AA265" s="56">
        <v>190552</v>
      </c>
      <c r="AB265" s="56">
        <v>716824</v>
      </c>
      <c r="AC265" s="66"/>
      <c r="AD265" s="66"/>
      <c r="AE265" s="66"/>
      <c r="AF265" s="66"/>
      <c r="AG265" s="67">
        <f>VLOOKUP(A265, АСВ!$A$2:$C$48, 2, FALSE)</f>
        <v>42118</v>
      </c>
      <c r="AH265" s="68">
        <f>VLOOKUP(A265, АСВ!$A$2:$C$48, 3, FALSE)</f>
        <v>69512</v>
      </c>
      <c r="AI265" s="66">
        <f t="shared" si="3"/>
        <v>0</v>
      </c>
    </row>
    <row r="266" spans="1:35">
      <c r="A266" s="36" t="s">
        <v>187</v>
      </c>
      <c r="B266" s="58">
        <v>40843</v>
      </c>
      <c r="C266" s="36"/>
      <c r="D266" s="53">
        <v>443594</v>
      </c>
      <c r="E266" s="60" t="e">
        <f t="shared" si="0"/>
        <v>#VALUE!</v>
      </c>
      <c r="F266" s="53">
        <v>1429565</v>
      </c>
      <c r="G266" s="53">
        <v>0</v>
      </c>
      <c r="H266" s="53">
        <v>1717</v>
      </c>
      <c r="I266" s="59" t="e">
        <f t="shared" si="281"/>
        <v>#VALUE!</v>
      </c>
      <c r="J266" s="77" t="e">
        <f t="shared" si="21"/>
        <v>#VALUE!</v>
      </c>
      <c r="K266" s="53">
        <v>62334</v>
      </c>
      <c r="L266" s="53">
        <v>-24877</v>
      </c>
      <c r="M266" s="53">
        <v>0</v>
      </c>
      <c r="N266" s="53">
        <v>0</v>
      </c>
      <c r="O266" s="53">
        <v>186165</v>
      </c>
      <c r="P266" s="53">
        <v>1179349</v>
      </c>
      <c r="Q266" s="62"/>
      <c r="R266" s="62">
        <f t="shared" ref="R266:W266" si="285">SUBSTITUTE((SUBSTITUTE(AA266, " ", "")), ",", ".")  * 1</f>
        <v>190552</v>
      </c>
      <c r="S266" s="62">
        <f t="shared" si="285"/>
        <v>716824</v>
      </c>
      <c r="T266" s="62" t="e">
        <f t="shared" si="285"/>
        <v>#VALUE!</v>
      </c>
      <c r="U266" s="62" t="e">
        <f t="shared" si="285"/>
        <v>#VALUE!</v>
      </c>
      <c r="V266" s="62" t="e">
        <f t="shared" si="285"/>
        <v>#VALUE!</v>
      </c>
      <c r="W266" s="62" t="e">
        <f t="shared" si="285"/>
        <v>#VALUE!</v>
      </c>
      <c r="X266" s="69"/>
      <c r="Y266" s="65"/>
      <c r="Z266" s="55">
        <v>1717</v>
      </c>
      <c r="AA266" s="56">
        <v>190552</v>
      </c>
      <c r="AB266" s="56">
        <v>716824</v>
      </c>
      <c r="AC266" s="66"/>
      <c r="AD266" s="66"/>
      <c r="AE266" s="66"/>
      <c r="AF266" s="66"/>
      <c r="AG266" s="67">
        <f>VLOOKUP(A266, АСВ!$A$2:$C$48, 2, FALSE)</f>
        <v>42118</v>
      </c>
      <c r="AH266" s="68">
        <f>VLOOKUP(A266, АСВ!$A$2:$C$48, 3, FALSE)</f>
        <v>69512</v>
      </c>
      <c r="AI266" s="66">
        <f t="shared" si="3"/>
        <v>0</v>
      </c>
    </row>
    <row r="267" spans="1:35">
      <c r="A267" s="36" t="s">
        <v>187</v>
      </c>
      <c r="B267" s="58">
        <v>40834</v>
      </c>
      <c r="C267" s="36"/>
      <c r="D267" s="53">
        <v>443594</v>
      </c>
      <c r="E267" s="60" t="e">
        <f t="shared" si="0"/>
        <v>#VALUE!</v>
      </c>
      <c r="F267" s="53">
        <v>1429565</v>
      </c>
      <c r="G267" s="53">
        <v>0</v>
      </c>
      <c r="H267" s="53">
        <v>1717</v>
      </c>
      <c r="I267" s="59" t="e">
        <f t="shared" si="281"/>
        <v>#VALUE!</v>
      </c>
      <c r="J267" s="77" t="e">
        <f t="shared" si="21"/>
        <v>#VALUE!</v>
      </c>
      <c r="K267" s="53">
        <v>62334</v>
      </c>
      <c r="L267" s="53">
        <v>-24877</v>
      </c>
      <c r="M267" s="53">
        <v>0</v>
      </c>
      <c r="N267" s="53">
        <v>0</v>
      </c>
      <c r="O267" s="53">
        <v>186165</v>
      </c>
      <c r="P267" s="53">
        <v>1179349</v>
      </c>
      <c r="Q267" s="62"/>
      <c r="R267" s="62">
        <f t="shared" ref="R267:W267" si="286">SUBSTITUTE((SUBSTITUTE(AA267, " ", "")), ",", ".")  * 1</f>
        <v>190552</v>
      </c>
      <c r="S267" s="62">
        <f t="shared" si="286"/>
        <v>716824</v>
      </c>
      <c r="T267" s="62" t="e">
        <f t="shared" si="286"/>
        <v>#VALUE!</v>
      </c>
      <c r="U267" s="62" t="e">
        <f t="shared" si="286"/>
        <v>#VALUE!</v>
      </c>
      <c r="V267" s="62" t="e">
        <f t="shared" si="286"/>
        <v>#VALUE!</v>
      </c>
      <c r="W267" s="62" t="e">
        <f t="shared" si="286"/>
        <v>#VALUE!</v>
      </c>
      <c r="X267" s="69"/>
      <c r="Y267" s="65"/>
      <c r="Z267" s="55">
        <v>1717</v>
      </c>
      <c r="AA267" s="56">
        <v>190552</v>
      </c>
      <c r="AB267" s="56">
        <v>716824</v>
      </c>
      <c r="AC267" s="66"/>
      <c r="AD267" s="66"/>
      <c r="AE267" s="66"/>
      <c r="AF267" s="66"/>
      <c r="AG267" s="67">
        <f>VLOOKUP(A267, АСВ!$A$2:$C$48, 2, FALSE)</f>
        <v>42118</v>
      </c>
      <c r="AH267" s="68">
        <f>VLOOKUP(A267, АСВ!$A$2:$C$48, 3, FALSE)</f>
        <v>69512</v>
      </c>
      <c r="AI267" s="66">
        <f t="shared" si="3"/>
        <v>0</v>
      </c>
    </row>
    <row r="268" spans="1:35" ht="15" customHeight="1">
      <c r="A268" s="36" t="s">
        <v>187</v>
      </c>
      <c r="B268" s="58">
        <v>40375</v>
      </c>
      <c r="C268" s="36"/>
      <c r="D268" s="53">
        <v>79749</v>
      </c>
      <c r="E268" s="60" t="e">
        <f t="shared" si="0"/>
        <v>#VALUE!</v>
      </c>
      <c r="F268" s="53">
        <v>578848</v>
      </c>
      <c r="G268" s="53">
        <v>0</v>
      </c>
      <c r="H268" s="112" t="s">
        <v>707</v>
      </c>
      <c r="I268" s="59" t="e">
        <f t="shared" si="281"/>
        <v>#VALUE!</v>
      </c>
      <c r="J268" s="77" t="e">
        <f t="shared" si="21"/>
        <v>#VALUE!</v>
      </c>
      <c r="K268" s="112" t="s">
        <v>708</v>
      </c>
      <c r="L268" s="53">
        <v>69881</v>
      </c>
      <c r="M268" s="53">
        <v>0</v>
      </c>
      <c r="N268" s="53">
        <v>0</v>
      </c>
      <c r="O268" s="112" t="s">
        <v>709</v>
      </c>
      <c r="P268" s="112" t="s">
        <v>710</v>
      </c>
      <c r="Q268" s="62"/>
      <c r="R268" s="62">
        <f t="shared" ref="R268:W268" si="287">SUBSTITUTE((SUBSTITUTE(AA268, " ", "")), ",", ".")  * 1</f>
        <v>19600</v>
      </c>
      <c r="S268" s="62">
        <f t="shared" si="287"/>
        <v>399251</v>
      </c>
      <c r="T268" s="62" t="e">
        <f t="shared" si="287"/>
        <v>#VALUE!</v>
      </c>
      <c r="U268" s="62" t="e">
        <f t="shared" si="287"/>
        <v>#VALUE!</v>
      </c>
      <c r="V268" s="62" t="e">
        <f t="shared" si="287"/>
        <v>#VALUE!</v>
      </c>
      <c r="W268" s="62" t="e">
        <f t="shared" si="287"/>
        <v>#VALUE!</v>
      </c>
      <c r="X268" s="69"/>
      <c r="Y268" s="65"/>
      <c r="Z268" s="112" t="s">
        <v>707</v>
      </c>
      <c r="AA268" s="56">
        <v>19600</v>
      </c>
      <c r="AB268" s="56">
        <v>399251</v>
      </c>
      <c r="AC268" s="66"/>
      <c r="AD268" s="66"/>
      <c r="AE268" s="66"/>
      <c r="AF268" s="66"/>
      <c r="AG268" s="67">
        <f>VLOOKUP(A268, АСВ!$A$2:$C$48, 2, FALSE)</f>
        <v>42118</v>
      </c>
      <c r="AH268" s="68">
        <f>VLOOKUP(A268, АСВ!$A$2:$C$48, 3, FALSE)</f>
        <v>69512</v>
      </c>
      <c r="AI268" s="66">
        <f t="shared" si="3"/>
        <v>0</v>
      </c>
    </row>
    <row r="269" spans="1:35">
      <c r="A269" s="99" t="s">
        <v>261</v>
      </c>
      <c r="B269" s="100">
        <v>40204</v>
      </c>
      <c r="C269" s="99"/>
      <c r="D269" s="101"/>
      <c r="E269" s="102" t="e">
        <f t="shared" si="0"/>
        <v>#VALUE!</v>
      </c>
      <c r="F269" s="101"/>
      <c r="G269" s="101"/>
      <c r="H269" s="101"/>
      <c r="I269" s="103" t="e">
        <f t="shared" si="281"/>
        <v>#VALUE!</v>
      </c>
      <c r="J269" s="105" t="e">
        <f t="shared" si="21"/>
        <v>#VALUE!</v>
      </c>
      <c r="K269" s="101"/>
      <c r="L269" s="101"/>
      <c r="M269" s="101"/>
      <c r="N269" s="101"/>
      <c r="O269" s="101"/>
      <c r="P269" s="101"/>
      <c r="Q269" s="101"/>
      <c r="R269" s="101" t="e">
        <f t="shared" ref="R269:W269" si="288">SUBSTITUTE((SUBSTITUTE(AA269, " ", "")), ",", ".")  * 1</f>
        <v>#VALUE!</v>
      </c>
      <c r="S269" s="101" t="e">
        <f t="shared" si="288"/>
        <v>#VALUE!</v>
      </c>
      <c r="T269" s="101" t="e">
        <f t="shared" si="288"/>
        <v>#VALUE!</v>
      </c>
      <c r="U269" s="101" t="e">
        <f t="shared" si="288"/>
        <v>#VALUE!</v>
      </c>
      <c r="V269" s="101" t="e">
        <f t="shared" si="288"/>
        <v>#VALUE!</v>
      </c>
      <c r="W269" s="101" t="e">
        <f t="shared" si="288"/>
        <v>#VALUE!</v>
      </c>
      <c r="X269" s="69"/>
      <c r="Y269" s="65"/>
      <c r="Z269" s="65"/>
      <c r="AA269" s="66"/>
      <c r="AB269" s="66"/>
      <c r="AC269" s="66"/>
      <c r="AD269" s="66"/>
      <c r="AE269" s="66"/>
      <c r="AF269" s="66"/>
      <c r="AG269" s="66" t="e">
        <f>VLOOKUP(A269, АСВ!$A$2:$C$48, 2, FALSE)</f>
        <v>#N/A</v>
      </c>
      <c r="AH269" s="66" t="e">
        <f>VLOOKUP(A269, АСВ!$A$2:$C$48, 3, FALSE)</f>
        <v>#N/A</v>
      </c>
      <c r="AI269" s="66" t="e">
        <f t="shared" si="3"/>
        <v>#N/A</v>
      </c>
    </row>
    <row r="270" spans="1:35">
      <c r="A270" s="99" t="s">
        <v>261</v>
      </c>
      <c r="B270" s="100">
        <v>39768</v>
      </c>
      <c r="C270" s="99"/>
      <c r="D270" s="101"/>
      <c r="E270" s="102" t="e">
        <f t="shared" si="0"/>
        <v>#VALUE!</v>
      </c>
      <c r="F270" s="101"/>
      <c r="G270" s="101"/>
      <c r="H270" s="101"/>
      <c r="I270" s="103" t="e">
        <f t="shared" si="281"/>
        <v>#VALUE!</v>
      </c>
      <c r="J270" s="105" t="e">
        <f t="shared" si="21"/>
        <v>#VALUE!</v>
      </c>
      <c r="K270" s="101"/>
      <c r="L270" s="101"/>
      <c r="M270" s="101"/>
      <c r="N270" s="101"/>
      <c r="O270" s="101"/>
      <c r="P270" s="101"/>
      <c r="Q270" s="101"/>
      <c r="R270" s="101" t="e">
        <f t="shared" ref="R270:W270" si="289">SUBSTITUTE((SUBSTITUTE(AA270, " ", "")), ",", ".")  * 1</f>
        <v>#VALUE!</v>
      </c>
      <c r="S270" s="101" t="e">
        <f t="shared" si="289"/>
        <v>#VALUE!</v>
      </c>
      <c r="T270" s="101" t="e">
        <f t="shared" si="289"/>
        <v>#VALUE!</v>
      </c>
      <c r="U270" s="101" t="e">
        <f t="shared" si="289"/>
        <v>#VALUE!</v>
      </c>
      <c r="V270" s="101" t="e">
        <f t="shared" si="289"/>
        <v>#VALUE!</v>
      </c>
      <c r="W270" s="101" t="e">
        <f t="shared" si="289"/>
        <v>#VALUE!</v>
      </c>
      <c r="X270" s="69"/>
      <c r="Y270" s="65"/>
      <c r="Z270" s="65"/>
      <c r="AA270" s="66"/>
      <c r="AB270" s="66"/>
      <c r="AC270" s="66"/>
      <c r="AD270" s="66"/>
      <c r="AE270" s="66"/>
      <c r="AF270" s="66"/>
      <c r="AG270" s="66" t="e">
        <f>VLOOKUP(A270, АСВ!$A$2:$C$48, 2, FALSE)</f>
        <v>#N/A</v>
      </c>
      <c r="AH270" s="66" t="e">
        <f>VLOOKUP(A270, АСВ!$A$2:$C$48, 3, FALSE)</f>
        <v>#N/A</v>
      </c>
      <c r="AI270" s="66" t="e">
        <f t="shared" si="3"/>
        <v>#N/A</v>
      </c>
    </row>
    <row r="271" spans="1:35">
      <c r="A271" s="99" t="s">
        <v>262</v>
      </c>
      <c r="B271" s="100">
        <v>40329</v>
      </c>
      <c r="C271" s="99"/>
      <c r="D271" s="101"/>
      <c r="E271" s="102" t="e">
        <f t="shared" si="0"/>
        <v>#VALUE!</v>
      </c>
      <c r="F271" s="101"/>
      <c r="G271" s="101"/>
      <c r="H271" s="101"/>
      <c r="I271" s="103" t="e">
        <f t="shared" si="281"/>
        <v>#VALUE!</v>
      </c>
      <c r="J271" s="105" t="e">
        <f t="shared" si="21"/>
        <v>#VALUE!</v>
      </c>
      <c r="K271" s="101"/>
      <c r="L271" s="101"/>
      <c r="M271" s="101"/>
      <c r="N271" s="101"/>
      <c r="O271" s="101"/>
      <c r="P271" s="101"/>
      <c r="Q271" s="101"/>
      <c r="R271" s="101" t="e">
        <f t="shared" ref="R271:W271" si="290">SUBSTITUTE((SUBSTITUTE(AA271, " ", "")), ",", ".")  * 1</f>
        <v>#VALUE!</v>
      </c>
      <c r="S271" s="101" t="e">
        <f t="shared" si="290"/>
        <v>#VALUE!</v>
      </c>
      <c r="T271" s="101" t="e">
        <f t="shared" si="290"/>
        <v>#VALUE!</v>
      </c>
      <c r="U271" s="101" t="e">
        <f t="shared" si="290"/>
        <v>#VALUE!</v>
      </c>
      <c r="V271" s="101" t="e">
        <f t="shared" si="290"/>
        <v>#VALUE!</v>
      </c>
      <c r="W271" s="101" t="e">
        <f t="shared" si="290"/>
        <v>#VALUE!</v>
      </c>
      <c r="X271" s="69"/>
      <c r="Y271" s="65"/>
      <c r="Z271" s="65"/>
      <c r="AA271" s="66"/>
      <c r="AB271" s="66"/>
      <c r="AC271" s="66"/>
      <c r="AD271" s="66"/>
      <c r="AE271" s="66"/>
      <c r="AF271" s="66"/>
      <c r="AG271" s="66" t="e">
        <f>VLOOKUP(A271, АСВ!$A$2:$C$48, 2, FALSE)</f>
        <v>#N/A</v>
      </c>
      <c r="AH271" s="66" t="e">
        <f>VLOOKUP(A271, АСВ!$A$2:$C$48, 3, FALSE)</f>
        <v>#N/A</v>
      </c>
      <c r="AI271" s="66" t="e">
        <f t="shared" si="3"/>
        <v>#N/A</v>
      </c>
    </row>
    <row r="272" spans="1:35">
      <c r="A272" s="99" t="s">
        <v>262</v>
      </c>
      <c r="B272" s="100">
        <v>39768</v>
      </c>
      <c r="C272" s="99"/>
      <c r="D272" s="101"/>
      <c r="E272" s="102" t="e">
        <f t="shared" si="0"/>
        <v>#VALUE!</v>
      </c>
      <c r="F272" s="101"/>
      <c r="G272" s="101"/>
      <c r="H272" s="101"/>
      <c r="I272" s="101"/>
      <c r="J272" s="105" t="e">
        <f t="shared" si="21"/>
        <v>#VALUE!</v>
      </c>
      <c r="K272" s="101"/>
      <c r="L272" s="101"/>
      <c r="M272" s="101"/>
      <c r="N272" s="101"/>
      <c r="O272" s="101"/>
      <c r="P272" s="101"/>
      <c r="Q272" s="101"/>
      <c r="R272" s="101" t="e">
        <f t="shared" ref="R272:W272" si="291">SUBSTITUTE((SUBSTITUTE(AA272, " ", "")), ",", ".")  * 1</f>
        <v>#VALUE!</v>
      </c>
      <c r="S272" s="101" t="e">
        <f t="shared" si="291"/>
        <v>#VALUE!</v>
      </c>
      <c r="T272" s="101" t="e">
        <f t="shared" si="291"/>
        <v>#VALUE!</v>
      </c>
      <c r="U272" s="101" t="e">
        <f t="shared" si="291"/>
        <v>#VALUE!</v>
      </c>
      <c r="V272" s="101" t="e">
        <f t="shared" si="291"/>
        <v>#VALUE!</v>
      </c>
      <c r="W272" s="101" t="e">
        <f t="shared" si="291"/>
        <v>#VALUE!</v>
      </c>
      <c r="X272" s="69"/>
      <c r="Y272" s="65"/>
      <c r="Z272" s="65"/>
      <c r="AA272" s="66"/>
      <c r="AB272" s="66"/>
      <c r="AC272" s="66"/>
      <c r="AD272" s="66"/>
      <c r="AE272" s="66"/>
      <c r="AF272" s="66"/>
      <c r="AG272" s="66" t="e">
        <f>VLOOKUP(A272, АСВ!$A$2:$C$48, 2, FALSE)</f>
        <v>#N/A</v>
      </c>
      <c r="AH272" s="66" t="e">
        <f>VLOOKUP(A272, АСВ!$A$2:$C$48, 3, FALSE)</f>
        <v>#N/A</v>
      </c>
      <c r="AI272" s="66" t="e">
        <f t="shared" si="3"/>
        <v>#N/A</v>
      </c>
    </row>
    <row r="273" spans="1:35">
      <c r="A273" s="99" t="s">
        <v>263</v>
      </c>
      <c r="B273" s="100">
        <v>42544</v>
      </c>
      <c r="C273" s="99"/>
      <c r="D273" s="101"/>
      <c r="E273" s="102" t="e">
        <f t="shared" si="0"/>
        <v>#VALUE!</v>
      </c>
      <c r="F273" s="101"/>
      <c r="G273" s="101"/>
      <c r="H273" s="101"/>
      <c r="I273" s="101"/>
      <c r="J273" s="105" t="e">
        <f t="shared" si="21"/>
        <v>#VALUE!</v>
      </c>
      <c r="K273" s="101"/>
      <c r="L273" s="101"/>
      <c r="M273" s="101"/>
      <c r="N273" s="101"/>
      <c r="O273" s="101"/>
      <c r="P273" s="101"/>
      <c r="Q273" s="101"/>
      <c r="R273" s="101" t="e">
        <f t="shared" ref="R273:W273" si="292">SUBSTITUTE((SUBSTITUTE(AA273, " ", "")), ",", ".")  * 1</f>
        <v>#VALUE!</v>
      </c>
      <c r="S273" s="101" t="e">
        <f t="shared" si="292"/>
        <v>#VALUE!</v>
      </c>
      <c r="T273" s="101" t="e">
        <f t="shared" si="292"/>
        <v>#VALUE!</v>
      </c>
      <c r="U273" s="101" t="e">
        <f t="shared" si="292"/>
        <v>#VALUE!</v>
      </c>
      <c r="V273" s="101" t="e">
        <f t="shared" si="292"/>
        <v>#VALUE!</v>
      </c>
      <c r="W273" s="101" t="e">
        <f t="shared" si="292"/>
        <v>#VALUE!</v>
      </c>
      <c r="X273" s="69"/>
      <c r="Y273" s="65"/>
      <c r="Z273" s="65"/>
      <c r="AA273" s="66"/>
      <c r="AB273" s="66"/>
      <c r="AC273" s="66"/>
      <c r="AD273" s="66"/>
      <c r="AE273" s="66"/>
      <c r="AF273" s="66"/>
      <c r="AG273" s="66" t="e">
        <f>VLOOKUP(A273, АСВ!$A$2:$C$48, 2, FALSE)</f>
        <v>#N/A</v>
      </c>
      <c r="AH273" s="66" t="e">
        <f>VLOOKUP(A273, АСВ!$A$2:$C$48, 3, FALSE)</f>
        <v>#N/A</v>
      </c>
      <c r="AI273" s="66" t="e">
        <f t="shared" si="3"/>
        <v>#N/A</v>
      </c>
    </row>
    <row r="274" spans="1:35">
      <c r="A274" s="99" t="s">
        <v>263</v>
      </c>
      <c r="B274" s="100">
        <v>42544</v>
      </c>
      <c r="C274" s="99"/>
      <c r="D274" s="101"/>
      <c r="E274" s="102" t="e">
        <f t="shared" si="0"/>
        <v>#VALUE!</v>
      </c>
      <c r="F274" s="101"/>
      <c r="G274" s="101"/>
      <c r="H274" s="101"/>
      <c r="I274" s="101"/>
      <c r="J274" s="105" t="e">
        <f t="shared" si="21"/>
        <v>#VALUE!</v>
      </c>
      <c r="K274" s="101"/>
      <c r="L274" s="101"/>
      <c r="M274" s="101"/>
      <c r="N274" s="101"/>
      <c r="O274" s="101"/>
      <c r="P274" s="101"/>
      <c r="Q274" s="101"/>
      <c r="R274" s="101" t="e">
        <f t="shared" ref="R274:W274" si="293">SUBSTITUTE((SUBSTITUTE(AA274, " ", "")), ",", ".")  * 1</f>
        <v>#VALUE!</v>
      </c>
      <c r="S274" s="101" t="e">
        <f t="shared" si="293"/>
        <v>#VALUE!</v>
      </c>
      <c r="T274" s="101" t="e">
        <f t="shared" si="293"/>
        <v>#VALUE!</v>
      </c>
      <c r="U274" s="101" t="e">
        <f t="shared" si="293"/>
        <v>#VALUE!</v>
      </c>
      <c r="V274" s="101" t="e">
        <f t="shared" si="293"/>
        <v>#VALUE!</v>
      </c>
      <c r="W274" s="101" t="e">
        <f t="shared" si="293"/>
        <v>#VALUE!</v>
      </c>
      <c r="X274" s="69"/>
      <c r="Y274" s="65"/>
      <c r="Z274" s="65"/>
      <c r="AA274" s="66"/>
      <c r="AB274" s="66"/>
      <c r="AC274" s="66"/>
      <c r="AD274" s="66"/>
      <c r="AE274" s="66"/>
      <c r="AF274" s="66"/>
      <c r="AG274" s="66" t="e">
        <f>VLOOKUP(A274, АСВ!$A$2:$C$48, 2, FALSE)</f>
        <v>#N/A</v>
      </c>
      <c r="AH274" s="66" t="e">
        <f>VLOOKUP(A274, АСВ!$A$2:$C$48, 3, FALSE)</f>
        <v>#N/A</v>
      </c>
      <c r="AI274" s="66" t="e">
        <f t="shared" si="3"/>
        <v>#N/A</v>
      </c>
    </row>
    <row r="275" spans="1:35">
      <c r="A275" s="99" t="s">
        <v>263</v>
      </c>
      <c r="B275" s="100">
        <v>42531</v>
      </c>
      <c r="C275" s="99"/>
      <c r="D275" s="101"/>
      <c r="E275" s="102" t="e">
        <f t="shared" si="0"/>
        <v>#VALUE!</v>
      </c>
      <c r="F275" s="101"/>
      <c r="G275" s="101"/>
      <c r="H275" s="101"/>
      <c r="I275" s="101"/>
      <c r="J275" s="105" t="e">
        <f t="shared" si="21"/>
        <v>#VALUE!</v>
      </c>
      <c r="K275" s="101"/>
      <c r="L275" s="101"/>
      <c r="M275" s="101"/>
      <c r="N275" s="101"/>
      <c r="O275" s="101"/>
      <c r="P275" s="101"/>
      <c r="Q275" s="101"/>
      <c r="R275" s="101" t="e">
        <f t="shared" ref="R275:W275" si="294">SUBSTITUTE((SUBSTITUTE(AA275, " ", "")), ",", ".")  * 1</f>
        <v>#VALUE!</v>
      </c>
      <c r="S275" s="101" t="e">
        <f t="shared" si="294"/>
        <v>#VALUE!</v>
      </c>
      <c r="T275" s="101" t="e">
        <f t="shared" si="294"/>
        <v>#VALUE!</v>
      </c>
      <c r="U275" s="101" t="e">
        <f t="shared" si="294"/>
        <v>#VALUE!</v>
      </c>
      <c r="V275" s="101" t="e">
        <f t="shared" si="294"/>
        <v>#VALUE!</v>
      </c>
      <c r="W275" s="101" t="e">
        <f t="shared" si="294"/>
        <v>#VALUE!</v>
      </c>
      <c r="X275" s="69"/>
      <c r="Y275" s="65"/>
      <c r="Z275" s="65"/>
      <c r="AA275" s="66"/>
      <c r="AB275" s="66"/>
      <c r="AC275" s="66"/>
      <c r="AD275" s="66"/>
      <c r="AE275" s="66"/>
      <c r="AF275" s="66"/>
      <c r="AG275" s="66" t="e">
        <f>VLOOKUP(A275, АСВ!$A$2:$C$48, 2, FALSE)</f>
        <v>#N/A</v>
      </c>
      <c r="AH275" s="66" t="e">
        <f>VLOOKUP(A275, АСВ!$A$2:$C$48, 3, FALSE)</f>
        <v>#N/A</v>
      </c>
      <c r="AI275" s="66" t="e">
        <f t="shared" si="3"/>
        <v>#N/A</v>
      </c>
    </row>
    <row r="276" spans="1:35">
      <c r="A276" s="99" t="s">
        <v>263</v>
      </c>
      <c r="B276" s="100">
        <v>42341</v>
      </c>
      <c r="C276" s="99"/>
      <c r="D276" s="101"/>
      <c r="E276" s="102" t="e">
        <f t="shared" si="0"/>
        <v>#VALUE!</v>
      </c>
      <c r="F276" s="101"/>
      <c r="G276" s="101"/>
      <c r="H276" s="101"/>
      <c r="I276" s="101"/>
      <c r="J276" s="105" t="e">
        <f t="shared" si="21"/>
        <v>#VALUE!</v>
      </c>
      <c r="K276" s="101"/>
      <c r="L276" s="101"/>
      <c r="M276" s="101"/>
      <c r="N276" s="101"/>
      <c r="O276" s="101"/>
      <c r="P276" s="101"/>
      <c r="Q276" s="101"/>
      <c r="R276" s="101" t="e">
        <f t="shared" ref="R276:W276" si="295">SUBSTITUTE((SUBSTITUTE(AA276, " ", "")), ",", ".")  * 1</f>
        <v>#VALUE!</v>
      </c>
      <c r="S276" s="101" t="e">
        <f t="shared" si="295"/>
        <v>#VALUE!</v>
      </c>
      <c r="T276" s="101" t="e">
        <f t="shared" si="295"/>
        <v>#VALUE!</v>
      </c>
      <c r="U276" s="101" t="e">
        <f t="shared" si="295"/>
        <v>#VALUE!</v>
      </c>
      <c r="V276" s="101" t="e">
        <f t="shared" si="295"/>
        <v>#VALUE!</v>
      </c>
      <c r="W276" s="101" t="e">
        <f t="shared" si="295"/>
        <v>#VALUE!</v>
      </c>
      <c r="X276" s="69"/>
      <c r="Y276" s="65"/>
      <c r="Z276" s="65"/>
      <c r="AA276" s="66"/>
      <c r="AB276" s="66"/>
      <c r="AC276" s="66"/>
      <c r="AD276" s="66"/>
      <c r="AE276" s="66"/>
      <c r="AF276" s="66"/>
      <c r="AG276" s="66" t="e">
        <f>VLOOKUP(A276, АСВ!$A$2:$C$48, 2, FALSE)</f>
        <v>#N/A</v>
      </c>
      <c r="AH276" s="66" t="e">
        <f>VLOOKUP(A276, АСВ!$A$2:$C$48, 3, FALSE)</f>
        <v>#N/A</v>
      </c>
      <c r="AI276" s="66" t="e">
        <f t="shared" si="3"/>
        <v>#N/A</v>
      </c>
    </row>
    <row r="277" spans="1:35">
      <c r="A277" s="99" t="s">
        <v>263</v>
      </c>
      <c r="B277" s="100">
        <v>42283</v>
      </c>
      <c r="C277" s="99"/>
      <c r="D277" s="101"/>
      <c r="E277" s="102" t="e">
        <f t="shared" si="0"/>
        <v>#VALUE!</v>
      </c>
      <c r="F277" s="101"/>
      <c r="G277" s="101"/>
      <c r="H277" s="101"/>
      <c r="I277" s="101"/>
      <c r="J277" s="105" t="e">
        <f t="shared" si="21"/>
        <v>#VALUE!</v>
      </c>
      <c r="K277" s="101"/>
      <c r="L277" s="101"/>
      <c r="M277" s="101"/>
      <c r="N277" s="101"/>
      <c r="O277" s="101"/>
      <c r="P277" s="101"/>
      <c r="Q277" s="101"/>
      <c r="R277" s="101" t="e">
        <f t="shared" ref="R277:W277" si="296">SUBSTITUTE((SUBSTITUTE(AA277, " ", "")), ",", ".")  * 1</f>
        <v>#VALUE!</v>
      </c>
      <c r="S277" s="101" t="e">
        <f t="shared" si="296"/>
        <v>#VALUE!</v>
      </c>
      <c r="T277" s="101" t="e">
        <f t="shared" si="296"/>
        <v>#VALUE!</v>
      </c>
      <c r="U277" s="101" t="e">
        <f t="shared" si="296"/>
        <v>#VALUE!</v>
      </c>
      <c r="V277" s="101" t="e">
        <f t="shared" si="296"/>
        <v>#VALUE!</v>
      </c>
      <c r="W277" s="101" t="e">
        <f t="shared" si="296"/>
        <v>#VALUE!</v>
      </c>
      <c r="X277" s="69"/>
      <c r="Y277" s="65"/>
      <c r="Z277" s="65"/>
      <c r="AA277" s="66"/>
      <c r="AB277" s="66"/>
      <c r="AC277" s="66"/>
      <c r="AD277" s="66"/>
      <c r="AE277" s="66"/>
      <c r="AF277" s="66"/>
      <c r="AG277" s="66" t="e">
        <f>VLOOKUP(A277, АСВ!$A$2:$C$48, 2, FALSE)</f>
        <v>#N/A</v>
      </c>
      <c r="AH277" s="66" t="e">
        <f>VLOOKUP(A277, АСВ!$A$2:$C$48, 3, FALSE)</f>
        <v>#N/A</v>
      </c>
      <c r="AI277" s="66" t="e">
        <f t="shared" si="3"/>
        <v>#N/A</v>
      </c>
    </row>
    <row r="278" spans="1:35">
      <c r="A278" s="99" t="s">
        <v>263</v>
      </c>
      <c r="B278" s="100">
        <v>42249</v>
      </c>
      <c r="C278" s="99"/>
      <c r="D278" s="101"/>
      <c r="E278" s="102" t="e">
        <f t="shared" si="0"/>
        <v>#VALUE!</v>
      </c>
      <c r="F278" s="101"/>
      <c r="G278" s="101"/>
      <c r="H278" s="101"/>
      <c r="I278" s="101"/>
      <c r="J278" s="105" t="e">
        <f t="shared" si="21"/>
        <v>#VALUE!</v>
      </c>
      <c r="K278" s="101"/>
      <c r="L278" s="101"/>
      <c r="M278" s="101"/>
      <c r="N278" s="101"/>
      <c r="O278" s="101"/>
      <c r="P278" s="101"/>
      <c r="Q278" s="101"/>
      <c r="R278" s="101" t="e">
        <f t="shared" ref="R278:W278" si="297">SUBSTITUTE((SUBSTITUTE(AA278, " ", "")), ",", ".")  * 1</f>
        <v>#VALUE!</v>
      </c>
      <c r="S278" s="101" t="e">
        <f t="shared" si="297"/>
        <v>#VALUE!</v>
      </c>
      <c r="T278" s="101" t="e">
        <f t="shared" si="297"/>
        <v>#VALUE!</v>
      </c>
      <c r="U278" s="101" t="e">
        <f t="shared" si="297"/>
        <v>#VALUE!</v>
      </c>
      <c r="V278" s="101" t="e">
        <f t="shared" si="297"/>
        <v>#VALUE!</v>
      </c>
      <c r="W278" s="101" t="e">
        <f t="shared" si="297"/>
        <v>#VALUE!</v>
      </c>
      <c r="X278" s="69"/>
      <c r="Y278" s="65"/>
      <c r="Z278" s="65"/>
      <c r="AA278" s="66"/>
      <c r="AB278" s="66"/>
      <c r="AC278" s="66"/>
      <c r="AD278" s="66"/>
      <c r="AE278" s="66"/>
      <c r="AF278" s="66"/>
      <c r="AG278" s="66" t="e">
        <f>VLOOKUP(A278, АСВ!$A$2:$C$48, 2, FALSE)</f>
        <v>#N/A</v>
      </c>
      <c r="AH278" s="66" t="e">
        <f>VLOOKUP(A278, АСВ!$A$2:$C$48, 3, FALSE)</f>
        <v>#N/A</v>
      </c>
      <c r="AI278" s="66" t="e">
        <f t="shared" si="3"/>
        <v>#N/A</v>
      </c>
    </row>
    <row r="279" spans="1:35">
      <c r="A279" s="99" t="s">
        <v>263</v>
      </c>
      <c r="B279" s="100">
        <v>42068</v>
      </c>
      <c r="C279" s="99"/>
      <c r="D279" s="101"/>
      <c r="E279" s="102" t="e">
        <f t="shared" si="0"/>
        <v>#VALUE!</v>
      </c>
      <c r="F279" s="101"/>
      <c r="G279" s="101"/>
      <c r="H279" s="101"/>
      <c r="I279" s="101"/>
      <c r="J279" s="105" t="e">
        <f t="shared" si="21"/>
        <v>#VALUE!</v>
      </c>
      <c r="K279" s="101"/>
      <c r="L279" s="101"/>
      <c r="M279" s="101"/>
      <c r="N279" s="101"/>
      <c r="O279" s="101"/>
      <c r="P279" s="101"/>
      <c r="Q279" s="101"/>
      <c r="R279" s="101" t="e">
        <f t="shared" ref="R279:W279" si="298">SUBSTITUTE((SUBSTITUTE(AA279, " ", "")), ",", ".")  * 1</f>
        <v>#VALUE!</v>
      </c>
      <c r="S279" s="101" t="e">
        <f t="shared" si="298"/>
        <v>#VALUE!</v>
      </c>
      <c r="T279" s="101" t="e">
        <f t="shared" si="298"/>
        <v>#VALUE!</v>
      </c>
      <c r="U279" s="101" t="e">
        <f t="shared" si="298"/>
        <v>#VALUE!</v>
      </c>
      <c r="V279" s="101" t="e">
        <f t="shared" si="298"/>
        <v>#VALUE!</v>
      </c>
      <c r="W279" s="101" t="e">
        <f t="shared" si="298"/>
        <v>#VALUE!</v>
      </c>
      <c r="X279" s="69"/>
      <c r="Y279" s="65"/>
      <c r="Z279" s="65"/>
      <c r="AA279" s="66"/>
      <c r="AB279" s="66"/>
      <c r="AC279" s="66"/>
      <c r="AD279" s="66"/>
      <c r="AE279" s="66"/>
      <c r="AF279" s="66"/>
      <c r="AG279" s="66" t="e">
        <f>VLOOKUP(A279, АСВ!$A$2:$C$48, 2, FALSE)</f>
        <v>#N/A</v>
      </c>
      <c r="AH279" s="66" t="e">
        <f>VLOOKUP(A279, АСВ!$A$2:$C$48, 3, FALSE)</f>
        <v>#N/A</v>
      </c>
      <c r="AI279" s="66" t="e">
        <f t="shared" si="3"/>
        <v>#N/A</v>
      </c>
    </row>
    <row r="280" spans="1:35">
      <c r="A280" s="99" t="s">
        <v>263</v>
      </c>
      <c r="B280" s="100">
        <v>42059</v>
      </c>
      <c r="C280" s="99"/>
      <c r="D280" s="101"/>
      <c r="E280" s="102" t="e">
        <f t="shared" si="0"/>
        <v>#VALUE!</v>
      </c>
      <c r="F280" s="101"/>
      <c r="G280" s="101"/>
      <c r="H280" s="101"/>
      <c r="I280" s="101"/>
      <c r="J280" s="105" t="e">
        <f t="shared" si="21"/>
        <v>#VALUE!</v>
      </c>
      <c r="K280" s="101"/>
      <c r="L280" s="101"/>
      <c r="M280" s="101"/>
      <c r="N280" s="101"/>
      <c r="O280" s="101"/>
      <c r="P280" s="101"/>
      <c r="Q280" s="101"/>
      <c r="R280" s="101" t="e">
        <f t="shared" ref="R280:W280" si="299">SUBSTITUTE((SUBSTITUTE(AA280, " ", "")), ",", ".")  * 1</f>
        <v>#VALUE!</v>
      </c>
      <c r="S280" s="101" t="e">
        <f t="shared" si="299"/>
        <v>#VALUE!</v>
      </c>
      <c r="T280" s="101" t="e">
        <f t="shared" si="299"/>
        <v>#VALUE!</v>
      </c>
      <c r="U280" s="101" t="e">
        <f t="shared" si="299"/>
        <v>#VALUE!</v>
      </c>
      <c r="V280" s="101" t="e">
        <f t="shared" si="299"/>
        <v>#VALUE!</v>
      </c>
      <c r="W280" s="101" t="e">
        <f t="shared" si="299"/>
        <v>#VALUE!</v>
      </c>
      <c r="X280" s="69"/>
      <c r="Y280" s="65"/>
      <c r="Z280" s="65"/>
      <c r="AA280" s="66"/>
      <c r="AB280" s="66"/>
      <c r="AC280" s="66"/>
      <c r="AD280" s="66"/>
      <c r="AE280" s="66"/>
      <c r="AF280" s="66"/>
      <c r="AG280" s="66" t="e">
        <f>VLOOKUP(A280, АСВ!$A$2:$C$48, 2, FALSE)</f>
        <v>#N/A</v>
      </c>
      <c r="AH280" s="66" t="e">
        <f>VLOOKUP(A280, АСВ!$A$2:$C$48, 3, FALSE)</f>
        <v>#N/A</v>
      </c>
      <c r="AI280" s="66" t="e">
        <f t="shared" si="3"/>
        <v>#N/A</v>
      </c>
    </row>
    <row r="281" spans="1:35">
      <c r="A281" s="99" t="s">
        <v>263</v>
      </c>
      <c r="B281" s="100">
        <v>41724</v>
      </c>
      <c r="C281" s="99"/>
      <c r="D281" s="101"/>
      <c r="E281" s="102" t="e">
        <f t="shared" si="0"/>
        <v>#VALUE!</v>
      </c>
      <c r="F281" s="101"/>
      <c r="G281" s="101"/>
      <c r="H281" s="101"/>
      <c r="I281" s="101"/>
      <c r="J281" s="105" t="e">
        <f t="shared" si="21"/>
        <v>#VALUE!</v>
      </c>
      <c r="K281" s="101"/>
      <c r="L281" s="101"/>
      <c r="M281" s="101"/>
      <c r="N281" s="101"/>
      <c r="O281" s="101"/>
      <c r="P281" s="101"/>
      <c r="Q281" s="101"/>
      <c r="R281" s="101" t="e">
        <f t="shared" ref="R281:W281" si="300">SUBSTITUTE((SUBSTITUTE(AA281, " ", "")), ",", ".")  * 1</f>
        <v>#VALUE!</v>
      </c>
      <c r="S281" s="101" t="e">
        <f t="shared" si="300"/>
        <v>#VALUE!</v>
      </c>
      <c r="T281" s="101" t="e">
        <f t="shared" si="300"/>
        <v>#VALUE!</v>
      </c>
      <c r="U281" s="101" t="e">
        <f t="shared" si="300"/>
        <v>#VALUE!</v>
      </c>
      <c r="V281" s="101" t="e">
        <f t="shared" si="300"/>
        <v>#VALUE!</v>
      </c>
      <c r="W281" s="101" t="e">
        <f t="shared" si="300"/>
        <v>#VALUE!</v>
      </c>
      <c r="X281" s="69"/>
      <c r="Y281" s="65"/>
      <c r="Z281" s="65"/>
      <c r="AA281" s="66"/>
      <c r="AB281" s="66"/>
      <c r="AC281" s="66"/>
      <c r="AD281" s="66"/>
      <c r="AE281" s="66"/>
      <c r="AF281" s="66"/>
      <c r="AG281" s="66" t="e">
        <f>VLOOKUP(A281, АСВ!$A$2:$C$48, 2, FALSE)</f>
        <v>#N/A</v>
      </c>
      <c r="AH281" s="66" t="e">
        <f>VLOOKUP(A281, АСВ!$A$2:$C$48, 3, FALSE)</f>
        <v>#N/A</v>
      </c>
      <c r="AI281" s="66" t="e">
        <f t="shared" si="3"/>
        <v>#N/A</v>
      </c>
    </row>
    <row r="282" spans="1:35">
      <c r="A282" s="99" t="s">
        <v>263</v>
      </c>
      <c r="B282" s="100">
        <v>41330</v>
      </c>
      <c r="C282" s="99"/>
      <c r="D282" s="101"/>
      <c r="E282" s="102" t="e">
        <f t="shared" si="0"/>
        <v>#VALUE!</v>
      </c>
      <c r="F282" s="101"/>
      <c r="G282" s="101"/>
      <c r="H282" s="101"/>
      <c r="I282" s="101"/>
      <c r="J282" s="105" t="e">
        <f t="shared" si="21"/>
        <v>#VALUE!</v>
      </c>
      <c r="K282" s="101"/>
      <c r="L282" s="101"/>
      <c r="M282" s="101"/>
      <c r="N282" s="101"/>
      <c r="O282" s="101"/>
      <c r="P282" s="101"/>
      <c r="Q282" s="101"/>
      <c r="R282" s="101" t="e">
        <f t="shared" ref="R282:W282" si="301">SUBSTITUTE((SUBSTITUTE(AA282, " ", "")), ",", ".")  * 1</f>
        <v>#VALUE!</v>
      </c>
      <c r="S282" s="101" t="e">
        <f t="shared" si="301"/>
        <v>#VALUE!</v>
      </c>
      <c r="T282" s="101" t="e">
        <f t="shared" si="301"/>
        <v>#VALUE!</v>
      </c>
      <c r="U282" s="101" t="e">
        <f t="shared" si="301"/>
        <v>#VALUE!</v>
      </c>
      <c r="V282" s="101" t="e">
        <f t="shared" si="301"/>
        <v>#VALUE!</v>
      </c>
      <c r="W282" s="101" t="e">
        <f t="shared" si="301"/>
        <v>#VALUE!</v>
      </c>
      <c r="X282" s="69"/>
      <c r="Y282" s="65"/>
      <c r="Z282" s="65"/>
      <c r="AA282" s="66"/>
      <c r="AB282" s="66"/>
      <c r="AC282" s="66"/>
      <c r="AD282" s="66"/>
      <c r="AE282" s="66"/>
      <c r="AF282" s="66"/>
      <c r="AG282" s="66" t="e">
        <f>VLOOKUP(A282, АСВ!$A$2:$C$48, 2, FALSE)</f>
        <v>#N/A</v>
      </c>
      <c r="AH282" s="66" t="e">
        <f>VLOOKUP(A282, АСВ!$A$2:$C$48, 3, FALSE)</f>
        <v>#N/A</v>
      </c>
      <c r="AI282" s="66" t="e">
        <f t="shared" si="3"/>
        <v>#N/A</v>
      </c>
    </row>
    <row r="283" spans="1:35">
      <c r="A283" s="99" t="s">
        <v>263</v>
      </c>
      <c r="B283" s="100">
        <v>40886</v>
      </c>
      <c r="C283" s="99"/>
      <c r="D283" s="101"/>
      <c r="E283" s="102" t="e">
        <f t="shared" si="0"/>
        <v>#VALUE!</v>
      </c>
      <c r="F283" s="101"/>
      <c r="G283" s="101"/>
      <c r="H283" s="101"/>
      <c r="I283" s="101"/>
      <c r="J283" s="105" t="e">
        <f t="shared" si="21"/>
        <v>#VALUE!</v>
      </c>
      <c r="K283" s="101"/>
      <c r="L283" s="101"/>
      <c r="M283" s="101"/>
      <c r="N283" s="101"/>
      <c r="O283" s="101"/>
      <c r="P283" s="101"/>
      <c r="Q283" s="101"/>
      <c r="R283" s="101" t="e">
        <f t="shared" ref="R283:W283" si="302">SUBSTITUTE((SUBSTITUTE(AA283, " ", "")), ",", ".")  * 1</f>
        <v>#VALUE!</v>
      </c>
      <c r="S283" s="101" t="e">
        <f t="shared" si="302"/>
        <v>#VALUE!</v>
      </c>
      <c r="T283" s="101" t="e">
        <f t="shared" si="302"/>
        <v>#VALUE!</v>
      </c>
      <c r="U283" s="101" t="e">
        <f t="shared" si="302"/>
        <v>#VALUE!</v>
      </c>
      <c r="V283" s="101" t="e">
        <f t="shared" si="302"/>
        <v>#VALUE!</v>
      </c>
      <c r="W283" s="101" t="e">
        <f t="shared" si="302"/>
        <v>#VALUE!</v>
      </c>
      <c r="X283" s="69"/>
      <c r="Y283" s="65"/>
      <c r="Z283" s="65"/>
      <c r="AA283" s="66"/>
      <c r="AB283" s="66"/>
      <c r="AC283" s="66"/>
      <c r="AD283" s="66"/>
      <c r="AE283" s="66"/>
      <c r="AF283" s="66"/>
      <c r="AG283" s="66" t="e">
        <f>VLOOKUP(A283, АСВ!$A$2:$C$48, 2, FALSE)</f>
        <v>#N/A</v>
      </c>
      <c r="AH283" s="66" t="e">
        <f>VLOOKUP(A283, АСВ!$A$2:$C$48, 3, FALSE)</f>
        <v>#N/A</v>
      </c>
      <c r="AI283" s="66" t="e">
        <f t="shared" si="3"/>
        <v>#N/A</v>
      </c>
    </row>
    <row r="284" spans="1:35">
      <c r="A284" s="99" t="s">
        <v>263</v>
      </c>
      <c r="B284" s="100">
        <v>40843</v>
      </c>
      <c r="C284" s="99"/>
      <c r="D284" s="101"/>
      <c r="E284" s="102" t="e">
        <f t="shared" si="0"/>
        <v>#VALUE!</v>
      </c>
      <c r="F284" s="101"/>
      <c r="G284" s="101"/>
      <c r="H284" s="101"/>
      <c r="I284" s="101"/>
      <c r="J284" s="105" t="e">
        <f t="shared" si="21"/>
        <v>#VALUE!</v>
      </c>
      <c r="K284" s="101"/>
      <c r="L284" s="101"/>
      <c r="M284" s="101"/>
      <c r="N284" s="101"/>
      <c r="O284" s="101"/>
      <c r="P284" s="101"/>
      <c r="Q284" s="101"/>
      <c r="R284" s="101" t="e">
        <f t="shared" ref="R284:W284" si="303">SUBSTITUTE((SUBSTITUTE(AA284, " ", "")), ",", ".")  * 1</f>
        <v>#VALUE!</v>
      </c>
      <c r="S284" s="101" t="e">
        <f t="shared" si="303"/>
        <v>#VALUE!</v>
      </c>
      <c r="T284" s="101" t="e">
        <f t="shared" si="303"/>
        <v>#VALUE!</v>
      </c>
      <c r="U284" s="101" t="e">
        <f t="shared" si="303"/>
        <v>#VALUE!</v>
      </c>
      <c r="V284" s="101" t="e">
        <f t="shared" si="303"/>
        <v>#VALUE!</v>
      </c>
      <c r="W284" s="101" t="e">
        <f t="shared" si="303"/>
        <v>#VALUE!</v>
      </c>
      <c r="X284" s="69"/>
      <c r="Y284" s="65"/>
      <c r="Z284" s="65"/>
      <c r="AA284" s="66"/>
      <c r="AB284" s="66"/>
      <c r="AC284" s="66"/>
      <c r="AD284" s="66"/>
      <c r="AE284" s="66"/>
      <c r="AF284" s="66"/>
      <c r="AG284" s="66" t="e">
        <f>VLOOKUP(A284, АСВ!$A$2:$C$48, 2, FALSE)</f>
        <v>#N/A</v>
      </c>
      <c r="AH284" s="66" t="e">
        <f>VLOOKUP(A284, АСВ!$A$2:$C$48, 3, FALSE)</f>
        <v>#N/A</v>
      </c>
      <c r="AI284" s="66" t="e">
        <f t="shared" si="3"/>
        <v>#N/A</v>
      </c>
    </row>
    <row r="285" spans="1:35">
      <c r="A285" s="99" t="s">
        <v>263</v>
      </c>
      <c r="B285" s="100">
        <v>40834</v>
      </c>
      <c r="C285" s="99"/>
      <c r="D285" s="101"/>
      <c r="E285" s="102" t="e">
        <f t="shared" si="0"/>
        <v>#VALUE!</v>
      </c>
      <c r="F285" s="101"/>
      <c r="G285" s="101"/>
      <c r="H285" s="101"/>
      <c r="I285" s="101"/>
      <c r="J285" s="105" t="e">
        <f t="shared" si="21"/>
        <v>#VALUE!</v>
      </c>
      <c r="K285" s="101"/>
      <c r="L285" s="101"/>
      <c r="M285" s="101"/>
      <c r="N285" s="101"/>
      <c r="O285" s="101"/>
      <c r="P285" s="101"/>
      <c r="Q285" s="101"/>
      <c r="R285" s="101" t="e">
        <f t="shared" ref="R285:W285" si="304">SUBSTITUTE((SUBSTITUTE(AA285, " ", "")), ",", ".")  * 1</f>
        <v>#VALUE!</v>
      </c>
      <c r="S285" s="101" t="e">
        <f t="shared" si="304"/>
        <v>#VALUE!</v>
      </c>
      <c r="T285" s="101" t="e">
        <f t="shared" si="304"/>
        <v>#VALUE!</v>
      </c>
      <c r="U285" s="101" t="e">
        <f t="shared" si="304"/>
        <v>#VALUE!</v>
      </c>
      <c r="V285" s="101" t="e">
        <f t="shared" si="304"/>
        <v>#VALUE!</v>
      </c>
      <c r="W285" s="101" t="e">
        <f t="shared" si="304"/>
        <v>#VALUE!</v>
      </c>
      <c r="X285" s="69"/>
      <c r="Y285" s="65"/>
      <c r="Z285" s="65"/>
      <c r="AA285" s="66"/>
      <c r="AB285" s="66"/>
      <c r="AC285" s="66"/>
      <c r="AD285" s="66"/>
      <c r="AE285" s="66"/>
      <c r="AF285" s="66"/>
      <c r="AG285" s="66" t="e">
        <f>VLOOKUP(A285, АСВ!$A$2:$C$48, 2, FALSE)</f>
        <v>#N/A</v>
      </c>
      <c r="AH285" s="66" t="e">
        <f>VLOOKUP(A285, АСВ!$A$2:$C$48, 3, FALSE)</f>
        <v>#N/A</v>
      </c>
      <c r="AI285" s="66" t="e">
        <f t="shared" si="3"/>
        <v>#N/A</v>
      </c>
    </row>
    <row r="286" spans="1:35">
      <c r="A286" s="99" t="s">
        <v>263</v>
      </c>
      <c r="B286" s="100">
        <v>40371</v>
      </c>
      <c r="C286" s="99"/>
      <c r="D286" s="101"/>
      <c r="E286" s="102" t="e">
        <f t="shared" si="0"/>
        <v>#VALUE!</v>
      </c>
      <c r="F286" s="101"/>
      <c r="G286" s="101"/>
      <c r="H286" s="101"/>
      <c r="I286" s="101"/>
      <c r="J286" s="105" t="e">
        <f t="shared" si="21"/>
        <v>#VALUE!</v>
      </c>
      <c r="K286" s="101"/>
      <c r="L286" s="101"/>
      <c r="M286" s="101"/>
      <c r="N286" s="101"/>
      <c r="O286" s="101"/>
      <c r="P286" s="101"/>
      <c r="Q286" s="101"/>
      <c r="R286" s="101" t="e">
        <f t="shared" ref="R286:W286" si="305">SUBSTITUTE((SUBSTITUTE(AA286, " ", "")), ",", ".")  * 1</f>
        <v>#VALUE!</v>
      </c>
      <c r="S286" s="101" t="e">
        <f t="shared" si="305"/>
        <v>#VALUE!</v>
      </c>
      <c r="T286" s="101" t="e">
        <f t="shared" si="305"/>
        <v>#VALUE!</v>
      </c>
      <c r="U286" s="101" t="e">
        <f t="shared" si="305"/>
        <v>#VALUE!</v>
      </c>
      <c r="V286" s="101" t="e">
        <f t="shared" si="305"/>
        <v>#VALUE!</v>
      </c>
      <c r="W286" s="101" t="e">
        <f t="shared" si="305"/>
        <v>#VALUE!</v>
      </c>
      <c r="X286" s="69"/>
      <c r="Y286" s="65"/>
      <c r="Z286" s="65"/>
      <c r="AA286" s="66"/>
      <c r="AB286" s="66"/>
      <c r="AC286" s="66"/>
      <c r="AD286" s="66"/>
      <c r="AE286" s="66"/>
      <c r="AF286" s="66"/>
      <c r="AG286" s="66" t="e">
        <f>VLOOKUP(A286, АСВ!$A$2:$C$48, 2, FALSE)</f>
        <v>#N/A</v>
      </c>
      <c r="AH286" s="66" t="e">
        <f>VLOOKUP(A286, АСВ!$A$2:$C$48, 3, FALSE)</f>
        <v>#N/A</v>
      </c>
      <c r="AI286" s="66" t="e">
        <f t="shared" si="3"/>
        <v>#N/A</v>
      </c>
    </row>
    <row r="287" spans="1:35">
      <c r="A287" s="99" t="s">
        <v>263</v>
      </c>
      <c r="B287" s="100">
        <v>39768</v>
      </c>
      <c r="C287" s="99"/>
      <c r="D287" s="101"/>
      <c r="E287" s="102" t="e">
        <f t="shared" si="0"/>
        <v>#VALUE!</v>
      </c>
      <c r="F287" s="101"/>
      <c r="G287" s="101"/>
      <c r="H287" s="101"/>
      <c r="I287" s="101"/>
      <c r="J287" s="105" t="e">
        <f t="shared" si="21"/>
        <v>#VALUE!</v>
      </c>
      <c r="K287" s="101"/>
      <c r="L287" s="101"/>
      <c r="M287" s="101"/>
      <c r="N287" s="101"/>
      <c r="O287" s="101"/>
      <c r="P287" s="101"/>
      <c r="Q287" s="101"/>
      <c r="R287" s="101" t="e">
        <f t="shared" ref="R287:W287" si="306">SUBSTITUTE((SUBSTITUTE(AA287, " ", "")), ",", ".")  * 1</f>
        <v>#VALUE!</v>
      </c>
      <c r="S287" s="101" t="e">
        <f t="shared" si="306"/>
        <v>#VALUE!</v>
      </c>
      <c r="T287" s="101" t="e">
        <f t="shared" si="306"/>
        <v>#VALUE!</v>
      </c>
      <c r="U287" s="101" t="e">
        <f t="shared" si="306"/>
        <v>#VALUE!</v>
      </c>
      <c r="V287" s="101" t="e">
        <f t="shared" si="306"/>
        <v>#VALUE!</v>
      </c>
      <c r="W287" s="101" t="e">
        <f t="shared" si="306"/>
        <v>#VALUE!</v>
      </c>
      <c r="X287" s="69"/>
      <c r="Y287" s="65"/>
      <c r="Z287" s="65"/>
      <c r="AA287" s="66"/>
      <c r="AB287" s="66"/>
      <c r="AC287" s="66"/>
      <c r="AD287" s="66"/>
      <c r="AE287" s="66"/>
      <c r="AF287" s="66"/>
      <c r="AG287" s="66" t="e">
        <f>VLOOKUP(A287, АСВ!$A$2:$C$48, 2, FALSE)</f>
        <v>#N/A</v>
      </c>
      <c r="AH287" s="66" t="e">
        <f>VLOOKUP(A287, АСВ!$A$2:$C$48, 3, FALSE)</f>
        <v>#N/A</v>
      </c>
      <c r="AI287" s="66" t="e">
        <f t="shared" si="3"/>
        <v>#N/A</v>
      </c>
    </row>
    <row r="288" spans="1:35">
      <c r="A288" s="36" t="s">
        <v>191</v>
      </c>
      <c r="B288" s="58">
        <v>43430</v>
      </c>
      <c r="C288" s="36"/>
      <c r="D288" s="53">
        <v>45081</v>
      </c>
      <c r="E288" s="60" t="e">
        <f t="shared" si="0"/>
        <v>#VALUE!</v>
      </c>
      <c r="F288" s="53">
        <v>7325457</v>
      </c>
      <c r="G288" s="53">
        <v>6510</v>
      </c>
      <c r="H288" s="53">
        <v>90</v>
      </c>
      <c r="I288" s="53">
        <v>6533326</v>
      </c>
      <c r="J288" s="77">
        <f t="shared" si="21"/>
        <v>6507500</v>
      </c>
      <c r="K288" s="53">
        <v>792131</v>
      </c>
      <c r="L288" s="53">
        <v>83407</v>
      </c>
      <c r="M288" s="53">
        <v>737097</v>
      </c>
      <c r="N288" s="53">
        <v>596815</v>
      </c>
      <c r="O288" s="53">
        <v>1725985</v>
      </c>
      <c r="P288" s="53">
        <v>45581</v>
      </c>
      <c r="Q288" s="53">
        <v>4735934</v>
      </c>
      <c r="R288" s="62">
        <f t="shared" ref="R288:W288" si="307">SUBSTITUTE((SUBSTITUTE(AA288, " ", "")), ",", ".")  * 1</f>
        <v>6006137</v>
      </c>
      <c r="S288" s="62" t="e">
        <f t="shared" si="307"/>
        <v>#VALUE!</v>
      </c>
      <c r="T288" s="62" t="e">
        <f t="shared" si="307"/>
        <v>#VALUE!</v>
      </c>
      <c r="U288" s="62" t="e">
        <f t="shared" si="307"/>
        <v>#VALUE!</v>
      </c>
      <c r="V288" s="62" t="e">
        <f t="shared" si="307"/>
        <v>#VALUE!</v>
      </c>
      <c r="W288" s="62" t="e">
        <f t="shared" si="307"/>
        <v>#VALUE!</v>
      </c>
      <c r="X288" s="83">
        <v>1246148</v>
      </c>
      <c r="Y288" s="65"/>
      <c r="Z288" s="65"/>
      <c r="AA288" s="56">
        <v>6006137</v>
      </c>
      <c r="AB288" s="66"/>
      <c r="AC288" s="66"/>
      <c r="AD288" s="66"/>
      <c r="AE288" s="66"/>
      <c r="AF288" s="66"/>
      <c r="AG288" s="67">
        <f>VLOOKUP(A288, АСВ!$A$2:$C$48, 2, FALSE)</f>
        <v>42417</v>
      </c>
      <c r="AH288" s="68">
        <f>VLOOKUP(A288, АСВ!$A$2:$C$48, 3, FALSE)</f>
        <v>69811</v>
      </c>
      <c r="AI288" s="66">
        <f t="shared" si="3"/>
        <v>1</v>
      </c>
    </row>
    <row r="289" spans="1:35">
      <c r="A289" s="36" t="s">
        <v>191</v>
      </c>
      <c r="B289" s="58">
        <v>43297</v>
      </c>
      <c r="C289" s="36"/>
      <c r="D289" s="53">
        <v>168876</v>
      </c>
      <c r="E289" s="60" t="e">
        <f t="shared" si="0"/>
        <v>#VALUE!</v>
      </c>
      <c r="F289" s="53">
        <v>7019237</v>
      </c>
      <c r="G289" s="53">
        <v>6510</v>
      </c>
      <c r="H289" s="53">
        <v>169</v>
      </c>
      <c r="I289" s="53">
        <v>6064876</v>
      </c>
      <c r="J289" s="77">
        <f t="shared" si="21"/>
        <v>6056638</v>
      </c>
      <c r="K289" s="53">
        <v>954361</v>
      </c>
      <c r="L289" s="53">
        <v>245637</v>
      </c>
      <c r="M289" s="53">
        <v>335049</v>
      </c>
      <c r="N289" s="53">
        <v>341962</v>
      </c>
      <c r="O289" s="53">
        <v>1653072</v>
      </c>
      <c r="P289" s="53">
        <v>44316</v>
      </c>
      <c r="Q289" s="53">
        <v>4359250</v>
      </c>
      <c r="R289" s="62">
        <f t="shared" ref="R289:W289" si="308">SUBSTITUTE((SUBSTITUTE(AA289, " ", "")), ",", ".")  * 1</f>
        <v>5778849</v>
      </c>
      <c r="S289" s="62" t="e">
        <f t="shared" si="308"/>
        <v>#VALUE!</v>
      </c>
      <c r="T289" s="62" t="e">
        <f t="shared" si="308"/>
        <v>#VALUE!</v>
      </c>
      <c r="U289" s="62" t="e">
        <f t="shared" si="308"/>
        <v>#VALUE!</v>
      </c>
      <c r="V289" s="62" t="e">
        <f t="shared" si="308"/>
        <v>#VALUE!</v>
      </c>
      <c r="W289" s="62" t="e">
        <f t="shared" si="308"/>
        <v>#VALUE!</v>
      </c>
      <c r="X289" s="83">
        <v>1016210</v>
      </c>
      <c r="Y289" s="65"/>
      <c r="Z289" s="65"/>
      <c r="AA289" s="56">
        <v>5778849</v>
      </c>
      <c r="AB289" s="66"/>
      <c r="AC289" s="66"/>
      <c r="AD289" s="66"/>
      <c r="AE289" s="66"/>
      <c r="AF289" s="66"/>
      <c r="AG289" s="67">
        <f>VLOOKUP(A289, АСВ!$A$2:$C$48, 2, FALSE)</f>
        <v>42417</v>
      </c>
      <c r="AH289" s="68">
        <f>VLOOKUP(A289, АСВ!$A$2:$C$48, 3, FALSE)</f>
        <v>69811</v>
      </c>
      <c r="AI289" s="66">
        <f t="shared" si="3"/>
        <v>1</v>
      </c>
    </row>
    <row r="290" spans="1:35">
      <c r="A290" s="36" t="s">
        <v>191</v>
      </c>
      <c r="B290" s="58">
        <v>43080</v>
      </c>
      <c r="C290" s="36"/>
      <c r="D290" s="53">
        <v>334533</v>
      </c>
      <c r="E290" s="60" t="e">
        <f t="shared" si="0"/>
        <v>#VALUE!</v>
      </c>
      <c r="F290" s="53">
        <v>6836502</v>
      </c>
      <c r="G290" s="53">
        <v>0</v>
      </c>
      <c r="H290" s="53">
        <v>206</v>
      </c>
      <c r="I290" s="53">
        <v>6132668</v>
      </c>
      <c r="J290" s="77">
        <f t="shared" si="21"/>
        <v>6091673</v>
      </c>
      <c r="K290" s="53">
        <v>703834</v>
      </c>
      <c r="L290" s="53">
        <v>154548</v>
      </c>
      <c r="M290" s="53">
        <v>725103</v>
      </c>
      <c r="N290" s="53">
        <v>606681</v>
      </c>
      <c r="O290" s="53">
        <v>1751423</v>
      </c>
      <c r="P290" s="53">
        <v>46071</v>
      </c>
      <c r="Q290" s="53">
        <v>4294179</v>
      </c>
      <c r="R290" s="62">
        <f t="shared" ref="R290:W290" si="309">SUBSTITUTE((SUBSTITUTE(AA290, " ", "")), ",", ".")  * 1</f>
        <v>5379000</v>
      </c>
      <c r="S290" s="62" t="e">
        <f t="shared" si="309"/>
        <v>#VALUE!</v>
      </c>
      <c r="T290" s="62" t="e">
        <f t="shared" si="309"/>
        <v>#VALUE!</v>
      </c>
      <c r="U290" s="62" t="e">
        <f t="shared" si="309"/>
        <v>#VALUE!</v>
      </c>
      <c r="V290" s="62" t="e">
        <f t="shared" si="309"/>
        <v>#VALUE!</v>
      </c>
      <c r="W290" s="62" t="e">
        <f t="shared" si="309"/>
        <v>#VALUE!</v>
      </c>
      <c r="X290" s="83">
        <v>1098651</v>
      </c>
      <c r="Y290" s="65"/>
      <c r="Z290" s="65"/>
      <c r="AA290" s="56">
        <v>5379000</v>
      </c>
      <c r="AB290" s="66"/>
      <c r="AC290" s="66"/>
      <c r="AD290" s="66"/>
      <c r="AE290" s="66"/>
      <c r="AF290" s="66"/>
      <c r="AG290" s="67">
        <f>VLOOKUP(A290, АСВ!$A$2:$C$48, 2, FALSE)</f>
        <v>42417</v>
      </c>
      <c r="AH290" s="68">
        <f>VLOOKUP(A290, АСВ!$A$2:$C$48, 3, FALSE)</f>
        <v>69811</v>
      </c>
      <c r="AI290" s="66">
        <f t="shared" si="3"/>
        <v>1</v>
      </c>
    </row>
    <row r="291" spans="1:35">
      <c r="A291" s="99" t="s">
        <v>191</v>
      </c>
      <c r="B291" s="100">
        <v>42926</v>
      </c>
      <c r="C291" s="99"/>
      <c r="D291" s="101"/>
      <c r="E291" s="102" t="e">
        <f t="shared" si="0"/>
        <v>#VALUE!</v>
      </c>
      <c r="F291" s="101"/>
      <c r="G291" s="101"/>
      <c r="H291" s="101"/>
      <c r="I291" s="101"/>
      <c r="J291" s="105" t="e">
        <f t="shared" si="21"/>
        <v>#VALUE!</v>
      </c>
      <c r="K291" s="101"/>
      <c r="L291" s="101"/>
      <c r="M291" s="101"/>
      <c r="N291" s="101"/>
      <c r="O291" s="101"/>
      <c r="P291" s="101"/>
      <c r="Q291" s="101"/>
      <c r="R291" s="101" t="e">
        <f t="shared" ref="R291:W291" si="310">SUBSTITUTE((SUBSTITUTE(AA291, " ", "")), ",", ".")  * 1</f>
        <v>#VALUE!</v>
      </c>
      <c r="S291" s="101" t="e">
        <f t="shared" si="310"/>
        <v>#VALUE!</v>
      </c>
      <c r="T291" s="101" t="e">
        <f t="shared" si="310"/>
        <v>#VALUE!</v>
      </c>
      <c r="U291" s="101" t="e">
        <f t="shared" si="310"/>
        <v>#VALUE!</v>
      </c>
      <c r="V291" s="101" t="e">
        <f t="shared" si="310"/>
        <v>#VALUE!</v>
      </c>
      <c r="W291" s="101" t="e">
        <f t="shared" si="310"/>
        <v>#VALUE!</v>
      </c>
      <c r="X291" s="69"/>
      <c r="Y291" s="65"/>
      <c r="Z291" s="65"/>
      <c r="AA291" s="66"/>
      <c r="AB291" s="66"/>
      <c r="AC291" s="66"/>
      <c r="AD291" s="66"/>
      <c r="AE291" s="66"/>
      <c r="AF291" s="66"/>
      <c r="AG291" s="67">
        <f>VLOOKUP(A291, АСВ!$A$2:$C$48, 2, FALSE)</f>
        <v>42417</v>
      </c>
      <c r="AH291" s="68">
        <f>VLOOKUP(A291, АСВ!$A$2:$C$48, 3, FALSE)</f>
        <v>69811</v>
      </c>
      <c r="AI291" s="66">
        <f t="shared" si="3"/>
        <v>1</v>
      </c>
    </row>
    <row r="292" spans="1:35">
      <c r="A292" s="36" t="s">
        <v>191</v>
      </c>
      <c r="B292" s="58">
        <v>42695</v>
      </c>
      <c r="C292" s="36"/>
      <c r="D292" s="53">
        <v>149535</v>
      </c>
      <c r="E292" s="60" t="e">
        <f t="shared" si="0"/>
        <v>#VALUE!</v>
      </c>
      <c r="F292" s="53">
        <v>6161343</v>
      </c>
      <c r="G292" s="53">
        <v>0</v>
      </c>
      <c r="H292" s="53">
        <v>26188</v>
      </c>
      <c r="I292" s="53">
        <v>5264683</v>
      </c>
      <c r="J292" s="77">
        <f t="shared" si="21"/>
        <v>5084899</v>
      </c>
      <c r="K292" s="53">
        <v>896660</v>
      </c>
      <c r="L292" s="53">
        <v>474117</v>
      </c>
      <c r="M292" s="53">
        <v>1078996</v>
      </c>
      <c r="N292" s="53">
        <v>533123</v>
      </c>
      <c r="O292" s="53">
        <v>1665645</v>
      </c>
      <c r="P292" s="53">
        <v>25870</v>
      </c>
      <c r="Q292" s="53">
        <v>3393384</v>
      </c>
      <c r="R292" s="62">
        <f t="shared" ref="R292:W292" si="311">SUBSTITUTE((SUBSTITUTE(AA292, " ", "")), ",", ".")  * 1</f>
        <v>4867415</v>
      </c>
      <c r="S292" s="62" t="e">
        <f t="shared" si="311"/>
        <v>#VALUE!</v>
      </c>
      <c r="T292" s="62" t="e">
        <f t="shared" si="311"/>
        <v>#VALUE!</v>
      </c>
      <c r="U292" s="62" t="e">
        <f t="shared" si="311"/>
        <v>#VALUE!</v>
      </c>
      <c r="V292" s="62" t="e">
        <f t="shared" si="311"/>
        <v>#VALUE!</v>
      </c>
      <c r="W292" s="62" t="e">
        <f t="shared" si="311"/>
        <v>#VALUE!</v>
      </c>
      <c r="X292" s="83">
        <v>1128573</v>
      </c>
      <c r="Y292" s="65"/>
      <c r="Z292" s="65"/>
      <c r="AA292" s="56">
        <v>4867415</v>
      </c>
      <c r="AB292" s="66"/>
      <c r="AC292" s="66"/>
      <c r="AD292" s="66"/>
      <c r="AE292" s="66"/>
      <c r="AF292" s="66"/>
      <c r="AG292" s="67">
        <f>VLOOKUP(A292, АСВ!$A$2:$C$48, 2, FALSE)</f>
        <v>42417</v>
      </c>
      <c r="AH292" s="68">
        <f>VLOOKUP(A292, АСВ!$A$2:$C$48, 3, FALSE)</f>
        <v>69811</v>
      </c>
      <c r="AI292" s="66">
        <f t="shared" si="3"/>
        <v>1</v>
      </c>
    </row>
    <row r="293" spans="1:35">
      <c r="A293" s="36" t="s">
        <v>196</v>
      </c>
      <c r="B293" s="58">
        <v>42300</v>
      </c>
      <c r="C293" s="36"/>
      <c r="D293" s="53">
        <v>205274</v>
      </c>
      <c r="E293" s="60" t="e">
        <f t="shared" si="0"/>
        <v>#VALUE!</v>
      </c>
      <c r="F293" s="53">
        <v>5055465</v>
      </c>
      <c r="G293" s="53">
        <v>0</v>
      </c>
      <c r="H293" s="53">
        <v>25744</v>
      </c>
      <c r="I293" s="53">
        <v>4632922</v>
      </c>
      <c r="J293" s="77">
        <f t="shared" si="21"/>
        <v>4603890</v>
      </c>
      <c r="K293" s="53">
        <v>422543</v>
      </c>
      <c r="L293" s="53">
        <v>129913</v>
      </c>
      <c r="M293" s="53">
        <v>784543</v>
      </c>
      <c r="N293" s="53">
        <v>569980</v>
      </c>
      <c r="O293" s="53">
        <v>1562311</v>
      </c>
      <c r="P293" s="53">
        <v>19380</v>
      </c>
      <c r="Q293" s="53">
        <v>3022199</v>
      </c>
      <c r="R293" s="62">
        <f t="shared" ref="R293:W293" si="312">SUBSTITUTE((SUBSTITUTE(AA293, " ", "")), ",", ".")  * 1</f>
        <v>2324814</v>
      </c>
      <c r="S293" s="62" t="e">
        <f t="shared" si="312"/>
        <v>#VALUE!</v>
      </c>
      <c r="T293" s="62" t="e">
        <f t="shared" si="312"/>
        <v>#VALUE!</v>
      </c>
      <c r="U293" s="62" t="e">
        <f t="shared" si="312"/>
        <v>#VALUE!</v>
      </c>
      <c r="V293" s="62" t="e">
        <f t="shared" si="312"/>
        <v>#VALUE!</v>
      </c>
      <c r="W293" s="62" t="e">
        <f t="shared" si="312"/>
        <v>#VALUE!</v>
      </c>
      <c r="X293" s="83">
        <v>2518869</v>
      </c>
      <c r="Y293" s="65"/>
      <c r="Z293" s="65"/>
      <c r="AA293" s="56">
        <v>2324814</v>
      </c>
      <c r="AB293" s="66"/>
      <c r="AC293" s="66"/>
      <c r="AD293" s="66"/>
      <c r="AE293" s="66"/>
      <c r="AF293" s="66"/>
      <c r="AG293" s="66" t="e">
        <f>VLOOKUP(A293, АСВ!$A$2:$C$48, 2, FALSE)</f>
        <v>#N/A</v>
      </c>
      <c r="AH293" s="66" t="e">
        <f>VLOOKUP(A293, АСВ!$A$2:$C$48, 3, FALSE)</f>
        <v>#N/A</v>
      </c>
      <c r="AI293" s="66" t="e">
        <f t="shared" si="3"/>
        <v>#N/A</v>
      </c>
    </row>
    <row r="294" spans="1:35">
      <c r="A294" s="36" t="s">
        <v>196</v>
      </c>
      <c r="B294" s="58">
        <v>42300</v>
      </c>
      <c r="C294" s="36"/>
      <c r="D294" s="53">
        <v>205274</v>
      </c>
      <c r="E294" s="60" t="e">
        <f t="shared" si="0"/>
        <v>#VALUE!</v>
      </c>
      <c r="F294" s="53">
        <v>5055465</v>
      </c>
      <c r="G294" s="53">
        <v>0</v>
      </c>
      <c r="H294" s="53">
        <v>25744</v>
      </c>
      <c r="I294" s="53">
        <v>4632922</v>
      </c>
      <c r="J294" s="77">
        <f t="shared" si="21"/>
        <v>4603890</v>
      </c>
      <c r="K294" s="53">
        <v>422543</v>
      </c>
      <c r="L294" s="53">
        <v>129913</v>
      </c>
      <c r="M294" s="53">
        <v>784543</v>
      </c>
      <c r="N294" s="53">
        <v>569980</v>
      </c>
      <c r="O294" s="53">
        <v>1562311</v>
      </c>
      <c r="P294" s="53">
        <v>19380</v>
      </c>
      <c r="Q294" s="53">
        <v>3022199</v>
      </c>
      <c r="R294" s="62">
        <f t="shared" ref="R294:W294" si="313">SUBSTITUTE((SUBSTITUTE(AA294, " ", "")), ",", ".")  * 1</f>
        <v>2324814</v>
      </c>
      <c r="S294" s="62" t="e">
        <f t="shared" si="313"/>
        <v>#VALUE!</v>
      </c>
      <c r="T294" s="62" t="e">
        <f t="shared" si="313"/>
        <v>#VALUE!</v>
      </c>
      <c r="U294" s="62" t="e">
        <f t="shared" si="313"/>
        <v>#VALUE!</v>
      </c>
      <c r="V294" s="62" t="e">
        <f t="shared" si="313"/>
        <v>#VALUE!</v>
      </c>
      <c r="W294" s="62" t="e">
        <f t="shared" si="313"/>
        <v>#VALUE!</v>
      </c>
      <c r="X294" s="83">
        <v>2518869</v>
      </c>
      <c r="Y294" s="65"/>
      <c r="Z294" s="65"/>
      <c r="AA294" s="56">
        <v>2324814</v>
      </c>
      <c r="AB294" s="66"/>
      <c r="AC294" s="66"/>
      <c r="AD294" s="66"/>
      <c r="AE294" s="66"/>
      <c r="AF294" s="66"/>
      <c r="AG294" s="66" t="e">
        <f>VLOOKUP(A294, АСВ!$A$2:$C$48, 2, FALSE)</f>
        <v>#N/A</v>
      </c>
      <c r="AH294" s="66" t="e">
        <f>VLOOKUP(A294, АСВ!$A$2:$C$48, 3, FALSE)</f>
        <v>#N/A</v>
      </c>
      <c r="AI294" s="66" t="e">
        <f t="shared" si="3"/>
        <v>#N/A</v>
      </c>
    </row>
    <row r="295" spans="1:35">
      <c r="A295" s="36" t="s">
        <v>196</v>
      </c>
      <c r="B295" s="58">
        <v>42271</v>
      </c>
      <c r="C295" s="36"/>
      <c r="D295" s="53">
        <v>151391</v>
      </c>
      <c r="E295" s="60" t="e">
        <f t="shared" si="0"/>
        <v>#VALUE!</v>
      </c>
      <c r="F295" s="53">
        <v>4387522</v>
      </c>
      <c r="G295" s="53">
        <v>0</v>
      </c>
      <c r="H295" s="53">
        <v>7209</v>
      </c>
      <c r="I295" s="59" t="e">
        <f t="shared" ref="I295:I296" si="314">SUBSTITUTE((SUBSTITUTE(J295, " ", "")), ",", ".") + SUBSTITUTE((SUBSTITUTE(Y295, " ", "")), ",", ".") + SUBSTITUTE((SUBSTITUTE(Z295, " ", "")), ",", ".")</f>
        <v>#VALUE!</v>
      </c>
      <c r="J295" s="77" t="e">
        <f t="shared" si="21"/>
        <v>#VALUE!</v>
      </c>
      <c r="K295" s="53">
        <v>195169</v>
      </c>
      <c r="L295" s="53">
        <v>221996</v>
      </c>
      <c r="M295" s="53">
        <v>0</v>
      </c>
      <c r="N295" s="53">
        <v>0</v>
      </c>
      <c r="O295" s="53">
        <v>2426015</v>
      </c>
      <c r="P295" s="53">
        <v>1757717</v>
      </c>
      <c r="Q295" s="62"/>
      <c r="R295" s="62">
        <f t="shared" ref="R295:W295" si="315">SUBSTITUTE((SUBSTITUTE(AA295, " ", "")), ",", ".")  * 1</f>
        <v>2293847</v>
      </c>
      <c r="S295" s="62" t="e">
        <f t="shared" si="315"/>
        <v>#VALUE!</v>
      </c>
      <c r="T295" s="62" t="e">
        <f t="shared" si="315"/>
        <v>#VALUE!</v>
      </c>
      <c r="U295" s="62" t="e">
        <f t="shared" si="315"/>
        <v>#VALUE!</v>
      </c>
      <c r="V295" s="62" t="e">
        <f t="shared" si="315"/>
        <v>#VALUE!</v>
      </c>
      <c r="W295" s="62" t="e">
        <f t="shared" si="315"/>
        <v>#VALUE!</v>
      </c>
      <c r="X295" s="83">
        <v>1772483</v>
      </c>
      <c r="Y295" s="55">
        <v>8621</v>
      </c>
      <c r="Z295" s="65"/>
      <c r="AA295" s="56">
        <v>2293847</v>
      </c>
      <c r="AB295" s="66"/>
      <c r="AC295" s="66"/>
      <c r="AD295" s="66"/>
      <c r="AE295" s="66"/>
      <c r="AF295" s="66"/>
      <c r="AG295" s="66" t="e">
        <f>VLOOKUP(A295, АСВ!$A$2:$C$48, 2, FALSE)</f>
        <v>#N/A</v>
      </c>
      <c r="AH295" s="66" t="e">
        <f>VLOOKUP(A295, АСВ!$A$2:$C$48, 3, FALSE)</f>
        <v>#N/A</v>
      </c>
      <c r="AI295" s="66" t="e">
        <f t="shared" si="3"/>
        <v>#N/A</v>
      </c>
    </row>
    <row r="296" spans="1:35">
      <c r="A296" s="36" t="s">
        <v>196</v>
      </c>
      <c r="B296" s="58">
        <v>42261</v>
      </c>
      <c r="C296" s="36"/>
      <c r="D296" s="53">
        <v>151391</v>
      </c>
      <c r="E296" s="60" t="e">
        <f t="shared" si="0"/>
        <v>#VALUE!</v>
      </c>
      <c r="F296" s="53">
        <v>4387522</v>
      </c>
      <c r="G296" s="53">
        <v>0</v>
      </c>
      <c r="H296" s="53">
        <v>7209</v>
      </c>
      <c r="I296" s="59" t="e">
        <f t="shared" si="314"/>
        <v>#VALUE!</v>
      </c>
      <c r="J296" s="77" t="e">
        <f t="shared" si="21"/>
        <v>#VALUE!</v>
      </c>
      <c r="K296" s="53">
        <v>195169</v>
      </c>
      <c r="L296" s="53">
        <v>221996</v>
      </c>
      <c r="M296" s="53">
        <v>0</v>
      </c>
      <c r="N296" s="53">
        <v>0</v>
      </c>
      <c r="O296" s="53">
        <v>2426015</v>
      </c>
      <c r="P296" s="53">
        <v>1757717</v>
      </c>
      <c r="Q296" s="62"/>
      <c r="R296" s="62">
        <f t="shared" ref="R296:W296" si="316">SUBSTITUTE((SUBSTITUTE(AA296, " ", "")), ",", ".")  * 1</f>
        <v>2293847</v>
      </c>
      <c r="S296" s="62" t="e">
        <f t="shared" si="316"/>
        <v>#VALUE!</v>
      </c>
      <c r="T296" s="62" t="e">
        <f t="shared" si="316"/>
        <v>#VALUE!</v>
      </c>
      <c r="U296" s="62" t="e">
        <f t="shared" si="316"/>
        <v>#VALUE!</v>
      </c>
      <c r="V296" s="62" t="e">
        <f t="shared" si="316"/>
        <v>#VALUE!</v>
      </c>
      <c r="W296" s="62" t="e">
        <f t="shared" si="316"/>
        <v>#VALUE!</v>
      </c>
      <c r="X296" s="83">
        <v>1772483</v>
      </c>
      <c r="Y296" s="55">
        <v>8621</v>
      </c>
      <c r="Z296" s="65"/>
      <c r="AA296" s="56">
        <v>2293847</v>
      </c>
      <c r="AB296" s="66"/>
      <c r="AC296" s="66"/>
      <c r="AD296" s="66"/>
      <c r="AE296" s="66"/>
      <c r="AF296" s="66"/>
      <c r="AG296" s="66" t="e">
        <f>VLOOKUP(A296, АСВ!$A$2:$C$48, 2, FALSE)</f>
        <v>#N/A</v>
      </c>
      <c r="AH296" s="66" t="e">
        <f>VLOOKUP(A296, АСВ!$A$2:$C$48, 3, FALSE)</f>
        <v>#N/A</v>
      </c>
      <c r="AI296" s="66" t="e">
        <f t="shared" si="3"/>
        <v>#N/A</v>
      </c>
    </row>
    <row r="297" spans="1:35">
      <c r="A297" s="36" t="s">
        <v>196</v>
      </c>
      <c r="B297" s="58">
        <v>41949</v>
      </c>
      <c r="C297" s="36"/>
      <c r="D297" s="53">
        <v>65991</v>
      </c>
      <c r="E297" s="60" t="e">
        <f t="shared" si="0"/>
        <v>#VALUE!</v>
      </c>
      <c r="F297" s="53">
        <v>4303855</v>
      </c>
      <c r="G297" s="53">
        <v>0</v>
      </c>
      <c r="H297" s="53">
        <v>11357</v>
      </c>
      <c r="I297" s="53">
        <v>4303855</v>
      </c>
      <c r="J297" s="77" t="e">
        <f t="shared" si="21"/>
        <v>#VALUE!</v>
      </c>
      <c r="K297" s="62">
        <f>141784 + 2752 + 52193</f>
        <v>196729</v>
      </c>
      <c r="L297" s="113" t="s">
        <v>711</v>
      </c>
      <c r="M297" s="53">
        <v>0</v>
      </c>
      <c r="N297" s="53">
        <v>0</v>
      </c>
      <c r="O297" s="53">
        <v>2352413</v>
      </c>
      <c r="P297" s="53">
        <v>1742075</v>
      </c>
      <c r="Q297" s="62"/>
      <c r="R297" s="62">
        <f t="shared" ref="R297:W297" si="317">SUBSTITUTE((SUBSTITUTE(AA297, " ", "")), ",", ".")  * 1</f>
        <v>1919545</v>
      </c>
      <c r="S297" s="62">
        <f t="shared" si="317"/>
        <v>2183861</v>
      </c>
      <c r="T297" s="62" t="e">
        <f t="shared" si="317"/>
        <v>#VALUE!</v>
      </c>
      <c r="U297" s="62" t="e">
        <f t="shared" si="317"/>
        <v>#VALUE!</v>
      </c>
      <c r="V297" s="62" t="e">
        <f t="shared" si="317"/>
        <v>#VALUE!</v>
      </c>
      <c r="W297" s="62" t="e">
        <f t="shared" si="317"/>
        <v>#VALUE!</v>
      </c>
      <c r="X297" s="69"/>
      <c r="Y297" s="65"/>
      <c r="Z297" s="65"/>
      <c r="AA297" s="56">
        <v>1919545</v>
      </c>
      <c r="AB297" s="56">
        <v>2183861</v>
      </c>
      <c r="AC297" s="66"/>
      <c r="AD297" s="66"/>
      <c r="AE297" s="66"/>
      <c r="AF297" s="66"/>
      <c r="AG297" s="66" t="e">
        <f>VLOOKUP(A297, АСВ!$A$2:$C$48, 2, FALSE)</f>
        <v>#N/A</v>
      </c>
      <c r="AH297" s="66" t="e">
        <f>VLOOKUP(A297, АСВ!$A$2:$C$48, 3, FALSE)</f>
        <v>#N/A</v>
      </c>
      <c r="AI297" s="66" t="e">
        <f t="shared" si="3"/>
        <v>#N/A</v>
      </c>
    </row>
    <row r="298" spans="1:35">
      <c r="A298" s="99" t="s">
        <v>196</v>
      </c>
      <c r="B298" s="100">
        <v>41892</v>
      </c>
      <c r="C298" s="99"/>
      <c r="D298" s="101"/>
      <c r="E298" s="102" t="e">
        <f t="shared" si="0"/>
        <v>#VALUE!</v>
      </c>
      <c r="F298" s="101"/>
      <c r="G298" s="101"/>
      <c r="H298" s="101"/>
      <c r="I298" s="101"/>
      <c r="J298" s="105" t="e">
        <f t="shared" si="21"/>
        <v>#VALUE!</v>
      </c>
      <c r="K298" s="101"/>
      <c r="L298" s="101"/>
      <c r="M298" s="101"/>
      <c r="N298" s="101"/>
      <c r="O298" s="101"/>
      <c r="P298" s="101"/>
      <c r="Q298" s="101"/>
      <c r="R298" s="101" t="e">
        <f t="shared" ref="R298:W298" si="318">SUBSTITUTE((SUBSTITUTE(AA298, " ", "")), ",", ".")  * 1</f>
        <v>#VALUE!</v>
      </c>
      <c r="S298" s="101" t="e">
        <f t="shared" si="318"/>
        <v>#VALUE!</v>
      </c>
      <c r="T298" s="101" t="e">
        <f t="shared" si="318"/>
        <v>#VALUE!</v>
      </c>
      <c r="U298" s="101" t="e">
        <f t="shared" si="318"/>
        <v>#VALUE!</v>
      </c>
      <c r="V298" s="101" t="e">
        <f t="shared" si="318"/>
        <v>#VALUE!</v>
      </c>
      <c r="W298" s="101" t="e">
        <f t="shared" si="318"/>
        <v>#VALUE!</v>
      </c>
      <c r="X298" s="69"/>
      <c r="Y298" s="65"/>
      <c r="Z298" s="65"/>
      <c r="AA298" s="66"/>
      <c r="AB298" s="66"/>
      <c r="AC298" s="66"/>
      <c r="AD298" s="66"/>
      <c r="AE298" s="66"/>
      <c r="AF298" s="66"/>
      <c r="AG298" s="66" t="e">
        <f>VLOOKUP(A298, АСВ!$A$2:$C$48, 2, FALSE)</f>
        <v>#N/A</v>
      </c>
      <c r="AH298" s="66" t="e">
        <f>VLOOKUP(A298, АСВ!$A$2:$C$48, 3, FALSE)</f>
        <v>#N/A</v>
      </c>
      <c r="AI298" s="66" t="e">
        <f t="shared" si="3"/>
        <v>#N/A</v>
      </c>
    </row>
    <row r="299" spans="1:35">
      <c r="A299" s="36" t="s">
        <v>196</v>
      </c>
      <c r="B299" s="58">
        <v>41487</v>
      </c>
      <c r="C299" s="36"/>
      <c r="D299" s="113" t="s">
        <v>712</v>
      </c>
      <c r="E299" s="60" t="e">
        <f t="shared" si="0"/>
        <v>#VALUE!</v>
      </c>
      <c r="F299" s="113" t="s">
        <v>713</v>
      </c>
      <c r="G299" s="53">
        <v>0</v>
      </c>
      <c r="H299" s="113" t="s">
        <v>714</v>
      </c>
      <c r="I299" s="59" t="e">
        <f>SUBSTITUTE((SUBSTITUTE(J299, " ", "")), ",", ".") + SUBSTITUTE((SUBSTITUTE(Y299, " ", "")), ",", ".") + SUBSTITUTE((SUBSTITUTE(Z299, " ", "")), ",", ".")</f>
        <v>#VALUE!</v>
      </c>
      <c r="J299" s="77" t="e">
        <f t="shared" si="21"/>
        <v>#VALUE!</v>
      </c>
      <c r="K299" s="113" t="s">
        <v>715</v>
      </c>
      <c r="L299" s="113" t="s">
        <v>716</v>
      </c>
      <c r="M299" s="53">
        <v>0</v>
      </c>
      <c r="N299" s="53">
        <v>0</v>
      </c>
      <c r="O299" s="113" t="s">
        <v>717</v>
      </c>
      <c r="P299" s="113" t="s">
        <v>718</v>
      </c>
      <c r="Q299" s="62"/>
      <c r="R299" s="62">
        <f t="shared" ref="R299:W299" si="319">SUBSTITUTE((SUBSTITUTE(AA299, " ", "")), ",", ".")  * 1</f>
        <v>1530614</v>
      </c>
      <c r="S299" s="62">
        <f t="shared" si="319"/>
        <v>970118</v>
      </c>
      <c r="T299" s="62" t="e">
        <f t="shared" si="319"/>
        <v>#VALUE!</v>
      </c>
      <c r="U299" s="62" t="e">
        <f t="shared" si="319"/>
        <v>#VALUE!</v>
      </c>
      <c r="V299" s="62" t="e">
        <f t="shared" si="319"/>
        <v>#VALUE!</v>
      </c>
      <c r="W299" s="62" t="e">
        <f t="shared" si="319"/>
        <v>#VALUE!</v>
      </c>
      <c r="X299" s="69"/>
      <c r="Y299" s="113" t="s">
        <v>714</v>
      </c>
      <c r="Z299" s="65"/>
      <c r="AA299" s="113" t="s">
        <v>719</v>
      </c>
      <c r="AB299" s="113" t="s">
        <v>720</v>
      </c>
      <c r="AC299" s="66"/>
      <c r="AD299" s="66"/>
      <c r="AE299" s="66"/>
      <c r="AF299" s="66"/>
      <c r="AG299" s="66" t="e">
        <f>VLOOKUP(A299, АСВ!$A$2:$C$48, 2, FALSE)</f>
        <v>#N/A</v>
      </c>
      <c r="AH299" s="66" t="e">
        <f>VLOOKUP(A299, АСВ!$A$2:$C$48, 3, FALSE)</f>
        <v>#N/A</v>
      </c>
      <c r="AI299" s="66" t="e">
        <f t="shared" si="3"/>
        <v>#N/A</v>
      </c>
    </row>
    <row r="300" spans="1:35">
      <c r="A300" s="99" t="s">
        <v>265</v>
      </c>
      <c r="B300" s="100">
        <v>40764</v>
      </c>
      <c r="C300" s="99"/>
      <c r="D300" s="101"/>
      <c r="E300" s="102" t="e">
        <f t="shared" si="0"/>
        <v>#VALUE!</v>
      </c>
      <c r="F300" s="101"/>
      <c r="G300" s="101"/>
      <c r="H300" s="101"/>
      <c r="I300" s="101"/>
      <c r="J300" s="105" t="e">
        <f t="shared" si="21"/>
        <v>#VALUE!</v>
      </c>
      <c r="K300" s="101"/>
      <c r="L300" s="101"/>
      <c r="M300" s="101"/>
      <c r="N300" s="101"/>
      <c r="O300" s="101"/>
      <c r="P300" s="101"/>
      <c r="Q300" s="101"/>
      <c r="R300" s="101" t="e">
        <f t="shared" ref="R300:W300" si="320">SUBSTITUTE((SUBSTITUTE(AA300, " ", "")), ",", ".")  * 1</f>
        <v>#VALUE!</v>
      </c>
      <c r="S300" s="101" t="e">
        <f t="shared" si="320"/>
        <v>#VALUE!</v>
      </c>
      <c r="T300" s="101" t="e">
        <f t="shared" si="320"/>
        <v>#VALUE!</v>
      </c>
      <c r="U300" s="101" t="e">
        <f t="shared" si="320"/>
        <v>#VALUE!</v>
      </c>
      <c r="V300" s="101" t="e">
        <f t="shared" si="320"/>
        <v>#VALUE!</v>
      </c>
      <c r="W300" s="101" t="e">
        <f t="shared" si="320"/>
        <v>#VALUE!</v>
      </c>
      <c r="X300" s="69"/>
      <c r="Y300" s="65"/>
      <c r="Z300" s="65"/>
      <c r="AA300" s="66"/>
      <c r="AB300" s="66"/>
      <c r="AC300" s="66"/>
      <c r="AD300" s="66"/>
      <c r="AE300" s="66"/>
      <c r="AF300" s="66"/>
      <c r="AG300" s="66" t="e">
        <f>VLOOKUP(A300, АСВ!$A$2:$C$48, 2, FALSE)</f>
        <v>#N/A</v>
      </c>
      <c r="AH300" s="66" t="e">
        <f>VLOOKUP(A300, АСВ!$A$2:$C$48, 3, FALSE)</f>
        <v>#N/A</v>
      </c>
      <c r="AI300" s="66" t="e">
        <f t="shared" si="3"/>
        <v>#N/A</v>
      </c>
    </row>
    <row r="301" spans="1:35">
      <c r="A301" s="99" t="s">
        <v>265</v>
      </c>
      <c r="B301" s="100">
        <v>40333</v>
      </c>
      <c r="C301" s="99"/>
      <c r="D301" s="101"/>
      <c r="E301" s="102" t="e">
        <f t="shared" si="0"/>
        <v>#VALUE!</v>
      </c>
      <c r="F301" s="101"/>
      <c r="G301" s="101"/>
      <c r="H301" s="101"/>
      <c r="I301" s="101"/>
      <c r="J301" s="105" t="e">
        <f t="shared" si="21"/>
        <v>#VALUE!</v>
      </c>
      <c r="K301" s="101"/>
      <c r="L301" s="101"/>
      <c r="M301" s="101"/>
      <c r="N301" s="101"/>
      <c r="O301" s="101"/>
      <c r="P301" s="101"/>
      <c r="Q301" s="101"/>
      <c r="R301" s="101" t="e">
        <f t="shared" ref="R301:W301" si="321">SUBSTITUTE((SUBSTITUTE(AA301, " ", "")), ",", ".")  * 1</f>
        <v>#VALUE!</v>
      </c>
      <c r="S301" s="101" t="e">
        <f t="shared" si="321"/>
        <v>#VALUE!</v>
      </c>
      <c r="T301" s="101" t="e">
        <f t="shared" si="321"/>
        <v>#VALUE!</v>
      </c>
      <c r="U301" s="101" t="e">
        <f t="shared" si="321"/>
        <v>#VALUE!</v>
      </c>
      <c r="V301" s="101" t="e">
        <f t="shared" si="321"/>
        <v>#VALUE!</v>
      </c>
      <c r="W301" s="101" t="e">
        <f t="shared" si="321"/>
        <v>#VALUE!</v>
      </c>
      <c r="X301" s="69"/>
      <c r="Y301" s="65"/>
      <c r="Z301" s="65"/>
      <c r="AA301" s="66"/>
      <c r="AB301" s="66"/>
      <c r="AC301" s="66"/>
      <c r="AD301" s="66"/>
      <c r="AE301" s="66"/>
      <c r="AF301" s="66"/>
      <c r="AG301" s="66" t="e">
        <f>VLOOKUP(A301, АСВ!$A$2:$C$48, 2, FALSE)</f>
        <v>#N/A</v>
      </c>
      <c r="AH301" s="66" t="e">
        <f>VLOOKUP(A301, АСВ!$A$2:$C$48, 3, FALSE)</f>
        <v>#N/A</v>
      </c>
      <c r="AI301" s="66" t="e">
        <f t="shared" si="3"/>
        <v>#N/A</v>
      </c>
    </row>
    <row r="302" spans="1:35">
      <c r="A302" s="36" t="s">
        <v>200</v>
      </c>
      <c r="B302" s="58">
        <v>42731</v>
      </c>
      <c r="C302" s="36"/>
      <c r="D302" s="53">
        <v>5571297</v>
      </c>
      <c r="E302" s="60" t="e">
        <f t="shared" si="0"/>
        <v>#VALUE!</v>
      </c>
      <c r="F302" s="53">
        <v>83313582</v>
      </c>
      <c r="G302" s="53">
        <v>0</v>
      </c>
      <c r="H302" s="53">
        <v>0</v>
      </c>
      <c r="I302" s="53">
        <v>78890443</v>
      </c>
      <c r="J302" s="77" t="e">
        <f t="shared" si="21"/>
        <v>#VALUE!</v>
      </c>
      <c r="K302" s="53">
        <v>4423139</v>
      </c>
      <c r="L302" s="53">
        <v>2038675</v>
      </c>
      <c r="M302" s="53">
        <v>9136208</v>
      </c>
      <c r="N302" s="53">
        <v>15621008</v>
      </c>
      <c r="O302" s="53">
        <v>77994172</v>
      </c>
      <c r="P302" s="62"/>
      <c r="Q302" s="62"/>
      <c r="R302" s="62">
        <f t="shared" ref="R302:W302" si="322">SUBSTITUTE((SUBSTITUTE(AA302, " ", "")), ",", ".")  * 1</f>
        <v>75041601</v>
      </c>
      <c r="S302" s="62" t="e">
        <f t="shared" si="322"/>
        <v>#VALUE!</v>
      </c>
      <c r="T302" s="62" t="e">
        <f t="shared" si="322"/>
        <v>#VALUE!</v>
      </c>
      <c r="U302" s="62" t="e">
        <f t="shared" si="322"/>
        <v>#VALUE!</v>
      </c>
      <c r="V302" s="62" t="e">
        <f t="shared" si="322"/>
        <v>#VALUE!</v>
      </c>
      <c r="W302" s="62" t="e">
        <f t="shared" si="322"/>
        <v>#VALUE!</v>
      </c>
      <c r="X302" s="83">
        <v>2670767</v>
      </c>
      <c r="Y302" s="65"/>
      <c r="Z302" s="65"/>
      <c r="AA302" s="56">
        <v>75041601</v>
      </c>
      <c r="AB302" s="66"/>
      <c r="AC302" s="66"/>
      <c r="AD302" s="66"/>
      <c r="AE302" s="66"/>
      <c r="AF302" s="66"/>
      <c r="AG302" s="67">
        <f>VLOOKUP(A302, АСВ!$A$2:$C$48, 2, FALSE)</f>
        <v>42005</v>
      </c>
      <c r="AH302" s="67">
        <f>VLOOKUP(A302, АСВ!$A$2:$C$48, 3, FALSE)</f>
        <v>42836</v>
      </c>
      <c r="AI302" s="66">
        <f t="shared" si="3"/>
        <v>1</v>
      </c>
    </row>
    <row r="303" spans="1:35">
      <c r="A303" s="36" t="s">
        <v>200</v>
      </c>
      <c r="B303" s="58">
        <v>42458</v>
      </c>
      <c r="C303" s="36"/>
      <c r="D303" s="53">
        <v>872119</v>
      </c>
      <c r="E303" s="60" t="e">
        <f t="shared" si="0"/>
        <v>#VALUE!</v>
      </c>
      <c r="F303" s="53">
        <v>80530424</v>
      </c>
      <c r="G303" s="53">
        <v>0</v>
      </c>
      <c r="H303" s="53">
        <v>0</v>
      </c>
      <c r="I303" s="53">
        <v>78145960</v>
      </c>
      <c r="J303" s="77" t="e">
        <f t="shared" si="21"/>
        <v>#VALUE!</v>
      </c>
      <c r="K303" s="53">
        <v>2384464</v>
      </c>
      <c r="L303" s="53">
        <v>1391213</v>
      </c>
      <c r="M303" s="53">
        <v>29693707</v>
      </c>
      <c r="N303" s="53">
        <v>14389546</v>
      </c>
      <c r="O303" s="53">
        <v>77670725</v>
      </c>
      <c r="P303" s="62"/>
      <c r="Q303" s="62"/>
      <c r="R303" s="62">
        <f t="shared" ref="R303:W303" si="323">SUBSTITUTE((SUBSTITUTE(AA303, " ", "")), ",", ".")  * 1</f>
        <v>74660911</v>
      </c>
      <c r="S303" s="62" t="e">
        <f t="shared" si="323"/>
        <v>#VALUE!</v>
      </c>
      <c r="T303" s="62" t="e">
        <f t="shared" si="323"/>
        <v>#VALUE!</v>
      </c>
      <c r="U303" s="62" t="e">
        <f t="shared" si="323"/>
        <v>#VALUE!</v>
      </c>
      <c r="V303" s="62" t="e">
        <f t="shared" si="323"/>
        <v>#VALUE!</v>
      </c>
      <c r="W303" s="62" t="e">
        <f t="shared" si="323"/>
        <v>#VALUE!</v>
      </c>
      <c r="X303" s="83">
        <v>4930422</v>
      </c>
      <c r="Y303" s="65"/>
      <c r="Z303" s="65"/>
      <c r="AA303" s="56">
        <v>74660911</v>
      </c>
      <c r="AB303" s="66"/>
      <c r="AC303" s="66"/>
      <c r="AD303" s="66"/>
      <c r="AE303" s="66"/>
      <c r="AF303" s="66"/>
      <c r="AG303" s="67">
        <f>VLOOKUP(A303, АСВ!$A$2:$C$48, 2, FALSE)</f>
        <v>42005</v>
      </c>
      <c r="AH303" s="67">
        <f>VLOOKUP(A303, АСВ!$A$2:$C$48, 3, FALSE)</f>
        <v>42836</v>
      </c>
      <c r="AI303" s="66">
        <f t="shared" si="3"/>
        <v>1</v>
      </c>
    </row>
    <row r="304" spans="1:35">
      <c r="A304" s="99" t="s">
        <v>200</v>
      </c>
      <c r="B304" s="100">
        <v>42137</v>
      </c>
      <c r="C304" s="99"/>
      <c r="D304" s="101"/>
      <c r="E304" s="102" t="e">
        <f t="shared" si="0"/>
        <v>#VALUE!</v>
      </c>
      <c r="F304" s="101"/>
      <c r="G304" s="101"/>
      <c r="H304" s="101"/>
      <c r="I304" s="101"/>
      <c r="J304" s="105" t="e">
        <f t="shared" si="21"/>
        <v>#VALUE!</v>
      </c>
      <c r="K304" s="101"/>
      <c r="L304" s="101"/>
      <c r="M304" s="101"/>
      <c r="N304" s="101"/>
      <c r="O304" s="101"/>
      <c r="P304" s="101"/>
      <c r="Q304" s="101"/>
      <c r="R304" s="101" t="e">
        <f t="shared" ref="R304:W304" si="324">SUBSTITUTE((SUBSTITUTE(AA304, " ", "")), ",", ".")  * 1</f>
        <v>#VALUE!</v>
      </c>
      <c r="S304" s="101" t="e">
        <f t="shared" si="324"/>
        <v>#VALUE!</v>
      </c>
      <c r="T304" s="101" t="e">
        <f t="shared" si="324"/>
        <v>#VALUE!</v>
      </c>
      <c r="U304" s="101" t="e">
        <f t="shared" si="324"/>
        <v>#VALUE!</v>
      </c>
      <c r="V304" s="101" t="e">
        <f t="shared" si="324"/>
        <v>#VALUE!</v>
      </c>
      <c r="W304" s="101" t="e">
        <f t="shared" si="324"/>
        <v>#VALUE!</v>
      </c>
      <c r="X304" s="69"/>
      <c r="Y304" s="65"/>
      <c r="Z304" s="65"/>
      <c r="AA304" s="66"/>
      <c r="AB304" s="66"/>
      <c r="AC304" s="66"/>
      <c r="AD304" s="66"/>
      <c r="AE304" s="66"/>
      <c r="AF304" s="66"/>
      <c r="AG304" s="67">
        <f>VLOOKUP(A304, АСВ!$A$2:$C$48, 2, FALSE)</f>
        <v>42005</v>
      </c>
      <c r="AH304" s="67">
        <f>VLOOKUP(A304, АСВ!$A$2:$C$48, 3, FALSE)</f>
        <v>42836</v>
      </c>
      <c r="AI304" s="66">
        <f t="shared" si="3"/>
        <v>1</v>
      </c>
    </row>
    <row r="305" spans="1:35">
      <c r="A305" s="99" t="s">
        <v>200</v>
      </c>
      <c r="B305" s="100">
        <v>41814</v>
      </c>
      <c r="C305" s="99"/>
      <c r="D305" s="101"/>
      <c r="E305" s="102" t="e">
        <f t="shared" si="0"/>
        <v>#VALUE!</v>
      </c>
      <c r="F305" s="101"/>
      <c r="G305" s="101"/>
      <c r="H305" s="101"/>
      <c r="I305" s="101"/>
      <c r="J305" s="105" t="e">
        <f t="shared" si="21"/>
        <v>#VALUE!</v>
      </c>
      <c r="K305" s="101"/>
      <c r="L305" s="101"/>
      <c r="M305" s="101"/>
      <c r="N305" s="101"/>
      <c r="O305" s="101"/>
      <c r="P305" s="101"/>
      <c r="Q305" s="101"/>
      <c r="R305" s="101" t="e">
        <f t="shared" ref="R305:W305" si="325">SUBSTITUTE((SUBSTITUTE(AA305, " ", "")), ",", ".")  * 1</f>
        <v>#VALUE!</v>
      </c>
      <c r="S305" s="101" t="e">
        <f t="shared" si="325"/>
        <v>#VALUE!</v>
      </c>
      <c r="T305" s="101" t="e">
        <f t="shared" si="325"/>
        <v>#VALUE!</v>
      </c>
      <c r="U305" s="101" t="e">
        <f t="shared" si="325"/>
        <v>#VALUE!</v>
      </c>
      <c r="V305" s="101" t="e">
        <f t="shared" si="325"/>
        <v>#VALUE!</v>
      </c>
      <c r="W305" s="101" t="e">
        <f t="shared" si="325"/>
        <v>#VALUE!</v>
      </c>
      <c r="X305" s="69"/>
      <c r="Y305" s="65"/>
      <c r="Z305" s="65"/>
      <c r="AA305" s="66"/>
      <c r="AB305" s="66"/>
      <c r="AC305" s="66"/>
      <c r="AD305" s="66"/>
      <c r="AE305" s="66"/>
      <c r="AF305" s="66"/>
      <c r="AG305" s="67">
        <f>VLOOKUP(A305, АСВ!$A$2:$C$48, 2, FALSE)</f>
        <v>42005</v>
      </c>
      <c r="AH305" s="67">
        <f>VLOOKUP(A305, АСВ!$A$2:$C$48, 3, FALSE)</f>
        <v>42836</v>
      </c>
      <c r="AI305" s="66">
        <f t="shared" si="3"/>
        <v>0</v>
      </c>
    </row>
    <row r="306" spans="1:35">
      <c r="A306" s="99" t="s">
        <v>200</v>
      </c>
      <c r="B306" s="100">
        <v>41207</v>
      </c>
      <c r="C306" s="99"/>
      <c r="D306" s="101"/>
      <c r="E306" s="102" t="e">
        <f t="shared" si="0"/>
        <v>#VALUE!</v>
      </c>
      <c r="F306" s="101"/>
      <c r="G306" s="101"/>
      <c r="H306" s="101"/>
      <c r="I306" s="101"/>
      <c r="J306" s="105" t="e">
        <f t="shared" si="21"/>
        <v>#VALUE!</v>
      </c>
      <c r="K306" s="101"/>
      <c r="L306" s="101"/>
      <c r="M306" s="101"/>
      <c r="N306" s="101"/>
      <c r="O306" s="101"/>
      <c r="P306" s="101"/>
      <c r="Q306" s="101"/>
      <c r="R306" s="101" t="e">
        <f t="shared" ref="R306:W306" si="326">SUBSTITUTE((SUBSTITUTE(AA306, " ", "")), ",", ".")  * 1</f>
        <v>#VALUE!</v>
      </c>
      <c r="S306" s="101" t="e">
        <f t="shared" si="326"/>
        <v>#VALUE!</v>
      </c>
      <c r="T306" s="101" t="e">
        <f t="shared" si="326"/>
        <v>#VALUE!</v>
      </c>
      <c r="U306" s="101" t="e">
        <f t="shared" si="326"/>
        <v>#VALUE!</v>
      </c>
      <c r="V306" s="101" t="e">
        <f t="shared" si="326"/>
        <v>#VALUE!</v>
      </c>
      <c r="W306" s="101" t="e">
        <f t="shared" si="326"/>
        <v>#VALUE!</v>
      </c>
      <c r="X306" s="69"/>
      <c r="Y306" s="65"/>
      <c r="Z306" s="65"/>
      <c r="AA306" s="66"/>
      <c r="AB306" s="66"/>
      <c r="AC306" s="66"/>
      <c r="AD306" s="66"/>
      <c r="AE306" s="66"/>
      <c r="AF306" s="66"/>
      <c r="AG306" s="67">
        <f>VLOOKUP(A306, АСВ!$A$2:$C$48, 2, FALSE)</f>
        <v>42005</v>
      </c>
      <c r="AH306" s="67">
        <f>VLOOKUP(A306, АСВ!$A$2:$C$48, 3, FALSE)</f>
        <v>42836</v>
      </c>
      <c r="AI306" s="66">
        <f t="shared" si="3"/>
        <v>0</v>
      </c>
    </row>
    <row r="307" spans="1:35">
      <c r="A307" s="99" t="s">
        <v>200</v>
      </c>
      <c r="B307" s="100">
        <v>40843</v>
      </c>
      <c r="C307" s="99"/>
      <c r="D307" s="101"/>
      <c r="E307" s="102" t="e">
        <f t="shared" si="0"/>
        <v>#VALUE!</v>
      </c>
      <c r="F307" s="101"/>
      <c r="G307" s="101"/>
      <c r="H307" s="101"/>
      <c r="I307" s="101"/>
      <c r="J307" s="105" t="e">
        <f t="shared" si="21"/>
        <v>#VALUE!</v>
      </c>
      <c r="K307" s="101"/>
      <c r="L307" s="101"/>
      <c r="M307" s="101"/>
      <c r="N307" s="101"/>
      <c r="O307" s="101"/>
      <c r="P307" s="101"/>
      <c r="Q307" s="101"/>
      <c r="R307" s="101" t="e">
        <f t="shared" ref="R307:W307" si="327">SUBSTITUTE((SUBSTITUTE(AA307, " ", "")), ",", ".")  * 1</f>
        <v>#VALUE!</v>
      </c>
      <c r="S307" s="101" t="e">
        <f t="shared" si="327"/>
        <v>#VALUE!</v>
      </c>
      <c r="T307" s="101" t="e">
        <f t="shared" si="327"/>
        <v>#VALUE!</v>
      </c>
      <c r="U307" s="101" t="e">
        <f t="shared" si="327"/>
        <v>#VALUE!</v>
      </c>
      <c r="V307" s="101" t="e">
        <f t="shared" si="327"/>
        <v>#VALUE!</v>
      </c>
      <c r="W307" s="101" t="e">
        <f t="shared" si="327"/>
        <v>#VALUE!</v>
      </c>
      <c r="X307" s="69"/>
      <c r="Y307" s="65"/>
      <c r="Z307" s="65"/>
      <c r="AA307" s="66"/>
      <c r="AB307" s="66"/>
      <c r="AC307" s="66"/>
      <c r="AD307" s="66"/>
      <c r="AE307" s="66"/>
      <c r="AF307" s="66"/>
      <c r="AG307" s="67">
        <f>VLOOKUP(A307, АСВ!$A$2:$C$48, 2, FALSE)</f>
        <v>42005</v>
      </c>
      <c r="AH307" s="67">
        <f>VLOOKUP(A307, АСВ!$A$2:$C$48, 3, FALSE)</f>
        <v>42836</v>
      </c>
      <c r="AI307" s="66">
        <f t="shared" si="3"/>
        <v>0</v>
      </c>
    </row>
    <row r="308" spans="1:35">
      <c r="A308" s="99" t="s">
        <v>200</v>
      </c>
      <c r="B308" s="100">
        <v>40834</v>
      </c>
      <c r="C308" s="99"/>
      <c r="D308" s="101"/>
      <c r="E308" s="102" t="e">
        <f t="shared" si="0"/>
        <v>#VALUE!</v>
      </c>
      <c r="F308" s="101"/>
      <c r="G308" s="101"/>
      <c r="H308" s="101"/>
      <c r="I308" s="101"/>
      <c r="J308" s="105" t="e">
        <f t="shared" si="21"/>
        <v>#VALUE!</v>
      </c>
      <c r="K308" s="101"/>
      <c r="L308" s="101"/>
      <c r="M308" s="101"/>
      <c r="N308" s="101"/>
      <c r="O308" s="101"/>
      <c r="P308" s="101"/>
      <c r="Q308" s="101"/>
      <c r="R308" s="101" t="e">
        <f t="shared" ref="R308:W308" si="328">SUBSTITUTE((SUBSTITUTE(AA308, " ", "")), ",", ".")  * 1</f>
        <v>#VALUE!</v>
      </c>
      <c r="S308" s="101" t="e">
        <f t="shared" si="328"/>
        <v>#VALUE!</v>
      </c>
      <c r="T308" s="101" t="e">
        <f t="shared" si="328"/>
        <v>#VALUE!</v>
      </c>
      <c r="U308" s="101" t="e">
        <f t="shared" si="328"/>
        <v>#VALUE!</v>
      </c>
      <c r="V308" s="101" t="e">
        <f t="shared" si="328"/>
        <v>#VALUE!</v>
      </c>
      <c r="W308" s="101" t="e">
        <f t="shared" si="328"/>
        <v>#VALUE!</v>
      </c>
      <c r="X308" s="69"/>
      <c r="Y308" s="65"/>
      <c r="Z308" s="65"/>
      <c r="AA308" s="66"/>
      <c r="AB308" s="66"/>
      <c r="AC308" s="66"/>
      <c r="AD308" s="66"/>
      <c r="AE308" s="66"/>
      <c r="AF308" s="66"/>
      <c r="AG308" s="67">
        <f>VLOOKUP(A308, АСВ!$A$2:$C$48, 2, FALSE)</f>
        <v>42005</v>
      </c>
      <c r="AH308" s="67">
        <f>VLOOKUP(A308, АСВ!$A$2:$C$48, 3, FALSE)</f>
        <v>42836</v>
      </c>
      <c r="AI308" s="66">
        <f t="shared" si="3"/>
        <v>0</v>
      </c>
    </row>
    <row r="309" spans="1:35">
      <c r="A309" s="99" t="s">
        <v>200</v>
      </c>
      <c r="B309" s="100">
        <v>40785</v>
      </c>
      <c r="C309" s="99"/>
      <c r="D309" s="101"/>
      <c r="E309" s="102" t="e">
        <f t="shared" si="0"/>
        <v>#VALUE!</v>
      </c>
      <c r="F309" s="101"/>
      <c r="G309" s="101"/>
      <c r="H309" s="101"/>
      <c r="I309" s="101"/>
      <c r="J309" s="105" t="e">
        <f t="shared" si="21"/>
        <v>#VALUE!</v>
      </c>
      <c r="K309" s="101"/>
      <c r="L309" s="101"/>
      <c r="M309" s="101"/>
      <c r="N309" s="101"/>
      <c r="O309" s="101"/>
      <c r="P309" s="101"/>
      <c r="Q309" s="101"/>
      <c r="R309" s="101" t="e">
        <f t="shared" ref="R309:W309" si="329">SUBSTITUTE((SUBSTITUTE(AA309, " ", "")), ",", ".")  * 1</f>
        <v>#VALUE!</v>
      </c>
      <c r="S309" s="101" t="e">
        <f t="shared" si="329"/>
        <v>#VALUE!</v>
      </c>
      <c r="T309" s="101" t="e">
        <f t="shared" si="329"/>
        <v>#VALUE!</v>
      </c>
      <c r="U309" s="101" t="e">
        <f t="shared" si="329"/>
        <v>#VALUE!</v>
      </c>
      <c r="V309" s="101" t="e">
        <f t="shared" si="329"/>
        <v>#VALUE!</v>
      </c>
      <c r="W309" s="101" t="e">
        <f t="shared" si="329"/>
        <v>#VALUE!</v>
      </c>
      <c r="X309" s="69"/>
      <c r="Y309" s="65"/>
      <c r="Z309" s="65"/>
      <c r="AA309" s="66"/>
      <c r="AB309" s="66"/>
      <c r="AC309" s="66"/>
      <c r="AD309" s="66"/>
      <c r="AE309" s="66"/>
      <c r="AF309" s="66"/>
      <c r="AG309" s="67">
        <f>VLOOKUP(A309, АСВ!$A$2:$C$48, 2, FALSE)</f>
        <v>42005</v>
      </c>
      <c r="AH309" s="67">
        <f>VLOOKUP(A309, АСВ!$A$2:$C$48, 3, FALSE)</f>
        <v>42836</v>
      </c>
      <c r="AI309" s="66">
        <f t="shared" si="3"/>
        <v>0</v>
      </c>
    </row>
    <row r="310" spans="1:35">
      <c r="A310" s="99" t="s">
        <v>200</v>
      </c>
      <c r="B310" s="100">
        <v>40366</v>
      </c>
      <c r="C310" s="99"/>
      <c r="D310" s="101"/>
      <c r="E310" s="102" t="e">
        <f t="shared" si="0"/>
        <v>#VALUE!</v>
      </c>
      <c r="F310" s="101"/>
      <c r="G310" s="101"/>
      <c r="H310" s="101"/>
      <c r="I310" s="101"/>
      <c r="J310" s="105" t="e">
        <f t="shared" si="21"/>
        <v>#VALUE!</v>
      </c>
      <c r="K310" s="101"/>
      <c r="L310" s="101"/>
      <c r="M310" s="101"/>
      <c r="N310" s="101"/>
      <c r="O310" s="101"/>
      <c r="P310" s="101"/>
      <c r="Q310" s="101"/>
      <c r="R310" s="101" t="e">
        <f t="shared" ref="R310:W310" si="330">SUBSTITUTE((SUBSTITUTE(AA310, " ", "")), ",", ".")  * 1</f>
        <v>#VALUE!</v>
      </c>
      <c r="S310" s="101" t="e">
        <f t="shared" si="330"/>
        <v>#VALUE!</v>
      </c>
      <c r="T310" s="101" t="e">
        <f t="shared" si="330"/>
        <v>#VALUE!</v>
      </c>
      <c r="U310" s="101" t="e">
        <f t="shared" si="330"/>
        <v>#VALUE!</v>
      </c>
      <c r="V310" s="101" t="e">
        <f t="shared" si="330"/>
        <v>#VALUE!</v>
      </c>
      <c r="W310" s="101" t="e">
        <f t="shared" si="330"/>
        <v>#VALUE!</v>
      </c>
      <c r="X310" s="69"/>
      <c r="Y310" s="65"/>
      <c r="Z310" s="65"/>
      <c r="AA310" s="66"/>
      <c r="AB310" s="66"/>
      <c r="AC310" s="66"/>
      <c r="AD310" s="66"/>
      <c r="AE310" s="66"/>
      <c r="AF310" s="66"/>
      <c r="AG310" s="67">
        <f>VLOOKUP(A310, АСВ!$A$2:$C$48, 2, FALSE)</f>
        <v>42005</v>
      </c>
      <c r="AH310" s="67">
        <f>VLOOKUP(A310, АСВ!$A$2:$C$48, 3, FALSE)</f>
        <v>42836</v>
      </c>
      <c r="AI310" s="66">
        <f t="shared" si="3"/>
        <v>0</v>
      </c>
    </row>
    <row r="311" spans="1:35">
      <c r="A311" s="99" t="s">
        <v>266</v>
      </c>
      <c r="B311" s="100">
        <v>40204</v>
      </c>
      <c r="C311" s="99"/>
      <c r="D311" s="101"/>
      <c r="E311" s="102" t="e">
        <f t="shared" si="0"/>
        <v>#VALUE!</v>
      </c>
      <c r="F311" s="101"/>
      <c r="G311" s="101"/>
      <c r="H311" s="101"/>
      <c r="I311" s="101"/>
      <c r="J311" s="105" t="e">
        <f t="shared" si="21"/>
        <v>#VALUE!</v>
      </c>
      <c r="K311" s="101"/>
      <c r="L311" s="101"/>
      <c r="M311" s="101"/>
      <c r="N311" s="101"/>
      <c r="O311" s="101"/>
      <c r="P311" s="101"/>
      <c r="Q311" s="101"/>
      <c r="R311" s="101" t="e">
        <f t="shared" ref="R311:W311" si="331">SUBSTITUTE((SUBSTITUTE(AA311, " ", "")), ",", ".")  * 1</f>
        <v>#VALUE!</v>
      </c>
      <c r="S311" s="101" t="e">
        <f t="shared" si="331"/>
        <v>#VALUE!</v>
      </c>
      <c r="T311" s="101" t="e">
        <f t="shared" si="331"/>
        <v>#VALUE!</v>
      </c>
      <c r="U311" s="101" t="e">
        <f t="shared" si="331"/>
        <v>#VALUE!</v>
      </c>
      <c r="V311" s="101" t="e">
        <f t="shared" si="331"/>
        <v>#VALUE!</v>
      </c>
      <c r="W311" s="101" t="e">
        <f t="shared" si="331"/>
        <v>#VALUE!</v>
      </c>
      <c r="X311" s="69"/>
      <c r="Y311" s="65"/>
      <c r="Z311" s="65"/>
      <c r="AA311" s="66"/>
      <c r="AB311" s="66"/>
      <c r="AC311" s="66"/>
      <c r="AD311" s="66"/>
      <c r="AE311" s="66"/>
      <c r="AF311" s="66"/>
      <c r="AG311" s="66" t="e">
        <f>VLOOKUP(A311, АСВ!$A$2:$C$48, 2, FALSE)</f>
        <v>#N/A</v>
      </c>
      <c r="AH311" s="66" t="e">
        <f>VLOOKUP(A311, АСВ!$A$2:$C$48, 3, FALSE)</f>
        <v>#N/A</v>
      </c>
      <c r="AI311" s="66" t="e">
        <f t="shared" si="3"/>
        <v>#N/A</v>
      </c>
    </row>
    <row r="312" spans="1:35">
      <c r="A312" s="99" t="s">
        <v>266</v>
      </c>
      <c r="B312" s="100">
        <v>39768</v>
      </c>
      <c r="C312" s="99"/>
      <c r="D312" s="101"/>
      <c r="E312" s="102" t="e">
        <f t="shared" si="0"/>
        <v>#VALUE!</v>
      </c>
      <c r="F312" s="101"/>
      <c r="G312" s="101"/>
      <c r="H312" s="101"/>
      <c r="I312" s="101"/>
      <c r="J312" s="105" t="e">
        <f t="shared" si="21"/>
        <v>#VALUE!</v>
      </c>
      <c r="K312" s="101"/>
      <c r="L312" s="101"/>
      <c r="M312" s="101"/>
      <c r="N312" s="101"/>
      <c r="O312" s="101"/>
      <c r="P312" s="101"/>
      <c r="Q312" s="101"/>
      <c r="R312" s="101" t="e">
        <f t="shared" ref="R312:W312" si="332">SUBSTITUTE((SUBSTITUTE(AA312, " ", "")), ",", ".")  * 1</f>
        <v>#VALUE!</v>
      </c>
      <c r="S312" s="101" t="e">
        <f t="shared" si="332"/>
        <v>#VALUE!</v>
      </c>
      <c r="T312" s="101" t="e">
        <f t="shared" si="332"/>
        <v>#VALUE!</v>
      </c>
      <c r="U312" s="101" t="e">
        <f t="shared" si="332"/>
        <v>#VALUE!</v>
      </c>
      <c r="V312" s="101" t="e">
        <f t="shared" si="332"/>
        <v>#VALUE!</v>
      </c>
      <c r="W312" s="101" t="e">
        <f t="shared" si="332"/>
        <v>#VALUE!</v>
      </c>
      <c r="X312" s="69"/>
      <c r="Y312" s="65"/>
      <c r="Z312" s="65"/>
      <c r="AA312" s="66"/>
      <c r="AB312" s="66"/>
      <c r="AC312" s="66"/>
      <c r="AD312" s="66"/>
      <c r="AE312" s="66"/>
      <c r="AF312" s="66"/>
      <c r="AG312" s="66" t="e">
        <f>VLOOKUP(A312, АСВ!$A$2:$C$48, 2, FALSE)</f>
        <v>#N/A</v>
      </c>
      <c r="AH312" s="66" t="e">
        <f>VLOOKUP(A312, АСВ!$A$2:$C$48, 3, FALSE)</f>
        <v>#N/A</v>
      </c>
      <c r="AI312" s="66" t="e">
        <f t="shared" si="3"/>
        <v>#N/A</v>
      </c>
    </row>
    <row r="313" spans="1:35">
      <c r="A313" s="99" t="s">
        <v>267</v>
      </c>
      <c r="B313" s="100">
        <v>40204</v>
      </c>
      <c r="C313" s="99"/>
      <c r="D313" s="101"/>
      <c r="E313" s="102" t="e">
        <f t="shared" si="0"/>
        <v>#VALUE!</v>
      </c>
      <c r="F313" s="101"/>
      <c r="G313" s="101"/>
      <c r="H313" s="101"/>
      <c r="I313" s="101"/>
      <c r="J313" s="105" t="e">
        <f t="shared" si="21"/>
        <v>#VALUE!</v>
      </c>
      <c r="K313" s="101"/>
      <c r="L313" s="101"/>
      <c r="M313" s="101"/>
      <c r="N313" s="101"/>
      <c r="O313" s="101"/>
      <c r="P313" s="101"/>
      <c r="Q313" s="101"/>
      <c r="R313" s="101" t="e">
        <f t="shared" ref="R313:W313" si="333">SUBSTITUTE((SUBSTITUTE(AA313, " ", "")), ",", ".")  * 1</f>
        <v>#VALUE!</v>
      </c>
      <c r="S313" s="101" t="e">
        <f t="shared" si="333"/>
        <v>#VALUE!</v>
      </c>
      <c r="T313" s="101" t="e">
        <f t="shared" si="333"/>
        <v>#VALUE!</v>
      </c>
      <c r="U313" s="101" t="e">
        <f t="shared" si="333"/>
        <v>#VALUE!</v>
      </c>
      <c r="V313" s="101" t="e">
        <f t="shared" si="333"/>
        <v>#VALUE!</v>
      </c>
      <c r="W313" s="101" t="e">
        <f t="shared" si="333"/>
        <v>#VALUE!</v>
      </c>
      <c r="X313" s="69"/>
      <c r="Y313" s="65"/>
      <c r="Z313" s="65"/>
      <c r="AA313" s="66"/>
      <c r="AB313" s="66"/>
      <c r="AC313" s="66"/>
      <c r="AD313" s="66"/>
      <c r="AE313" s="66"/>
      <c r="AF313" s="66"/>
      <c r="AG313" s="67">
        <f>VLOOKUP(A313, АСВ!$A$2:$C$48, 2, FALSE)</f>
        <v>42538</v>
      </c>
      <c r="AH313" s="68">
        <f>VLOOKUP(A313, АСВ!$A$2:$C$48, 3, FALSE)</f>
        <v>69931</v>
      </c>
      <c r="AI313" s="66">
        <f t="shared" si="3"/>
        <v>0</v>
      </c>
    </row>
    <row r="314" spans="1:35">
      <c r="A314" s="99" t="s">
        <v>267</v>
      </c>
      <c r="B314" s="100">
        <v>39768</v>
      </c>
      <c r="C314" s="99"/>
      <c r="D314" s="104"/>
      <c r="E314" s="102" t="e">
        <f t="shared" si="0"/>
        <v>#VALUE!</v>
      </c>
      <c r="F314" s="104"/>
      <c r="G314" s="104"/>
      <c r="H314" s="104"/>
      <c r="I314" s="104"/>
      <c r="J314" s="105" t="e">
        <f t="shared" si="21"/>
        <v>#VALUE!</v>
      </c>
      <c r="K314" s="104"/>
      <c r="L314" s="104"/>
      <c r="M314" s="104"/>
      <c r="N314" s="104"/>
      <c r="O314" s="104"/>
      <c r="P314" s="104"/>
      <c r="Q314" s="104"/>
      <c r="R314" s="101" t="e">
        <f t="shared" ref="R314:W314" si="334">SUBSTITUTE((SUBSTITUTE(AA314, " ", "")), ",", ".")  * 1</f>
        <v>#VALUE!</v>
      </c>
      <c r="S314" s="101" t="e">
        <f t="shared" si="334"/>
        <v>#VALUE!</v>
      </c>
      <c r="T314" s="101" t="e">
        <f t="shared" si="334"/>
        <v>#VALUE!</v>
      </c>
      <c r="U314" s="101" t="e">
        <f t="shared" si="334"/>
        <v>#VALUE!</v>
      </c>
      <c r="V314" s="101" t="e">
        <f t="shared" si="334"/>
        <v>#VALUE!</v>
      </c>
      <c r="W314" s="101" t="e">
        <f t="shared" si="334"/>
        <v>#VALUE!</v>
      </c>
      <c r="X314" s="83"/>
      <c r="Y314" s="65"/>
      <c r="Z314" s="65"/>
      <c r="AA314" s="56"/>
      <c r="AB314" s="66"/>
      <c r="AC314" s="66"/>
      <c r="AD314" s="66"/>
      <c r="AE314" s="66"/>
      <c r="AF314" s="66"/>
      <c r="AG314" s="67">
        <f>VLOOKUP(A314, АСВ!$A$2:$C$48, 2, FALSE)</f>
        <v>42538</v>
      </c>
      <c r="AH314" s="68">
        <f>VLOOKUP(A314, АСВ!$A$2:$C$48, 3, FALSE)</f>
        <v>69931</v>
      </c>
      <c r="AI314" s="66">
        <f t="shared" si="3"/>
        <v>0</v>
      </c>
    </row>
    <row r="315" spans="1:35">
      <c r="A315" s="36" t="s">
        <v>202</v>
      </c>
      <c r="B315" s="58">
        <v>43091</v>
      </c>
      <c r="C315" s="36"/>
      <c r="D315" s="53">
        <v>632569</v>
      </c>
      <c r="E315" s="60" t="e">
        <f t="shared" si="0"/>
        <v>#VALUE!</v>
      </c>
      <c r="F315" s="53">
        <v>204553042</v>
      </c>
      <c r="G315" s="53">
        <v>239341</v>
      </c>
      <c r="H315" s="53">
        <v>0</v>
      </c>
      <c r="I315" s="53">
        <v>196695613</v>
      </c>
      <c r="J315" s="77">
        <f t="shared" si="21"/>
        <v>196039809</v>
      </c>
      <c r="K315" s="53">
        <v>7837429</v>
      </c>
      <c r="L315" s="53">
        <v>1527956</v>
      </c>
      <c r="M315" s="53">
        <v>8002590</v>
      </c>
      <c r="N315" s="53">
        <v>5359693</v>
      </c>
      <c r="O315" s="53">
        <v>187892270</v>
      </c>
      <c r="P315" s="53">
        <v>2824067</v>
      </c>
      <c r="Q315" s="53">
        <v>5323472</v>
      </c>
      <c r="R315" s="62">
        <f t="shared" ref="R315:W315" si="335">SUBSTITUTE((SUBSTITUTE(AA315, " ", "")), ",", ".")  * 1</f>
        <v>156656154</v>
      </c>
      <c r="S315" s="62" t="e">
        <f t="shared" si="335"/>
        <v>#VALUE!</v>
      </c>
      <c r="T315" s="62" t="e">
        <f t="shared" si="335"/>
        <v>#VALUE!</v>
      </c>
      <c r="U315" s="62" t="e">
        <f t="shared" si="335"/>
        <v>#VALUE!</v>
      </c>
      <c r="V315" s="62" t="e">
        <f t="shared" si="335"/>
        <v>#VALUE!</v>
      </c>
      <c r="W315" s="62" t="e">
        <f t="shared" si="335"/>
        <v>#VALUE!</v>
      </c>
      <c r="X315" s="83">
        <v>40399</v>
      </c>
      <c r="Y315" s="65"/>
      <c r="Z315" s="65"/>
      <c r="AA315" s="56">
        <v>156656154</v>
      </c>
      <c r="AB315" s="66"/>
      <c r="AC315" s="66"/>
      <c r="AD315" s="66"/>
      <c r="AE315" s="66"/>
      <c r="AF315" s="66"/>
      <c r="AG315" s="67">
        <f>VLOOKUP(A315, АСВ!$A$2:$C$48, 2, FALSE)</f>
        <v>42059</v>
      </c>
      <c r="AH315" s="68">
        <f>VLOOKUP(A315, АСВ!$A$2:$C$48, 3, FALSE)</f>
        <v>69453</v>
      </c>
      <c r="AI315" s="66">
        <f t="shared" si="3"/>
        <v>1</v>
      </c>
    </row>
    <row r="316" spans="1:35">
      <c r="A316" s="36" t="s">
        <v>202</v>
      </c>
      <c r="B316" s="58">
        <v>43091</v>
      </c>
      <c r="C316" s="36"/>
      <c r="D316" s="53">
        <v>632569</v>
      </c>
      <c r="E316" s="60" t="e">
        <f t="shared" si="0"/>
        <v>#VALUE!</v>
      </c>
      <c r="F316" s="53">
        <v>204553042</v>
      </c>
      <c r="G316" s="53">
        <v>239341</v>
      </c>
      <c r="H316" s="53">
        <v>0</v>
      </c>
      <c r="I316" s="53">
        <v>196695613</v>
      </c>
      <c r="J316" s="77">
        <f t="shared" si="21"/>
        <v>196039809</v>
      </c>
      <c r="K316" s="53">
        <v>7837429</v>
      </c>
      <c r="L316" s="53">
        <v>1527956</v>
      </c>
      <c r="M316" s="53">
        <v>8002590</v>
      </c>
      <c r="N316" s="53">
        <v>5359693</v>
      </c>
      <c r="O316" s="53">
        <v>187892270</v>
      </c>
      <c r="P316" s="53">
        <v>2824067</v>
      </c>
      <c r="Q316" s="53">
        <v>5323472</v>
      </c>
      <c r="R316" s="62">
        <f t="shared" ref="R316:W316" si="336">SUBSTITUTE((SUBSTITUTE(AA316, " ", "")), ",", ".")  * 1</f>
        <v>156656154</v>
      </c>
      <c r="S316" s="62" t="e">
        <f t="shared" si="336"/>
        <v>#VALUE!</v>
      </c>
      <c r="T316" s="62" t="e">
        <f t="shared" si="336"/>
        <v>#VALUE!</v>
      </c>
      <c r="U316" s="62" t="e">
        <f t="shared" si="336"/>
        <v>#VALUE!</v>
      </c>
      <c r="V316" s="62" t="e">
        <f t="shared" si="336"/>
        <v>#VALUE!</v>
      </c>
      <c r="W316" s="62" t="e">
        <f t="shared" si="336"/>
        <v>#VALUE!</v>
      </c>
      <c r="X316" s="83">
        <v>40399</v>
      </c>
      <c r="Y316" s="65"/>
      <c r="Z316" s="65"/>
      <c r="AA316" s="56">
        <v>156656154</v>
      </c>
      <c r="AB316" s="66"/>
      <c r="AC316" s="66"/>
      <c r="AD316" s="66"/>
      <c r="AE316" s="66"/>
      <c r="AF316" s="66"/>
      <c r="AG316" s="67">
        <f>VLOOKUP(A316, АСВ!$A$2:$C$48, 2, FALSE)</f>
        <v>42059</v>
      </c>
      <c r="AH316" s="68">
        <f>VLOOKUP(A316, АСВ!$A$2:$C$48, 3, FALSE)</f>
        <v>69453</v>
      </c>
      <c r="AI316" s="66">
        <f t="shared" si="3"/>
        <v>1</v>
      </c>
    </row>
    <row r="317" spans="1:35">
      <c r="A317" s="36" t="s">
        <v>202</v>
      </c>
      <c r="B317" s="58">
        <v>43000</v>
      </c>
      <c r="C317" s="36"/>
      <c r="D317" s="98" t="s">
        <v>721</v>
      </c>
      <c r="E317" s="60" t="e">
        <f t="shared" si="0"/>
        <v>#VALUE!</v>
      </c>
      <c r="F317" s="98" t="s">
        <v>722</v>
      </c>
      <c r="G317" s="98" t="s">
        <v>723</v>
      </c>
      <c r="H317" s="98">
        <v>0</v>
      </c>
      <c r="I317" s="98" t="s">
        <v>724</v>
      </c>
      <c r="J317" s="77">
        <f t="shared" si="21"/>
        <v>192709045</v>
      </c>
      <c r="K317" s="98">
        <v>979565</v>
      </c>
      <c r="L317" s="98" t="s">
        <v>725</v>
      </c>
      <c r="M317" s="98" t="s">
        <v>726</v>
      </c>
      <c r="N317" s="98" t="s">
        <v>727</v>
      </c>
      <c r="O317" s="98" t="s">
        <v>728</v>
      </c>
      <c r="P317" s="98" t="s">
        <v>729</v>
      </c>
      <c r="Q317" s="98" t="s">
        <v>730</v>
      </c>
      <c r="R317" s="62">
        <f t="shared" ref="R317:W317" si="337">SUBSTITUTE((SUBSTITUTE(AA317, " ", "")), ",", ".")  * 1</f>
        <v>187783579</v>
      </c>
      <c r="S317" s="62" t="e">
        <f t="shared" si="337"/>
        <v>#VALUE!</v>
      </c>
      <c r="T317" s="62" t="e">
        <f t="shared" si="337"/>
        <v>#VALUE!</v>
      </c>
      <c r="U317" s="62" t="e">
        <f t="shared" si="337"/>
        <v>#VALUE!</v>
      </c>
      <c r="V317" s="62" t="e">
        <f t="shared" si="337"/>
        <v>#VALUE!</v>
      </c>
      <c r="W317" s="62" t="e">
        <f t="shared" si="337"/>
        <v>#VALUE!</v>
      </c>
      <c r="X317" s="114" t="s">
        <v>731</v>
      </c>
      <c r="Y317" s="65"/>
      <c r="Z317" s="65"/>
      <c r="AA317" s="115" t="s">
        <v>732</v>
      </c>
      <c r="AB317" s="66"/>
      <c r="AC317" s="66"/>
      <c r="AD317" s="66"/>
      <c r="AE317" s="66"/>
      <c r="AF317" s="66"/>
      <c r="AG317" s="67">
        <f>VLOOKUP(A317, АСВ!$A$2:$C$48, 2, FALSE)</f>
        <v>42059</v>
      </c>
      <c r="AH317" s="68">
        <f>VLOOKUP(A317, АСВ!$A$2:$C$48, 3, FALSE)</f>
        <v>69453</v>
      </c>
      <c r="AI317" s="66">
        <f t="shared" si="3"/>
        <v>1</v>
      </c>
    </row>
    <row r="318" spans="1:35">
      <c r="A318" s="36" t="s">
        <v>202</v>
      </c>
      <c r="B318" s="58">
        <v>42956</v>
      </c>
      <c r="C318" s="36"/>
      <c r="D318" s="98" t="s">
        <v>733</v>
      </c>
      <c r="E318" s="60" t="e">
        <f t="shared" si="0"/>
        <v>#VALUE!</v>
      </c>
      <c r="F318" s="98" t="s">
        <v>734</v>
      </c>
      <c r="G318" s="98" t="s">
        <v>735</v>
      </c>
      <c r="H318" s="98">
        <v>98</v>
      </c>
      <c r="I318" s="61" t="s">
        <v>736</v>
      </c>
      <c r="J318" s="77">
        <f t="shared" si="21"/>
        <v>192912783</v>
      </c>
      <c r="K318" s="98">
        <v>13171947</v>
      </c>
      <c r="L318" s="98">
        <v>6862362</v>
      </c>
      <c r="M318" s="98">
        <v>7166874</v>
      </c>
      <c r="N318" s="98">
        <v>3719192</v>
      </c>
      <c r="O318" s="98" t="s">
        <v>737</v>
      </c>
      <c r="P318" s="98" t="s">
        <v>738</v>
      </c>
      <c r="Q318" s="62" t="s">
        <v>739</v>
      </c>
      <c r="R318" s="62">
        <f t="shared" ref="R318:W318" si="338">SUBSTITUTE((SUBSTITUTE(AA318, " ", "")), ",", ".")  * 1</f>
        <v>175449143</v>
      </c>
      <c r="S318" s="62" t="e">
        <f t="shared" si="338"/>
        <v>#VALUE!</v>
      </c>
      <c r="T318" s="62" t="e">
        <f t="shared" si="338"/>
        <v>#VALUE!</v>
      </c>
      <c r="U318" s="62" t="e">
        <f t="shared" si="338"/>
        <v>#VALUE!</v>
      </c>
      <c r="V318" s="62" t="e">
        <f t="shared" si="338"/>
        <v>#VALUE!</v>
      </c>
      <c r="W318" s="62" t="e">
        <f t="shared" si="338"/>
        <v>#VALUE!</v>
      </c>
      <c r="X318" s="114" t="s">
        <v>740</v>
      </c>
      <c r="Y318" s="116"/>
      <c r="Z318" s="116"/>
      <c r="AA318" s="115" t="s">
        <v>741</v>
      </c>
      <c r="AB318" s="115"/>
      <c r="AC318" s="66"/>
      <c r="AD318" s="66"/>
      <c r="AE318" s="66"/>
      <c r="AF318" s="66"/>
      <c r="AG318" s="67">
        <f>VLOOKUP(A318, АСВ!$A$2:$C$48, 2, FALSE)</f>
        <v>42059</v>
      </c>
      <c r="AH318" s="68">
        <f>VLOOKUP(A318, АСВ!$A$2:$C$48, 3, FALSE)</f>
        <v>69453</v>
      </c>
      <c r="AI318" s="66">
        <f t="shared" si="3"/>
        <v>1</v>
      </c>
    </row>
    <row r="319" spans="1:35">
      <c r="A319" s="36" t="s">
        <v>202</v>
      </c>
      <c r="B319" s="58">
        <v>42748</v>
      </c>
      <c r="C319" s="36"/>
      <c r="D319" s="98"/>
      <c r="E319" s="60" t="e">
        <f t="shared" si="0"/>
        <v>#VALUE!</v>
      </c>
      <c r="F319" s="98"/>
      <c r="G319" s="98"/>
      <c r="H319" s="98"/>
      <c r="I319" s="61"/>
      <c r="J319" s="77" t="e">
        <f t="shared" si="21"/>
        <v>#VALUE!</v>
      </c>
      <c r="K319" s="98"/>
      <c r="L319" s="98"/>
      <c r="M319" s="98"/>
      <c r="N319" s="98"/>
      <c r="O319" s="98"/>
      <c r="P319" s="98"/>
      <c r="Q319" s="62"/>
      <c r="R319" s="62" t="e">
        <f t="shared" ref="R319:W319" si="339">SUBSTITUTE((SUBSTITUTE(AA319, " ", "")), ",", ".")  * 1</f>
        <v>#VALUE!</v>
      </c>
      <c r="S319" s="62" t="e">
        <f t="shared" si="339"/>
        <v>#VALUE!</v>
      </c>
      <c r="T319" s="62" t="e">
        <f t="shared" si="339"/>
        <v>#VALUE!</v>
      </c>
      <c r="U319" s="62" t="e">
        <f t="shared" si="339"/>
        <v>#VALUE!</v>
      </c>
      <c r="V319" s="62" t="e">
        <f t="shared" si="339"/>
        <v>#VALUE!</v>
      </c>
      <c r="W319" s="62" t="e">
        <f t="shared" si="339"/>
        <v>#VALUE!</v>
      </c>
      <c r="X319" s="69"/>
      <c r="Y319" s="116"/>
      <c r="Z319" s="65"/>
      <c r="AA319" s="115"/>
      <c r="AB319" s="115"/>
      <c r="AC319" s="66"/>
      <c r="AD319" s="66"/>
      <c r="AE319" s="66"/>
      <c r="AF319" s="66"/>
      <c r="AG319" s="67">
        <f>VLOOKUP(A319, АСВ!$A$2:$C$48, 2, FALSE)</f>
        <v>42059</v>
      </c>
      <c r="AH319" s="68">
        <f>VLOOKUP(A319, АСВ!$A$2:$C$48, 3, FALSE)</f>
        <v>69453</v>
      </c>
      <c r="AI319" s="66">
        <f t="shared" si="3"/>
        <v>1</v>
      </c>
    </row>
    <row r="320" spans="1:35">
      <c r="A320" s="36" t="s">
        <v>202</v>
      </c>
      <c r="B320" s="58">
        <v>42591</v>
      </c>
      <c r="C320" s="36"/>
      <c r="D320" s="98" t="s">
        <v>742</v>
      </c>
      <c r="E320" s="60" t="e">
        <f t="shared" si="0"/>
        <v>#VALUE!</v>
      </c>
      <c r="F320" s="98" t="s">
        <v>743</v>
      </c>
      <c r="G320" s="98">
        <v>0</v>
      </c>
      <c r="H320" s="98">
        <v>70196</v>
      </c>
      <c r="I320" s="61" t="e">
        <f t="shared" ref="I320:I328" si="340">SUBSTITUTE((SUBSTITUTE(J320, " ", "")), ",", ".") + SUBSTITUTE((SUBSTITUTE(Y320, " ", "")), ",", ".") + SUBSTITUTE((SUBSTITUTE(Z320, " ", "")), ",", ".")</f>
        <v>#VALUE!</v>
      </c>
      <c r="J320" s="77" t="e">
        <f t="shared" si="21"/>
        <v>#VALUE!</v>
      </c>
      <c r="K320" s="98" t="s">
        <v>744</v>
      </c>
      <c r="L320" s="98" t="s">
        <v>745</v>
      </c>
      <c r="M320" s="98">
        <v>0</v>
      </c>
      <c r="N320" s="98">
        <v>0</v>
      </c>
      <c r="O320" s="98" t="s">
        <v>746</v>
      </c>
      <c r="P320" s="98" t="s">
        <v>747</v>
      </c>
      <c r="Q320" s="62"/>
      <c r="R320" s="62">
        <f t="shared" ref="R320:W320" si="341">SUBSTITUTE((SUBSTITUTE(AA320, " ", "")), ",", ".")  * 1</f>
        <v>150000</v>
      </c>
      <c r="S320" s="62">
        <f t="shared" si="341"/>
        <v>170900134</v>
      </c>
      <c r="T320" s="62" t="e">
        <f t="shared" si="341"/>
        <v>#VALUE!</v>
      </c>
      <c r="U320" s="62" t="e">
        <f t="shared" si="341"/>
        <v>#VALUE!</v>
      </c>
      <c r="V320" s="62" t="e">
        <f t="shared" si="341"/>
        <v>#VALUE!</v>
      </c>
      <c r="W320" s="62" t="e">
        <f t="shared" si="341"/>
        <v>#VALUE!</v>
      </c>
      <c r="X320" s="69"/>
      <c r="Y320" s="116">
        <v>31</v>
      </c>
      <c r="Z320" s="65" t="s">
        <v>748</v>
      </c>
      <c r="AA320" s="115" t="s">
        <v>749</v>
      </c>
      <c r="AB320" s="115" t="s">
        <v>750</v>
      </c>
      <c r="AC320" s="66"/>
      <c r="AD320" s="66"/>
      <c r="AE320" s="66"/>
      <c r="AF320" s="66"/>
      <c r="AG320" s="67">
        <f>VLOOKUP(A320, АСВ!$A$2:$C$48, 2, FALSE)</f>
        <v>42059</v>
      </c>
      <c r="AH320" s="68">
        <f>VLOOKUP(A320, АСВ!$A$2:$C$48, 3, FALSE)</f>
        <v>69453</v>
      </c>
      <c r="AI320" s="66">
        <f t="shared" si="3"/>
        <v>1</v>
      </c>
    </row>
    <row r="321" spans="1:35">
      <c r="A321" s="36" t="s">
        <v>202</v>
      </c>
      <c r="B321" s="58">
        <v>42131</v>
      </c>
      <c r="C321" s="36"/>
      <c r="D321" s="98">
        <v>90281</v>
      </c>
      <c r="E321" s="60" t="e">
        <f t="shared" si="0"/>
        <v>#VALUE!</v>
      </c>
      <c r="F321" s="98">
        <v>20063576</v>
      </c>
      <c r="G321" s="98">
        <v>0</v>
      </c>
      <c r="H321" s="98">
        <v>22424</v>
      </c>
      <c r="I321" s="61" t="e">
        <f t="shared" si="340"/>
        <v>#VALUE!</v>
      </c>
      <c r="J321" s="77" t="e">
        <f t="shared" si="21"/>
        <v>#VALUE!</v>
      </c>
      <c r="K321" s="98">
        <v>370173</v>
      </c>
      <c r="L321" s="98">
        <v>3335732</v>
      </c>
      <c r="M321" s="98">
        <v>0</v>
      </c>
      <c r="N321" s="98">
        <v>0</v>
      </c>
      <c r="O321" s="98">
        <v>4573112</v>
      </c>
      <c r="P321" s="98">
        <v>15093871</v>
      </c>
      <c r="Q321" s="62"/>
      <c r="R321" s="62">
        <f t="shared" ref="R321:W321" si="342">SUBSTITUTE((SUBSTITUTE(AA321, " ", "")), ",", ".")  * 1</f>
        <v>6812636</v>
      </c>
      <c r="S321" s="62">
        <f t="shared" si="342"/>
        <v>12524424</v>
      </c>
      <c r="T321" s="62" t="e">
        <f t="shared" si="342"/>
        <v>#VALUE!</v>
      </c>
      <c r="U321" s="62" t="e">
        <f t="shared" si="342"/>
        <v>#VALUE!</v>
      </c>
      <c r="V321" s="62" t="e">
        <f t="shared" si="342"/>
        <v>#VALUE!</v>
      </c>
      <c r="W321" s="62" t="e">
        <f t="shared" si="342"/>
        <v>#VALUE!</v>
      </c>
      <c r="X321" s="69"/>
      <c r="Y321" s="116">
        <v>26420</v>
      </c>
      <c r="Z321" s="65"/>
      <c r="AA321" s="115">
        <v>6812636</v>
      </c>
      <c r="AB321" s="115">
        <v>12524424</v>
      </c>
      <c r="AC321" s="66"/>
      <c r="AD321" s="66"/>
      <c r="AE321" s="66"/>
      <c r="AF321" s="66"/>
      <c r="AG321" s="67">
        <f>VLOOKUP(A321, АСВ!$A$2:$C$48, 2, FALSE)</f>
        <v>42059</v>
      </c>
      <c r="AH321" s="68">
        <f>VLOOKUP(A321, АСВ!$A$2:$C$48, 3, FALSE)</f>
        <v>69453</v>
      </c>
      <c r="AI321" s="66">
        <f t="shared" si="3"/>
        <v>1</v>
      </c>
    </row>
    <row r="322" spans="1:35">
      <c r="A322" s="36" t="s">
        <v>202</v>
      </c>
      <c r="B322" s="58">
        <v>41585</v>
      </c>
      <c r="C322" s="36"/>
      <c r="D322" s="53">
        <v>51670</v>
      </c>
      <c r="E322" s="60" t="e">
        <f t="shared" si="0"/>
        <v>#VALUE!</v>
      </c>
      <c r="F322" s="53">
        <v>19457803</v>
      </c>
      <c r="G322" s="53">
        <v>0</v>
      </c>
      <c r="H322" s="53">
        <v>1105</v>
      </c>
      <c r="I322" s="59" t="e">
        <f t="shared" si="340"/>
        <v>#VALUE!</v>
      </c>
      <c r="J322" s="77" t="e">
        <f t="shared" si="21"/>
        <v>#VALUE!</v>
      </c>
      <c r="K322" s="53">
        <v>292655</v>
      </c>
      <c r="L322" s="53">
        <v>0</v>
      </c>
      <c r="M322" s="53">
        <v>0</v>
      </c>
      <c r="N322" s="53">
        <v>0</v>
      </c>
      <c r="O322" s="53">
        <v>4182484</v>
      </c>
      <c r="P322" s="53">
        <v>14977821</v>
      </c>
      <c r="Q322" s="62"/>
      <c r="R322" s="62">
        <f t="shared" ref="R322:W322" si="343">SUBSTITUTE((SUBSTITUTE(AA322, " ", "")), ",", ".")  * 1</f>
        <v>7002960</v>
      </c>
      <c r="S322" s="62">
        <f t="shared" si="343"/>
        <v>11673497</v>
      </c>
      <c r="T322" s="62" t="e">
        <f t="shared" si="343"/>
        <v>#VALUE!</v>
      </c>
      <c r="U322" s="62" t="e">
        <f t="shared" si="343"/>
        <v>#VALUE!</v>
      </c>
      <c r="V322" s="62" t="e">
        <f t="shared" si="343"/>
        <v>#VALUE!</v>
      </c>
      <c r="W322" s="62" t="e">
        <f t="shared" si="343"/>
        <v>#VALUE!</v>
      </c>
      <c r="X322" s="69"/>
      <c r="Y322" s="55">
        <v>4843</v>
      </c>
      <c r="Z322" s="65"/>
      <c r="AA322" s="56">
        <v>7002960</v>
      </c>
      <c r="AB322" s="56">
        <v>11673497</v>
      </c>
      <c r="AC322" s="66"/>
      <c r="AD322" s="66"/>
      <c r="AE322" s="66"/>
      <c r="AF322" s="66"/>
      <c r="AG322" s="67">
        <f>VLOOKUP(A322, АСВ!$A$2:$C$48, 2, FALSE)</f>
        <v>42059</v>
      </c>
      <c r="AH322" s="68">
        <f>VLOOKUP(A322, АСВ!$A$2:$C$48, 3, FALSE)</f>
        <v>69453</v>
      </c>
      <c r="AI322" s="66">
        <f t="shared" si="3"/>
        <v>0</v>
      </c>
    </row>
    <row r="323" spans="1:35">
      <c r="A323" s="99" t="s">
        <v>202</v>
      </c>
      <c r="B323" s="100">
        <v>41079</v>
      </c>
      <c r="C323" s="99"/>
      <c r="D323" s="101"/>
      <c r="E323" s="102" t="e">
        <f t="shared" si="0"/>
        <v>#VALUE!</v>
      </c>
      <c r="F323" s="101"/>
      <c r="G323" s="101"/>
      <c r="H323" s="101"/>
      <c r="I323" s="103" t="e">
        <f t="shared" si="340"/>
        <v>#VALUE!</v>
      </c>
      <c r="J323" s="105" t="e">
        <f t="shared" si="21"/>
        <v>#VALUE!</v>
      </c>
      <c r="K323" s="101"/>
      <c r="L323" s="101"/>
      <c r="M323" s="101"/>
      <c r="N323" s="101"/>
      <c r="O323" s="101"/>
      <c r="P323" s="101"/>
      <c r="Q323" s="101"/>
      <c r="R323" s="101" t="e">
        <f t="shared" ref="R323:W323" si="344">SUBSTITUTE((SUBSTITUTE(AA323, " ", "")), ",", ".")  * 1</f>
        <v>#VALUE!</v>
      </c>
      <c r="S323" s="101" t="e">
        <f t="shared" si="344"/>
        <v>#VALUE!</v>
      </c>
      <c r="T323" s="101" t="e">
        <f t="shared" si="344"/>
        <v>#VALUE!</v>
      </c>
      <c r="U323" s="101" t="e">
        <f t="shared" si="344"/>
        <v>#VALUE!</v>
      </c>
      <c r="V323" s="101" t="e">
        <f t="shared" si="344"/>
        <v>#VALUE!</v>
      </c>
      <c r="W323" s="101" t="e">
        <f t="shared" si="344"/>
        <v>#VALUE!</v>
      </c>
      <c r="X323" s="69"/>
      <c r="Y323" s="65"/>
      <c r="Z323" s="65"/>
      <c r="AA323" s="66"/>
      <c r="AB323" s="66"/>
      <c r="AC323" s="66"/>
      <c r="AD323" s="66"/>
      <c r="AE323" s="66"/>
      <c r="AF323" s="66"/>
      <c r="AG323" s="67">
        <f>VLOOKUP(A323, АСВ!$A$2:$C$48, 2, FALSE)</f>
        <v>42059</v>
      </c>
      <c r="AH323" s="68">
        <f>VLOOKUP(A323, АСВ!$A$2:$C$48, 3, FALSE)</f>
        <v>69453</v>
      </c>
      <c r="AI323" s="66">
        <f t="shared" si="3"/>
        <v>0</v>
      </c>
    </row>
    <row r="324" spans="1:35">
      <c r="A324" s="99" t="s">
        <v>202</v>
      </c>
      <c r="B324" s="100">
        <v>40843</v>
      </c>
      <c r="C324" s="99"/>
      <c r="D324" s="101"/>
      <c r="E324" s="102" t="e">
        <f t="shared" si="0"/>
        <v>#VALUE!</v>
      </c>
      <c r="F324" s="101"/>
      <c r="G324" s="101"/>
      <c r="H324" s="101"/>
      <c r="I324" s="103" t="e">
        <f t="shared" si="340"/>
        <v>#VALUE!</v>
      </c>
      <c r="J324" s="105" t="e">
        <f t="shared" si="21"/>
        <v>#VALUE!</v>
      </c>
      <c r="K324" s="101"/>
      <c r="L324" s="101"/>
      <c r="M324" s="101"/>
      <c r="N324" s="101"/>
      <c r="O324" s="101"/>
      <c r="P324" s="101"/>
      <c r="Q324" s="101"/>
      <c r="R324" s="101" t="e">
        <f t="shared" ref="R324:W324" si="345">SUBSTITUTE((SUBSTITUTE(AA324, " ", "")), ",", ".")  * 1</f>
        <v>#VALUE!</v>
      </c>
      <c r="S324" s="101" t="e">
        <f t="shared" si="345"/>
        <v>#VALUE!</v>
      </c>
      <c r="T324" s="101" t="e">
        <f t="shared" si="345"/>
        <v>#VALUE!</v>
      </c>
      <c r="U324" s="101" t="e">
        <f t="shared" si="345"/>
        <v>#VALUE!</v>
      </c>
      <c r="V324" s="101" t="e">
        <f t="shared" si="345"/>
        <v>#VALUE!</v>
      </c>
      <c r="W324" s="101" t="e">
        <f t="shared" si="345"/>
        <v>#VALUE!</v>
      </c>
      <c r="X324" s="69"/>
      <c r="Y324" s="65"/>
      <c r="Z324" s="65"/>
      <c r="AA324" s="66"/>
      <c r="AB324" s="66"/>
      <c r="AC324" s="66"/>
      <c r="AD324" s="66"/>
      <c r="AE324" s="66"/>
      <c r="AF324" s="66"/>
      <c r="AG324" s="67">
        <f>VLOOKUP(A324, АСВ!$A$2:$C$48, 2, FALSE)</f>
        <v>42059</v>
      </c>
      <c r="AH324" s="68">
        <f>VLOOKUP(A324, АСВ!$A$2:$C$48, 3, FALSE)</f>
        <v>69453</v>
      </c>
      <c r="AI324" s="66">
        <f t="shared" si="3"/>
        <v>0</v>
      </c>
    </row>
    <row r="325" spans="1:35">
      <c r="A325" s="99" t="s">
        <v>202</v>
      </c>
      <c r="B325" s="100">
        <v>40834</v>
      </c>
      <c r="C325" s="99"/>
      <c r="D325" s="101"/>
      <c r="E325" s="102" t="e">
        <f t="shared" si="0"/>
        <v>#VALUE!</v>
      </c>
      <c r="F325" s="101"/>
      <c r="G325" s="101"/>
      <c r="H325" s="101"/>
      <c r="I325" s="103" t="e">
        <f t="shared" si="340"/>
        <v>#VALUE!</v>
      </c>
      <c r="J325" s="105" t="e">
        <f t="shared" si="21"/>
        <v>#VALUE!</v>
      </c>
      <c r="K325" s="101"/>
      <c r="L325" s="101"/>
      <c r="M325" s="101"/>
      <c r="N325" s="101"/>
      <c r="O325" s="101"/>
      <c r="P325" s="101"/>
      <c r="Q325" s="101"/>
      <c r="R325" s="101" t="e">
        <f t="shared" ref="R325:W325" si="346">SUBSTITUTE((SUBSTITUTE(AA325, " ", "")), ",", ".")  * 1</f>
        <v>#VALUE!</v>
      </c>
      <c r="S325" s="101" t="e">
        <f t="shared" si="346"/>
        <v>#VALUE!</v>
      </c>
      <c r="T325" s="101" t="e">
        <f t="shared" si="346"/>
        <v>#VALUE!</v>
      </c>
      <c r="U325" s="101" t="e">
        <f t="shared" si="346"/>
        <v>#VALUE!</v>
      </c>
      <c r="V325" s="101" t="e">
        <f t="shared" si="346"/>
        <v>#VALUE!</v>
      </c>
      <c r="W325" s="101" t="e">
        <f t="shared" si="346"/>
        <v>#VALUE!</v>
      </c>
      <c r="X325" s="69"/>
      <c r="Y325" s="65"/>
      <c r="Z325" s="65"/>
      <c r="AA325" s="66"/>
      <c r="AB325" s="66"/>
      <c r="AC325" s="66"/>
      <c r="AD325" s="66"/>
      <c r="AE325" s="66"/>
      <c r="AF325" s="66"/>
      <c r="AG325" s="67">
        <f>VLOOKUP(A325, АСВ!$A$2:$C$48, 2, FALSE)</f>
        <v>42059</v>
      </c>
      <c r="AH325" s="68">
        <f>VLOOKUP(A325, АСВ!$A$2:$C$48, 3, FALSE)</f>
        <v>69453</v>
      </c>
      <c r="AI325" s="66">
        <f t="shared" si="3"/>
        <v>0</v>
      </c>
    </row>
    <row r="326" spans="1:35">
      <c r="A326" s="99" t="s">
        <v>202</v>
      </c>
      <c r="B326" s="100">
        <v>40659</v>
      </c>
      <c r="C326" s="99"/>
      <c r="D326" s="101"/>
      <c r="E326" s="102" t="e">
        <f t="shared" si="0"/>
        <v>#VALUE!</v>
      </c>
      <c r="F326" s="101"/>
      <c r="G326" s="101"/>
      <c r="H326" s="101"/>
      <c r="I326" s="103" t="e">
        <f t="shared" si="340"/>
        <v>#VALUE!</v>
      </c>
      <c r="J326" s="105" t="e">
        <f t="shared" si="21"/>
        <v>#VALUE!</v>
      </c>
      <c r="K326" s="101"/>
      <c r="L326" s="101"/>
      <c r="M326" s="101"/>
      <c r="N326" s="101"/>
      <c r="O326" s="101"/>
      <c r="P326" s="101"/>
      <c r="Q326" s="101"/>
      <c r="R326" s="101" t="e">
        <f t="shared" ref="R326:W326" si="347">SUBSTITUTE((SUBSTITUTE(AA326, " ", "")), ",", ".")  * 1</f>
        <v>#VALUE!</v>
      </c>
      <c r="S326" s="101" t="e">
        <f t="shared" si="347"/>
        <v>#VALUE!</v>
      </c>
      <c r="T326" s="101" t="e">
        <f t="shared" si="347"/>
        <v>#VALUE!</v>
      </c>
      <c r="U326" s="101" t="e">
        <f t="shared" si="347"/>
        <v>#VALUE!</v>
      </c>
      <c r="V326" s="101" t="e">
        <f t="shared" si="347"/>
        <v>#VALUE!</v>
      </c>
      <c r="W326" s="101" t="e">
        <f t="shared" si="347"/>
        <v>#VALUE!</v>
      </c>
      <c r="X326" s="69"/>
      <c r="Y326" s="65"/>
      <c r="Z326" s="65"/>
      <c r="AA326" s="66"/>
      <c r="AB326" s="66"/>
      <c r="AC326" s="66"/>
      <c r="AD326" s="66"/>
      <c r="AE326" s="66"/>
      <c r="AF326" s="66"/>
      <c r="AG326" s="67">
        <f>VLOOKUP(A326, АСВ!$A$2:$C$48, 2, FALSE)</f>
        <v>42059</v>
      </c>
      <c r="AH326" s="68">
        <f>VLOOKUP(A326, АСВ!$A$2:$C$48, 3, FALSE)</f>
        <v>69453</v>
      </c>
      <c r="AI326" s="66">
        <f t="shared" si="3"/>
        <v>0</v>
      </c>
    </row>
    <row r="327" spans="1:35">
      <c r="A327" s="99" t="s">
        <v>202</v>
      </c>
      <c r="B327" s="100">
        <v>40147</v>
      </c>
      <c r="C327" s="99"/>
      <c r="D327" s="101"/>
      <c r="E327" s="102" t="e">
        <f t="shared" si="0"/>
        <v>#VALUE!</v>
      </c>
      <c r="F327" s="101"/>
      <c r="G327" s="101"/>
      <c r="H327" s="101"/>
      <c r="I327" s="103" t="e">
        <f t="shared" si="340"/>
        <v>#VALUE!</v>
      </c>
      <c r="J327" s="105" t="e">
        <f t="shared" si="21"/>
        <v>#VALUE!</v>
      </c>
      <c r="K327" s="101"/>
      <c r="L327" s="101"/>
      <c r="M327" s="101"/>
      <c r="N327" s="101"/>
      <c r="O327" s="101"/>
      <c r="P327" s="101"/>
      <c r="Q327" s="101"/>
      <c r="R327" s="101" t="e">
        <f t="shared" ref="R327:W327" si="348">SUBSTITUTE((SUBSTITUTE(AA327, " ", "")), ",", ".")  * 1</f>
        <v>#VALUE!</v>
      </c>
      <c r="S327" s="101" t="e">
        <f t="shared" si="348"/>
        <v>#VALUE!</v>
      </c>
      <c r="T327" s="101" t="e">
        <f t="shared" si="348"/>
        <v>#VALUE!</v>
      </c>
      <c r="U327" s="101" t="e">
        <f t="shared" si="348"/>
        <v>#VALUE!</v>
      </c>
      <c r="V327" s="101" t="e">
        <f t="shared" si="348"/>
        <v>#VALUE!</v>
      </c>
      <c r="W327" s="101" t="e">
        <f t="shared" si="348"/>
        <v>#VALUE!</v>
      </c>
      <c r="X327" s="69"/>
      <c r="Y327" s="65"/>
      <c r="Z327" s="65"/>
      <c r="AA327" s="66"/>
      <c r="AB327" s="66"/>
      <c r="AC327" s="66"/>
      <c r="AD327" s="66"/>
      <c r="AE327" s="66"/>
      <c r="AF327" s="66"/>
      <c r="AG327" s="67">
        <f>VLOOKUP(A327, АСВ!$A$2:$C$48, 2, FALSE)</f>
        <v>42059</v>
      </c>
      <c r="AH327" s="68">
        <f>VLOOKUP(A327, АСВ!$A$2:$C$48, 3, FALSE)</f>
        <v>69453</v>
      </c>
      <c r="AI327" s="66">
        <f t="shared" si="3"/>
        <v>0</v>
      </c>
    </row>
    <row r="328" spans="1:35">
      <c r="A328" s="99" t="s">
        <v>202</v>
      </c>
      <c r="B328" s="100">
        <v>39768</v>
      </c>
      <c r="C328" s="99"/>
      <c r="D328" s="101"/>
      <c r="E328" s="102" t="e">
        <f t="shared" si="0"/>
        <v>#VALUE!</v>
      </c>
      <c r="F328" s="101"/>
      <c r="G328" s="101"/>
      <c r="H328" s="101"/>
      <c r="I328" s="103" t="e">
        <f t="shared" si="340"/>
        <v>#VALUE!</v>
      </c>
      <c r="J328" s="105" t="e">
        <f t="shared" si="21"/>
        <v>#VALUE!</v>
      </c>
      <c r="K328" s="101"/>
      <c r="L328" s="101"/>
      <c r="M328" s="101"/>
      <c r="N328" s="101"/>
      <c r="O328" s="101"/>
      <c r="P328" s="101"/>
      <c r="Q328" s="101"/>
      <c r="R328" s="101" t="e">
        <f t="shared" ref="R328:W328" si="349">SUBSTITUTE((SUBSTITUTE(AA328, " ", "")), ",", ".")  * 1</f>
        <v>#VALUE!</v>
      </c>
      <c r="S328" s="101" t="e">
        <f t="shared" si="349"/>
        <v>#VALUE!</v>
      </c>
      <c r="T328" s="101" t="e">
        <f t="shared" si="349"/>
        <v>#VALUE!</v>
      </c>
      <c r="U328" s="101" t="e">
        <f t="shared" si="349"/>
        <v>#VALUE!</v>
      </c>
      <c r="V328" s="101" t="e">
        <f t="shared" si="349"/>
        <v>#VALUE!</v>
      </c>
      <c r="W328" s="101" t="e">
        <f t="shared" si="349"/>
        <v>#VALUE!</v>
      </c>
      <c r="X328" s="69"/>
      <c r="Y328" s="65"/>
      <c r="Z328" s="65"/>
      <c r="AA328" s="66"/>
      <c r="AB328" s="66"/>
      <c r="AC328" s="66"/>
      <c r="AD328" s="66"/>
      <c r="AE328" s="66"/>
      <c r="AF328" s="66"/>
      <c r="AG328" s="67">
        <f>VLOOKUP(A328, АСВ!$A$2:$C$48, 2, FALSE)</f>
        <v>42059</v>
      </c>
      <c r="AH328" s="68">
        <f>VLOOKUP(A328, АСВ!$A$2:$C$48, 3, FALSE)</f>
        <v>69453</v>
      </c>
      <c r="AI328" s="66">
        <f t="shared" si="3"/>
        <v>0</v>
      </c>
    </row>
    <row r="329" spans="1:35">
      <c r="A329" s="99" t="s">
        <v>268</v>
      </c>
      <c r="B329" s="100">
        <v>43151</v>
      </c>
      <c r="C329" s="99"/>
      <c r="D329" s="104"/>
      <c r="E329" s="102"/>
      <c r="F329" s="104"/>
      <c r="G329" s="104"/>
      <c r="H329" s="101"/>
      <c r="I329" s="103"/>
      <c r="J329" s="105"/>
      <c r="K329" s="104"/>
      <c r="L329" s="117"/>
      <c r="M329" s="117"/>
      <c r="N329" s="101"/>
      <c r="O329" s="101"/>
      <c r="P329" s="101"/>
      <c r="Q329" s="101"/>
      <c r="R329" s="101"/>
      <c r="S329" s="101"/>
      <c r="T329" s="101"/>
      <c r="U329" s="101"/>
      <c r="V329" s="101"/>
      <c r="W329" s="101"/>
      <c r="X329" s="83"/>
      <c r="Y329" s="65"/>
      <c r="Z329" s="65"/>
      <c r="AA329" s="56"/>
      <c r="AB329" s="56"/>
      <c r="AC329" s="66"/>
      <c r="AD329" s="66"/>
      <c r="AE329" s="66"/>
      <c r="AF329" s="66"/>
      <c r="AG329" s="67">
        <f>VLOOKUP(A329, АСВ!$A$2:$C$48, 2, FALSE)</f>
        <v>42034</v>
      </c>
      <c r="AH329" s="67">
        <f>VLOOKUP(A329, АСВ!$A$2:$C$48, 3, FALSE)</f>
        <v>43335</v>
      </c>
      <c r="AI329" s="66">
        <f t="shared" si="3"/>
        <v>1</v>
      </c>
    </row>
    <row r="330" spans="1:35">
      <c r="A330" s="99" t="s">
        <v>268</v>
      </c>
      <c r="B330" s="100">
        <v>43035</v>
      </c>
      <c r="C330" s="99"/>
      <c r="D330" s="101"/>
      <c r="E330" s="102" t="e">
        <f t="shared" ref="E330:E415" si="350">SUM(R330:W330) + SUBSTITUTE((SUBSTITUTE(X330, " ", "")), ",", ".")</f>
        <v>#VALUE!</v>
      </c>
      <c r="F330" s="101"/>
      <c r="G330" s="101"/>
      <c r="H330" s="101"/>
      <c r="I330" s="103" t="e">
        <f t="shared" ref="I330:I334" si="351">SUBSTITUTE((SUBSTITUTE(J330, " ", "")), ",", ".") + SUBSTITUTE((SUBSTITUTE(Y330, " ", "")), ",", ".") + SUBSTITUTE((SUBSTITUTE(Z330, " ", "")), ",", ".")</f>
        <v>#VALUE!</v>
      </c>
      <c r="J330" s="105" t="e">
        <f t="shared" ref="J330:J437" si="352">SUBSTITUTE((SUBSTITUTE(O330, " ", "")), ",", ".") * 1 + SUBSTITUTE((SUBSTITUTE(P330, " ", "")), ",", ".") * 1 + SUBSTITUTE((SUBSTITUTE(Q330, " ", "")), ",", ".") * 1</f>
        <v>#VALUE!</v>
      </c>
      <c r="K330" s="101"/>
      <c r="L330" s="101"/>
      <c r="M330" s="101"/>
      <c r="N330" s="101"/>
      <c r="O330" s="101"/>
      <c r="P330" s="101"/>
      <c r="Q330" s="101"/>
      <c r="R330" s="101" t="e">
        <f t="shared" ref="R330:W330" si="353">SUBSTITUTE((SUBSTITUTE(AA330, " ", "")), ",", ".")  * 1</f>
        <v>#VALUE!</v>
      </c>
      <c r="S330" s="101" t="e">
        <f t="shared" si="353"/>
        <v>#VALUE!</v>
      </c>
      <c r="T330" s="101" t="e">
        <f t="shared" si="353"/>
        <v>#VALUE!</v>
      </c>
      <c r="U330" s="101" t="e">
        <f t="shared" si="353"/>
        <v>#VALUE!</v>
      </c>
      <c r="V330" s="101" t="e">
        <f t="shared" si="353"/>
        <v>#VALUE!</v>
      </c>
      <c r="W330" s="101" t="e">
        <f t="shared" si="353"/>
        <v>#VALUE!</v>
      </c>
      <c r="X330" s="69"/>
      <c r="Y330" s="65"/>
      <c r="Z330" s="65"/>
      <c r="AA330" s="66"/>
      <c r="AB330" s="66"/>
      <c r="AC330" s="66"/>
      <c r="AD330" s="66"/>
      <c r="AE330" s="66"/>
      <c r="AF330" s="66"/>
      <c r="AG330" s="67">
        <f>VLOOKUP(A330, АСВ!$A$2:$C$48, 2, FALSE)</f>
        <v>42034</v>
      </c>
      <c r="AH330" s="67">
        <f>VLOOKUP(A330, АСВ!$A$2:$C$48, 3, FALSE)</f>
        <v>43335</v>
      </c>
      <c r="AI330" s="66">
        <f t="shared" si="3"/>
        <v>1</v>
      </c>
    </row>
    <row r="331" spans="1:35">
      <c r="A331" s="99" t="s">
        <v>268</v>
      </c>
      <c r="B331" s="100">
        <v>42874</v>
      </c>
      <c r="C331" s="99"/>
      <c r="D331" s="101"/>
      <c r="E331" s="102" t="e">
        <f t="shared" si="350"/>
        <v>#VALUE!</v>
      </c>
      <c r="F331" s="101"/>
      <c r="G331" s="101"/>
      <c r="H331" s="101"/>
      <c r="I331" s="103" t="e">
        <f t="shared" si="351"/>
        <v>#VALUE!</v>
      </c>
      <c r="J331" s="105" t="e">
        <f t="shared" si="352"/>
        <v>#VALUE!</v>
      </c>
      <c r="K331" s="101"/>
      <c r="L331" s="101"/>
      <c r="M331" s="101"/>
      <c r="N331" s="101"/>
      <c r="O331" s="101"/>
      <c r="P331" s="101"/>
      <c r="Q331" s="101"/>
      <c r="R331" s="101" t="e">
        <f t="shared" ref="R331:W331" si="354">SUBSTITUTE((SUBSTITUTE(AA331, " ", "")), ",", ".")  * 1</f>
        <v>#VALUE!</v>
      </c>
      <c r="S331" s="101" t="e">
        <f t="shared" si="354"/>
        <v>#VALUE!</v>
      </c>
      <c r="T331" s="101" t="e">
        <f t="shared" si="354"/>
        <v>#VALUE!</v>
      </c>
      <c r="U331" s="101" t="e">
        <f t="shared" si="354"/>
        <v>#VALUE!</v>
      </c>
      <c r="V331" s="101" t="e">
        <f t="shared" si="354"/>
        <v>#VALUE!</v>
      </c>
      <c r="W331" s="101" t="e">
        <f t="shared" si="354"/>
        <v>#VALUE!</v>
      </c>
      <c r="X331" s="69"/>
      <c r="Y331" s="65"/>
      <c r="Z331" s="65"/>
      <c r="AA331" s="66"/>
      <c r="AB331" s="66"/>
      <c r="AC331" s="66"/>
      <c r="AD331" s="66"/>
      <c r="AE331" s="66"/>
      <c r="AF331" s="66"/>
      <c r="AG331" s="67">
        <f>VLOOKUP(A331, АСВ!$A$2:$C$48, 2, FALSE)</f>
        <v>42034</v>
      </c>
      <c r="AH331" s="67">
        <f>VLOOKUP(A331, АСВ!$A$2:$C$48, 3, FALSE)</f>
        <v>43335</v>
      </c>
      <c r="AI331" s="66">
        <f t="shared" si="3"/>
        <v>1</v>
      </c>
    </row>
    <row r="332" spans="1:35">
      <c r="A332" s="99" t="s">
        <v>268</v>
      </c>
      <c r="B332" s="100">
        <v>42510</v>
      </c>
      <c r="C332" s="99"/>
      <c r="D332" s="101"/>
      <c r="E332" s="102" t="e">
        <f t="shared" si="350"/>
        <v>#VALUE!</v>
      </c>
      <c r="F332" s="101"/>
      <c r="G332" s="101"/>
      <c r="H332" s="101"/>
      <c r="I332" s="103" t="e">
        <f t="shared" si="351"/>
        <v>#VALUE!</v>
      </c>
      <c r="J332" s="105" t="e">
        <f t="shared" si="352"/>
        <v>#VALUE!</v>
      </c>
      <c r="K332" s="101"/>
      <c r="L332" s="101"/>
      <c r="M332" s="101"/>
      <c r="N332" s="101"/>
      <c r="O332" s="101"/>
      <c r="P332" s="101"/>
      <c r="Q332" s="101"/>
      <c r="R332" s="101" t="e">
        <f t="shared" ref="R332:W332" si="355">SUBSTITUTE((SUBSTITUTE(AA332, " ", "")), ",", ".")  * 1</f>
        <v>#VALUE!</v>
      </c>
      <c r="S332" s="101" t="e">
        <f t="shared" si="355"/>
        <v>#VALUE!</v>
      </c>
      <c r="T332" s="101" t="e">
        <f t="shared" si="355"/>
        <v>#VALUE!</v>
      </c>
      <c r="U332" s="101" t="e">
        <f t="shared" si="355"/>
        <v>#VALUE!</v>
      </c>
      <c r="V332" s="101" t="e">
        <f t="shared" si="355"/>
        <v>#VALUE!</v>
      </c>
      <c r="W332" s="101" t="e">
        <f t="shared" si="355"/>
        <v>#VALUE!</v>
      </c>
      <c r="X332" s="69"/>
      <c r="Y332" s="65"/>
      <c r="Z332" s="65"/>
      <c r="AA332" s="66"/>
      <c r="AB332" s="66"/>
      <c r="AC332" s="66"/>
      <c r="AD332" s="66"/>
      <c r="AE332" s="66"/>
      <c r="AF332" s="66"/>
      <c r="AG332" s="67">
        <f>VLOOKUP(A332, АСВ!$A$2:$C$48, 2, FALSE)</f>
        <v>42034</v>
      </c>
      <c r="AH332" s="67">
        <f>VLOOKUP(A332, АСВ!$A$2:$C$48, 3, FALSE)</f>
        <v>43335</v>
      </c>
      <c r="AI332" s="66">
        <f t="shared" si="3"/>
        <v>1</v>
      </c>
    </row>
    <row r="333" spans="1:35">
      <c r="A333" s="99" t="s">
        <v>268</v>
      </c>
      <c r="B333" s="100">
        <v>42055</v>
      </c>
      <c r="C333" s="99"/>
      <c r="D333" s="101"/>
      <c r="E333" s="102" t="e">
        <f t="shared" si="350"/>
        <v>#VALUE!</v>
      </c>
      <c r="F333" s="101"/>
      <c r="G333" s="101"/>
      <c r="H333" s="101"/>
      <c r="I333" s="103" t="e">
        <f t="shared" si="351"/>
        <v>#VALUE!</v>
      </c>
      <c r="J333" s="105" t="e">
        <f t="shared" si="352"/>
        <v>#VALUE!</v>
      </c>
      <c r="K333" s="101"/>
      <c r="L333" s="101"/>
      <c r="M333" s="101"/>
      <c r="N333" s="101"/>
      <c r="O333" s="101"/>
      <c r="P333" s="101"/>
      <c r="Q333" s="101"/>
      <c r="R333" s="101" t="e">
        <f t="shared" ref="R333:W333" si="356">SUBSTITUTE((SUBSTITUTE(AA333, " ", "")), ",", ".")  * 1</f>
        <v>#VALUE!</v>
      </c>
      <c r="S333" s="101" t="e">
        <f t="shared" si="356"/>
        <v>#VALUE!</v>
      </c>
      <c r="T333" s="101" t="e">
        <f t="shared" si="356"/>
        <v>#VALUE!</v>
      </c>
      <c r="U333" s="101" t="e">
        <f t="shared" si="356"/>
        <v>#VALUE!</v>
      </c>
      <c r="V333" s="101" t="e">
        <f t="shared" si="356"/>
        <v>#VALUE!</v>
      </c>
      <c r="W333" s="101" t="e">
        <f t="shared" si="356"/>
        <v>#VALUE!</v>
      </c>
      <c r="X333" s="69"/>
      <c r="Y333" s="65"/>
      <c r="Z333" s="65"/>
      <c r="AA333" s="66"/>
      <c r="AB333" s="66"/>
      <c r="AC333" s="66"/>
      <c r="AD333" s="66"/>
      <c r="AE333" s="66"/>
      <c r="AF333" s="66"/>
      <c r="AG333" s="67">
        <f>VLOOKUP(A333, АСВ!$A$2:$C$48, 2, FALSE)</f>
        <v>42034</v>
      </c>
      <c r="AH333" s="67">
        <f>VLOOKUP(A333, АСВ!$A$2:$C$48, 3, FALSE)</f>
        <v>43335</v>
      </c>
      <c r="AI333" s="66">
        <f t="shared" si="3"/>
        <v>1</v>
      </c>
    </row>
    <row r="334" spans="1:35">
      <c r="A334" s="99" t="s">
        <v>209</v>
      </c>
      <c r="B334" s="100">
        <v>42626</v>
      </c>
      <c r="C334" s="99"/>
      <c r="D334" s="101"/>
      <c r="E334" s="60" t="e">
        <f t="shared" si="350"/>
        <v>#VALUE!</v>
      </c>
      <c r="F334" s="101"/>
      <c r="G334" s="101"/>
      <c r="H334" s="101"/>
      <c r="I334" s="103" t="e">
        <f t="shared" si="351"/>
        <v>#VALUE!</v>
      </c>
      <c r="J334" s="77" t="e">
        <f t="shared" si="352"/>
        <v>#VALUE!</v>
      </c>
      <c r="K334" s="101"/>
      <c r="L334" s="101"/>
      <c r="M334" s="101"/>
      <c r="N334" s="101"/>
      <c r="O334" s="101"/>
      <c r="P334" s="101"/>
      <c r="Q334" s="101"/>
      <c r="R334" s="62" t="e">
        <f t="shared" ref="R334:W334" si="357">SUBSTITUTE((SUBSTITUTE(AA334, " ", "")), ",", ".")  * 1</f>
        <v>#VALUE!</v>
      </c>
      <c r="S334" s="62" t="e">
        <f t="shared" si="357"/>
        <v>#VALUE!</v>
      </c>
      <c r="T334" s="62" t="e">
        <f t="shared" si="357"/>
        <v>#VALUE!</v>
      </c>
      <c r="U334" s="62" t="e">
        <f t="shared" si="357"/>
        <v>#VALUE!</v>
      </c>
      <c r="V334" s="62" t="e">
        <f t="shared" si="357"/>
        <v>#VALUE!</v>
      </c>
      <c r="W334" s="62" t="e">
        <f t="shared" si="357"/>
        <v>#VALUE!</v>
      </c>
      <c r="X334" s="69"/>
      <c r="Y334" s="65"/>
      <c r="Z334" s="65"/>
      <c r="AA334" s="66"/>
      <c r="AB334" s="66"/>
      <c r="AC334" s="66"/>
      <c r="AD334" s="66"/>
      <c r="AE334" s="66"/>
      <c r="AF334" s="66"/>
      <c r="AG334" s="67">
        <f>VLOOKUP(A334, АСВ!$A$2:$C$48, 2, FALSE)</f>
        <v>42005</v>
      </c>
      <c r="AH334" s="67">
        <f>VLOOKUP(A334, АСВ!$A$2:$C$48, 3, FALSE)</f>
        <v>42619</v>
      </c>
      <c r="AI334" s="66">
        <f t="shared" si="3"/>
        <v>0</v>
      </c>
    </row>
    <row r="335" spans="1:35">
      <c r="A335" s="36" t="s">
        <v>209</v>
      </c>
      <c r="B335" s="58">
        <v>42340</v>
      </c>
      <c r="C335" s="36"/>
      <c r="D335" s="75" t="s">
        <v>751</v>
      </c>
      <c r="E335" s="60" t="e">
        <f t="shared" si="350"/>
        <v>#VALUE!</v>
      </c>
      <c r="F335" s="75" t="s">
        <v>752</v>
      </c>
      <c r="G335" s="53">
        <v>0</v>
      </c>
      <c r="H335" s="75" t="s">
        <v>753</v>
      </c>
      <c r="I335" s="85" t="s">
        <v>754</v>
      </c>
      <c r="J335" s="77" t="e">
        <f t="shared" si="352"/>
        <v>#VALUE!</v>
      </c>
      <c r="K335" s="75" t="s">
        <v>755</v>
      </c>
      <c r="L335" s="75" t="s">
        <v>756</v>
      </c>
      <c r="M335" s="75" t="s">
        <v>757</v>
      </c>
      <c r="N335" s="75" t="s">
        <v>758</v>
      </c>
      <c r="O335" s="75" t="s">
        <v>759</v>
      </c>
      <c r="P335" s="62"/>
      <c r="Q335" s="62"/>
      <c r="R335" s="62">
        <f t="shared" ref="R335:W335" si="358">SUBSTITUTE((SUBSTITUTE(AA335, " ", "")), ",", ".")  * 1</f>
        <v>14279206</v>
      </c>
      <c r="S335" s="62" t="e">
        <f t="shared" si="358"/>
        <v>#VALUE!</v>
      </c>
      <c r="T335" s="62" t="e">
        <f t="shared" si="358"/>
        <v>#VALUE!</v>
      </c>
      <c r="U335" s="62" t="e">
        <f t="shared" si="358"/>
        <v>#VALUE!</v>
      </c>
      <c r="V335" s="62" t="e">
        <f t="shared" si="358"/>
        <v>#VALUE!</v>
      </c>
      <c r="W335" s="62" t="e">
        <f t="shared" si="358"/>
        <v>#VALUE!</v>
      </c>
      <c r="X335" s="69"/>
      <c r="Y335" s="88" t="s">
        <v>760</v>
      </c>
      <c r="Z335" s="65"/>
      <c r="AA335" s="82" t="s">
        <v>761</v>
      </c>
      <c r="AB335" s="66"/>
      <c r="AC335" s="66"/>
      <c r="AD335" s="66"/>
      <c r="AE335" s="66"/>
      <c r="AF335" s="66"/>
      <c r="AG335" s="67">
        <f>VLOOKUP(A335, АСВ!$A$2:$C$48, 2, FALSE)</f>
        <v>42005</v>
      </c>
      <c r="AH335" s="67">
        <f>VLOOKUP(A335, АСВ!$A$2:$C$48, 3, FALSE)</f>
        <v>42619</v>
      </c>
      <c r="AI335" s="66">
        <f t="shared" si="3"/>
        <v>1</v>
      </c>
    </row>
    <row r="336" spans="1:35">
      <c r="A336" s="99" t="s">
        <v>269</v>
      </c>
      <c r="B336" s="100">
        <v>41919</v>
      </c>
      <c r="C336" s="99"/>
      <c r="D336" s="101"/>
      <c r="E336" s="102" t="e">
        <f t="shared" si="350"/>
        <v>#VALUE!</v>
      </c>
      <c r="F336" s="101"/>
      <c r="G336" s="101"/>
      <c r="H336" s="101"/>
      <c r="I336" s="103" t="e">
        <f t="shared" ref="I336:I339" si="359">SUBSTITUTE((SUBSTITUTE(J336, " ", "")), ",", ".") + SUBSTITUTE((SUBSTITUTE(Y336, " ", "")), ",", ".") + SUBSTITUTE((SUBSTITUTE(Z336, " ", "")), ",", ".")</f>
        <v>#VALUE!</v>
      </c>
      <c r="J336" s="105" t="e">
        <f t="shared" si="352"/>
        <v>#VALUE!</v>
      </c>
      <c r="K336" s="101"/>
      <c r="L336" s="101"/>
      <c r="M336" s="101"/>
      <c r="N336" s="101"/>
      <c r="O336" s="101"/>
      <c r="P336" s="101"/>
      <c r="Q336" s="101"/>
      <c r="R336" s="101" t="e">
        <f t="shared" ref="R336:W336" si="360">SUBSTITUTE((SUBSTITUTE(AA336, " ", "")), ",", ".")  * 1</f>
        <v>#VALUE!</v>
      </c>
      <c r="S336" s="101" t="e">
        <f t="shared" si="360"/>
        <v>#VALUE!</v>
      </c>
      <c r="T336" s="101" t="e">
        <f t="shared" si="360"/>
        <v>#VALUE!</v>
      </c>
      <c r="U336" s="101" t="e">
        <f t="shared" si="360"/>
        <v>#VALUE!</v>
      </c>
      <c r="V336" s="101" t="e">
        <f t="shared" si="360"/>
        <v>#VALUE!</v>
      </c>
      <c r="W336" s="101" t="e">
        <f t="shared" si="360"/>
        <v>#VALUE!</v>
      </c>
      <c r="X336" s="69"/>
      <c r="Y336" s="65"/>
      <c r="Z336" s="65"/>
      <c r="AA336" s="66"/>
      <c r="AB336" s="66"/>
      <c r="AC336" s="66"/>
      <c r="AD336" s="66"/>
      <c r="AE336" s="66"/>
      <c r="AF336" s="66"/>
      <c r="AG336" s="66" t="e">
        <f>VLOOKUP(A336, АСВ!$A$2:$C$48, 2, FALSE)</f>
        <v>#N/A</v>
      </c>
      <c r="AH336" s="66" t="e">
        <f>VLOOKUP(A336, АСВ!$A$2:$C$48, 3, FALSE)</f>
        <v>#N/A</v>
      </c>
      <c r="AI336" s="66" t="e">
        <f t="shared" si="3"/>
        <v>#N/A</v>
      </c>
    </row>
    <row r="337" spans="1:35">
      <c r="A337" s="99" t="s">
        <v>269</v>
      </c>
      <c r="B337" s="100">
        <v>41463</v>
      </c>
      <c r="C337" s="99"/>
      <c r="D337" s="101"/>
      <c r="E337" s="102" t="e">
        <f t="shared" si="350"/>
        <v>#VALUE!</v>
      </c>
      <c r="F337" s="101"/>
      <c r="G337" s="101"/>
      <c r="H337" s="101"/>
      <c r="I337" s="103" t="e">
        <f t="shared" si="359"/>
        <v>#VALUE!</v>
      </c>
      <c r="J337" s="105" t="e">
        <f t="shared" si="352"/>
        <v>#VALUE!</v>
      </c>
      <c r="K337" s="101"/>
      <c r="L337" s="101"/>
      <c r="M337" s="101"/>
      <c r="N337" s="101"/>
      <c r="O337" s="101"/>
      <c r="P337" s="101"/>
      <c r="Q337" s="101"/>
      <c r="R337" s="101" t="e">
        <f t="shared" ref="R337:W337" si="361">SUBSTITUTE((SUBSTITUTE(AA337, " ", "")), ",", ".")  * 1</f>
        <v>#VALUE!</v>
      </c>
      <c r="S337" s="101" t="e">
        <f t="shared" si="361"/>
        <v>#VALUE!</v>
      </c>
      <c r="T337" s="101" t="e">
        <f t="shared" si="361"/>
        <v>#VALUE!</v>
      </c>
      <c r="U337" s="101" t="e">
        <f t="shared" si="361"/>
        <v>#VALUE!</v>
      </c>
      <c r="V337" s="101" t="e">
        <f t="shared" si="361"/>
        <v>#VALUE!</v>
      </c>
      <c r="W337" s="101" t="e">
        <f t="shared" si="361"/>
        <v>#VALUE!</v>
      </c>
      <c r="X337" s="69"/>
      <c r="Y337" s="65"/>
      <c r="Z337" s="65"/>
      <c r="AA337" s="66"/>
      <c r="AB337" s="66"/>
      <c r="AC337" s="66"/>
      <c r="AD337" s="66"/>
      <c r="AE337" s="66"/>
      <c r="AF337" s="66"/>
      <c r="AG337" s="66" t="e">
        <f>VLOOKUP(A337, АСВ!$A$2:$C$48, 2, FALSE)</f>
        <v>#N/A</v>
      </c>
      <c r="AH337" s="66" t="e">
        <f>VLOOKUP(A337, АСВ!$A$2:$C$48, 3, FALSE)</f>
        <v>#N/A</v>
      </c>
      <c r="AI337" s="66" t="e">
        <f t="shared" si="3"/>
        <v>#N/A</v>
      </c>
    </row>
    <row r="338" spans="1:35">
      <c r="A338" s="99" t="s">
        <v>269</v>
      </c>
      <c r="B338" s="100">
        <v>41069</v>
      </c>
      <c r="C338" s="99"/>
      <c r="D338" s="101"/>
      <c r="E338" s="102" t="e">
        <f t="shared" si="350"/>
        <v>#VALUE!</v>
      </c>
      <c r="F338" s="101"/>
      <c r="G338" s="101"/>
      <c r="H338" s="101"/>
      <c r="I338" s="103" t="e">
        <f t="shared" si="359"/>
        <v>#VALUE!</v>
      </c>
      <c r="J338" s="105" t="e">
        <f t="shared" si="352"/>
        <v>#VALUE!</v>
      </c>
      <c r="K338" s="101"/>
      <c r="L338" s="101"/>
      <c r="M338" s="101"/>
      <c r="N338" s="101"/>
      <c r="O338" s="101"/>
      <c r="P338" s="101"/>
      <c r="Q338" s="101"/>
      <c r="R338" s="101" t="e">
        <f t="shared" ref="R338:W338" si="362">SUBSTITUTE((SUBSTITUTE(AA338, " ", "")), ",", ".")  * 1</f>
        <v>#VALUE!</v>
      </c>
      <c r="S338" s="101" t="e">
        <f t="shared" si="362"/>
        <v>#VALUE!</v>
      </c>
      <c r="T338" s="101" t="e">
        <f t="shared" si="362"/>
        <v>#VALUE!</v>
      </c>
      <c r="U338" s="101" t="e">
        <f t="shared" si="362"/>
        <v>#VALUE!</v>
      </c>
      <c r="V338" s="101" t="e">
        <f t="shared" si="362"/>
        <v>#VALUE!</v>
      </c>
      <c r="W338" s="101" t="e">
        <f t="shared" si="362"/>
        <v>#VALUE!</v>
      </c>
      <c r="X338" s="69"/>
      <c r="Y338" s="65"/>
      <c r="Z338" s="65"/>
      <c r="AA338" s="66"/>
      <c r="AB338" s="66"/>
      <c r="AC338" s="66"/>
      <c r="AD338" s="66"/>
      <c r="AE338" s="66"/>
      <c r="AF338" s="66"/>
      <c r="AG338" s="66" t="e">
        <f>VLOOKUP(A338, АСВ!$A$2:$C$48, 2, FALSE)</f>
        <v>#N/A</v>
      </c>
      <c r="AH338" s="66" t="e">
        <f>VLOOKUP(A338, АСВ!$A$2:$C$48, 3, FALSE)</f>
        <v>#N/A</v>
      </c>
      <c r="AI338" s="66" t="e">
        <f t="shared" si="3"/>
        <v>#N/A</v>
      </c>
    </row>
    <row r="339" spans="1:35">
      <c r="A339" s="99" t="s">
        <v>269</v>
      </c>
      <c r="B339" s="100">
        <v>40843</v>
      </c>
      <c r="C339" s="99"/>
      <c r="D339" s="101"/>
      <c r="E339" s="102" t="e">
        <f t="shared" si="350"/>
        <v>#VALUE!</v>
      </c>
      <c r="F339" s="101"/>
      <c r="G339" s="101"/>
      <c r="H339" s="101"/>
      <c r="I339" s="103" t="e">
        <f t="shared" si="359"/>
        <v>#VALUE!</v>
      </c>
      <c r="J339" s="105" t="e">
        <f t="shared" si="352"/>
        <v>#VALUE!</v>
      </c>
      <c r="K339" s="101"/>
      <c r="L339" s="101"/>
      <c r="M339" s="101"/>
      <c r="N339" s="101"/>
      <c r="O339" s="101"/>
      <c r="P339" s="101"/>
      <c r="Q339" s="101"/>
      <c r="R339" s="101" t="e">
        <f t="shared" ref="R339:W339" si="363">SUBSTITUTE((SUBSTITUTE(AA339, " ", "")), ",", ".")  * 1</f>
        <v>#VALUE!</v>
      </c>
      <c r="S339" s="101" t="e">
        <f t="shared" si="363"/>
        <v>#VALUE!</v>
      </c>
      <c r="T339" s="101" t="e">
        <f t="shared" si="363"/>
        <v>#VALUE!</v>
      </c>
      <c r="U339" s="101" t="e">
        <f t="shared" si="363"/>
        <v>#VALUE!</v>
      </c>
      <c r="V339" s="101" t="e">
        <f t="shared" si="363"/>
        <v>#VALUE!</v>
      </c>
      <c r="W339" s="101" t="e">
        <f t="shared" si="363"/>
        <v>#VALUE!</v>
      </c>
      <c r="X339" s="69"/>
      <c r="Y339" s="65"/>
      <c r="Z339" s="65"/>
      <c r="AA339" s="66"/>
      <c r="AB339" s="66"/>
      <c r="AC339" s="66"/>
      <c r="AD339" s="66"/>
      <c r="AE339" s="66"/>
      <c r="AF339" s="66"/>
      <c r="AG339" s="66" t="e">
        <f>VLOOKUP(A339, АСВ!$A$2:$C$48, 2, FALSE)</f>
        <v>#N/A</v>
      </c>
      <c r="AH339" s="66" t="e">
        <f>VLOOKUP(A339, АСВ!$A$2:$C$48, 3, FALSE)</f>
        <v>#N/A</v>
      </c>
      <c r="AI339" s="66" t="e">
        <f t="shared" si="3"/>
        <v>#N/A</v>
      </c>
    </row>
    <row r="340" spans="1:35">
      <c r="A340" s="99" t="s">
        <v>269</v>
      </c>
      <c r="B340" s="100">
        <v>40834</v>
      </c>
      <c r="C340" s="99"/>
      <c r="D340" s="101"/>
      <c r="E340" s="102" t="e">
        <f t="shared" si="350"/>
        <v>#VALUE!</v>
      </c>
      <c r="F340" s="101"/>
      <c r="G340" s="101"/>
      <c r="H340" s="101"/>
      <c r="I340" s="101"/>
      <c r="J340" s="105" t="e">
        <f t="shared" si="352"/>
        <v>#VALUE!</v>
      </c>
      <c r="K340" s="101"/>
      <c r="L340" s="101"/>
      <c r="M340" s="101"/>
      <c r="N340" s="101"/>
      <c r="O340" s="101"/>
      <c r="P340" s="101"/>
      <c r="Q340" s="101"/>
      <c r="R340" s="101" t="e">
        <f t="shared" ref="R340:W340" si="364">SUBSTITUTE((SUBSTITUTE(AA340, " ", "")), ",", ".")  * 1</f>
        <v>#VALUE!</v>
      </c>
      <c r="S340" s="101" t="e">
        <f t="shared" si="364"/>
        <v>#VALUE!</v>
      </c>
      <c r="T340" s="101" t="e">
        <f t="shared" si="364"/>
        <v>#VALUE!</v>
      </c>
      <c r="U340" s="101" t="e">
        <f t="shared" si="364"/>
        <v>#VALUE!</v>
      </c>
      <c r="V340" s="101" t="e">
        <f t="shared" si="364"/>
        <v>#VALUE!</v>
      </c>
      <c r="W340" s="101" t="e">
        <f t="shared" si="364"/>
        <v>#VALUE!</v>
      </c>
      <c r="X340" s="69"/>
      <c r="Y340" s="65"/>
      <c r="Z340" s="65"/>
      <c r="AA340" s="66"/>
      <c r="AB340" s="66"/>
      <c r="AC340" s="66"/>
      <c r="AD340" s="66"/>
      <c r="AE340" s="66"/>
      <c r="AF340" s="66"/>
      <c r="AG340" s="66" t="e">
        <f>VLOOKUP(A340, АСВ!$A$2:$C$48, 2, FALSE)</f>
        <v>#N/A</v>
      </c>
      <c r="AH340" s="66" t="e">
        <f>VLOOKUP(A340, АСВ!$A$2:$C$48, 3, FALSE)</f>
        <v>#N/A</v>
      </c>
      <c r="AI340" s="66" t="e">
        <f t="shared" si="3"/>
        <v>#N/A</v>
      </c>
    </row>
    <row r="341" spans="1:35">
      <c r="A341" s="99" t="s">
        <v>269</v>
      </c>
      <c r="B341" s="100">
        <v>40652</v>
      </c>
      <c r="C341" s="99"/>
      <c r="D341" s="101"/>
      <c r="E341" s="102" t="e">
        <f t="shared" si="350"/>
        <v>#VALUE!</v>
      </c>
      <c r="F341" s="101"/>
      <c r="G341" s="101"/>
      <c r="H341" s="101"/>
      <c r="I341" s="101"/>
      <c r="J341" s="105" t="e">
        <f t="shared" si="352"/>
        <v>#VALUE!</v>
      </c>
      <c r="K341" s="101"/>
      <c r="L341" s="101"/>
      <c r="M341" s="101"/>
      <c r="N341" s="101"/>
      <c r="O341" s="101"/>
      <c r="P341" s="101"/>
      <c r="Q341" s="101"/>
      <c r="R341" s="101" t="e">
        <f t="shared" ref="R341:W341" si="365">SUBSTITUTE((SUBSTITUTE(AA341, " ", "")), ",", ".")  * 1</f>
        <v>#VALUE!</v>
      </c>
      <c r="S341" s="101" t="e">
        <f t="shared" si="365"/>
        <v>#VALUE!</v>
      </c>
      <c r="T341" s="101" t="e">
        <f t="shared" si="365"/>
        <v>#VALUE!</v>
      </c>
      <c r="U341" s="101" t="e">
        <f t="shared" si="365"/>
        <v>#VALUE!</v>
      </c>
      <c r="V341" s="101" t="e">
        <f t="shared" si="365"/>
        <v>#VALUE!</v>
      </c>
      <c r="W341" s="101" t="e">
        <f t="shared" si="365"/>
        <v>#VALUE!</v>
      </c>
      <c r="X341" s="69"/>
      <c r="Y341" s="65"/>
      <c r="Z341" s="65"/>
      <c r="AA341" s="66"/>
      <c r="AB341" s="66"/>
      <c r="AC341" s="66"/>
      <c r="AD341" s="66"/>
      <c r="AE341" s="66"/>
      <c r="AF341" s="66"/>
      <c r="AG341" s="66" t="e">
        <f>VLOOKUP(A341, АСВ!$A$2:$C$48, 2, FALSE)</f>
        <v>#N/A</v>
      </c>
      <c r="AH341" s="66" t="e">
        <f>VLOOKUP(A341, АСВ!$A$2:$C$48, 3, FALSE)</f>
        <v>#N/A</v>
      </c>
      <c r="AI341" s="66" t="e">
        <f t="shared" si="3"/>
        <v>#N/A</v>
      </c>
    </row>
    <row r="342" spans="1:35">
      <c r="A342" s="99" t="s">
        <v>270</v>
      </c>
      <c r="B342" s="100">
        <v>40204</v>
      </c>
      <c r="C342" s="99"/>
      <c r="D342" s="101"/>
      <c r="E342" s="102" t="e">
        <f t="shared" si="350"/>
        <v>#VALUE!</v>
      </c>
      <c r="F342" s="101"/>
      <c r="G342" s="101"/>
      <c r="H342" s="101"/>
      <c r="I342" s="101"/>
      <c r="J342" s="105" t="e">
        <f t="shared" si="352"/>
        <v>#VALUE!</v>
      </c>
      <c r="K342" s="101"/>
      <c r="L342" s="101"/>
      <c r="M342" s="101"/>
      <c r="N342" s="101"/>
      <c r="O342" s="101"/>
      <c r="P342" s="101"/>
      <c r="Q342" s="101"/>
      <c r="R342" s="101" t="e">
        <f t="shared" ref="R342:W342" si="366">SUBSTITUTE((SUBSTITUTE(AA342, " ", "")), ",", ".")  * 1</f>
        <v>#VALUE!</v>
      </c>
      <c r="S342" s="101" t="e">
        <f t="shared" si="366"/>
        <v>#VALUE!</v>
      </c>
      <c r="T342" s="101" t="e">
        <f t="shared" si="366"/>
        <v>#VALUE!</v>
      </c>
      <c r="U342" s="101" t="e">
        <f t="shared" si="366"/>
        <v>#VALUE!</v>
      </c>
      <c r="V342" s="101" t="e">
        <f t="shared" si="366"/>
        <v>#VALUE!</v>
      </c>
      <c r="W342" s="101" t="e">
        <f t="shared" si="366"/>
        <v>#VALUE!</v>
      </c>
      <c r="X342" s="69"/>
      <c r="Y342" s="65"/>
      <c r="Z342" s="65"/>
      <c r="AA342" s="66"/>
      <c r="AB342" s="66"/>
      <c r="AC342" s="66"/>
      <c r="AD342" s="66"/>
      <c r="AE342" s="66"/>
      <c r="AF342" s="66"/>
      <c r="AG342" s="67">
        <f>VLOOKUP(A342, АСВ!$A$2:$C$48, 2, FALSE)</f>
        <v>42496</v>
      </c>
      <c r="AH342" s="67">
        <f>VLOOKUP(A342, АСВ!$A$2:$C$48, 3, FALSE)</f>
        <v>44012</v>
      </c>
      <c r="AI342" s="66">
        <f t="shared" si="3"/>
        <v>0</v>
      </c>
    </row>
    <row r="343" spans="1:35">
      <c r="A343" s="99" t="s">
        <v>270</v>
      </c>
      <c r="B343" s="100">
        <v>39768</v>
      </c>
      <c r="C343" s="99"/>
      <c r="D343" s="101"/>
      <c r="E343" s="102" t="e">
        <f t="shared" si="350"/>
        <v>#VALUE!</v>
      </c>
      <c r="F343" s="101"/>
      <c r="G343" s="101"/>
      <c r="H343" s="101"/>
      <c r="I343" s="101"/>
      <c r="J343" s="105" t="e">
        <f t="shared" si="352"/>
        <v>#VALUE!</v>
      </c>
      <c r="K343" s="101"/>
      <c r="L343" s="101"/>
      <c r="M343" s="101"/>
      <c r="N343" s="101"/>
      <c r="O343" s="101"/>
      <c r="P343" s="101"/>
      <c r="Q343" s="101"/>
      <c r="R343" s="101" t="e">
        <f t="shared" ref="R343:W343" si="367">SUBSTITUTE((SUBSTITUTE(AA343, " ", "")), ",", ".")  * 1</f>
        <v>#VALUE!</v>
      </c>
      <c r="S343" s="101" t="e">
        <f t="shared" si="367"/>
        <v>#VALUE!</v>
      </c>
      <c r="T343" s="101" t="e">
        <f t="shared" si="367"/>
        <v>#VALUE!</v>
      </c>
      <c r="U343" s="101" t="e">
        <f t="shared" si="367"/>
        <v>#VALUE!</v>
      </c>
      <c r="V343" s="101" t="e">
        <f t="shared" si="367"/>
        <v>#VALUE!</v>
      </c>
      <c r="W343" s="101" t="e">
        <f t="shared" si="367"/>
        <v>#VALUE!</v>
      </c>
      <c r="X343" s="69"/>
      <c r="Y343" s="65"/>
      <c r="Z343" s="65"/>
      <c r="AA343" s="66"/>
      <c r="AB343" s="66"/>
      <c r="AC343" s="66"/>
      <c r="AD343" s="66"/>
      <c r="AE343" s="66"/>
      <c r="AF343" s="66"/>
      <c r="AG343" s="67">
        <f>VLOOKUP(A343, АСВ!$A$2:$C$48, 2, FALSE)</f>
        <v>42496</v>
      </c>
      <c r="AH343" s="67">
        <f>VLOOKUP(A343, АСВ!$A$2:$C$48, 3, FALSE)</f>
        <v>44012</v>
      </c>
      <c r="AI343" s="66">
        <f t="shared" si="3"/>
        <v>0</v>
      </c>
    </row>
    <row r="344" spans="1:35">
      <c r="A344" s="99" t="s">
        <v>271</v>
      </c>
      <c r="B344" s="100">
        <v>40204</v>
      </c>
      <c r="C344" s="99"/>
      <c r="D344" s="101"/>
      <c r="E344" s="102" t="e">
        <f t="shared" si="350"/>
        <v>#VALUE!</v>
      </c>
      <c r="F344" s="101"/>
      <c r="G344" s="101"/>
      <c r="H344" s="101"/>
      <c r="I344" s="101"/>
      <c r="J344" s="105" t="e">
        <f t="shared" si="352"/>
        <v>#VALUE!</v>
      </c>
      <c r="K344" s="101"/>
      <c r="L344" s="101"/>
      <c r="M344" s="101"/>
      <c r="N344" s="101"/>
      <c r="O344" s="101"/>
      <c r="P344" s="101"/>
      <c r="Q344" s="101"/>
      <c r="R344" s="101" t="e">
        <f t="shared" ref="R344:W344" si="368">SUBSTITUTE((SUBSTITUTE(AA344, " ", "")), ",", ".")  * 1</f>
        <v>#VALUE!</v>
      </c>
      <c r="S344" s="101" t="e">
        <f t="shared" si="368"/>
        <v>#VALUE!</v>
      </c>
      <c r="T344" s="101" t="e">
        <f t="shared" si="368"/>
        <v>#VALUE!</v>
      </c>
      <c r="U344" s="101" t="e">
        <f t="shared" si="368"/>
        <v>#VALUE!</v>
      </c>
      <c r="V344" s="101" t="e">
        <f t="shared" si="368"/>
        <v>#VALUE!</v>
      </c>
      <c r="W344" s="101" t="e">
        <f t="shared" si="368"/>
        <v>#VALUE!</v>
      </c>
      <c r="X344" s="69"/>
      <c r="Y344" s="65"/>
      <c r="Z344" s="65"/>
      <c r="AA344" s="66"/>
      <c r="AB344" s="66"/>
      <c r="AC344" s="66"/>
      <c r="AD344" s="66"/>
      <c r="AE344" s="66"/>
      <c r="AF344" s="66"/>
      <c r="AG344" s="66" t="e">
        <f>VLOOKUP(A344, АСВ!$A$2:$C$48, 2, FALSE)</f>
        <v>#N/A</v>
      </c>
      <c r="AH344" s="66" t="e">
        <f>VLOOKUP(A344, АСВ!$A$2:$C$48, 3, FALSE)</f>
        <v>#N/A</v>
      </c>
      <c r="AI344" s="66" t="e">
        <f t="shared" si="3"/>
        <v>#N/A</v>
      </c>
    </row>
    <row r="345" spans="1:35">
      <c r="A345" s="99" t="s">
        <v>271</v>
      </c>
      <c r="B345" s="100">
        <v>39768</v>
      </c>
      <c r="C345" s="99"/>
      <c r="D345" s="101"/>
      <c r="E345" s="102" t="e">
        <f t="shared" si="350"/>
        <v>#VALUE!</v>
      </c>
      <c r="F345" s="101"/>
      <c r="G345" s="101"/>
      <c r="H345" s="101"/>
      <c r="I345" s="101"/>
      <c r="J345" s="105" t="e">
        <f t="shared" si="352"/>
        <v>#VALUE!</v>
      </c>
      <c r="K345" s="101"/>
      <c r="L345" s="101"/>
      <c r="M345" s="101"/>
      <c r="N345" s="101"/>
      <c r="O345" s="101"/>
      <c r="P345" s="101"/>
      <c r="Q345" s="101"/>
      <c r="R345" s="101" t="e">
        <f t="shared" ref="R345:W345" si="369">SUBSTITUTE((SUBSTITUTE(AA345, " ", "")), ",", ".")  * 1</f>
        <v>#VALUE!</v>
      </c>
      <c r="S345" s="101" t="e">
        <f t="shared" si="369"/>
        <v>#VALUE!</v>
      </c>
      <c r="T345" s="101" t="e">
        <f t="shared" si="369"/>
        <v>#VALUE!</v>
      </c>
      <c r="U345" s="101" t="e">
        <f t="shared" si="369"/>
        <v>#VALUE!</v>
      </c>
      <c r="V345" s="101" t="e">
        <f t="shared" si="369"/>
        <v>#VALUE!</v>
      </c>
      <c r="W345" s="101" t="e">
        <f t="shared" si="369"/>
        <v>#VALUE!</v>
      </c>
      <c r="X345" s="69"/>
      <c r="Y345" s="65"/>
      <c r="Z345" s="65"/>
      <c r="AA345" s="66"/>
      <c r="AB345" s="66"/>
      <c r="AC345" s="66"/>
      <c r="AD345" s="66"/>
      <c r="AE345" s="66"/>
      <c r="AF345" s="66"/>
      <c r="AG345" s="66" t="e">
        <f>VLOOKUP(A345, АСВ!$A$2:$C$48, 2, FALSE)</f>
        <v>#N/A</v>
      </c>
      <c r="AH345" s="66" t="e">
        <f>VLOOKUP(A345, АСВ!$A$2:$C$48, 3, FALSE)</f>
        <v>#N/A</v>
      </c>
      <c r="AI345" s="66" t="e">
        <f t="shared" si="3"/>
        <v>#N/A</v>
      </c>
    </row>
    <row r="346" spans="1:35">
      <c r="A346" s="99" t="s">
        <v>272</v>
      </c>
      <c r="B346" s="100">
        <v>42124</v>
      </c>
      <c r="C346" s="99"/>
      <c r="D346" s="101"/>
      <c r="E346" s="102" t="e">
        <f t="shared" si="350"/>
        <v>#VALUE!</v>
      </c>
      <c r="F346" s="101"/>
      <c r="G346" s="101"/>
      <c r="H346" s="101"/>
      <c r="I346" s="101"/>
      <c r="J346" s="105" t="e">
        <f t="shared" si="352"/>
        <v>#VALUE!</v>
      </c>
      <c r="K346" s="101"/>
      <c r="L346" s="101"/>
      <c r="M346" s="101"/>
      <c r="N346" s="101"/>
      <c r="O346" s="101"/>
      <c r="P346" s="101"/>
      <c r="Q346" s="101"/>
      <c r="R346" s="101" t="e">
        <f t="shared" ref="R346:W346" si="370">SUBSTITUTE((SUBSTITUTE(AA346, " ", "")), ",", ".")  * 1</f>
        <v>#VALUE!</v>
      </c>
      <c r="S346" s="101" t="e">
        <f t="shared" si="370"/>
        <v>#VALUE!</v>
      </c>
      <c r="T346" s="101" t="e">
        <f t="shared" si="370"/>
        <v>#VALUE!</v>
      </c>
      <c r="U346" s="101" t="e">
        <f t="shared" si="370"/>
        <v>#VALUE!</v>
      </c>
      <c r="V346" s="101" t="e">
        <f t="shared" si="370"/>
        <v>#VALUE!</v>
      </c>
      <c r="W346" s="101" t="e">
        <f t="shared" si="370"/>
        <v>#VALUE!</v>
      </c>
      <c r="X346" s="69"/>
      <c r="Y346" s="65"/>
      <c r="Z346" s="65"/>
      <c r="AA346" s="66"/>
      <c r="AB346" s="66"/>
      <c r="AC346" s="66"/>
      <c r="AD346" s="66"/>
      <c r="AE346" s="66"/>
      <c r="AF346" s="66"/>
      <c r="AG346" s="66" t="e">
        <f>VLOOKUP(A346, АСВ!$A$2:$C$48, 2, FALSE)</f>
        <v>#N/A</v>
      </c>
      <c r="AH346" s="66" t="e">
        <f>VLOOKUP(A346, АСВ!$A$2:$C$48, 3, FALSE)</f>
        <v>#N/A</v>
      </c>
      <c r="AI346" s="66" t="e">
        <f t="shared" si="3"/>
        <v>#N/A</v>
      </c>
    </row>
    <row r="347" spans="1:35">
      <c r="A347" s="99" t="s">
        <v>272</v>
      </c>
      <c r="B347" s="100">
        <v>42124</v>
      </c>
      <c r="C347" s="99"/>
      <c r="D347" s="101"/>
      <c r="E347" s="102" t="e">
        <f t="shared" si="350"/>
        <v>#VALUE!</v>
      </c>
      <c r="F347" s="101"/>
      <c r="G347" s="101"/>
      <c r="H347" s="101"/>
      <c r="I347" s="101"/>
      <c r="J347" s="105" t="e">
        <f t="shared" si="352"/>
        <v>#VALUE!</v>
      </c>
      <c r="K347" s="101"/>
      <c r="L347" s="101"/>
      <c r="M347" s="101"/>
      <c r="N347" s="101"/>
      <c r="O347" s="101"/>
      <c r="P347" s="101"/>
      <c r="Q347" s="101"/>
      <c r="R347" s="101" t="e">
        <f t="shared" ref="R347:W347" si="371">SUBSTITUTE((SUBSTITUTE(AA347, " ", "")), ",", ".")  * 1</f>
        <v>#VALUE!</v>
      </c>
      <c r="S347" s="101" t="e">
        <f t="shared" si="371"/>
        <v>#VALUE!</v>
      </c>
      <c r="T347" s="101" t="e">
        <f t="shared" si="371"/>
        <v>#VALUE!</v>
      </c>
      <c r="U347" s="101" t="e">
        <f t="shared" si="371"/>
        <v>#VALUE!</v>
      </c>
      <c r="V347" s="101" t="e">
        <f t="shared" si="371"/>
        <v>#VALUE!</v>
      </c>
      <c r="W347" s="101" t="e">
        <f t="shared" si="371"/>
        <v>#VALUE!</v>
      </c>
      <c r="X347" s="69"/>
      <c r="Y347" s="65"/>
      <c r="Z347" s="65"/>
      <c r="AA347" s="66"/>
      <c r="AB347" s="66"/>
      <c r="AC347" s="66"/>
      <c r="AD347" s="66"/>
      <c r="AE347" s="66"/>
      <c r="AF347" s="66"/>
      <c r="AG347" s="66" t="e">
        <f>VLOOKUP(A347, АСВ!$A$2:$C$48, 2, FALSE)</f>
        <v>#N/A</v>
      </c>
      <c r="AH347" s="66" t="e">
        <f>VLOOKUP(A347, АСВ!$A$2:$C$48, 3, FALSE)</f>
        <v>#N/A</v>
      </c>
      <c r="AI347" s="66" t="e">
        <f t="shared" si="3"/>
        <v>#N/A</v>
      </c>
    </row>
    <row r="348" spans="1:35">
      <c r="A348" s="99" t="s">
        <v>272</v>
      </c>
      <c r="B348" s="100">
        <v>41789</v>
      </c>
      <c r="C348" s="99"/>
      <c r="D348" s="101"/>
      <c r="E348" s="102" t="e">
        <f t="shared" si="350"/>
        <v>#VALUE!</v>
      </c>
      <c r="F348" s="101"/>
      <c r="G348" s="101"/>
      <c r="H348" s="101"/>
      <c r="I348" s="101"/>
      <c r="J348" s="105" t="e">
        <f t="shared" si="352"/>
        <v>#VALUE!</v>
      </c>
      <c r="K348" s="101"/>
      <c r="L348" s="101"/>
      <c r="M348" s="101"/>
      <c r="N348" s="101"/>
      <c r="O348" s="101"/>
      <c r="P348" s="101"/>
      <c r="Q348" s="101"/>
      <c r="R348" s="101" t="e">
        <f t="shared" ref="R348:W348" si="372">SUBSTITUTE((SUBSTITUTE(AA348, " ", "")), ",", ".")  * 1</f>
        <v>#VALUE!</v>
      </c>
      <c r="S348" s="101" t="e">
        <f t="shared" si="372"/>
        <v>#VALUE!</v>
      </c>
      <c r="T348" s="101" t="e">
        <f t="shared" si="372"/>
        <v>#VALUE!</v>
      </c>
      <c r="U348" s="101" t="e">
        <f t="shared" si="372"/>
        <v>#VALUE!</v>
      </c>
      <c r="V348" s="101" t="e">
        <f t="shared" si="372"/>
        <v>#VALUE!</v>
      </c>
      <c r="W348" s="101" t="e">
        <f t="shared" si="372"/>
        <v>#VALUE!</v>
      </c>
      <c r="X348" s="69"/>
      <c r="Y348" s="65"/>
      <c r="Z348" s="65"/>
      <c r="AA348" s="66"/>
      <c r="AB348" s="66"/>
      <c r="AC348" s="66"/>
      <c r="AD348" s="66"/>
      <c r="AE348" s="66"/>
      <c r="AF348" s="66"/>
      <c r="AG348" s="66" t="e">
        <f>VLOOKUP(A348, АСВ!$A$2:$C$48, 2, FALSE)</f>
        <v>#N/A</v>
      </c>
      <c r="AH348" s="66" t="e">
        <f>VLOOKUP(A348, АСВ!$A$2:$C$48, 3, FALSE)</f>
        <v>#N/A</v>
      </c>
      <c r="AI348" s="66" t="e">
        <f t="shared" si="3"/>
        <v>#N/A</v>
      </c>
    </row>
    <row r="349" spans="1:35">
      <c r="A349" s="99" t="s">
        <v>272</v>
      </c>
      <c r="B349" s="100">
        <v>41305</v>
      </c>
      <c r="C349" s="99"/>
      <c r="D349" s="101"/>
      <c r="E349" s="102" t="e">
        <f t="shared" si="350"/>
        <v>#VALUE!</v>
      </c>
      <c r="F349" s="101"/>
      <c r="G349" s="101"/>
      <c r="H349" s="101"/>
      <c r="I349" s="101"/>
      <c r="J349" s="105" t="e">
        <f t="shared" si="352"/>
        <v>#VALUE!</v>
      </c>
      <c r="K349" s="101"/>
      <c r="L349" s="101"/>
      <c r="M349" s="101"/>
      <c r="N349" s="101"/>
      <c r="O349" s="101"/>
      <c r="P349" s="101"/>
      <c r="Q349" s="101"/>
      <c r="R349" s="101" t="e">
        <f t="shared" ref="R349:W349" si="373">SUBSTITUTE((SUBSTITUTE(AA349, " ", "")), ",", ".")  * 1</f>
        <v>#VALUE!</v>
      </c>
      <c r="S349" s="101" t="e">
        <f t="shared" si="373"/>
        <v>#VALUE!</v>
      </c>
      <c r="T349" s="101" t="e">
        <f t="shared" si="373"/>
        <v>#VALUE!</v>
      </c>
      <c r="U349" s="101" t="e">
        <f t="shared" si="373"/>
        <v>#VALUE!</v>
      </c>
      <c r="V349" s="101" t="e">
        <f t="shared" si="373"/>
        <v>#VALUE!</v>
      </c>
      <c r="W349" s="101" t="e">
        <f t="shared" si="373"/>
        <v>#VALUE!</v>
      </c>
      <c r="X349" s="69"/>
      <c r="Y349" s="65"/>
      <c r="Z349" s="65"/>
      <c r="AA349" s="66"/>
      <c r="AB349" s="66"/>
      <c r="AC349" s="66"/>
      <c r="AD349" s="66"/>
      <c r="AE349" s="66"/>
      <c r="AF349" s="66"/>
      <c r="AG349" s="66" t="e">
        <f>VLOOKUP(A349, АСВ!$A$2:$C$48, 2, FALSE)</f>
        <v>#N/A</v>
      </c>
      <c r="AH349" s="66" t="e">
        <f>VLOOKUP(A349, АСВ!$A$2:$C$48, 3, FALSE)</f>
        <v>#N/A</v>
      </c>
      <c r="AI349" s="66" t="e">
        <f t="shared" si="3"/>
        <v>#N/A</v>
      </c>
    </row>
    <row r="350" spans="1:35">
      <c r="A350" s="99" t="s">
        <v>272</v>
      </c>
      <c r="B350" s="100">
        <v>40903</v>
      </c>
      <c r="C350" s="99"/>
      <c r="D350" s="101"/>
      <c r="E350" s="102" t="e">
        <f t="shared" si="350"/>
        <v>#VALUE!</v>
      </c>
      <c r="F350" s="101"/>
      <c r="G350" s="101"/>
      <c r="H350" s="101"/>
      <c r="I350" s="101"/>
      <c r="J350" s="105" t="e">
        <f t="shared" si="352"/>
        <v>#VALUE!</v>
      </c>
      <c r="K350" s="101"/>
      <c r="L350" s="101"/>
      <c r="M350" s="101"/>
      <c r="N350" s="101"/>
      <c r="O350" s="101"/>
      <c r="P350" s="101"/>
      <c r="Q350" s="101"/>
      <c r="R350" s="101" t="e">
        <f t="shared" ref="R350:W350" si="374">SUBSTITUTE((SUBSTITUTE(AA350, " ", "")), ",", ".")  * 1</f>
        <v>#VALUE!</v>
      </c>
      <c r="S350" s="101" t="e">
        <f t="shared" si="374"/>
        <v>#VALUE!</v>
      </c>
      <c r="T350" s="101" t="e">
        <f t="shared" si="374"/>
        <v>#VALUE!</v>
      </c>
      <c r="U350" s="101" t="e">
        <f t="shared" si="374"/>
        <v>#VALUE!</v>
      </c>
      <c r="V350" s="101" t="e">
        <f t="shared" si="374"/>
        <v>#VALUE!</v>
      </c>
      <c r="W350" s="101" t="e">
        <f t="shared" si="374"/>
        <v>#VALUE!</v>
      </c>
      <c r="X350" s="69"/>
      <c r="Y350" s="65"/>
      <c r="Z350" s="65"/>
      <c r="AA350" s="66"/>
      <c r="AB350" s="66"/>
      <c r="AC350" s="66"/>
      <c r="AD350" s="66"/>
      <c r="AE350" s="66"/>
      <c r="AF350" s="66"/>
      <c r="AG350" s="66" t="e">
        <f>VLOOKUP(A350, АСВ!$A$2:$C$48, 2, FALSE)</f>
        <v>#N/A</v>
      </c>
      <c r="AH350" s="66" t="e">
        <f>VLOOKUP(A350, АСВ!$A$2:$C$48, 3, FALSE)</f>
        <v>#N/A</v>
      </c>
      <c r="AI350" s="66" t="e">
        <f t="shared" si="3"/>
        <v>#N/A</v>
      </c>
    </row>
    <row r="351" spans="1:35">
      <c r="A351" s="99" t="s">
        <v>273</v>
      </c>
      <c r="B351" s="100">
        <v>40042</v>
      </c>
      <c r="C351" s="99"/>
      <c r="D351" s="101"/>
      <c r="E351" s="102" t="e">
        <f t="shared" si="350"/>
        <v>#VALUE!</v>
      </c>
      <c r="F351" s="101"/>
      <c r="G351" s="101"/>
      <c r="H351" s="101"/>
      <c r="I351" s="101"/>
      <c r="J351" s="105" t="e">
        <f t="shared" si="352"/>
        <v>#VALUE!</v>
      </c>
      <c r="K351" s="101"/>
      <c r="L351" s="101"/>
      <c r="M351" s="101"/>
      <c r="N351" s="101"/>
      <c r="O351" s="101"/>
      <c r="P351" s="101"/>
      <c r="Q351" s="101"/>
      <c r="R351" s="101" t="e">
        <f t="shared" ref="R351:W351" si="375">SUBSTITUTE((SUBSTITUTE(AA351, " ", "")), ",", ".")  * 1</f>
        <v>#VALUE!</v>
      </c>
      <c r="S351" s="101" t="e">
        <f t="shared" si="375"/>
        <v>#VALUE!</v>
      </c>
      <c r="T351" s="101" t="e">
        <f t="shared" si="375"/>
        <v>#VALUE!</v>
      </c>
      <c r="U351" s="101" t="e">
        <f t="shared" si="375"/>
        <v>#VALUE!</v>
      </c>
      <c r="V351" s="101" t="e">
        <f t="shared" si="375"/>
        <v>#VALUE!</v>
      </c>
      <c r="W351" s="101" t="e">
        <f t="shared" si="375"/>
        <v>#VALUE!</v>
      </c>
      <c r="X351" s="69"/>
      <c r="Y351" s="65"/>
      <c r="Z351" s="65"/>
      <c r="AA351" s="66"/>
      <c r="AB351" s="66"/>
      <c r="AC351" s="66"/>
      <c r="AD351" s="66"/>
      <c r="AE351" s="66"/>
      <c r="AF351" s="66"/>
      <c r="AG351" s="66" t="e">
        <f>VLOOKUP(A351, АСВ!$A$2:$C$48, 2, FALSE)</f>
        <v>#N/A</v>
      </c>
      <c r="AH351" s="66" t="e">
        <f>VLOOKUP(A351, АСВ!$A$2:$C$48, 3, FALSE)</f>
        <v>#N/A</v>
      </c>
      <c r="AI351" s="66" t="e">
        <f t="shared" si="3"/>
        <v>#N/A</v>
      </c>
    </row>
    <row r="352" spans="1:35">
      <c r="A352" s="99" t="s">
        <v>273</v>
      </c>
      <c r="B352" s="100">
        <v>39768</v>
      </c>
      <c r="C352" s="99"/>
      <c r="D352" s="101"/>
      <c r="E352" s="102" t="e">
        <f t="shared" si="350"/>
        <v>#VALUE!</v>
      </c>
      <c r="F352" s="101"/>
      <c r="G352" s="101"/>
      <c r="H352" s="101"/>
      <c r="I352" s="101"/>
      <c r="J352" s="105" t="e">
        <f t="shared" si="352"/>
        <v>#VALUE!</v>
      </c>
      <c r="K352" s="101"/>
      <c r="L352" s="101"/>
      <c r="M352" s="101"/>
      <c r="N352" s="101"/>
      <c r="O352" s="101"/>
      <c r="P352" s="101"/>
      <c r="Q352" s="101"/>
      <c r="R352" s="101" t="e">
        <f t="shared" ref="R352:W352" si="376">SUBSTITUTE((SUBSTITUTE(AA352, " ", "")), ",", ".")  * 1</f>
        <v>#VALUE!</v>
      </c>
      <c r="S352" s="101" t="e">
        <f t="shared" si="376"/>
        <v>#VALUE!</v>
      </c>
      <c r="T352" s="101" t="e">
        <f t="shared" si="376"/>
        <v>#VALUE!</v>
      </c>
      <c r="U352" s="101" t="e">
        <f t="shared" si="376"/>
        <v>#VALUE!</v>
      </c>
      <c r="V352" s="101" t="e">
        <f t="shared" si="376"/>
        <v>#VALUE!</v>
      </c>
      <c r="W352" s="101" t="e">
        <f t="shared" si="376"/>
        <v>#VALUE!</v>
      </c>
      <c r="X352" s="69"/>
      <c r="Y352" s="65"/>
      <c r="Z352" s="65"/>
      <c r="AA352" s="66"/>
      <c r="AB352" s="66"/>
      <c r="AC352" s="66"/>
      <c r="AD352" s="66"/>
      <c r="AE352" s="66"/>
      <c r="AF352" s="66"/>
      <c r="AG352" s="66" t="e">
        <f>VLOOKUP(A352, АСВ!$A$2:$C$48, 2, FALSE)</f>
        <v>#N/A</v>
      </c>
      <c r="AH352" s="66" t="e">
        <f>VLOOKUP(A352, АСВ!$A$2:$C$48, 3, FALSE)</f>
        <v>#N/A</v>
      </c>
      <c r="AI352" s="66" t="e">
        <f t="shared" si="3"/>
        <v>#N/A</v>
      </c>
    </row>
    <row r="353" spans="1:35">
      <c r="A353" s="99" t="s">
        <v>274</v>
      </c>
      <c r="B353" s="100">
        <v>40767</v>
      </c>
      <c r="C353" s="99"/>
      <c r="D353" s="101"/>
      <c r="E353" s="102" t="e">
        <f t="shared" si="350"/>
        <v>#VALUE!</v>
      </c>
      <c r="F353" s="101"/>
      <c r="G353" s="101"/>
      <c r="H353" s="101"/>
      <c r="I353" s="101"/>
      <c r="J353" s="105" t="e">
        <f t="shared" si="352"/>
        <v>#VALUE!</v>
      </c>
      <c r="K353" s="101"/>
      <c r="L353" s="101"/>
      <c r="M353" s="101"/>
      <c r="N353" s="101"/>
      <c r="O353" s="101"/>
      <c r="P353" s="101"/>
      <c r="Q353" s="101"/>
      <c r="R353" s="101" t="e">
        <f t="shared" ref="R353:W353" si="377">SUBSTITUTE((SUBSTITUTE(AA353, " ", "")), ",", ".")  * 1</f>
        <v>#VALUE!</v>
      </c>
      <c r="S353" s="101" t="e">
        <f t="shared" si="377"/>
        <v>#VALUE!</v>
      </c>
      <c r="T353" s="101" t="e">
        <f t="shared" si="377"/>
        <v>#VALUE!</v>
      </c>
      <c r="U353" s="101" t="e">
        <f t="shared" si="377"/>
        <v>#VALUE!</v>
      </c>
      <c r="V353" s="101" t="e">
        <f t="shared" si="377"/>
        <v>#VALUE!</v>
      </c>
      <c r="W353" s="101" t="e">
        <f t="shared" si="377"/>
        <v>#VALUE!</v>
      </c>
      <c r="X353" s="69"/>
      <c r="Y353" s="65"/>
      <c r="Z353" s="65"/>
      <c r="AA353" s="66"/>
      <c r="AB353" s="66"/>
      <c r="AC353" s="66"/>
      <c r="AD353" s="66"/>
      <c r="AE353" s="66"/>
      <c r="AF353" s="66"/>
      <c r="AG353" s="66" t="e">
        <f>VLOOKUP(A353, АСВ!$A$2:$C$48, 2, FALSE)</f>
        <v>#N/A</v>
      </c>
      <c r="AH353" s="66" t="e">
        <f>VLOOKUP(A353, АСВ!$A$2:$C$48, 3, FALSE)</f>
        <v>#N/A</v>
      </c>
      <c r="AI353" s="66" t="e">
        <f t="shared" si="3"/>
        <v>#N/A</v>
      </c>
    </row>
    <row r="354" spans="1:35">
      <c r="A354" s="99" t="s">
        <v>274</v>
      </c>
      <c r="B354" s="100">
        <v>40282</v>
      </c>
      <c r="C354" s="99"/>
      <c r="D354" s="101"/>
      <c r="E354" s="102" t="e">
        <f t="shared" si="350"/>
        <v>#VALUE!</v>
      </c>
      <c r="F354" s="101"/>
      <c r="G354" s="101"/>
      <c r="H354" s="101"/>
      <c r="I354" s="101"/>
      <c r="J354" s="105" t="e">
        <f t="shared" si="352"/>
        <v>#VALUE!</v>
      </c>
      <c r="K354" s="101"/>
      <c r="L354" s="101"/>
      <c r="M354" s="101"/>
      <c r="N354" s="101"/>
      <c r="O354" s="101"/>
      <c r="P354" s="101"/>
      <c r="Q354" s="101"/>
      <c r="R354" s="101" t="e">
        <f t="shared" ref="R354:W354" si="378">SUBSTITUTE((SUBSTITUTE(AA354, " ", "")), ",", ".")  * 1</f>
        <v>#VALUE!</v>
      </c>
      <c r="S354" s="101" t="e">
        <f t="shared" si="378"/>
        <v>#VALUE!</v>
      </c>
      <c r="T354" s="101" t="e">
        <f t="shared" si="378"/>
        <v>#VALUE!</v>
      </c>
      <c r="U354" s="101" t="e">
        <f t="shared" si="378"/>
        <v>#VALUE!</v>
      </c>
      <c r="V354" s="101" t="e">
        <f t="shared" si="378"/>
        <v>#VALUE!</v>
      </c>
      <c r="W354" s="101" t="e">
        <f t="shared" si="378"/>
        <v>#VALUE!</v>
      </c>
      <c r="X354" s="69"/>
      <c r="Y354" s="65"/>
      <c r="Z354" s="65"/>
      <c r="AA354" s="66"/>
      <c r="AB354" s="66"/>
      <c r="AC354" s="66"/>
      <c r="AD354" s="66"/>
      <c r="AE354" s="66"/>
      <c r="AF354" s="66"/>
      <c r="AG354" s="66" t="e">
        <f>VLOOKUP(A354, АСВ!$A$2:$C$48, 2, FALSE)</f>
        <v>#N/A</v>
      </c>
      <c r="AH354" s="66" t="e">
        <f>VLOOKUP(A354, АСВ!$A$2:$C$48, 3, FALSE)</f>
        <v>#N/A</v>
      </c>
      <c r="AI354" s="66" t="e">
        <f t="shared" si="3"/>
        <v>#N/A</v>
      </c>
    </row>
    <row r="355" spans="1:35">
      <c r="A355" s="99" t="s">
        <v>274</v>
      </c>
      <c r="B355" s="100">
        <v>39768</v>
      </c>
      <c r="C355" s="99"/>
      <c r="D355" s="101"/>
      <c r="E355" s="102" t="e">
        <f t="shared" si="350"/>
        <v>#VALUE!</v>
      </c>
      <c r="F355" s="101"/>
      <c r="G355" s="101"/>
      <c r="H355" s="101"/>
      <c r="I355" s="101"/>
      <c r="J355" s="105" t="e">
        <f t="shared" si="352"/>
        <v>#VALUE!</v>
      </c>
      <c r="K355" s="101"/>
      <c r="L355" s="101"/>
      <c r="M355" s="101"/>
      <c r="N355" s="101"/>
      <c r="O355" s="101"/>
      <c r="P355" s="101"/>
      <c r="Q355" s="101"/>
      <c r="R355" s="101" t="e">
        <f t="shared" ref="R355:W355" si="379">SUBSTITUTE((SUBSTITUTE(AA355, " ", "")), ",", ".")  * 1</f>
        <v>#VALUE!</v>
      </c>
      <c r="S355" s="101" t="e">
        <f t="shared" si="379"/>
        <v>#VALUE!</v>
      </c>
      <c r="T355" s="101" t="e">
        <f t="shared" si="379"/>
        <v>#VALUE!</v>
      </c>
      <c r="U355" s="101" t="e">
        <f t="shared" si="379"/>
        <v>#VALUE!</v>
      </c>
      <c r="V355" s="101" t="e">
        <f t="shared" si="379"/>
        <v>#VALUE!</v>
      </c>
      <c r="W355" s="101" t="e">
        <f t="shared" si="379"/>
        <v>#VALUE!</v>
      </c>
      <c r="X355" s="69"/>
      <c r="Y355" s="65"/>
      <c r="Z355" s="65"/>
      <c r="AA355" s="66"/>
      <c r="AB355" s="66"/>
      <c r="AC355" s="66"/>
      <c r="AD355" s="66"/>
      <c r="AE355" s="66"/>
      <c r="AF355" s="66"/>
      <c r="AG355" s="66" t="e">
        <f>VLOOKUP(A355, АСВ!$A$2:$C$48, 2, FALSE)</f>
        <v>#N/A</v>
      </c>
      <c r="AH355" s="66" t="e">
        <f>VLOOKUP(A355, АСВ!$A$2:$C$48, 3, FALSE)</f>
        <v>#N/A</v>
      </c>
      <c r="AI355" s="66" t="e">
        <f t="shared" si="3"/>
        <v>#N/A</v>
      </c>
    </row>
    <row r="356" spans="1:35">
      <c r="A356" s="99" t="s">
        <v>275</v>
      </c>
      <c r="B356" s="100">
        <v>40329</v>
      </c>
      <c r="C356" s="99"/>
      <c r="D356" s="101"/>
      <c r="E356" s="102" t="e">
        <f t="shared" si="350"/>
        <v>#VALUE!</v>
      </c>
      <c r="F356" s="101"/>
      <c r="G356" s="101"/>
      <c r="H356" s="101"/>
      <c r="I356" s="101"/>
      <c r="J356" s="105" t="e">
        <f t="shared" si="352"/>
        <v>#VALUE!</v>
      </c>
      <c r="K356" s="101"/>
      <c r="L356" s="101"/>
      <c r="M356" s="101"/>
      <c r="N356" s="101"/>
      <c r="O356" s="101"/>
      <c r="P356" s="101"/>
      <c r="Q356" s="101"/>
      <c r="R356" s="101" t="e">
        <f t="shared" ref="R356:W356" si="380">SUBSTITUTE((SUBSTITUTE(AA356, " ", "")), ",", ".")  * 1</f>
        <v>#VALUE!</v>
      </c>
      <c r="S356" s="101" t="e">
        <f t="shared" si="380"/>
        <v>#VALUE!</v>
      </c>
      <c r="T356" s="101" t="e">
        <f t="shared" si="380"/>
        <v>#VALUE!</v>
      </c>
      <c r="U356" s="101" t="e">
        <f t="shared" si="380"/>
        <v>#VALUE!</v>
      </c>
      <c r="V356" s="101" t="e">
        <f t="shared" si="380"/>
        <v>#VALUE!</v>
      </c>
      <c r="W356" s="101" t="e">
        <f t="shared" si="380"/>
        <v>#VALUE!</v>
      </c>
      <c r="X356" s="69"/>
      <c r="Y356" s="65"/>
      <c r="Z356" s="65"/>
      <c r="AA356" s="66"/>
      <c r="AB356" s="66"/>
      <c r="AC356" s="66"/>
      <c r="AD356" s="66"/>
      <c r="AE356" s="66"/>
      <c r="AF356" s="66"/>
      <c r="AG356" s="67">
        <f>VLOOKUP(A356, АСВ!$A$2:$C$48, 2, FALSE)</f>
        <v>42412</v>
      </c>
      <c r="AH356" s="67">
        <f>VLOOKUP(A356, АСВ!$A$2:$C$48, 3, FALSE)</f>
        <v>43929</v>
      </c>
      <c r="AI356" s="66">
        <f t="shared" si="3"/>
        <v>0</v>
      </c>
    </row>
    <row r="357" spans="1:35">
      <c r="A357" s="99" t="s">
        <v>275</v>
      </c>
      <c r="B357" s="100">
        <v>39768</v>
      </c>
      <c r="C357" s="99"/>
      <c r="D357" s="101"/>
      <c r="E357" s="102" t="e">
        <f t="shared" si="350"/>
        <v>#VALUE!</v>
      </c>
      <c r="F357" s="101"/>
      <c r="G357" s="101"/>
      <c r="H357" s="101"/>
      <c r="I357" s="101"/>
      <c r="J357" s="105" t="e">
        <f t="shared" si="352"/>
        <v>#VALUE!</v>
      </c>
      <c r="K357" s="101"/>
      <c r="L357" s="101"/>
      <c r="M357" s="101"/>
      <c r="N357" s="101"/>
      <c r="O357" s="101"/>
      <c r="P357" s="101"/>
      <c r="Q357" s="101"/>
      <c r="R357" s="101" t="e">
        <f t="shared" ref="R357:W357" si="381">SUBSTITUTE((SUBSTITUTE(AA357, " ", "")), ",", ".")  * 1</f>
        <v>#VALUE!</v>
      </c>
      <c r="S357" s="101" t="e">
        <f t="shared" si="381"/>
        <v>#VALUE!</v>
      </c>
      <c r="T357" s="101" t="e">
        <f t="shared" si="381"/>
        <v>#VALUE!</v>
      </c>
      <c r="U357" s="101" t="e">
        <f t="shared" si="381"/>
        <v>#VALUE!</v>
      </c>
      <c r="V357" s="101" t="e">
        <f t="shared" si="381"/>
        <v>#VALUE!</v>
      </c>
      <c r="W357" s="101" t="e">
        <f t="shared" si="381"/>
        <v>#VALUE!</v>
      </c>
      <c r="X357" s="69"/>
      <c r="Y357" s="65"/>
      <c r="Z357" s="65"/>
      <c r="AA357" s="66"/>
      <c r="AB357" s="66"/>
      <c r="AC357" s="66"/>
      <c r="AD357" s="66"/>
      <c r="AE357" s="66"/>
      <c r="AF357" s="66"/>
      <c r="AG357" s="67">
        <f>VLOOKUP(A357, АСВ!$A$2:$C$48, 2, FALSE)</f>
        <v>42412</v>
      </c>
      <c r="AH357" s="67">
        <f>VLOOKUP(A357, АСВ!$A$2:$C$48, 3, FALSE)</f>
        <v>43929</v>
      </c>
      <c r="AI357" s="66">
        <f t="shared" si="3"/>
        <v>0</v>
      </c>
    </row>
    <row r="358" spans="1:35">
      <c r="A358" s="99" t="s">
        <v>276</v>
      </c>
      <c r="B358" s="100">
        <v>40204</v>
      </c>
      <c r="C358" s="99"/>
      <c r="D358" s="101"/>
      <c r="E358" s="102" t="e">
        <f t="shared" si="350"/>
        <v>#VALUE!</v>
      </c>
      <c r="F358" s="101"/>
      <c r="G358" s="101"/>
      <c r="H358" s="101"/>
      <c r="I358" s="101"/>
      <c r="J358" s="105" t="e">
        <f t="shared" si="352"/>
        <v>#VALUE!</v>
      </c>
      <c r="K358" s="101"/>
      <c r="L358" s="101"/>
      <c r="M358" s="101"/>
      <c r="N358" s="101"/>
      <c r="O358" s="101"/>
      <c r="P358" s="101"/>
      <c r="Q358" s="101"/>
      <c r="R358" s="101" t="e">
        <f t="shared" ref="R358:W358" si="382">SUBSTITUTE((SUBSTITUTE(AA358, " ", "")), ",", ".")  * 1</f>
        <v>#VALUE!</v>
      </c>
      <c r="S358" s="101" t="e">
        <f t="shared" si="382"/>
        <v>#VALUE!</v>
      </c>
      <c r="T358" s="101" t="e">
        <f t="shared" si="382"/>
        <v>#VALUE!</v>
      </c>
      <c r="U358" s="101" t="e">
        <f t="shared" si="382"/>
        <v>#VALUE!</v>
      </c>
      <c r="V358" s="101" t="e">
        <f t="shared" si="382"/>
        <v>#VALUE!</v>
      </c>
      <c r="W358" s="101" t="e">
        <f t="shared" si="382"/>
        <v>#VALUE!</v>
      </c>
      <c r="X358" s="69"/>
      <c r="Y358" s="65"/>
      <c r="Z358" s="65"/>
      <c r="AA358" s="66"/>
      <c r="AB358" s="66"/>
      <c r="AC358" s="66"/>
      <c r="AD358" s="66"/>
      <c r="AE358" s="66"/>
      <c r="AF358" s="66"/>
      <c r="AG358" s="66" t="e">
        <f>VLOOKUP(A358, АСВ!$A$2:$C$48, 2, FALSE)</f>
        <v>#N/A</v>
      </c>
      <c r="AH358" s="66" t="e">
        <f>VLOOKUP(A358, АСВ!$A$2:$C$48, 3, FALSE)</f>
        <v>#N/A</v>
      </c>
      <c r="AI358" s="66" t="e">
        <f t="shared" si="3"/>
        <v>#N/A</v>
      </c>
    </row>
    <row r="359" spans="1:35">
      <c r="A359" s="99" t="s">
        <v>276</v>
      </c>
      <c r="B359" s="100">
        <v>39768</v>
      </c>
      <c r="C359" s="99"/>
      <c r="D359" s="101"/>
      <c r="E359" s="102" t="e">
        <f t="shared" si="350"/>
        <v>#VALUE!</v>
      </c>
      <c r="F359" s="101"/>
      <c r="G359" s="101"/>
      <c r="H359" s="101"/>
      <c r="I359" s="101"/>
      <c r="J359" s="105" t="e">
        <f t="shared" si="352"/>
        <v>#VALUE!</v>
      </c>
      <c r="K359" s="101"/>
      <c r="L359" s="101"/>
      <c r="M359" s="101"/>
      <c r="N359" s="101"/>
      <c r="O359" s="101"/>
      <c r="P359" s="101"/>
      <c r="Q359" s="101"/>
      <c r="R359" s="101" t="e">
        <f t="shared" ref="R359:W359" si="383">SUBSTITUTE((SUBSTITUTE(AA359, " ", "")), ",", ".")  * 1</f>
        <v>#VALUE!</v>
      </c>
      <c r="S359" s="101" t="e">
        <f t="shared" si="383"/>
        <v>#VALUE!</v>
      </c>
      <c r="T359" s="101" t="e">
        <f t="shared" si="383"/>
        <v>#VALUE!</v>
      </c>
      <c r="U359" s="101" t="e">
        <f t="shared" si="383"/>
        <v>#VALUE!</v>
      </c>
      <c r="V359" s="101" t="e">
        <f t="shared" si="383"/>
        <v>#VALUE!</v>
      </c>
      <c r="W359" s="101" t="e">
        <f t="shared" si="383"/>
        <v>#VALUE!</v>
      </c>
      <c r="X359" s="69"/>
      <c r="Y359" s="65"/>
      <c r="Z359" s="65"/>
      <c r="AA359" s="66"/>
      <c r="AB359" s="66"/>
      <c r="AC359" s="66"/>
      <c r="AD359" s="66"/>
      <c r="AE359" s="66"/>
      <c r="AF359" s="66"/>
      <c r="AG359" s="66" t="e">
        <f>VLOOKUP(A359, АСВ!$A$2:$C$48, 2, FALSE)</f>
        <v>#N/A</v>
      </c>
      <c r="AH359" s="66" t="e">
        <f>VLOOKUP(A359, АСВ!$A$2:$C$48, 3, FALSE)</f>
        <v>#N/A</v>
      </c>
      <c r="AI359" s="66" t="e">
        <f t="shared" si="3"/>
        <v>#N/A</v>
      </c>
    </row>
    <row r="360" spans="1:35">
      <c r="A360" s="36" t="s">
        <v>211</v>
      </c>
      <c r="B360" s="58">
        <v>42447</v>
      </c>
      <c r="C360" s="36"/>
      <c r="D360" s="62"/>
      <c r="E360" s="60" t="e">
        <f t="shared" si="350"/>
        <v>#VALUE!</v>
      </c>
      <c r="F360" s="62"/>
      <c r="G360" s="62"/>
      <c r="H360" s="62"/>
      <c r="I360" s="62"/>
      <c r="J360" s="77" t="e">
        <f t="shared" si="352"/>
        <v>#VALUE!</v>
      </c>
      <c r="K360" s="62"/>
      <c r="L360" s="62"/>
      <c r="M360" s="62"/>
      <c r="N360" s="62"/>
      <c r="O360" s="62"/>
      <c r="P360" s="62"/>
      <c r="Q360" s="62"/>
      <c r="R360" s="62" t="e">
        <f t="shared" ref="R360:W360" si="384">SUBSTITUTE((SUBSTITUTE(AA360, " ", "")), ",", ".")  * 1</f>
        <v>#VALUE!</v>
      </c>
      <c r="S360" s="62" t="e">
        <f t="shared" si="384"/>
        <v>#VALUE!</v>
      </c>
      <c r="T360" s="62" t="e">
        <f t="shared" si="384"/>
        <v>#VALUE!</v>
      </c>
      <c r="U360" s="62" t="e">
        <f t="shared" si="384"/>
        <v>#VALUE!</v>
      </c>
      <c r="V360" s="62" t="e">
        <f t="shared" si="384"/>
        <v>#VALUE!</v>
      </c>
      <c r="W360" s="62" t="e">
        <f t="shared" si="384"/>
        <v>#VALUE!</v>
      </c>
      <c r="X360" s="69"/>
      <c r="Y360" s="65"/>
      <c r="Z360" s="65"/>
      <c r="AA360" s="66"/>
      <c r="AB360" s="66"/>
      <c r="AC360" s="66"/>
      <c r="AD360" s="66"/>
      <c r="AE360" s="66"/>
      <c r="AF360" s="66"/>
      <c r="AG360" s="67">
        <f>VLOOKUP(A360, АСВ!$A$2:$C$48, 2, FALSE)</f>
        <v>42034</v>
      </c>
      <c r="AH360" s="67">
        <f>VLOOKUP(A360, АСВ!$A$2:$C$48, 3, FALSE)</f>
        <v>42446</v>
      </c>
      <c r="AI360" s="66">
        <f t="shared" si="3"/>
        <v>0</v>
      </c>
    </row>
    <row r="361" spans="1:35">
      <c r="A361" s="36" t="s">
        <v>211</v>
      </c>
      <c r="B361" s="58">
        <v>42447</v>
      </c>
      <c r="C361" s="36"/>
      <c r="D361" s="62"/>
      <c r="E361" s="60" t="e">
        <f t="shared" si="350"/>
        <v>#VALUE!</v>
      </c>
      <c r="F361" s="62"/>
      <c r="G361" s="62"/>
      <c r="H361" s="62"/>
      <c r="I361" s="62"/>
      <c r="J361" s="77" t="e">
        <f t="shared" si="352"/>
        <v>#VALUE!</v>
      </c>
      <c r="K361" s="62"/>
      <c r="L361" s="62"/>
      <c r="M361" s="62"/>
      <c r="N361" s="62"/>
      <c r="O361" s="62"/>
      <c r="P361" s="62"/>
      <c r="Q361" s="62"/>
      <c r="R361" s="62" t="e">
        <f t="shared" ref="R361:W361" si="385">SUBSTITUTE((SUBSTITUTE(AA361, " ", "")), ",", ".")  * 1</f>
        <v>#VALUE!</v>
      </c>
      <c r="S361" s="62" t="e">
        <f t="shared" si="385"/>
        <v>#VALUE!</v>
      </c>
      <c r="T361" s="62" t="e">
        <f t="shared" si="385"/>
        <v>#VALUE!</v>
      </c>
      <c r="U361" s="62" t="e">
        <f t="shared" si="385"/>
        <v>#VALUE!</v>
      </c>
      <c r="V361" s="62" t="e">
        <f t="shared" si="385"/>
        <v>#VALUE!</v>
      </c>
      <c r="W361" s="62" t="e">
        <f t="shared" si="385"/>
        <v>#VALUE!</v>
      </c>
      <c r="X361" s="69"/>
      <c r="Y361" s="65"/>
      <c r="Z361" s="65"/>
      <c r="AA361" s="66"/>
      <c r="AB361" s="66"/>
      <c r="AC361" s="66"/>
      <c r="AD361" s="66"/>
      <c r="AE361" s="66"/>
      <c r="AF361" s="66"/>
      <c r="AG361" s="67">
        <f>VLOOKUP(A361, АСВ!$A$2:$C$48, 2, FALSE)</f>
        <v>42034</v>
      </c>
      <c r="AH361" s="67">
        <f>VLOOKUP(A361, АСВ!$A$2:$C$48, 3, FALSE)</f>
        <v>42446</v>
      </c>
      <c r="AI361" s="66">
        <f t="shared" si="3"/>
        <v>0</v>
      </c>
    </row>
    <row r="362" spans="1:35">
      <c r="A362" s="36" t="s">
        <v>211</v>
      </c>
      <c r="B362" s="58">
        <v>42304</v>
      </c>
      <c r="C362" s="36"/>
      <c r="D362" s="53">
        <v>1034171</v>
      </c>
      <c r="E362" s="60" t="e">
        <f t="shared" si="350"/>
        <v>#VALUE!</v>
      </c>
      <c r="F362" s="53">
        <v>844085</v>
      </c>
      <c r="G362" s="53">
        <v>68721774</v>
      </c>
      <c r="H362" s="53">
        <v>573113</v>
      </c>
      <c r="I362" s="53">
        <v>67647013</v>
      </c>
      <c r="J362" s="77" t="e">
        <f t="shared" si="352"/>
        <v>#VALUE!</v>
      </c>
      <c r="K362" s="53">
        <v>1074761</v>
      </c>
      <c r="L362" s="53">
        <v>-3762790</v>
      </c>
      <c r="M362" s="62">
        <f>24017805 + 9110362</f>
        <v>33128167</v>
      </c>
      <c r="N362" s="62">
        <f>427007 + 172462 + 726282 + 10367885</f>
        <v>11693636</v>
      </c>
      <c r="O362" s="53">
        <v>63291744</v>
      </c>
      <c r="P362" s="53">
        <v>3770959</v>
      </c>
      <c r="Q362" s="62"/>
      <c r="R362" s="62">
        <f t="shared" ref="R362:W362" si="386">SUBSTITUTE((SUBSTITUTE(AA362, " ", "")), ",", ".")  * 1</f>
        <v>60415305</v>
      </c>
      <c r="S362" s="62" t="e">
        <f t="shared" si="386"/>
        <v>#VALUE!</v>
      </c>
      <c r="T362" s="62" t="e">
        <f t="shared" si="386"/>
        <v>#VALUE!</v>
      </c>
      <c r="U362" s="62" t="e">
        <f t="shared" si="386"/>
        <v>#VALUE!</v>
      </c>
      <c r="V362" s="62" t="e">
        <f t="shared" si="386"/>
        <v>#VALUE!</v>
      </c>
      <c r="W362" s="62" t="e">
        <f t="shared" si="386"/>
        <v>#VALUE!</v>
      </c>
      <c r="X362" s="83">
        <v>5607589</v>
      </c>
      <c r="Y362" s="65"/>
      <c r="Z362" s="65"/>
      <c r="AA362" s="56">
        <v>60415305</v>
      </c>
      <c r="AB362" s="66"/>
      <c r="AC362" s="66"/>
      <c r="AD362" s="66"/>
      <c r="AE362" s="66"/>
      <c r="AF362" s="66"/>
      <c r="AG362" s="67">
        <f>VLOOKUP(A362, АСВ!$A$2:$C$48, 2, FALSE)</f>
        <v>42034</v>
      </c>
      <c r="AH362" s="67">
        <f>VLOOKUP(A362, АСВ!$A$2:$C$48, 3, FALSE)</f>
        <v>42446</v>
      </c>
      <c r="AI362" s="66">
        <f t="shared" si="3"/>
        <v>1</v>
      </c>
    </row>
    <row r="363" spans="1:35">
      <c r="A363" s="36" t="s">
        <v>211</v>
      </c>
      <c r="B363" s="58">
        <v>42034</v>
      </c>
      <c r="C363" s="36"/>
      <c r="D363" s="53">
        <v>497394</v>
      </c>
      <c r="E363" s="60" t="e">
        <f t="shared" si="350"/>
        <v>#VALUE!</v>
      </c>
      <c r="F363" s="53">
        <v>4308002</v>
      </c>
      <c r="G363" s="53">
        <v>45884980</v>
      </c>
      <c r="H363" s="53">
        <v>338063</v>
      </c>
      <c r="I363" s="53">
        <v>41299934</v>
      </c>
      <c r="J363" s="77" t="e">
        <f t="shared" si="352"/>
        <v>#VALUE!</v>
      </c>
      <c r="K363" s="53">
        <v>4585046</v>
      </c>
      <c r="L363" s="53">
        <v>-414846</v>
      </c>
      <c r="M363" s="62">
        <f>163247 + 32218</f>
        <v>195465</v>
      </c>
      <c r="N363" s="62">
        <f>385148 + 194223 + 14347 + 47297</f>
        <v>641015</v>
      </c>
      <c r="O363" s="53">
        <v>37050144</v>
      </c>
      <c r="P363" s="53">
        <v>3903515</v>
      </c>
      <c r="Q363" s="62"/>
      <c r="R363" s="62">
        <f t="shared" ref="R363:W363" si="387">SUBSTITUTE((SUBSTITUTE(AA363, " ", "")), ",", ".")  * 1</f>
        <v>37066188</v>
      </c>
      <c r="S363" s="62" t="e">
        <f t="shared" si="387"/>
        <v>#VALUE!</v>
      </c>
      <c r="T363" s="62" t="e">
        <f t="shared" si="387"/>
        <v>#VALUE!</v>
      </c>
      <c r="U363" s="62" t="e">
        <f t="shared" si="387"/>
        <v>#VALUE!</v>
      </c>
      <c r="V363" s="62" t="e">
        <f t="shared" si="387"/>
        <v>#VALUE!</v>
      </c>
      <c r="W363" s="62" t="e">
        <f t="shared" si="387"/>
        <v>#VALUE!</v>
      </c>
      <c r="X363" s="83">
        <v>3657658</v>
      </c>
      <c r="Y363" s="65"/>
      <c r="Z363" s="65"/>
      <c r="AA363" s="56">
        <v>37066188</v>
      </c>
      <c r="AB363" s="66"/>
      <c r="AC363" s="66"/>
      <c r="AD363" s="66"/>
      <c r="AE363" s="66"/>
      <c r="AF363" s="66"/>
      <c r="AG363" s="67">
        <f>VLOOKUP(A363, АСВ!$A$2:$C$48, 2, FALSE)</f>
        <v>42034</v>
      </c>
      <c r="AH363" s="67">
        <f>VLOOKUP(A363, АСВ!$A$2:$C$48, 3, FALSE)</f>
        <v>42446</v>
      </c>
      <c r="AI363" s="66">
        <f t="shared" si="3"/>
        <v>0</v>
      </c>
    </row>
    <row r="364" spans="1:35">
      <c r="A364" s="99" t="s">
        <v>211</v>
      </c>
      <c r="B364" s="100">
        <v>41269</v>
      </c>
      <c r="C364" s="99"/>
      <c r="D364" s="101"/>
      <c r="E364" s="102" t="e">
        <f t="shared" si="350"/>
        <v>#VALUE!</v>
      </c>
      <c r="F364" s="101"/>
      <c r="G364" s="101"/>
      <c r="H364" s="101"/>
      <c r="I364" s="101"/>
      <c r="J364" s="105" t="e">
        <f t="shared" si="352"/>
        <v>#VALUE!</v>
      </c>
      <c r="K364" s="101"/>
      <c r="L364" s="101"/>
      <c r="M364" s="101"/>
      <c r="N364" s="101"/>
      <c r="O364" s="101"/>
      <c r="P364" s="101"/>
      <c r="Q364" s="101"/>
      <c r="R364" s="101" t="e">
        <f t="shared" ref="R364:W364" si="388">SUBSTITUTE((SUBSTITUTE(AA364, " ", "")), ",", ".")  * 1</f>
        <v>#VALUE!</v>
      </c>
      <c r="S364" s="101" t="e">
        <f t="shared" si="388"/>
        <v>#VALUE!</v>
      </c>
      <c r="T364" s="101" t="e">
        <f t="shared" si="388"/>
        <v>#VALUE!</v>
      </c>
      <c r="U364" s="101" t="e">
        <f t="shared" si="388"/>
        <v>#VALUE!</v>
      </c>
      <c r="V364" s="101" t="e">
        <f t="shared" si="388"/>
        <v>#VALUE!</v>
      </c>
      <c r="W364" s="101" t="e">
        <f t="shared" si="388"/>
        <v>#VALUE!</v>
      </c>
      <c r="X364" s="69"/>
      <c r="Y364" s="65"/>
      <c r="Z364" s="65"/>
      <c r="AA364" s="66"/>
      <c r="AB364" s="66"/>
      <c r="AC364" s="66"/>
      <c r="AD364" s="66"/>
      <c r="AE364" s="66"/>
      <c r="AF364" s="66"/>
      <c r="AG364" s="67">
        <f>VLOOKUP(A364, АСВ!$A$2:$C$48, 2, FALSE)</f>
        <v>42034</v>
      </c>
      <c r="AH364" s="67">
        <f>VLOOKUP(A364, АСВ!$A$2:$C$48, 3, FALSE)</f>
        <v>42446</v>
      </c>
      <c r="AI364" s="66">
        <f t="shared" si="3"/>
        <v>0</v>
      </c>
    </row>
    <row r="365" spans="1:35">
      <c r="A365" s="99" t="s">
        <v>211</v>
      </c>
      <c r="B365" s="100">
        <v>40876</v>
      </c>
      <c r="C365" s="99"/>
      <c r="D365" s="101"/>
      <c r="E365" s="102" t="e">
        <f t="shared" si="350"/>
        <v>#VALUE!</v>
      </c>
      <c r="F365" s="101"/>
      <c r="G365" s="101"/>
      <c r="H365" s="101"/>
      <c r="I365" s="101"/>
      <c r="J365" s="105" t="e">
        <f t="shared" si="352"/>
        <v>#VALUE!</v>
      </c>
      <c r="K365" s="101"/>
      <c r="L365" s="101"/>
      <c r="M365" s="101"/>
      <c r="N365" s="101"/>
      <c r="O365" s="101"/>
      <c r="P365" s="101"/>
      <c r="Q365" s="101"/>
      <c r="R365" s="101" t="e">
        <f t="shared" ref="R365:W365" si="389">SUBSTITUTE((SUBSTITUTE(AA365, " ", "")), ",", ".")  * 1</f>
        <v>#VALUE!</v>
      </c>
      <c r="S365" s="101" t="e">
        <f t="shared" si="389"/>
        <v>#VALUE!</v>
      </c>
      <c r="T365" s="101" t="e">
        <f t="shared" si="389"/>
        <v>#VALUE!</v>
      </c>
      <c r="U365" s="101" t="e">
        <f t="shared" si="389"/>
        <v>#VALUE!</v>
      </c>
      <c r="V365" s="101" t="e">
        <f t="shared" si="389"/>
        <v>#VALUE!</v>
      </c>
      <c r="W365" s="101" t="e">
        <f t="shared" si="389"/>
        <v>#VALUE!</v>
      </c>
      <c r="X365" s="69"/>
      <c r="Y365" s="65"/>
      <c r="Z365" s="65"/>
      <c r="AA365" s="66"/>
      <c r="AB365" s="66"/>
      <c r="AC365" s="66"/>
      <c r="AD365" s="66"/>
      <c r="AE365" s="66"/>
      <c r="AF365" s="66"/>
      <c r="AG365" s="67">
        <f>VLOOKUP(A365, АСВ!$A$2:$C$48, 2, FALSE)</f>
        <v>42034</v>
      </c>
      <c r="AH365" s="67">
        <f>VLOOKUP(A365, АСВ!$A$2:$C$48, 3, FALSE)</f>
        <v>42446</v>
      </c>
      <c r="AI365" s="66">
        <f t="shared" si="3"/>
        <v>0</v>
      </c>
    </row>
    <row r="366" spans="1:35">
      <c r="A366" s="99" t="s">
        <v>277</v>
      </c>
      <c r="B366" s="100">
        <v>40329</v>
      </c>
      <c r="C366" s="99"/>
      <c r="D366" s="101"/>
      <c r="E366" s="102" t="e">
        <f t="shared" si="350"/>
        <v>#VALUE!</v>
      </c>
      <c r="F366" s="101"/>
      <c r="G366" s="101"/>
      <c r="H366" s="101"/>
      <c r="I366" s="101"/>
      <c r="J366" s="105" t="e">
        <f t="shared" si="352"/>
        <v>#VALUE!</v>
      </c>
      <c r="K366" s="101"/>
      <c r="L366" s="101"/>
      <c r="M366" s="101"/>
      <c r="N366" s="101"/>
      <c r="O366" s="101"/>
      <c r="P366" s="101"/>
      <c r="Q366" s="101"/>
      <c r="R366" s="101" t="e">
        <f t="shared" ref="R366:W366" si="390">SUBSTITUTE((SUBSTITUTE(AA366, " ", "")), ",", ".")  * 1</f>
        <v>#VALUE!</v>
      </c>
      <c r="S366" s="101" t="e">
        <f t="shared" si="390"/>
        <v>#VALUE!</v>
      </c>
      <c r="T366" s="101" t="e">
        <f t="shared" si="390"/>
        <v>#VALUE!</v>
      </c>
      <c r="U366" s="101" t="e">
        <f t="shared" si="390"/>
        <v>#VALUE!</v>
      </c>
      <c r="V366" s="101" t="e">
        <f t="shared" si="390"/>
        <v>#VALUE!</v>
      </c>
      <c r="W366" s="101" t="e">
        <f t="shared" si="390"/>
        <v>#VALUE!</v>
      </c>
      <c r="X366" s="69"/>
      <c r="Y366" s="65"/>
      <c r="Z366" s="65"/>
      <c r="AA366" s="66"/>
      <c r="AB366" s="66"/>
      <c r="AC366" s="66"/>
      <c r="AD366" s="66"/>
      <c r="AE366" s="66"/>
      <c r="AF366" s="66"/>
      <c r="AG366" s="66" t="e">
        <f>VLOOKUP(A366, АСВ!$A$2:$C$48, 2, FALSE)</f>
        <v>#N/A</v>
      </c>
      <c r="AH366" s="66" t="e">
        <f>VLOOKUP(A366, АСВ!$A$2:$C$48, 3, FALSE)</f>
        <v>#N/A</v>
      </c>
      <c r="AI366" s="66" t="e">
        <f t="shared" si="3"/>
        <v>#N/A</v>
      </c>
    </row>
    <row r="367" spans="1:35">
      <c r="A367" s="99" t="s">
        <v>277</v>
      </c>
      <c r="B367" s="100">
        <v>39768</v>
      </c>
      <c r="C367" s="99"/>
      <c r="D367" s="101"/>
      <c r="E367" s="102" t="e">
        <f t="shared" si="350"/>
        <v>#VALUE!</v>
      </c>
      <c r="F367" s="101"/>
      <c r="G367" s="101"/>
      <c r="H367" s="101"/>
      <c r="I367" s="101"/>
      <c r="J367" s="105" t="e">
        <f t="shared" si="352"/>
        <v>#VALUE!</v>
      </c>
      <c r="K367" s="101"/>
      <c r="L367" s="101"/>
      <c r="M367" s="101"/>
      <c r="N367" s="101"/>
      <c r="O367" s="101"/>
      <c r="P367" s="101"/>
      <c r="Q367" s="101"/>
      <c r="R367" s="101" t="e">
        <f t="shared" ref="R367:W367" si="391">SUBSTITUTE((SUBSTITUTE(AA367, " ", "")), ",", ".")  * 1</f>
        <v>#VALUE!</v>
      </c>
      <c r="S367" s="101" t="e">
        <f t="shared" si="391"/>
        <v>#VALUE!</v>
      </c>
      <c r="T367" s="101" t="e">
        <f t="shared" si="391"/>
        <v>#VALUE!</v>
      </c>
      <c r="U367" s="101" t="e">
        <f t="shared" si="391"/>
        <v>#VALUE!</v>
      </c>
      <c r="V367" s="101" t="e">
        <f t="shared" si="391"/>
        <v>#VALUE!</v>
      </c>
      <c r="W367" s="101" t="e">
        <f t="shared" si="391"/>
        <v>#VALUE!</v>
      </c>
      <c r="X367" s="69"/>
      <c r="Y367" s="65"/>
      <c r="Z367" s="65"/>
      <c r="AA367" s="66"/>
      <c r="AB367" s="66"/>
      <c r="AC367" s="66"/>
      <c r="AD367" s="66"/>
      <c r="AE367" s="66"/>
      <c r="AF367" s="66"/>
      <c r="AG367" s="66" t="e">
        <f>VLOOKUP(A367, АСВ!$A$2:$C$48, 2, FALSE)</f>
        <v>#N/A</v>
      </c>
      <c r="AH367" s="66" t="e">
        <f>VLOOKUP(A367, АСВ!$A$2:$C$48, 3, FALSE)</f>
        <v>#N/A</v>
      </c>
      <c r="AI367" s="66" t="e">
        <f t="shared" si="3"/>
        <v>#N/A</v>
      </c>
    </row>
    <row r="368" spans="1:35">
      <c r="A368" s="36" t="s">
        <v>214</v>
      </c>
      <c r="B368" s="58">
        <v>41943</v>
      </c>
      <c r="C368" s="36"/>
      <c r="D368" s="53">
        <v>260669</v>
      </c>
      <c r="E368" s="60" t="e">
        <f t="shared" si="350"/>
        <v>#VALUE!</v>
      </c>
      <c r="F368" s="53">
        <v>0</v>
      </c>
      <c r="G368" s="53">
        <v>31236854</v>
      </c>
      <c r="H368" s="53">
        <v>104311</v>
      </c>
      <c r="I368" s="59" t="e">
        <f t="shared" ref="I368:I372" si="392">SUBSTITUTE((SUBSTITUTE(J368, " ", "")), ",", ".") + SUBSTITUTE((SUBSTITUTE(Y368, " ", "")), ",", ".") + SUBSTITUTE((SUBSTITUTE(Z368, " ", "")), ",", ".")</f>
        <v>#VALUE!</v>
      </c>
      <c r="J368" s="77" t="e">
        <f t="shared" si="352"/>
        <v>#VALUE!</v>
      </c>
      <c r="K368" s="53">
        <v>8424928</v>
      </c>
      <c r="L368" s="53">
        <v>1320173</v>
      </c>
      <c r="M368" s="53">
        <v>0</v>
      </c>
      <c r="N368" s="53">
        <v>0</v>
      </c>
      <c r="O368" s="53">
        <v>20125000</v>
      </c>
      <c r="P368" s="53">
        <v>1727356</v>
      </c>
      <c r="Q368" s="62"/>
      <c r="R368" s="62">
        <f t="shared" ref="R368:W368" si="393">SUBSTITUTE((SUBSTITUTE(AA368, " ", "")), ",", ".")  * 1</f>
        <v>27571452</v>
      </c>
      <c r="S368" s="62">
        <f t="shared" si="393"/>
        <v>2878240</v>
      </c>
      <c r="T368" s="62" t="e">
        <f t="shared" si="393"/>
        <v>#VALUE!</v>
      </c>
      <c r="U368" s="62" t="e">
        <f t="shared" si="393"/>
        <v>#VALUE!</v>
      </c>
      <c r="V368" s="62" t="e">
        <f t="shared" si="393"/>
        <v>#VALUE!</v>
      </c>
      <c r="W368" s="62" t="e">
        <f t="shared" si="393"/>
        <v>#VALUE!</v>
      </c>
      <c r="X368" s="69"/>
      <c r="Y368" s="55">
        <v>113060</v>
      </c>
      <c r="Z368" s="65"/>
      <c r="AA368" s="56">
        <v>27571452</v>
      </c>
      <c r="AB368" s="56">
        <v>2878240</v>
      </c>
      <c r="AC368" s="66"/>
      <c r="AD368" s="66"/>
      <c r="AE368" s="66"/>
      <c r="AF368" s="66"/>
      <c r="AG368" s="67">
        <f>VLOOKUP(A368, АСВ!$A$2:$C$48, 2, FALSE)</f>
        <v>42034</v>
      </c>
      <c r="AH368" s="68">
        <f>VLOOKUP(A368, АСВ!$A$2:$C$48, 3, FALSE)</f>
        <v>69428</v>
      </c>
      <c r="AI368" s="66">
        <f t="shared" si="3"/>
        <v>0</v>
      </c>
    </row>
    <row r="369" spans="1:35">
      <c r="A369" s="36" t="s">
        <v>214</v>
      </c>
      <c r="B369" s="58">
        <v>41592</v>
      </c>
      <c r="C369" s="36"/>
      <c r="D369" s="53">
        <v>470083</v>
      </c>
      <c r="E369" s="60" t="e">
        <f t="shared" si="350"/>
        <v>#VALUE!</v>
      </c>
      <c r="F369" s="53">
        <v>0</v>
      </c>
      <c r="G369" s="53">
        <v>29375608</v>
      </c>
      <c r="H369" s="53">
        <v>31967</v>
      </c>
      <c r="I369" s="59" t="e">
        <f t="shared" si="392"/>
        <v>#VALUE!</v>
      </c>
      <c r="J369" s="77" t="e">
        <f t="shared" si="352"/>
        <v>#VALUE!</v>
      </c>
      <c r="K369" s="53">
        <v>8355772</v>
      </c>
      <c r="L369" s="53">
        <v>1082238</v>
      </c>
      <c r="M369" s="53">
        <v>0</v>
      </c>
      <c r="N369" s="53">
        <v>0</v>
      </c>
      <c r="O369" s="53">
        <v>1686396</v>
      </c>
      <c r="P369" s="53">
        <v>19284805</v>
      </c>
      <c r="Q369" s="62"/>
      <c r="R369" s="62">
        <f t="shared" ref="R369:W369" si="394">SUBSTITUTE((SUBSTITUTE(AA369, " ", "")), ",", ".")  * 1</f>
        <v>23654210</v>
      </c>
      <c r="S369" s="62">
        <f t="shared" si="394"/>
        <v>4782725</v>
      </c>
      <c r="T369" s="62" t="e">
        <f t="shared" si="394"/>
        <v>#VALUE!</v>
      </c>
      <c r="U369" s="62" t="e">
        <f t="shared" si="394"/>
        <v>#VALUE!</v>
      </c>
      <c r="V369" s="62" t="e">
        <f t="shared" si="394"/>
        <v>#VALUE!</v>
      </c>
      <c r="W369" s="62" t="e">
        <f t="shared" si="394"/>
        <v>#VALUE!</v>
      </c>
      <c r="X369" s="69"/>
      <c r="Y369" s="65"/>
      <c r="Z369" s="65"/>
      <c r="AA369" s="56">
        <v>23654210</v>
      </c>
      <c r="AB369" s="56">
        <v>4782725</v>
      </c>
      <c r="AC369" s="66"/>
      <c r="AD369" s="66"/>
      <c r="AE369" s="66"/>
      <c r="AF369" s="66"/>
      <c r="AG369" s="67">
        <f>VLOOKUP(A369, АСВ!$A$2:$C$48, 2, FALSE)</f>
        <v>42034</v>
      </c>
      <c r="AH369" s="68">
        <f>VLOOKUP(A369, АСВ!$A$2:$C$48, 3, FALSE)</f>
        <v>69428</v>
      </c>
      <c r="AI369" s="66">
        <f t="shared" si="3"/>
        <v>0</v>
      </c>
    </row>
    <row r="370" spans="1:35">
      <c r="A370" s="36" t="s">
        <v>214</v>
      </c>
      <c r="B370" s="58">
        <v>41159</v>
      </c>
      <c r="C370" s="36"/>
      <c r="D370" s="53">
        <v>192794</v>
      </c>
      <c r="E370" s="60" t="e">
        <f t="shared" si="350"/>
        <v>#VALUE!</v>
      </c>
      <c r="F370" s="53">
        <v>0</v>
      </c>
      <c r="G370" s="53">
        <v>20189137</v>
      </c>
      <c r="H370" s="53">
        <v>25103</v>
      </c>
      <c r="I370" s="59" t="e">
        <f t="shared" si="392"/>
        <v>#VALUE!</v>
      </c>
      <c r="J370" s="77" t="e">
        <f t="shared" si="352"/>
        <v>#VALUE!</v>
      </c>
      <c r="K370" s="53">
        <v>260374</v>
      </c>
      <c r="L370" s="53">
        <v>2057615</v>
      </c>
      <c r="M370" s="53">
        <v>0</v>
      </c>
      <c r="N370" s="53">
        <v>0</v>
      </c>
      <c r="O370" s="53">
        <v>18313161</v>
      </c>
      <c r="P370" s="53">
        <v>1432952</v>
      </c>
      <c r="Q370" s="62"/>
      <c r="R370" s="62">
        <f t="shared" ref="R370:W370" si="395">SUBSTITUTE((SUBSTITUTE(AA370, " ", "")), ",", ".")  * 1</f>
        <v>6625797</v>
      </c>
      <c r="S370" s="62">
        <f t="shared" si="395"/>
        <v>12733204</v>
      </c>
      <c r="T370" s="62" t="e">
        <f t="shared" si="395"/>
        <v>#VALUE!</v>
      </c>
      <c r="U370" s="62" t="e">
        <f t="shared" si="395"/>
        <v>#VALUE!</v>
      </c>
      <c r="V370" s="62" t="e">
        <f t="shared" si="395"/>
        <v>#VALUE!</v>
      </c>
      <c r="W370" s="62" t="e">
        <f t="shared" si="395"/>
        <v>#VALUE!</v>
      </c>
      <c r="X370" s="69"/>
      <c r="Y370" s="55">
        <v>43295</v>
      </c>
      <c r="Z370" s="65"/>
      <c r="AA370" s="56">
        <v>6625797</v>
      </c>
      <c r="AB370" s="56">
        <v>12733204</v>
      </c>
      <c r="AC370" s="66"/>
      <c r="AD370" s="66"/>
      <c r="AE370" s="66"/>
      <c r="AF370" s="66"/>
      <c r="AG370" s="67">
        <f>VLOOKUP(A370, АСВ!$A$2:$C$48, 2, FALSE)</f>
        <v>42034</v>
      </c>
      <c r="AH370" s="68">
        <f>VLOOKUP(A370, АСВ!$A$2:$C$48, 3, FALSE)</f>
        <v>69428</v>
      </c>
      <c r="AI370" s="66">
        <f t="shared" si="3"/>
        <v>0</v>
      </c>
    </row>
    <row r="371" spans="1:35">
      <c r="A371" s="36" t="s">
        <v>214</v>
      </c>
      <c r="B371" s="58">
        <v>40843</v>
      </c>
      <c r="C371" s="36"/>
      <c r="D371" s="53">
        <v>3907</v>
      </c>
      <c r="E371" s="60" t="e">
        <f t="shared" si="350"/>
        <v>#VALUE!</v>
      </c>
      <c r="F371" s="53">
        <v>0</v>
      </c>
      <c r="G371" s="53">
        <v>17457475</v>
      </c>
      <c r="H371" s="53">
        <v>14699</v>
      </c>
      <c r="I371" s="59" t="e">
        <f t="shared" si="392"/>
        <v>#VALUE!</v>
      </c>
      <c r="J371" s="77" t="e">
        <f t="shared" si="352"/>
        <v>#VALUE!</v>
      </c>
      <c r="K371" s="53">
        <v>270167</v>
      </c>
      <c r="L371" s="53">
        <v>-728324</v>
      </c>
      <c r="M371" s="53">
        <v>0</v>
      </c>
      <c r="N371" s="53">
        <v>0</v>
      </c>
      <c r="O371" s="53">
        <v>16028342</v>
      </c>
      <c r="P371" s="53">
        <v>1141023</v>
      </c>
      <c r="Q371" s="62"/>
      <c r="R371" s="62">
        <f t="shared" ref="R371:W371" si="396">SUBSTITUTE((SUBSTITUTE(AA371, " ", "")), ",", ".")  * 1</f>
        <v>10623494</v>
      </c>
      <c r="S371" s="62">
        <f t="shared" si="396"/>
        <v>6371463</v>
      </c>
      <c r="T371" s="62" t="e">
        <f t="shared" si="396"/>
        <v>#VALUE!</v>
      </c>
      <c r="U371" s="62" t="e">
        <f t="shared" si="396"/>
        <v>#VALUE!</v>
      </c>
      <c r="V371" s="62" t="e">
        <f t="shared" si="396"/>
        <v>#VALUE!</v>
      </c>
      <c r="W371" s="62" t="e">
        <f t="shared" si="396"/>
        <v>#VALUE!</v>
      </c>
      <c r="X371" s="69"/>
      <c r="Y371" s="55">
        <v>120652</v>
      </c>
      <c r="Z371" s="65"/>
      <c r="AA371" s="56">
        <v>10623494</v>
      </c>
      <c r="AB371" s="56">
        <v>6371463</v>
      </c>
      <c r="AC371" s="66"/>
      <c r="AD371" s="66"/>
      <c r="AE371" s="66"/>
      <c r="AF371" s="66"/>
      <c r="AG371" s="67">
        <f>VLOOKUP(A371, АСВ!$A$2:$C$48, 2, FALSE)</f>
        <v>42034</v>
      </c>
      <c r="AH371" s="68">
        <f>VLOOKUP(A371, АСВ!$A$2:$C$48, 3, FALSE)</f>
        <v>69428</v>
      </c>
      <c r="AI371" s="66">
        <f t="shared" si="3"/>
        <v>0</v>
      </c>
    </row>
    <row r="372" spans="1:35">
      <c r="A372" s="36" t="s">
        <v>214</v>
      </c>
      <c r="B372" s="58">
        <v>40834</v>
      </c>
      <c r="C372" s="36"/>
      <c r="D372" s="53">
        <v>3907</v>
      </c>
      <c r="E372" s="60" t="e">
        <f t="shared" si="350"/>
        <v>#VALUE!</v>
      </c>
      <c r="F372" s="53">
        <v>0</v>
      </c>
      <c r="G372" s="53">
        <v>17457475</v>
      </c>
      <c r="H372" s="53">
        <v>14699</v>
      </c>
      <c r="I372" s="59" t="e">
        <f t="shared" si="392"/>
        <v>#VALUE!</v>
      </c>
      <c r="J372" s="77" t="e">
        <f t="shared" si="352"/>
        <v>#VALUE!</v>
      </c>
      <c r="K372" s="53">
        <v>270167</v>
      </c>
      <c r="L372" s="53">
        <v>-728324</v>
      </c>
      <c r="M372" s="53">
        <v>0</v>
      </c>
      <c r="N372" s="53">
        <v>0</v>
      </c>
      <c r="O372" s="53">
        <v>16028342</v>
      </c>
      <c r="P372" s="53">
        <v>1141023</v>
      </c>
      <c r="Q372" s="62"/>
      <c r="R372" s="62">
        <f t="shared" ref="R372:W372" si="397">SUBSTITUTE((SUBSTITUTE(AA372, " ", "")), ",", ".")  * 1</f>
        <v>10623494</v>
      </c>
      <c r="S372" s="62">
        <f t="shared" si="397"/>
        <v>6371463</v>
      </c>
      <c r="T372" s="62" t="e">
        <f t="shared" si="397"/>
        <v>#VALUE!</v>
      </c>
      <c r="U372" s="62" t="e">
        <f t="shared" si="397"/>
        <v>#VALUE!</v>
      </c>
      <c r="V372" s="62" t="e">
        <f t="shared" si="397"/>
        <v>#VALUE!</v>
      </c>
      <c r="W372" s="62" t="e">
        <f t="shared" si="397"/>
        <v>#VALUE!</v>
      </c>
      <c r="X372" s="69"/>
      <c r="Y372" s="55">
        <v>120652</v>
      </c>
      <c r="Z372" s="65"/>
      <c r="AA372" s="56">
        <v>10623494</v>
      </c>
      <c r="AB372" s="56">
        <v>6371463</v>
      </c>
      <c r="AC372" s="66"/>
      <c r="AD372" s="66"/>
      <c r="AE372" s="66"/>
      <c r="AF372" s="66"/>
      <c r="AG372" s="67">
        <f>VLOOKUP(A372, АСВ!$A$2:$C$48, 2, FALSE)</f>
        <v>42034</v>
      </c>
      <c r="AH372" s="68">
        <f>VLOOKUP(A372, АСВ!$A$2:$C$48, 3, FALSE)</f>
        <v>69428</v>
      </c>
      <c r="AI372" s="66">
        <f t="shared" si="3"/>
        <v>0</v>
      </c>
    </row>
    <row r="373" spans="1:35">
      <c r="A373" s="99" t="s">
        <v>214</v>
      </c>
      <c r="B373" s="100">
        <v>40749</v>
      </c>
      <c r="C373" s="99"/>
      <c r="D373" s="101"/>
      <c r="E373" s="102" t="e">
        <f t="shared" si="350"/>
        <v>#VALUE!</v>
      </c>
      <c r="F373" s="101"/>
      <c r="G373" s="101"/>
      <c r="H373" s="101"/>
      <c r="I373" s="101"/>
      <c r="J373" s="105" t="e">
        <f t="shared" si="352"/>
        <v>#VALUE!</v>
      </c>
      <c r="K373" s="101"/>
      <c r="L373" s="101"/>
      <c r="M373" s="101"/>
      <c r="N373" s="101"/>
      <c r="O373" s="101"/>
      <c r="P373" s="101"/>
      <c r="Q373" s="101"/>
      <c r="R373" s="101" t="e">
        <f t="shared" ref="R373:W373" si="398">SUBSTITUTE((SUBSTITUTE(AA373, " ", "")), ",", ".")  * 1</f>
        <v>#VALUE!</v>
      </c>
      <c r="S373" s="101" t="e">
        <f t="shared" si="398"/>
        <v>#VALUE!</v>
      </c>
      <c r="T373" s="101" t="e">
        <f t="shared" si="398"/>
        <v>#VALUE!</v>
      </c>
      <c r="U373" s="101" t="e">
        <f t="shared" si="398"/>
        <v>#VALUE!</v>
      </c>
      <c r="V373" s="101" t="e">
        <f t="shared" si="398"/>
        <v>#VALUE!</v>
      </c>
      <c r="W373" s="101" t="e">
        <f t="shared" si="398"/>
        <v>#VALUE!</v>
      </c>
      <c r="X373" s="69"/>
      <c r="Y373" s="65"/>
      <c r="Z373" s="65"/>
      <c r="AA373" s="66"/>
      <c r="AB373" s="66"/>
      <c r="AC373" s="66"/>
      <c r="AD373" s="66"/>
      <c r="AE373" s="66"/>
      <c r="AF373" s="66"/>
      <c r="AG373" s="67">
        <f>VLOOKUP(A373, АСВ!$A$2:$C$48, 2, FALSE)</f>
        <v>42034</v>
      </c>
      <c r="AH373" s="68">
        <f>VLOOKUP(A373, АСВ!$A$2:$C$48, 3, FALSE)</f>
        <v>69428</v>
      </c>
      <c r="AI373" s="66">
        <f t="shared" si="3"/>
        <v>0</v>
      </c>
    </row>
    <row r="374" spans="1:35">
      <c r="A374" s="36" t="s">
        <v>214</v>
      </c>
      <c r="B374" s="58">
        <v>40192</v>
      </c>
      <c r="C374" s="36"/>
      <c r="D374" s="53">
        <v>324624</v>
      </c>
      <c r="E374" s="60" t="e">
        <f t="shared" si="350"/>
        <v>#VALUE!</v>
      </c>
      <c r="F374" s="53">
        <v>0</v>
      </c>
      <c r="G374" s="53">
        <v>12836835</v>
      </c>
      <c r="H374" s="53">
        <v>155116</v>
      </c>
      <c r="I374" s="59" t="e">
        <f t="shared" ref="I374:I381" si="399">SUBSTITUTE((SUBSTITUTE(J374, " ", "")), ",", ".") + SUBSTITUTE((SUBSTITUTE(Y374, " ", "")), ",", ".") + SUBSTITUTE((SUBSTITUTE(Z374, " ", "")), ",", ".")</f>
        <v>#VALUE!</v>
      </c>
      <c r="J374" s="77" t="e">
        <f t="shared" si="352"/>
        <v>#VALUE!</v>
      </c>
      <c r="K374" s="53">
        <v>374270</v>
      </c>
      <c r="L374" s="53">
        <v>1608282</v>
      </c>
      <c r="M374" s="53">
        <v>0</v>
      </c>
      <c r="N374" s="53">
        <v>0</v>
      </c>
      <c r="O374" s="53">
        <v>15848536</v>
      </c>
      <c r="P374" s="53">
        <v>651201</v>
      </c>
      <c r="Q374" s="62"/>
      <c r="R374" s="62">
        <f t="shared" ref="R374:W374" si="400">SUBSTITUTE((SUBSTITUTE(AA374, " ", "")), ",", ".")  * 1</f>
        <v>6971928</v>
      </c>
      <c r="S374" s="62">
        <f t="shared" si="400"/>
        <v>4790962</v>
      </c>
      <c r="T374" s="62" t="e">
        <f t="shared" si="400"/>
        <v>#VALUE!</v>
      </c>
      <c r="U374" s="62" t="e">
        <f t="shared" si="400"/>
        <v>#VALUE!</v>
      </c>
      <c r="V374" s="62" t="e">
        <f t="shared" si="400"/>
        <v>#VALUE!</v>
      </c>
      <c r="W374" s="62" t="e">
        <f t="shared" si="400"/>
        <v>#VALUE!</v>
      </c>
      <c r="X374" s="69"/>
      <c r="Y374" s="55">
        <v>155116</v>
      </c>
      <c r="Z374" s="65"/>
      <c r="AA374" s="56">
        <v>6971928</v>
      </c>
      <c r="AB374" s="56">
        <v>4790962</v>
      </c>
      <c r="AC374" s="66"/>
      <c r="AD374" s="66"/>
      <c r="AE374" s="66"/>
      <c r="AF374" s="66"/>
      <c r="AG374" s="67">
        <f>VLOOKUP(A374, АСВ!$A$2:$C$48, 2, FALSE)</f>
        <v>42034</v>
      </c>
      <c r="AH374" s="68">
        <f>VLOOKUP(A374, АСВ!$A$2:$C$48, 3, FALSE)</f>
        <v>69428</v>
      </c>
      <c r="AI374" s="66">
        <f t="shared" si="3"/>
        <v>0</v>
      </c>
    </row>
    <row r="375" spans="1:35">
      <c r="A375" s="36" t="s">
        <v>214</v>
      </c>
      <c r="B375" s="58">
        <v>39768</v>
      </c>
      <c r="C375" s="36"/>
      <c r="D375" s="53">
        <v>185718</v>
      </c>
      <c r="E375" s="60" t="e">
        <f t="shared" si="350"/>
        <v>#VALUE!</v>
      </c>
      <c r="F375" s="53">
        <v>0</v>
      </c>
      <c r="G375" s="53">
        <v>8920188</v>
      </c>
      <c r="H375" s="53">
        <v>55815</v>
      </c>
      <c r="I375" s="59" t="e">
        <f t="shared" si="399"/>
        <v>#VALUE!</v>
      </c>
      <c r="J375" s="77" t="e">
        <f t="shared" si="352"/>
        <v>#VALUE!</v>
      </c>
      <c r="K375" s="53">
        <v>160731</v>
      </c>
      <c r="L375" s="53">
        <v>-1079576</v>
      </c>
      <c r="M375" s="53">
        <v>0</v>
      </c>
      <c r="N375" s="53">
        <v>0</v>
      </c>
      <c r="O375" s="53">
        <v>8492408</v>
      </c>
      <c r="P375" s="53">
        <v>185357</v>
      </c>
      <c r="Q375" s="62"/>
      <c r="R375" s="62">
        <f t="shared" ref="R375:W375" si="401">SUBSTITUTE((SUBSTITUTE(AA375, " ", "")), ",", ".")  * 1</f>
        <v>6346725</v>
      </c>
      <c r="S375" s="62">
        <f t="shared" si="401"/>
        <v>2305367</v>
      </c>
      <c r="T375" s="62" t="e">
        <f t="shared" si="401"/>
        <v>#VALUE!</v>
      </c>
      <c r="U375" s="62" t="e">
        <f t="shared" si="401"/>
        <v>#VALUE!</v>
      </c>
      <c r="V375" s="62" t="e">
        <f t="shared" si="401"/>
        <v>#VALUE!</v>
      </c>
      <c r="W375" s="62" t="e">
        <f t="shared" si="401"/>
        <v>#VALUE!</v>
      </c>
      <c r="X375" s="69"/>
      <c r="Y375" s="55">
        <v>183103</v>
      </c>
      <c r="Z375" s="65"/>
      <c r="AA375" s="56">
        <v>6346725</v>
      </c>
      <c r="AB375" s="56">
        <v>2305367</v>
      </c>
      <c r="AC375" s="66"/>
      <c r="AD375" s="66"/>
      <c r="AE375" s="66"/>
      <c r="AF375" s="66"/>
      <c r="AG375" s="67">
        <f>VLOOKUP(A375, АСВ!$A$2:$C$48, 2, FALSE)</f>
        <v>42034</v>
      </c>
      <c r="AH375" s="68">
        <f>VLOOKUP(A375, АСВ!$A$2:$C$48, 3, FALSE)</f>
        <v>69428</v>
      </c>
      <c r="AI375" s="66">
        <f t="shared" si="3"/>
        <v>0</v>
      </c>
    </row>
    <row r="376" spans="1:35">
      <c r="A376" s="36" t="s">
        <v>218</v>
      </c>
      <c r="B376" s="58">
        <v>42381</v>
      </c>
      <c r="C376" s="36"/>
      <c r="D376" s="53">
        <v>5193175</v>
      </c>
      <c r="E376" s="60" t="e">
        <f t="shared" si="350"/>
        <v>#VALUE!</v>
      </c>
      <c r="F376" s="53">
        <v>0</v>
      </c>
      <c r="G376" s="53">
        <v>76252390</v>
      </c>
      <c r="H376" s="53">
        <v>246137</v>
      </c>
      <c r="I376" s="59" t="e">
        <f t="shared" si="399"/>
        <v>#VALUE!</v>
      </c>
      <c r="J376" s="77" t="e">
        <f t="shared" si="352"/>
        <v>#VALUE!</v>
      </c>
      <c r="K376" s="53">
        <v>992392</v>
      </c>
      <c r="L376" s="53">
        <v>7604474</v>
      </c>
      <c r="M376" s="53">
        <v>0</v>
      </c>
      <c r="N376" s="53">
        <v>0</v>
      </c>
      <c r="O376" s="53">
        <v>68107358</v>
      </c>
      <c r="P376" s="53">
        <v>6889722</v>
      </c>
      <c r="Q376" s="62"/>
      <c r="R376" s="62">
        <f t="shared" ref="R376:W376" si="402">SUBSTITUTE((SUBSTITUTE(AA376, " ", "")), ",", ".")  * 1</f>
        <v>126136</v>
      </c>
      <c r="S376" s="62">
        <f t="shared" si="402"/>
        <v>68704653</v>
      </c>
      <c r="T376" s="62" t="e">
        <f t="shared" si="402"/>
        <v>#VALUE!</v>
      </c>
      <c r="U376" s="62" t="e">
        <f t="shared" si="402"/>
        <v>#VALUE!</v>
      </c>
      <c r="V376" s="62" t="e">
        <f t="shared" si="402"/>
        <v>#VALUE!</v>
      </c>
      <c r="W376" s="62" t="e">
        <f t="shared" si="402"/>
        <v>#VALUE!</v>
      </c>
      <c r="X376" s="69"/>
      <c r="Y376" s="55">
        <v>262918</v>
      </c>
      <c r="Z376" s="65"/>
      <c r="AA376" s="56">
        <v>126136</v>
      </c>
      <c r="AB376" s="56">
        <v>68704653</v>
      </c>
      <c r="AC376" s="66"/>
      <c r="AD376" s="66"/>
      <c r="AE376" s="66"/>
      <c r="AF376" s="66"/>
      <c r="AG376" s="67">
        <f>VLOOKUP(A376, АСВ!$A$2:$C$48, 2, FALSE)</f>
        <v>42475</v>
      </c>
      <c r="AH376" s="68">
        <f>VLOOKUP(A376, АСВ!$A$2:$C$48, 3, FALSE)</f>
        <v>69868</v>
      </c>
      <c r="AI376" s="66">
        <f t="shared" si="3"/>
        <v>0</v>
      </c>
    </row>
    <row r="377" spans="1:35">
      <c r="A377" s="36" t="s">
        <v>218</v>
      </c>
      <c r="B377" s="58">
        <v>42381</v>
      </c>
      <c r="C377" s="36"/>
      <c r="D377" s="53">
        <v>5193175</v>
      </c>
      <c r="E377" s="60" t="e">
        <f t="shared" si="350"/>
        <v>#VALUE!</v>
      </c>
      <c r="F377" s="53">
        <v>0</v>
      </c>
      <c r="G377" s="53">
        <v>76252390</v>
      </c>
      <c r="H377" s="53">
        <v>246137</v>
      </c>
      <c r="I377" s="59" t="e">
        <f t="shared" si="399"/>
        <v>#VALUE!</v>
      </c>
      <c r="J377" s="77" t="e">
        <f t="shared" si="352"/>
        <v>#VALUE!</v>
      </c>
      <c r="K377" s="53">
        <v>992392</v>
      </c>
      <c r="L377" s="53">
        <v>7604474</v>
      </c>
      <c r="M377" s="53">
        <v>0</v>
      </c>
      <c r="N377" s="53">
        <v>0</v>
      </c>
      <c r="O377" s="53">
        <v>68107358</v>
      </c>
      <c r="P377" s="53">
        <v>6889722</v>
      </c>
      <c r="Q377" s="62"/>
      <c r="R377" s="62">
        <f t="shared" ref="R377:W377" si="403">SUBSTITUTE((SUBSTITUTE(AA377, " ", "")), ",", ".")  * 1</f>
        <v>126136</v>
      </c>
      <c r="S377" s="62">
        <f t="shared" si="403"/>
        <v>68704653</v>
      </c>
      <c r="T377" s="62" t="e">
        <f t="shared" si="403"/>
        <v>#VALUE!</v>
      </c>
      <c r="U377" s="62" t="e">
        <f t="shared" si="403"/>
        <v>#VALUE!</v>
      </c>
      <c r="V377" s="62" t="e">
        <f t="shared" si="403"/>
        <v>#VALUE!</v>
      </c>
      <c r="W377" s="62" t="e">
        <f t="shared" si="403"/>
        <v>#VALUE!</v>
      </c>
      <c r="X377" s="69"/>
      <c r="Y377" s="55">
        <v>262918</v>
      </c>
      <c r="Z377" s="65"/>
      <c r="AA377" s="56">
        <v>126136</v>
      </c>
      <c r="AB377" s="56">
        <v>68704653</v>
      </c>
      <c r="AC377" s="66"/>
      <c r="AD377" s="66"/>
      <c r="AE377" s="66"/>
      <c r="AF377" s="66"/>
      <c r="AG377" s="67">
        <f>VLOOKUP(A377, АСВ!$A$2:$C$48, 2, FALSE)</f>
        <v>42475</v>
      </c>
      <c r="AH377" s="68">
        <f>VLOOKUP(A377, АСВ!$A$2:$C$48, 3, FALSE)</f>
        <v>69868</v>
      </c>
      <c r="AI377" s="66">
        <f t="shared" si="3"/>
        <v>0</v>
      </c>
    </row>
    <row r="378" spans="1:35">
      <c r="A378" s="36" t="s">
        <v>218</v>
      </c>
      <c r="B378" s="58">
        <v>42122</v>
      </c>
      <c r="C378" s="36"/>
      <c r="D378" s="53">
        <v>419489</v>
      </c>
      <c r="E378" s="60" t="e">
        <f t="shared" si="350"/>
        <v>#VALUE!</v>
      </c>
      <c r="F378" s="53">
        <v>0</v>
      </c>
      <c r="G378" s="53">
        <v>70757943</v>
      </c>
      <c r="H378" s="53">
        <v>195006</v>
      </c>
      <c r="I378" s="59" t="e">
        <f t="shared" si="399"/>
        <v>#VALUE!</v>
      </c>
      <c r="J378" s="77" t="e">
        <f t="shared" si="352"/>
        <v>#VALUE!</v>
      </c>
      <c r="K378" s="53">
        <v>790160</v>
      </c>
      <c r="L378" s="53">
        <v>3458497</v>
      </c>
      <c r="M378" s="53">
        <v>0</v>
      </c>
      <c r="N378" s="53">
        <v>0</v>
      </c>
      <c r="O378" s="53">
        <v>63085873</v>
      </c>
      <c r="P378" s="53">
        <v>6679515</v>
      </c>
      <c r="Q378" s="62"/>
      <c r="R378" s="62">
        <f t="shared" ref="R378:W378" si="404">SUBSTITUTE((SUBSTITUTE(AA378, " ", "")), ",", ".")  * 1</f>
        <v>1955473</v>
      </c>
      <c r="S378" s="62">
        <f t="shared" si="404"/>
        <v>65846318</v>
      </c>
      <c r="T378" s="62" t="e">
        <f t="shared" si="404"/>
        <v>#VALUE!</v>
      </c>
      <c r="U378" s="62" t="e">
        <f t="shared" si="404"/>
        <v>#VALUE!</v>
      </c>
      <c r="V378" s="62" t="e">
        <f t="shared" si="404"/>
        <v>#VALUE!</v>
      </c>
      <c r="W378" s="62" t="e">
        <f t="shared" si="404"/>
        <v>#VALUE!</v>
      </c>
      <c r="X378" s="69"/>
      <c r="Y378" s="55">
        <v>202395</v>
      </c>
      <c r="Z378" s="65"/>
      <c r="AA378" s="56">
        <v>1955473</v>
      </c>
      <c r="AB378" s="56">
        <v>65846318</v>
      </c>
      <c r="AC378" s="66"/>
      <c r="AD378" s="66"/>
      <c r="AE378" s="66"/>
      <c r="AF378" s="66"/>
      <c r="AG378" s="67">
        <f>VLOOKUP(A378, АСВ!$A$2:$C$48, 2, FALSE)</f>
        <v>42475</v>
      </c>
      <c r="AH378" s="68">
        <f>VLOOKUP(A378, АСВ!$A$2:$C$48, 3, FALSE)</f>
        <v>69868</v>
      </c>
      <c r="AI378" s="66">
        <f t="shared" si="3"/>
        <v>0</v>
      </c>
    </row>
    <row r="379" spans="1:35">
      <c r="A379" s="36" t="s">
        <v>218</v>
      </c>
      <c r="B379" s="58">
        <v>41759</v>
      </c>
      <c r="C379" s="36"/>
      <c r="D379" s="53">
        <v>1603805</v>
      </c>
      <c r="E379" s="60" t="e">
        <f t="shared" si="350"/>
        <v>#VALUE!</v>
      </c>
      <c r="F379" s="53">
        <v>0</v>
      </c>
      <c r="G379" s="53">
        <v>57339633</v>
      </c>
      <c r="H379" s="53">
        <v>138185</v>
      </c>
      <c r="I379" s="59" t="e">
        <f t="shared" si="399"/>
        <v>#VALUE!</v>
      </c>
      <c r="J379" s="77" t="e">
        <f t="shared" si="352"/>
        <v>#VALUE!</v>
      </c>
      <c r="K379" s="53">
        <v>709836</v>
      </c>
      <c r="L379" s="53">
        <v>3678394</v>
      </c>
      <c r="M379" s="53">
        <v>0</v>
      </c>
      <c r="N379" s="53">
        <v>0</v>
      </c>
      <c r="O379" s="53">
        <v>50289474</v>
      </c>
      <c r="P379" s="53">
        <v>6191346</v>
      </c>
      <c r="Q379" s="62"/>
      <c r="R379" s="62">
        <f t="shared" ref="R379:W379" si="405">SUBSTITUTE((SUBSTITUTE(AA379, " ", "")), ",", ".")  * 1</f>
        <v>126146</v>
      </c>
      <c r="S379" s="62">
        <f t="shared" si="405"/>
        <v>55023685</v>
      </c>
      <c r="T379" s="62" t="e">
        <f t="shared" si="405"/>
        <v>#VALUE!</v>
      </c>
      <c r="U379" s="62" t="e">
        <f t="shared" si="405"/>
        <v>#VALUE!</v>
      </c>
      <c r="V379" s="62" t="e">
        <f t="shared" si="405"/>
        <v>#VALUE!</v>
      </c>
      <c r="W379" s="62" t="e">
        <f t="shared" si="405"/>
        <v>#VALUE!</v>
      </c>
      <c r="X379" s="69"/>
      <c r="Y379" s="55">
        <v>148977</v>
      </c>
      <c r="Z379" s="65"/>
      <c r="AA379" s="56">
        <v>126146</v>
      </c>
      <c r="AB379" s="56">
        <v>55023685</v>
      </c>
      <c r="AC379" s="66"/>
      <c r="AD379" s="66"/>
      <c r="AE379" s="66"/>
      <c r="AF379" s="66"/>
      <c r="AG379" s="67">
        <f>VLOOKUP(A379, АСВ!$A$2:$C$48, 2, FALSE)</f>
        <v>42475</v>
      </c>
      <c r="AH379" s="68">
        <f>VLOOKUP(A379, АСВ!$A$2:$C$48, 3, FALSE)</f>
        <v>69868</v>
      </c>
      <c r="AI379" s="66">
        <f t="shared" si="3"/>
        <v>0</v>
      </c>
    </row>
    <row r="380" spans="1:35">
      <c r="A380" s="36" t="s">
        <v>218</v>
      </c>
      <c r="B380" s="58">
        <v>41492</v>
      </c>
      <c r="C380" s="36"/>
      <c r="D380" s="53">
        <v>1603805</v>
      </c>
      <c r="E380" s="60" t="e">
        <f t="shared" si="350"/>
        <v>#VALUE!</v>
      </c>
      <c r="F380" s="53">
        <v>0</v>
      </c>
      <c r="G380" s="53">
        <v>57200548</v>
      </c>
      <c r="H380" s="53">
        <v>138185</v>
      </c>
      <c r="I380" s="59" t="e">
        <f t="shared" si="399"/>
        <v>#VALUE!</v>
      </c>
      <c r="J380" s="77" t="e">
        <f t="shared" si="352"/>
        <v>#VALUE!</v>
      </c>
      <c r="K380" s="53">
        <v>709836</v>
      </c>
      <c r="L380" s="53">
        <v>3678394</v>
      </c>
      <c r="M380" s="53">
        <v>0</v>
      </c>
      <c r="N380" s="53">
        <v>0</v>
      </c>
      <c r="O380" s="53">
        <v>50289474</v>
      </c>
      <c r="P380" s="53">
        <v>6191346</v>
      </c>
      <c r="Q380" s="62"/>
      <c r="R380" s="62">
        <f t="shared" ref="R380:W380" si="406">SUBSTITUTE((SUBSTITUTE(AA380, " ", "")), ",", ".")  * 1</f>
        <v>126146</v>
      </c>
      <c r="S380" s="62">
        <f t="shared" si="406"/>
        <v>55023685</v>
      </c>
      <c r="T380" s="62" t="e">
        <f t="shared" si="406"/>
        <v>#VALUE!</v>
      </c>
      <c r="U380" s="62" t="e">
        <f t="shared" si="406"/>
        <v>#VALUE!</v>
      </c>
      <c r="V380" s="62" t="e">
        <f t="shared" si="406"/>
        <v>#VALUE!</v>
      </c>
      <c r="W380" s="62" t="e">
        <f t="shared" si="406"/>
        <v>#VALUE!</v>
      </c>
      <c r="X380" s="69"/>
      <c r="Y380" s="55">
        <v>148977</v>
      </c>
      <c r="Z380" s="65"/>
      <c r="AA380" s="56">
        <v>126146</v>
      </c>
      <c r="AB380" s="56">
        <v>55023685</v>
      </c>
      <c r="AC380" s="66"/>
      <c r="AD380" s="66"/>
      <c r="AE380" s="66"/>
      <c r="AF380" s="66"/>
      <c r="AG380" s="67">
        <f>VLOOKUP(A380, АСВ!$A$2:$C$48, 2, FALSE)</f>
        <v>42475</v>
      </c>
      <c r="AH380" s="68">
        <f>VLOOKUP(A380, АСВ!$A$2:$C$48, 3, FALSE)</f>
        <v>69868</v>
      </c>
      <c r="AI380" s="66">
        <f t="shared" si="3"/>
        <v>0</v>
      </c>
    </row>
    <row r="381" spans="1:35">
      <c r="A381" s="36" t="s">
        <v>218</v>
      </c>
      <c r="B381" s="58">
        <v>40905</v>
      </c>
      <c r="C381" s="36"/>
      <c r="D381" s="53">
        <v>209790</v>
      </c>
      <c r="E381" s="60" t="e">
        <f t="shared" si="350"/>
        <v>#VALUE!</v>
      </c>
      <c r="F381" s="53">
        <v>0</v>
      </c>
      <c r="G381" s="53">
        <v>37811599</v>
      </c>
      <c r="H381" s="53">
        <v>89401</v>
      </c>
      <c r="I381" s="59" t="e">
        <f t="shared" si="399"/>
        <v>#VALUE!</v>
      </c>
      <c r="J381" s="77" t="e">
        <f t="shared" si="352"/>
        <v>#VALUE!</v>
      </c>
      <c r="K381" s="53">
        <v>265995</v>
      </c>
      <c r="L381" s="53">
        <v>1190522</v>
      </c>
      <c r="M381" s="53">
        <v>0</v>
      </c>
      <c r="N381" s="53">
        <v>0</v>
      </c>
      <c r="O381" s="53">
        <v>34317573</v>
      </c>
      <c r="P381" s="53">
        <v>3120940</v>
      </c>
      <c r="Q381" s="62"/>
      <c r="R381" s="62">
        <f t="shared" ref="R381:W381" si="407">SUBSTITUTE((SUBSTITUTE(AA381, " ", "")), ",", ".")  * 1</f>
        <v>59512</v>
      </c>
      <c r="S381" s="62">
        <f t="shared" si="407"/>
        <v>35138594</v>
      </c>
      <c r="T381" s="62" t="e">
        <f t="shared" si="407"/>
        <v>#VALUE!</v>
      </c>
      <c r="U381" s="62" t="e">
        <f t="shared" si="407"/>
        <v>#VALUE!</v>
      </c>
      <c r="V381" s="62" t="e">
        <f t="shared" si="407"/>
        <v>#VALUE!</v>
      </c>
      <c r="W381" s="62" t="e">
        <f t="shared" si="407"/>
        <v>#VALUE!</v>
      </c>
      <c r="X381" s="69"/>
      <c r="Y381" s="65"/>
      <c r="Z381" s="65"/>
      <c r="AA381" s="56">
        <v>59512</v>
      </c>
      <c r="AB381" s="56">
        <v>35138594</v>
      </c>
      <c r="AC381" s="66"/>
      <c r="AD381" s="66"/>
      <c r="AE381" s="66"/>
      <c r="AF381" s="66"/>
      <c r="AG381" s="67">
        <f>VLOOKUP(A381, АСВ!$A$2:$C$48, 2, FALSE)</f>
        <v>42475</v>
      </c>
      <c r="AH381" s="68">
        <f>VLOOKUP(A381, АСВ!$A$2:$C$48, 3, FALSE)</f>
        <v>69868</v>
      </c>
      <c r="AI381" s="66">
        <f t="shared" si="3"/>
        <v>0</v>
      </c>
    </row>
    <row r="382" spans="1:35">
      <c r="A382" s="36" t="s">
        <v>224</v>
      </c>
      <c r="B382" s="58">
        <v>43014</v>
      </c>
      <c r="C382" s="36"/>
      <c r="D382" s="53">
        <v>1232928</v>
      </c>
      <c r="E382" s="60" t="e">
        <f t="shared" si="350"/>
        <v>#VALUE!</v>
      </c>
      <c r="F382" s="53">
        <v>0</v>
      </c>
      <c r="G382" s="53">
        <v>11029128</v>
      </c>
      <c r="H382" s="53">
        <v>55608</v>
      </c>
      <c r="I382" s="53">
        <v>9856908</v>
      </c>
      <c r="J382" s="77" t="e">
        <f t="shared" si="352"/>
        <v>#VALUE!</v>
      </c>
      <c r="K382" s="53">
        <v>1172220</v>
      </c>
      <c r="L382" s="53">
        <v>994816</v>
      </c>
      <c r="M382" s="53">
        <v>979959</v>
      </c>
      <c r="N382" s="53">
        <v>695244</v>
      </c>
      <c r="O382" s="53">
        <v>1815936</v>
      </c>
      <c r="P382" s="53">
        <v>7956287</v>
      </c>
      <c r="Q382" s="62"/>
      <c r="R382" s="62">
        <f t="shared" ref="R382:W382" si="408">SUBSTITUTE((SUBSTITUTE(AA382, " ", "")), ",", ".")  * 1</f>
        <v>0</v>
      </c>
      <c r="S382" s="62">
        <f t="shared" si="408"/>
        <v>8619418</v>
      </c>
      <c r="T382" s="62" t="e">
        <f t="shared" si="408"/>
        <v>#VALUE!</v>
      </c>
      <c r="U382" s="62" t="e">
        <f t="shared" si="408"/>
        <v>#VALUE!</v>
      </c>
      <c r="V382" s="62" t="e">
        <f t="shared" si="408"/>
        <v>#VALUE!</v>
      </c>
      <c r="W382" s="62" t="e">
        <f t="shared" si="408"/>
        <v>#VALUE!</v>
      </c>
      <c r="X382" s="83">
        <v>999639</v>
      </c>
      <c r="Y382" s="65"/>
      <c r="Z382" s="65"/>
      <c r="AA382" s="56">
        <v>0</v>
      </c>
      <c r="AB382" s="56">
        <v>8619418</v>
      </c>
      <c r="AC382" s="66"/>
      <c r="AD382" s="66"/>
      <c r="AE382" s="66"/>
      <c r="AF382" s="66"/>
      <c r="AG382" s="67">
        <f>VLOOKUP(A382, АСВ!$A$2:$C$48, 2, FALSE)</f>
        <v>42277</v>
      </c>
      <c r="AH382" s="68">
        <f>VLOOKUP(A382, АСВ!$A$2:$C$48, 3, FALSE)</f>
        <v>69671</v>
      </c>
      <c r="AI382" s="66">
        <f t="shared" si="3"/>
        <v>1</v>
      </c>
    </row>
    <row r="383" spans="1:35">
      <c r="A383" s="36" t="s">
        <v>224</v>
      </c>
      <c r="B383" s="58">
        <v>43014</v>
      </c>
      <c r="C383" s="36"/>
      <c r="D383" s="53">
        <v>1232928</v>
      </c>
      <c r="E383" s="60" t="e">
        <f t="shared" si="350"/>
        <v>#VALUE!</v>
      </c>
      <c r="F383" s="53">
        <v>0</v>
      </c>
      <c r="G383" s="53">
        <v>11029128</v>
      </c>
      <c r="H383" s="53">
        <v>55608</v>
      </c>
      <c r="I383" s="53">
        <v>9856908</v>
      </c>
      <c r="J383" s="77" t="e">
        <f t="shared" si="352"/>
        <v>#VALUE!</v>
      </c>
      <c r="K383" s="53">
        <v>1172220</v>
      </c>
      <c r="L383" s="53">
        <v>994816</v>
      </c>
      <c r="M383" s="53">
        <v>979959</v>
      </c>
      <c r="N383" s="53">
        <v>695244</v>
      </c>
      <c r="O383" s="53">
        <v>1815936</v>
      </c>
      <c r="P383" s="53">
        <v>7956287</v>
      </c>
      <c r="Q383" s="62"/>
      <c r="R383" s="62">
        <f t="shared" ref="R383:W383" si="409">SUBSTITUTE((SUBSTITUTE(AA383, " ", "")), ",", ".")  * 1</f>
        <v>0</v>
      </c>
      <c r="S383" s="62">
        <f t="shared" si="409"/>
        <v>8619418</v>
      </c>
      <c r="T383" s="62" t="e">
        <f t="shared" si="409"/>
        <v>#VALUE!</v>
      </c>
      <c r="U383" s="62" t="e">
        <f t="shared" si="409"/>
        <v>#VALUE!</v>
      </c>
      <c r="V383" s="62" t="e">
        <f t="shared" si="409"/>
        <v>#VALUE!</v>
      </c>
      <c r="W383" s="62" t="e">
        <f t="shared" si="409"/>
        <v>#VALUE!</v>
      </c>
      <c r="X383" s="83">
        <v>999639</v>
      </c>
      <c r="Y383" s="65"/>
      <c r="Z383" s="65"/>
      <c r="AA383" s="56">
        <v>0</v>
      </c>
      <c r="AB383" s="56">
        <v>8619418</v>
      </c>
      <c r="AC383" s="66"/>
      <c r="AD383" s="66"/>
      <c r="AE383" s="66"/>
      <c r="AF383" s="66"/>
      <c r="AG383" s="67">
        <f>VLOOKUP(A383, АСВ!$A$2:$C$48, 2, FALSE)</f>
        <v>42277</v>
      </c>
      <c r="AH383" s="68">
        <f>VLOOKUP(A383, АСВ!$A$2:$C$48, 3, FALSE)</f>
        <v>69671</v>
      </c>
      <c r="AI383" s="66">
        <f t="shared" si="3"/>
        <v>1</v>
      </c>
    </row>
    <row r="384" spans="1:35">
      <c r="A384" s="36" t="s">
        <v>224</v>
      </c>
      <c r="B384" s="58">
        <v>42943</v>
      </c>
      <c r="C384" s="36"/>
      <c r="D384" s="53">
        <v>553058</v>
      </c>
      <c r="E384" s="60" t="e">
        <f t="shared" si="350"/>
        <v>#VALUE!</v>
      </c>
      <c r="F384" s="53">
        <v>0</v>
      </c>
      <c r="G384" s="53">
        <v>10538387</v>
      </c>
      <c r="H384" s="53">
        <v>40</v>
      </c>
      <c r="I384" s="53">
        <v>9031213</v>
      </c>
      <c r="J384" s="77">
        <f t="shared" si="352"/>
        <v>9026308</v>
      </c>
      <c r="K384" s="53">
        <v>1507174</v>
      </c>
      <c r="L384" s="53">
        <v>555004</v>
      </c>
      <c r="M384" s="53">
        <v>900879</v>
      </c>
      <c r="N384" s="53">
        <v>585144</v>
      </c>
      <c r="O384" s="53">
        <v>7341401</v>
      </c>
      <c r="P384" s="53">
        <v>0</v>
      </c>
      <c r="Q384" s="53">
        <v>1684907</v>
      </c>
      <c r="R384" s="62">
        <f t="shared" ref="R384:W384" si="410">SUBSTITUTE((SUBSTITUTE(AA384, " ", "")), ",", ".")  * 1</f>
        <v>8064131</v>
      </c>
      <c r="S384" s="62" t="e">
        <f t="shared" si="410"/>
        <v>#VALUE!</v>
      </c>
      <c r="T384" s="62" t="e">
        <f t="shared" si="410"/>
        <v>#VALUE!</v>
      </c>
      <c r="U384" s="62" t="e">
        <f t="shared" si="410"/>
        <v>#VALUE!</v>
      </c>
      <c r="V384" s="62" t="e">
        <f t="shared" si="410"/>
        <v>#VALUE!</v>
      </c>
      <c r="W384" s="62" t="e">
        <f t="shared" si="410"/>
        <v>#VALUE!</v>
      </c>
      <c r="X384" s="83">
        <v>1695226</v>
      </c>
      <c r="Y384" s="55"/>
      <c r="Z384" s="65"/>
      <c r="AA384" s="56">
        <v>8064131</v>
      </c>
      <c r="AB384" s="66"/>
      <c r="AC384" s="66"/>
      <c r="AD384" s="66"/>
      <c r="AE384" s="66"/>
      <c r="AF384" s="66"/>
      <c r="AG384" s="67">
        <f>VLOOKUP(A384, АСВ!$A$2:$C$48, 2, FALSE)</f>
        <v>42277</v>
      </c>
      <c r="AH384" s="68">
        <f>VLOOKUP(A384, АСВ!$A$2:$C$48, 3, FALSE)</f>
        <v>69671</v>
      </c>
      <c r="AI384" s="66">
        <f t="shared" si="3"/>
        <v>1</v>
      </c>
    </row>
    <row r="385" spans="1:35">
      <c r="A385" s="36" t="s">
        <v>224</v>
      </c>
      <c r="B385" s="58">
        <v>42636</v>
      </c>
      <c r="C385" s="36"/>
      <c r="D385" s="53">
        <v>449520</v>
      </c>
      <c r="E385" s="60" t="e">
        <f t="shared" si="350"/>
        <v>#VALUE!</v>
      </c>
      <c r="F385" s="53">
        <v>0</v>
      </c>
      <c r="G385" s="53">
        <v>9781635</v>
      </c>
      <c r="H385" s="53">
        <v>45520</v>
      </c>
      <c r="I385" s="53">
        <v>8827665</v>
      </c>
      <c r="J385" s="77" t="e">
        <f t="shared" si="352"/>
        <v>#VALUE!</v>
      </c>
      <c r="K385" s="53">
        <v>953970</v>
      </c>
      <c r="L385" s="53">
        <v>1002755</v>
      </c>
      <c r="M385" s="53">
        <v>1851677</v>
      </c>
      <c r="N385" s="53">
        <v>664434</v>
      </c>
      <c r="O385" s="53">
        <v>1674689</v>
      </c>
      <c r="P385" s="53">
        <v>7084398</v>
      </c>
      <c r="Q385" s="62"/>
      <c r="R385" s="62">
        <f t="shared" ref="R385:W385" si="411">SUBSTITUTE((SUBSTITUTE(AA385, " ", "")), ",", ".")  * 1</f>
        <v>7044964</v>
      </c>
      <c r="S385" s="62">
        <f t="shared" si="411"/>
        <v>41463</v>
      </c>
      <c r="T385" s="62" t="e">
        <f t="shared" si="411"/>
        <v>#VALUE!</v>
      </c>
      <c r="U385" s="62" t="e">
        <f t="shared" si="411"/>
        <v>#VALUE!</v>
      </c>
      <c r="V385" s="62" t="e">
        <f t="shared" si="411"/>
        <v>#VALUE!</v>
      </c>
      <c r="W385" s="62" t="e">
        <f t="shared" si="411"/>
        <v>#VALUE!</v>
      </c>
      <c r="X385" s="83">
        <v>2117621</v>
      </c>
      <c r="Y385" s="65"/>
      <c r="Z385" s="65"/>
      <c r="AA385" s="56">
        <v>7044964</v>
      </c>
      <c r="AB385" s="56">
        <v>41463</v>
      </c>
      <c r="AC385" s="66"/>
      <c r="AD385" s="66"/>
      <c r="AE385" s="66"/>
      <c r="AF385" s="66"/>
      <c r="AG385" s="67">
        <f>VLOOKUP(A385, АСВ!$A$2:$C$48, 2, FALSE)</f>
        <v>42277</v>
      </c>
      <c r="AH385" s="68">
        <f>VLOOKUP(A385, АСВ!$A$2:$C$48, 3, FALSE)</f>
        <v>69671</v>
      </c>
      <c r="AI385" s="66">
        <f t="shared" si="3"/>
        <v>1</v>
      </c>
    </row>
    <row r="386" spans="1:35">
      <c r="A386" s="99" t="s">
        <v>227</v>
      </c>
      <c r="B386" s="100">
        <v>44032</v>
      </c>
      <c r="C386" s="99"/>
      <c r="D386" s="101"/>
      <c r="E386" s="102" t="e">
        <f t="shared" si="350"/>
        <v>#VALUE!</v>
      </c>
      <c r="F386" s="101"/>
      <c r="G386" s="101"/>
      <c r="H386" s="101"/>
      <c r="I386" s="101"/>
      <c r="J386" s="105" t="e">
        <f t="shared" si="352"/>
        <v>#VALUE!</v>
      </c>
      <c r="K386" s="101"/>
      <c r="L386" s="101"/>
      <c r="M386" s="101"/>
      <c r="N386" s="101"/>
      <c r="O386" s="101"/>
      <c r="P386" s="101"/>
      <c r="Q386" s="101"/>
      <c r="R386" s="101" t="e">
        <f t="shared" ref="R386:W386" si="412">SUBSTITUTE((SUBSTITUTE(AA386, " ", "")), ",", ".")  * 1</f>
        <v>#VALUE!</v>
      </c>
      <c r="S386" s="101" t="e">
        <f t="shared" si="412"/>
        <v>#VALUE!</v>
      </c>
      <c r="T386" s="101" t="e">
        <f t="shared" si="412"/>
        <v>#VALUE!</v>
      </c>
      <c r="U386" s="101" t="e">
        <f t="shared" si="412"/>
        <v>#VALUE!</v>
      </c>
      <c r="V386" s="101" t="e">
        <f t="shared" si="412"/>
        <v>#VALUE!</v>
      </c>
      <c r="W386" s="101" t="e">
        <f t="shared" si="412"/>
        <v>#VALUE!</v>
      </c>
      <c r="X386" s="69"/>
      <c r="Y386" s="65"/>
      <c r="Z386" s="65"/>
      <c r="AA386" s="66"/>
      <c r="AB386" s="66"/>
      <c r="AC386" s="66"/>
      <c r="AD386" s="66"/>
      <c r="AE386" s="66"/>
      <c r="AF386" s="66"/>
      <c r="AG386" s="67">
        <f>VLOOKUP(A386, АСВ!$A$2:$C$48, 2, FALSE)</f>
        <v>42417</v>
      </c>
      <c r="AH386" s="68">
        <f>VLOOKUP(A386, АСВ!$A$2:$C$48, 3, FALSE)</f>
        <v>69811</v>
      </c>
      <c r="AI386" s="66">
        <f t="shared" si="3"/>
        <v>1</v>
      </c>
    </row>
    <row r="387" spans="1:35">
      <c r="A387" s="36" t="s">
        <v>227</v>
      </c>
      <c r="B387" s="58">
        <v>43675</v>
      </c>
      <c r="C387" s="36"/>
      <c r="D387" s="118" t="s">
        <v>762</v>
      </c>
      <c r="E387" s="60" t="e">
        <f t="shared" si="350"/>
        <v>#VALUE!</v>
      </c>
      <c r="F387" s="53">
        <v>0</v>
      </c>
      <c r="G387" s="118" t="s">
        <v>763</v>
      </c>
      <c r="H387" s="118" t="s">
        <v>764</v>
      </c>
      <c r="I387" s="118" t="s">
        <v>765</v>
      </c>
      <c r="J387" s="77">
        <f t="shared" si="352"/>
        <v>31087952</v>
      </c>
      <c r="K387" s="118" t="s">
        <v>766</v>
      </c>
      <c r="L387" s="118" t="s">
        <v>767</v>
      </c>
      <c r="M387" s="118" t="s">
        <v>768</v>
      </c>
      <c r="N387" s="118" t="s">
        <v>769</v>
      </c>
      <c r="O387" s="118" t="s">
        <v>770</v>
      </c>
      <c r="P387" s="118" t="s">
        <v>771</v>
      </c>
      <c r="Q387" s="118" t="s">
        <v>772</v>
      </c>
      <c r="R387" s="62">
        <f t="shared" ref="R387:W387" si="413">SUBSTITUTE((SUBSTITUTE(AA387, " ", "")), ",", ".")  * 1</f>
        <v>1832498</v>
      </c>
      <c r="S387" s="62">
        <f t="shared" si="413"/>
        <v>22361275</v>
      </c>
      <c r="T387" s="62" t="e">
        <f t="shared" si="413"/>
        <v>#VALUE!</v>
      </c>
      <c r="U387" s="62" t="e">
        <f t="shared" si="413"/>
        <v>#VALUE!</v>
      </c>
      <c r="V387" s="62" t="e">
        <f t="shared" si="413"/>
        <v>#VALUE!</v>
      </c>
      <c r="W387" s="62" t="e">
        <f t="shared" si="413"/>
        <v>#VALUE!</v>
      </c>
      <c r="X387" s="118" t="s">
        <v>773</v>
      </c>
      <c r="Y387" s="65"/>
      <c r="Z387" s="65"/>
      <c r="AA387" s="118" t="s">
        <v>774</v>
      </c>
      <c r="AB387" s="118" t="s">
        <v>775</v>
      </c>
      <c r="AC387" s="66"/>
      <c r="AD387" s="66"/>
      <c r="AE387" s="66"/>
      <c r="AF387" s="66"/>
      <c r="AG387" s="67">
        <f>VLOOKUP(A387, АСВ!$A$2:$C$48, 2, FALSE)</f>
        <v>42417</v>
      </c>
      <c r="AH387" s="68">
        <f>VLOOKUP(A387, АСВ!$A$2:$C$48, 3, FALSE)</f>
        <v>69811</v>
      </c>
      <c r="AI387" s="66">
        <f t="shared" si="3"/>
        <v>1</v>
      </c>
    </row>
    <row r="388" spans="1:35">
      <c r="A388" s="36" t="s">
        <v>227</v>
      </c>
      <c r="B388" s="58">
        <v>43312</v>
      </c>
      <c r="C388" s="36"/>
      <c r="D388" s="118">
        <v>5072919</v>
      </c>
      <c r="E388" s="60" t="e">
        <f t="shared" si="350"/>
        <v>#VALUE!</v>
      </c>
      <c r="F388" s="53">
        <v>0</v>
      </c>
      <c r="G388" s="118" t="s">
        <v>776</v>
      </c>
      <c r="H388" s="118">
        <v>1353278</v>
      </c>
      <c r="I388" s="118" t="s">
        <v>777</v>
      </c>
      <c r="J388" s="77">
        <f t="shared" si="352"/>
        <v>32421353</v>
      </c>
      <c r="K388" s="118">
        <v>574918</v>
      </c>
      <c r="L388" s="118">
        <v>698844</v>
      </c>
      <c r="M388" s="118">
        <v>6259474</v>
      </c>
      <c r="N388" s="118">
        <v>3870463</v>
      </c>
      <c r="O388" s="118">
        <v>14055181</v>
      </c>
      <c r="P388" s="118">
        <v>17297919</v>
      </c>
      <c r="Q388" s="118">
        <v>1068253</v>
      </c>
      <c r="R388" s="62">
        <f t="shared" ref="R388:W388" si="414">SUBSTITUTE((SUBSTITUTE(AA388, " ", "")), ",", ".")  * 1</f>
        <v>2291113</v>
      </c>
      <c r="S388" s="62">
        <f t="shared" si="414"/>
        <v>18105802</v>
      </c>
      <c r="T388" s="62" t="e">
        <f t="shared" si="414"/>
        <v>#VALUE!</v>
      </c>
      <c r="U388" s="62" t="e">
        <f t="shared" si="414"/>
        <v>#VALUE!</v>
      </c>
      <c r="V388" s="62" t="e">
        <f t="shared" si="414"/>
        <v>#VALUE!</v>
      </c>
      <c r="W388" s="62" t="e">
        <f t="shared" si="414"/>
        <v>#VALUE!</v>
      </c>
      <c r="X388" s="118">
        <v>1876770</v>
      </c>
      <c r="Y388" s="65"/>
      <c r="Z388" s="65"/>
      <c r="AA388" s="118">
        <v>2291113</v>
      </c>
      <c r="AB388" s="118">
        <v>18105802</v>
      </c>
      <c r="AC388" s="66"/>
      <c r="AD388" s="66"/>
      <c r="AE388" s="66"/>
      <c r="AF388" s="66"/>
      <c r="AG388" s="67">
        <f>VLOOKUP(A388, АСВ!$A$2:$C$48, 2, FALSE)</f>
        <v>42417</v>
      </c>
      <c r="AH388" s="68">
        <f>VLOOKUP(A388, АСВ!$A$2:$C$48, 3, FALSE)</f>
        <v>69811</v>
      </c>
      <c r="AI388" s="66">
        <f t="shared" si="3"/>
        <v>1</v>
      </c>
    </row>
    <row r="389" spans="1:35">
      <c r="A389" s="36" t="s">
        <v>227</v>
      </c>
      <c r="B389" s="58">
        <v>42955</v>
      </c>
      <c r="C389" s="36"/>
      <c r="D389" s="118" t="s">
        <v>778</v>
      </c>
      <c r="E389" s="60" t="e">
        <f t="shared" si="350"/>
        <v>#VALUE!</v>
      </c>
      <c r="F389" s="53">
        <v>0</v>
      </c>
      <c r="G389" s="118" t="s">
        <v>779</v>
      </c>
      <c r="H389" s="118" t="s">
        <v>780</v>
      </c>
      <c r="I389" s="118" t="s">
        <v>781</v>
      </c>
      <c r="J389" s="77" t="e">
        <f t="shared" si="352"/>
        <v>#VALUE!</v>
      </c>
      <c r="K389" s="118" t="s">
        <v>782</v>
      </c>
      <c r="L389" s="118" t="s">
        <v>783</v>
      </c>
      <c r="M389" s="118" t="s">
        <v>784</v>
      </c>
      <c r="N389" s="118" t="s">
        <v>785</v>
      </c>
      <c r="O389" s="118" t="s">
        <v>786</v>
      </c>
      <c r="P389" s="118" t="s">
        <v>787</v>
      </c>
      <c r="Q389" s="62"/>
      <c r="R389" s="62">
        <f t="shared" ref="R389:W389" si="415">SUBSTITUTE((SUBSTITUTE(AA389, " ", "")), ",", ".")  * 1</f>
        <v>15031314</v>
      </c>
      <c r="S389" s="62" t="e">
        <f t="shared" si="415"/>
        <v>#VALUE!</v>
      </c>
      <c r="T389" s="62" t="e">
        <f t="shared" si="415"/>
        <v>#VALUE!</v>
      </c>
      <c r="U389" s="62" t="e">
        <f t="shared" si="415"/>
        <v>#VALUE!</v>
      </c>
      <c r="V389" s="62" t="e">
        <f t="shared" si="415"/>
        <v>#VALUE!</v>
      </c>
      <c r="W389" s="62" t="e">
        <f t="shared" si="415"/>
        <v>#VALUE!</v>
      </c>
      <c r="X389" s="118" t="s">
        <v>788</v>
      </c>
      <c r="Y389" s="65"/>
      <c r="Z389" s="65"/>
      <c r="AA389" s="118" t="s">
        <v>789</v>
      </c>
      <c r="AB389" s="66"/>
      <c r="AC389" s="66"/>
      <c r="AD389" s="66"/>
      <c r="AE389" s="66"/>
      <c r="AF389" s="66"/>
      <c r="AG389" s="67">
        <f>VLOOKUP(A389, АСВ!$A$2:$C$48, 2, FALSE)</f>
        <v>42417</v>
      </c>
      <c r="AH389" s="68">
        <f>VLOOKUP(A389, АСВ!$A$2:$C$48, 3, FALSE)</f>
        <v>69811</v>
      </c>
      <c r="AI389" s="66">
        <f t="shared" si="3"/>
        <v>1</v>
      </c>
    </row>
    <row r="390" spans="1:35">
      <c r="A390" s="36" t="s">
        <v>227</v>
      </c>
      <c r="B390" s="58">
        <v>42664</v>
      </c>
      <c r="C390" s="36"/>
      <c r="D390" s="118" t="s">
        <v>790</v>
      </c>
      <c r="E390" s="60" t="e">
        <f t="shared" si="350"/>
        <v>#VALUE!</v>
      </c>
      <c r="F390" s="53">
        <v>0</v>
      </c>
      <c r="G390" s="118" t="s">
        <v>791</v>
      </c>
      <c r="H390" s="118" t="s">
        <v>792</v>
      </c>
      <c r="I390" s="118" t="s">
        <v>793</v>
      </c>
      <c r="J390" s="77" t="e">
        <f t="shared" si="352"/>
        <v>#VALUE!</v>
      </c>
      <c r="K390" s="118" t="s">
        <v>794</v>
      </c>
      <c r="L390" s="118" t="s">
        <v>795</v>
      </c>
      <c r="M390" s="118" t="s">
        <v>796</v>
      </c>
      <c r="N390" s="118" t="s">
        <v>797</v>
      </c>
      <c r="O390" s="118" t="s">
        <v>798</v>
      </c>
      <c r="P390" s="118" t="s">
        <v>799</v>
      </c>
      <c r="Q390" s="62"/>
      <c r="R390" s="62">
        <f t="shared" ref="R390:W390" si="416">SUBSTITUTE((SUBSTITUTE(AA390, " ", "")), ",", ".")  * 1</f>
        <v>13369064</v>
      </c>
      <c r="S390" s="62" t="e">
        <f t="shared" si="416"/>
        <v>#VALUE!</v>
      </c>
      <c r="T390" s="62" t="e">
        <f t="shared" si="416"/>
        <v>#VALUE!</v>
      </c>
      <c r="U390" s="62" t="e">
        <f t="shared" si="416"/>
        <v>#VALUE!</v>
      </c>
      <c r="V390" s="62" t="e">
        <f t="shared" si="416"/>
        <v>#VALUE!</v>
      </c>
      <c r="W390" s="62" t="e">
        <f t="shared" si="416"/>
        <v>#VALUE!</v>
      </c>
      <c r="X390" s="118" t="s">
        <v>800</v>
      </c>
      <c r="Y390" s="65"/>
      <c r="Z390" s="65"/>
      <c r="AA390" s="118" t="s">
        <v>801</v>
      </c>
      <c r="AB390" s="66"/>
      <c r="AC390" s="66"/>
      <c r="AD390" s="66"/>
      <c r="AE390" s="66"/>
      <c r="AF390" s="66"/>
      <c r="AG390" s="67">
        <f>VLOOKUP(A390, АСВ!$A$2:$C$48, 2, FALSE)</f>
        <v>42417</v>
      </c>
      <c r="AH390" s="68">
        <f>VLOOKUP(A390, АСВ!$A$2:$C$48, 3, FALSE)</f>
        <v>69811</v>
      </c>
      <c r="AI390" s="66">
        <f t="shared" si="3"/>
        <v>1</v>
      </c>
    </row>
    <row r="391" spans="1:35">
      <c r="A391" s="99" t="s">
        <v>227</v>
      </c>
      <c r="B391" s="100">
        <v>42432</v>
      </c>
      <c r="C391" s="99"/>
      <c r="D391" s="101"/>
      <c r="E391" s="102" t="e">
        <f t="shared" si="350"/>
        <v>#VALUE!</v>
      </c>
      <c r="F391" s="101"/>
      <c r="G391" s="101"/>
      <c r="H391" s="101"/>
      <c r="I391" s="101"/>
      <c r="J391" s="105" t="e">
        <f t="shared" si="352"/>
        <v>#VALUE!</v>
      </c>
      <c r="K391" s="101"/>
      <c r="L391" s="101"/>
      <c r="M391" s="101"/>
      <c r="N391" s="101"/>
      <c r="O391" s="101"/>
      <c r="P391" s="101"/>
      <c r="Q391" s="101"/>
      <c r="R391" s="101" t="e">
        <f t="shared" ref="R391:W391" si="417">SUBSTITUTE((SUBSTITUTE(AA391, " ", "")), ",", ".")  * 1</f>
        <v>#VALUE!</v>
      </c>
      <c r="S391" s="101" t="e">
        <f t="shared" si="417"/>
        <v>#VALUE!</v>
      </c>
      <c r="T391" s="101" t="e">
        <f t="shared" si="417"/>
        <v>#VALUE!</v>
      </c>
      <c r="U391" s="101" t="e">
        <f t="shared" si="417"/>
        <v>#VALUE!</v>
      </c>
      <c r="V391" s="101" t="e">
        <f t="shared" si="417"/>
        <v>#VALUE!</v>
      </c>
      <c r="W391" s="101" t="e">
        <f t="shared" si="417"/>
        <v>#VALUE!</v>
      </c>
      <c r="X391" s="69"/>
      <c r="Y391" s="65"/>
      <c r="Z391" s="65"/>
      <c r="AA391" s="66"/>
      <c r="AB391" s="66"/>
      <c r="AC391" s="66"/>
      <c r="AD391" s="66"/>
      <c r="AE391" s="66"/>
      <c r="AF391" s="66"/>
      <c r="AG391" s="67">
        <f>VLOOKUP(A391, АСВ!$A$2:$C$48, 2, FALSE)</f>
        <v>42417</v>
      </c>
      <c r="AH391" s="68">
        <f>VLOOKUP(A391, АСВ!$A$2:$C$48, 3, FALSE)</f>
        <v>69811</v>
      </c>
      <c r="AI391" s="66">
        <f t="shared" si="3"/>
        <v>1</v>
      </c>
    </row>
    <row r="392" spans="1:35">
      <c r="A392" s="36" t="s">
        <v>227</v>
      </c>
      <c r="B392" s="58">
        <v>42359</v>
      </c>
      <c r="C392" s="36"/>
      <c r="D392" s="119" t="s">
        <v>802</v>
      </c>
      <c r="E392" s="60" t="e">
        <f t="shared" si="350"/>
        <v>#VALUE!</v>
      </c>
      <c r="F392" s="53">
        <v>0</v>
      </c>
      <c r="G392" s="119">
        <v>33260575</v>
      </c>
      <c r="H392" s="119" t="s">
        <v>803</v>
      </c>
      <c r="I392" s="119" t="s">
        <v>804</v>
      </c>
      <c r="J392" s="77" t="e">
        <f t="shared" si="352"/>
        <v>#VALUE!</v>
      </c>
      <c r="K392" s="119" t="s">
        <v>805</v>
      </c>
      <c r="L392" s="119" t="s">
        <v>806</v>
      </c>
      <c r="M392" s="119" t="s">
        <v>807</v>
      </c>
      <c r="N392" s="119" t="s">
        <v>808</v>
      </c>
      <c r="O392" s="119" t="s">
        <v>809</v>
      </c>
      <c r="P392" s="119" t="s">
        <v>810</v>
      </c>
      <c r="Q392" s="62"/>
      <c r="R392" s="62">
        <f t="shared" ref="R392:W392" si="418">SUBSTITUTE((SUBSTITUTE(AA392, " ", "")), ",", ".")  * 1</f>
        <v>9813155</v>
      </c>
      <c r="S392" s="62" t="e">
        <f t="shared" si="418"/>
        <v>#VALUE!</v>
      </c>
      <c r="T392" s="62" t="e">
        <f t="shared" si="418"/>
        <v>#VALUE!</v>
      </c>
      <c r="U392" s="62" t="e">
        <f t="shared" si="418"/>
        <v>#VALUE!</v>
      </c>
      <c r="V392" s="62" t="e">
        <f t="shared" si="418"/>
        <v>#VALUE!</v>
      </c>
      <c r="W392" s="62" t="e">
        <f t="shared" si="418"/>
        <v>#VALUE!</v>
      </c>
      <c r="X392" s="119" t="s">
        <v>811</v>
      </c>
      <c r="Y392" s="65"/>
      <c r="Z392" s="65"/>
      <c r="AA392" s="119" t="s">
        <v>812</v>
      </c>
      <c r="AB392" s="66"/>
      <c r="AC392" s="66"/>
      <c r="AD392" s="66"/>
      <c r="AE392" s="66"/>
      <c r="AF392" s="66"/>
      <c r="AG392" s="67">
        <f>VLOOKUP(A392, АСВ!$A$2:$C$48, 2, FALSE)</f>
        <v>42417</v>
      </c>
      <c r="AH392" s="68">
        <f>VLOOKUP(A392, АСВ!$A$2:$C$48, 3, FALSE)</f>
        <v>69811</v>
      </c>
      <c r="AI392" s="66">
        <f t="shared" si="3"/>
        <v>0</v>
      </c>
    </row>
    <row r="393" spans="1:35">
      <c r="A393" s="36" t="s">
        <v>227</v>
      </c>
      <c r="B393" s="58">
        <v>42307</v>
      </c>
      <c r="C393" s="36"/>
      <c r="D393" s="119" t="s">
        <v>802</v>
      </c>
      <c r="E393" s="60" t="e">
        <f t="shared" si="350"/>
        <v>#VALUE!</v>
      </c>
      <c r="F393" s="53">
        <v>0</v>
      </c>
      <c r="G393" s="119">
        <v>33260575</v>
      </c>
      <c r="H393" s="119" t="s">
        <v>803</v>
      </c>
      <c r="I393" s="119" t="s">
        <v>804</v>
      </c>
      <c r="J393" s="77" t="e">
        <f t="shared" si="352"/>
        <v>#VALUE!</v>
      </c>
      <c r="K393" s="119" t="s">
        <v>805</v>
      </c>
      <c r="L393" s="119" t="s">
        <v>806</v>
      </c>
      <c r="M393" s="119" t="s">
        <v>807</v>
      </c>
      <c r="N393" s="119" t="s">
        <v>808</v>
      </c>
      <c r="O393" s="119" t="s">
        <v>809</v>
      </c>
      <c r="P393" s="119" t="s">
        <v>810</v>
      </c>
      <c r="Q393" s="62"/>
      <c r="R393" s="62">
        <f t="shared" ref="R393:W393" si="419">SUBSTITUTE((SUBSTITUTE(AA393, " ", "")), ",", ".")  * 1</f>
        <v>9813155</v>
      </c>
      <c r="S393" s="62" t="e">
        <f t="shared" si="419"/>
        <v>#VALUE!</v>
      </c>
      <c r="T393" s="62" t="e">
        <f t="shared" si="419"/>
        <v>#VALUE!</v>
      </c>
      <c r="U393" s="62" t="e">
        <f t="shared" si="419"/>
        <v>#VALUE!</v>
      </c>
      <c r="V393" s="62" t="e">
        <f t="shared" si="419"/>
        <v>#VALUE!</v>
      </c>
      <c r="W393" s="62" t="e">
        <f t="shared" si="419"/>
        <v>#VALUE!</v>
      </c>
      <c r="X393" s="119" t="s">
        <v>811</v>
      </c>
      <c r="Y393" s="65"/>
      <c r="Z393" s="65"/>
      <c r="AA393" s="119" t="s">
        <v>812</v>
      </c>
      <c r="AB393" s="66"/>
      <c r="AC393" s="66"/>
      <c r="AD393" s="66"/>
      <c r="AE393" s="66"/>
      <c r="AF393" s="66"/>
      <c r="AG393" s="67">
        <f>VLOOKUP(A393, АСВ!$A$2:$C$48, 2, FALSE)</f>
        <v>42417</v>
      </c>
      <c r="AH393" s="68">
        <f>VLOOKUP(A393, АСВ!$A$2:$C$48, 3, FALSE)</f>
        <v>69811</v>
      </c>
      <c r="AI393" s="66">
        <f t="shared" si="3"/>
        <v>0</v>
      </c>
    </row>
    <row r="394" spans="1:35">
      <c r="A394" s="36" t="s">
        <v>227</v>
      </c>
      <c r="B394" s="58">
        <v>41905</v>
      </c>
      <c r="C394" s="36"/>
      <c r="D394" s="53">
        <v>1751999</v>
      </c>
      <c r="E394" s="60" t="e">
        <f t="shared" si="350"/>
        <v>#VALUE!</v>
      </c>
      <c r="F394" s="53">
        <v>0</v>
      </c>
      <c r="G394" s="53">
        <v>27785866</v>
      </c>
      <c r="H394" s="53">
        <v>120900</v>
      </c>
      <c r="I394" s="59" t="e">
        <f t="shared" ref="I394:I401" si="420">SUBSTITUTE((SUBSTITUTE(J394, " ", "")), ",", ".") + SUBSTITUTE((SUBSTITUTE(Y394, " ", "")), ",", ".") + SUBSTITUTE((SUBSTITUTE(Z394, " ", "")), ",", ".")</f>
        <v>#VALUE!</v>
      </c>
      <c r="J394" s="77" t="e">
        <f t="shared" si="352"/>
        <v>#VALUE!</v>
      </c>
      <c r="K394" s="53">
        <v>382586</v>
      </c>
      <c r="L394" s="53">
        <v>361831</v>
      </c>
      <c r="M394" s="53">
        <v>0</v>
      </c>
      <c r="N394" s="53">
        <v>0</v>
      </c>
      <c r="O394" s="53">
        <v>16934184</v>
      </c>
      <c r="P394" s="53">
        <v>10201885</v>
      </c>
      <c r="Q394" s="62"/>
      <c r="R394" s="62">
        <f t="shared" ref="R394:W394" si="421">SUBSTITUTE((SUBSTITUTE(AA394, " ", "")), ",", ".")  * 1</f>
        <v>16838155</v>
      </c>
      <c r="S394" s="62">
        <f t="shared" si="421"/>
        <v>6453342</v>
      </c>
      <c r="T394" s="62" t="e">
        <f t="shared" si="421"/>
        <v>#VALUE!</v>
      </c>
      <c r="U394" s="62" t="e">
        <f t="shared" si="421"/>
        <v>#VALUE!</v>
      </c>
      <c r="V394" s="62" t="e">
        <f t="shared" si="421"/>
        <v>#VALUE!</v>
      </c>
      <c r="W394" s="62" t="e">
        <f t="shared" si="421"/>
        <v>#VALUE!</v>
      </c>
      <c r="X394" s="69"/>
      <c r="Y394" s="55">
        <v>46</v>
      </c>
      <c r="Z394" s="55">
        <v>15034</v>
      </c>
      <c r="AA394" s="56">
        <v>16838155</v>
      </c>
      <c r="AB394" s="56">
        <v>6453342</v>
      </c>
      <c r="AC394" s="66"/>
      <c r="AD394" s="66"/>
      <c r="AE394" s="66"/>
      <c r="AF394" s="66"/>
      <c r="AG394" s="67">
        <f>VLOOKUP(A394, АСВ!$A$2:$C$48, 2, FALSE)</f>
        <v>42417</v>
      </c>
      <c r="AH394" s="68">
        <f>VLOOKUP(A394, АСВ!$A$2:$C$48, 3, FALSE)</f>
        <v>69811</v>
      </c>
      <c r="AI394" s="66">
        <f t="shared" si="3"/>
        <v>0</v>
      </c>
    </row>
    <row r="395" spans="1:35">
      <c r="A395" s="36" t="s">
        <v>227</v>
      </c>
      <c r="B395" s="58">
        <v>41467</v>
      </c>
      <c r="C395" s="36"/>
      <c r="D395" s="53">
        <v>662515</v>
      </c>
      <c r="E395" s="60" t="e">
        <f t="shared" si="350"/>
        <v>#VALUE!</v>
      </c>
      <c r="F395" s="53">
        <v>0</v>
      </c>
      <c r="G395" s="53">
        <v>27785866</v>
      </c>
      <c r="H395" s="53">
        <v>120900</v>
      </c>
      <c r="I395" s="59" t="e">
        <f t="shared" si="420"/>
        <v>#VALUE!</v>
      </c>
      <c r="J395" s="77" t="e">
        <f t="shared" si="352"/>
        <v>#VALUE!</v>
      </c>
      <c r="K395" s="53">
        <v>496036</v>
      </c>
      <c r="L395" s="53">
        <v>3057246</v>
      </c>
      <c r="M395" s="53">
        <v>0</v>
      </c>
      <c r="N395" s="53">
        <v>0</v>
      </c>
      <c r="O395" s="53">
        <v>10085244</v>
      </c>
      <c r="P395" s="53">
        <v>17075807</v>
      </c>
      <c r="Q395" s="62"/>
      <c r="R395" s="62">
        <f t="shared" ref="R395:W395" si="422">SUBSTITUTE((SUBSTITUTE(AA395, " ", "")), ",", ".")  * 1</f>
        <v>16838155</v>
      </c>
      <c r="S395" s="62">
        <f t="shared" si="422"/>
        <v>6453342</v>
      </c>
      <c r="T395" s="62" t="e">
        <f t="shared" si="422"/>
        <v>#VALUE!</v>
      </c>
      <c r="U395" s="62" t="e">
        <f t="shared" si="422"/>
        <v>#VALUE!</v>
      </c>
      <c r="V395" s="62" t="e">
        <f t="shared" si="422"/>
        <v>#VALUE!</v>
      </c>
      <c r="W395" s="62" t="e">
        <f t="shared" si="422"/>
        <v>#VALUE!</v>
      </c>
      <c r="X395" s="69"/>
      <c r="Y395" s="55">
        <v>7461</v>
      </c>
      <c r="Z395" s="55">
        <v>121318</v>
      </c>
      <c r="AA395" s="56">
        <v>16838155</v>
      </c>
      <c r="AB395" s="56">
        <v>6453342</v>
      </c>
      <c r="AC395" s="66"/>
      <c r="AD395" s="66"/>
      <c r="AE395" s="66"/>
      <c r="AF395" s="66"/>
      <c r="AG395" s="67">
        <f>VLOOKUP(A395, АСВ!$A$2:$C$48, 2, FALSE)</f>
        <v>42417</v>
      </c>
      <c r="AH395" s="68">
        <f>VLOOKUP(A395, АСВ!$A$2:$C$48, 3, FALSE)</f>
        <v>69811</v>
      </c>
      <c r="AI395" s="66">
        <f t="shared" si="3"/>
        <v>0</v>
      </c>
    </row>
    <row r="396" spans="1:35">
      <c r="A396" s="36" t="s">
        <v>227</v>
      </c>
      <c r="B396" s="58">
        <v>41208</v>
      </c>
      <c r="C396" s="36"/>
      <c r="D396" s="53">
        <v>515097</v>
      </c>
      <c r="E396" s="60" t="e">
        <f t="shared" si="350"/>
        <v>#VALUE!</v>
      </c>
      <c r="F396" s="53">
        <v>0</v>
      </c>
      <c r="G396" s="53">
        <v>25365815</v>
      </c>
      <c r="H396" s="53">
        <v>130398</v>
      </c>
      <c r="I396" s="59" t="e">
        <f t="shared" si="420"/>
        <v>#VALUE!</v>
      </c>
      <c r="J396" s="77" t="e">
        <f t="shared" si="352"/>
        <v>#VALUE!</v>
      </c>
      <c r="K396" s="53">
        <v>638332</v>
      </c>
      <c r="L396" s="53">
        <v>1797197</v>
      </c>
      <c r="M396" s="53">
        <v>0</v>
      </c>
      <c r="N396" s="53">
        <v>0</v>
      </c>
      <c r="O396" s="53">
        <v>16713526</v>
      </c>
      <c r="P396" s="53">
        <v>8349639</v>
      </c>
      <c r="Q396" s="62"/>
      <c r="R396" s="62">
        <f t="shared" ref="R396:W396" si="423">SUBSTITUTE((SUBSTITUTE(AA396, " ", "")), ",", ".")  * 1</f>
        <v>19993602</v>
      </c>
      <c r="S396" s="62">
        <f t="shared" si="423"/>
        <v>2825524</v>
      </c>
      <c r="T396" s="62" t="e">
        <f t="shared" si="423"/>
        <v>#VALUE!</v>
      </c>
      <c r="U396" s="62" t="e">
        <f t="shared" si="423"/>
        <v>#VALUE!</v>
      </c>
      <c r="V396" s="62" t="e">
        <f t="shared" si="423"/>
        <v>#VALUE!</v>
      </c>
      <c r="W396" s="62" t="e">
        <f t="shared" si="423"/>
        <v>#VALUE!</v>
      </c>
      <c r="X396" s="69"/>
      <c r="Y396" s="55">
        <v>7748</v>
      </c>
      <c r="Z396" s="55">
        <v>196580</v>
      </c>
      <c r="AA396" s="56">
        <v>19993602</v>
      </c>
      <c r="AB396" s="56">
        <v>2825524</v>
      </c>
      <c r="AC396" s="66"/>
      <c r="AD396" s="66"/>
      <c r="AE396" s="66"/>
      <c r="AF396" s="66"/>
      <c r="AG396" s="67">
        <f>VLOOKUP(A396, АСВ!$A$2:$C$48, 2, FALSE)</f>
        <v>42417</v>
      </c>
      <c r="AH396" s="68">
        <f>VLOOKUP(A396, АСВ!$A$2:$C$48, 3, FALSE)</f>
        <v>69811</v>
      </c>
      <c r="AI396" s="66">
        <f t="shared" si="3"/>
        <v>0</v>
      </c>
    </row>
    <row r="397" spans="1:35">
      <c r="A397" s="36" t="s">
        <v>227</v>
      </c>
      <c r="B397" s="58">
        <v>40843</v>
      </c>
      <c r="C397" s="36"/>
      <c r="D397" s="53">
        <v>344151</v>
      </c>
      <c r="E397" s="60" t="e">
        <f t="shared" si="350"/>
        <v>#VALUE!</v>
      </c>
      <c r="F397" s="53">
        <v>0</v>
      </c>
      <c r="G397" s="53">
        <v>23129108</v>
      </c>
      <c r="H397" s="53">
        <v>19473</v>
      </c>
      <c r="I397" s="59" t="e">
        <f t="shared" si="420"/>
        <v>#VALUE!</v>
      </c>
      <c r="J397" s="77" t="e">
        <f t="shared" si="352"/>
        <v>#VALUE!</v>
      </c>
      <c r="K397" s="53">
        <v>230967</v>
      </c>
      <c r="L397" s="53">
        <v>-4088390</v>
      </c>
      <c r="M397" s="53">
        <v>0</v>
      </c>
      <c r="N397" s="53">
        <v>0</v>
      </c>
      <c r="O397" s="53">
        <v>16233157</v>
      </c>
      <c r="P397" s="53">
        <v>6637720</v>
      </c>
      <c r="Q397" s="62"/>
      <c r="R397" s="62">
        <f t="shared" ref="R397:W397" si="424">SUBSTITUTE((SUBSTITUTE(AA397, " ", "")), ",", ".")  * 1</f>
        <v>16621438</v>
      </c>
      <c r="S397" s="62">
        <f t="shared" si="424"/>
        <v>3405451</v>
      </c>
      <c r="T397" s="62" t="e">
        <f t="shared" si="424"/>
        <v>#VALUE!</v>
      </c>
      <c r="U397" s="62" t="e">
        <f t="shared" si="424"/>
        <v>#VALUE!</v>
      </c>
      <c r="V397" s="62" t="e">
        <f t="shared" si="424"/>
        <v>#VALUE!</v>
      </c>
      <c r="W397" s="62" t="e">
        <f t="shared" si="424"/>
        <v>#VALUE!</v>
      </c>
      <c r="X397" s="69"/>
      <c r="Y397" s="55">
        <v>7748</v>
      </c>
      <c r="Z397" s="55">
        <v>19516</v>
      </c>
      <c r="AA397" s="56">
        <v>16621438</v>
      </c>
      <c r="AB397" s="56">
        <v>3405451</v>
      </c>
      <c r="AC397" s="66"/>
      <c r="AD397" s="66"/>
      <c r="AE397" s="66"/>
      <c r="AF397" s="66"/>
      <c r="AG397" s="67">
        <f>VLOOKUP(A397, АСВ!$A$2:$C$48, 2, FALSE)</f>
        <v>42417</v>
      </c>
      <c r="AH397" s="68">
        <f>VLOOKUP(A397, АСВ!$A$2:$C$48, 3, FALSE)</f>
        <v>69811</v>
      </c>
      <c r="AI397" s="66">
        <f t="shared" si="3"/>
        <v>0</v>
      </c>
    </row>
    <row r="398" spans="1:35">
      <c r="A398" s="36" t="s">
        <v>227</v>
      </c>
      <c r="B398" s="58">
        <v>40834</v>
      </c>
      <c r="C398" s="36"/>
      <c r="D398" s="53">
        <v>344151</v>
      </c>
      <c r="E398" s="60" t="e">
        <f t="shared" si="350"/>
        <v>#VALUE!</v>
      </c>
      <c r="F398" s="53">
        <v>0</v>
      </c>
      <c r="G398" s="53">
        <v>23129108</v>
      </c>
      <c r="H398" s="53">
        <v>19473</v>
      </c>
      <c r="I398" s="59" t="e">
        <f t="shared" si="420"/>
        <v>#VALUE!</v>
      </c>
      <c r="J398" s="77" t="e">
        <f t="shared" si="352"/>
        <v>#VALUE!</v>
      </c>
      <c r="K398" s="53">
        <v>230967</v>
      </c>
      <c r="L398" s="53">
        <v>-4088390</v>
      </c>
      <c r="M398" s="53">
        <v>0</v>
      </c>
      <c r="N398" s="53">
        <v>0</v>
      </c>
      <c r="O398" s="53">
        <v>16233157</v>
      </c>
      <c r="P398" s="53">
        <v>6637720</v>
      </c>
      <c r="Q398" s="62"/>
      <c r="R398" s="62">
        <f t="shared" ref="R398:W398" si="425">SUBSTITUTE((SUBSTITUTE(AA398, " ", "")), ",", ".")  * 1</f>
        <v>16621438</v>
      </c>
      <c r="S398" s="62">
        <f t="shared" si="425"/>
        <v>3405451</v>
      </c>
      <c r="T398" s="62" t="e">
        <f t="shared" si="425"/>
        <v>#VALUE!</v>
      </c>
      <c r="U398" s="62" t="e">
        <f t="shared" si="425"/>
        <v>#VALUE!</v>
      </c>
      <c r="V398" s="62" t="e">
        <f t="shared" si="425"/>
        <v>#VALUE!</v>
      </c>
      <c r="W398" s="62" t="e">
        <f t="shared" si="425"/>
        <v>#VALUE!</v>
      </c>
      <c r="X398" s="69"/>
      <c r="Y398" s="55">
        <v>7748</v>
      </c>
      <c r="Z398" s="55">
        <v>19516</v>
      </c>
      <c r="AA398" s="56">
        <v>16621438</v>
      </c>
      <c r="AB398" s="56">
        <v>3405451</v>
      </c>
      <c r="AC398" s="66"/>
      <c r="AD398" s="66"/>
      <c r="AE398" s="66"/>
      <c r="AF398" s="66"/>
      <c r="AG398" s="67">
        <f>VLOOKUP(A398, АСВ!$A$2:$C$48, 2, FALSE)</f>
        <v>42417</v>
      </c>
      <c r="AH398" s="68">
        <f>VLOOKUP(A398, АСВ!$A$2:$C$48, 3, FALSE)</f>
        <v>69811</v>
      </c>
      <c r="AI398" s="66">
        <f t="shared" si="3"/>
        <v>0</v>
      </c>
    </row>
    <row r="399" spans="1:35">
      <c r="A399" s="36" t="s">
        <v>227</v>
      </c>
      <c r="B399" s="58">
        <v>40730</v>
      </c>
      <c r="C399" s="36"/>
      <c r="D399" s="53">
        <v>344151</v>
      </c>
      <c r="E399" s="60" t="e">
        <f t="shared" si="350"/>
        <v>#VALUE!</v>
      </c>
      <c r="F399" s="53">
        <v>0</v>
      </c>
      <c r="G399" s="53">
        <v>23129108</v>
      </c>
      <c r="H399" s="53">
        <v>19473</v>
      </c>
      <c r="I399" s="59" t="e">
        <f t="shared" si="420"/>
        <v>#VALUE!</v>
      </c>
      <c r="J399" s="77" t="e">
        <f t="shared" si="352"/>
        <v>#VALUE!</v>
      </c>
      <c r="K399" s="53">
        <v>230967</v>
      </c>
      <c r="L399" s="53">
        <v>-4088390</v>
      </c>
      <c r="M399" s="53">
        <v>0</v>
      </c>
      <c r="N399" s="53">
        <v>0</v>
      </c>
      <c r="O399" s="53">
        <v>16233157</v>
      </c>
      <c r="P399" s="53">
        <v>6637720</v>
      </c>
      <c r="Q399" s="62"/>
      <c r="R399" s="62">
        <f t="shared" ref="R399:W399" si="426">SUBSTITUTE((SUBSTITUTE(AA399, " ", "")), ",", ".")  * 1</f>
        <v>16621438</v>
      </c>
      <c r="S399" s="62">
        <f t="shared" si="426"/>
        <v>3405451</v>
      </c>
      <c r="T399" s="62" t="e">
        <f t="shared" si="426"/>
        <v>#VALUE!</v>
      </c>
      <c r="U399" s="62" t="e">
        <f t="shared" si="426"/>
        <v>#VALUE!</v>
      </c>
      <c r="V399" s="62" t="e">
        <f t="shared" si="426"/>
        <v>#VALUE!</v>
      </c>
      <c r="W399" s="62" t="e">
        <f t="shared" si="426"/>
        <v>#VALUE!</v>
      </c>
      <c r="X399" s="69"/>
      <c r="Y399" s="55">
        <v>7748</v>
      </c>
      <c r="Z399" s="55">
        <v>19516</v>
      </c>
      <c r="AA399" s="56">
        <v>16621438</v>
      </c>
      <c r="AB399" s="56">
        <v>3405451</v>
      </c>
      <c r="AC399" s="66"/>
      <c r="AD399" s="66"/>
      <c r="AE399" s="66"/>
      <c r="AF399" s="66"/>
      <c r="AG399" s="67">
        <f>VLOOKUP(A399, АСВ!$A$2:$C$48, 2, FALSE)</f>
        <v>42417</v>
      </c>
      <c r="AH399" s="68">
        <f>VLOOKUP(A399, АСВ!$A$2:$C$48, 3, FALSE)</f>
        <v>69811</v>
      </c>
      <c r="AI399" s="66">
        <f t="shared" si="3"/>
        <v>0</v>
      </c>
    </row>
    <row r="400" spans="1:35">
      <c r="A400" s="36" t="s">
        <v>227</v>
      </c>
      <c r="B400" s="58">
        <v>40730</v>
      </c>
      <c r="C400" s="36"/>
      <c r="D400" s="53">
        <v>344151</v>
      </c>
      <c r="E400" s="60" t="e">
        <f t="shared" si="350"/>
        <v>#VALUE!</v>
      </c>
      <c r="F400" s="53">
        <v>0</v>
      </c>
      <c r="G400" s="53">
        <v>23129108</v>
      </c>
      <c r="H400" s="53">
        <v>19473</v>
      </c>
      <c r="I400" s="59" t="e">
        <f t="shared" si="420"/>
        <v>#VALUE!</v>
      </c>
      <c r="J400" s="77" t="e">
        <f t="shared" si="352"/>
        <v>#VALUE!</v>
      </c>
      <c r="K400" s="53">
        <v>230967</v>
      </c>
      <c r="L400" s="53">
        <v>-4088390</v>
      </c>
      <c r="M400" s="53">
        <v>0</v>
      </c>
      <c r="N400" s="53">
        <v>0</v>
      </c>
      <c r="O400" s="53">
        <v>16233157</v>
      </c>
      <c r="P400" s="53">
        <v>6637720</v>
      </c>
      <c r="Q400" s="62"/>
      <c r="R400" s="62">
        <f t="shared" ref="R400:W400" si="427">SUBSTITUTE((SUBSTITUTE(AA400, " ", "")), ",", ".")  * 1</f>
        <v>16621438</v>
      </c>
      <c r="S400" s="62">
        <f t="shared" si="427"/>
        <v>3405451</v>
      </c>
      <c r="T400" s="62" t="e">
        <f t="shared" si="427"/>
        <v>#VALUE!</v>
      </c>
      <c r="U400" s="62" t="e">
        <f t="shared" si="427"/>
        <v>#VALUE!</v>
      </c>
      <c r="V400" s="62" t="e">
        <f t="shared" si="427"/>
        <v>#VALUE!</v>
      </c>
      <c r="W400" s="62" t="e">
        <f t="shared" si="427"/>
        <v>#VALUE!</v>
      </c>
      <c r="X400" s="69"/>
      <c r="Y400" s="55">
        <v>7748</v>
      </c>
      <c r="Z400" s="55">
        <v>19516</v>
      </c>
      <c r="AA400" s="56">
        <v>16621438</v>
      </c>
      <c r="AB400" s="56">
        <v>3405451</v>
      </c>
      <c r="AC400" s="66"/>
      <c r="AD400" s="66"/>
      <c r="AE400" s="66"/>
      <c r="AF400" s="66"/>
      <c r="AG400" s="67">
        <f>VLOOKUP(A400, АСВ!$A$2:$C$48, 2, FALSE)</f>
        <v>42417</v>
      </c>
      <c r="AH400" s="68">
        <f>VLOOKUP(A400, АСВ!$A$2:$C$48, 3, FALSE)</f>
        <v>69811</v>
      </c>
      <c r="AI400" s="66">
        <f t="shared" si="3"/>
        <v>0</v>
      </c>
    </row>
    <row r="401" spans="1:35">
      <c r="A401" s="36" t="s">
        <v>227</v>
      </c>
      <c r="B401" s="58">
        <v>40126</v>
      </c>
      <c r="C401" s="36"/>
      <c r="D401" s="53">
        <v>903146</v>
      </c>
      <c r="E401" s="60" t="e">
        <f t="shared" si="350"/>
        <v>#VALUE!</v>
      </c>
      <c r="F401" s="53">
        <v>0</v>
      </c>
      <c r="G401" s="53">
        <v>26157528</v>
      </c>
      <c r="H401" s="53">
        <v>131701</v>
      </c>
      <c r="I401" s="59" t="e">
        <f t="shared" si="420"/>
        <v>#VALUE!</v>
      </c>
      <c r="J401" s="77" t="e">
        <f t="shared" si="352"/>
        <v>#VALUE!</v>
      </c>
      <c r="K401" s="53">
        <v>857156</v>
      </c>
      <c r="L401" s="53">
        <v>2112129</v>
      </c>
      <c r="M401" s="53">
        <v>0</v>
      </c>
      <c r="N401" s="53">
        <v>0</v>
      </c>
      <c r="O401" s="53">
        <v>22916500</v>
      </c>
      <c r="P401" s="53">
        <v>2252171</v>
      </c>
      <c r="Q401" s="62"/>
      <c r="R401" s="62">
        <f t="shared" ref="R401:W401" si="428">SUBSTITUTE((SUBSTITUTE(AA401, " ", "")), ",", ".")  * 1</f>
        <v>15347955</v>
      </c>
      <c r="S401" s="62">
        <f t="shared" si="428"/>
        <v>4153625</v>
      </c>
      <c r="T401" s="62" t="e">
        <f t="shared" si="428"/>
        <v>#VALUE!</v>
      </c>
      <c r="U401" s="62" t="e">
        <f t="shared" si="428"/>
        <v>#VALUE!</v>
      </c>
      <c r="V401" s="62" t="e">
        <f t="shared" si="428"/>
        <v>#VALUE!</v>
      </c>
      <c r="W401" s="62" t="e">
        <f t="shared" si="428"/>
        <v>#VALUE!</v>
      </c>
      <c r="X401" s="69"/>
      <c r="Y401" s="65"/>
      <c r="Z401" s="55">
        <v>131701</v>
      </c>
      <c r="AA401" s="56">
        <v>15347955</v>
      </c>
      <c r="AB401" s="56">
        <v>4153625</v>
      </c>
      <c r="AC401" s="66"/>
      <c r="AD401" s="66"/>
      <c r="AE401" s="66"/>
      <c r="AF401" s="66"/>
      <c r="AG401" s="67">
        <f>VLOOKUP(A401, АСВ!$A$2:$C$48, 2, FALSE)</f>
        <v>42417</v>
      </c>
      <c r="AH401" s="68">
        <f>VLOOKUP(A401, АСВ!$A$2:$C$48, 3, FALSE)</f>
        <v>69811</v>
      </c>
      <c r="AI401" s="66">
        <f t="shared" si="3"/>
        <v>0</v>
      </c>
    </row>
    <row r="402" spans="1:35">
      <c r="A402" s="99" t="s">
        <v>227</v>
      </c>
      <c r="B402" s="100">
        <v>39768</v>
      </c>
      <c r="C402" s="99"/>
      <c r="D402" s="101"/>
      <c r="E402" s="102" t="e">
        <f t="shared" si="350"/>
        <v>#VALUE!</v>
      </c>
      <c r="F402" s="101"/>
      <c r="G402" s="101"/>
      <c r="H402" s="101"/>
      <c r="I402" s="101"/>
      <c r="J402" s="105" t="e">
        <f t="shared" si="352"/>
        <v>#VALUE!</v>
      </c>
      <c r="K402" s="101"/>
      <c r="L402" s="101"/>
      <c r="M402" s="101"/>
      <c r="N402" s="101"/>
      <c r="O402" s="101"/>
      <c r="P402" s="101"/>
      <c r="Q402" s="101"/>
      <c r="R402" s="101" t="e">
        <f t="shared" ref="R402:W402" si="429">SUBSTITUTE((SUBSTITUTE(AA402, " ", "")), ",", ".")  * 1</f>
        <v>#VALUE!</v>
      </c>
      <c r="S402" s="101" t="e">
        <f t="shared" si="429"/>
        <v>#VALUE!</v>
      </c>
      <c r="T402" s="101" t="e">
        <f t="shared" si="429"/>
        <v>#VALUE!</v>
      </c>
      <c r="U402" s="101" t="e">
        <f t="shared" si="429"/>
        <v>#VALUE!</v>
      </c>
      <c r="V402" s="101" t="e">
        <f t="shared" si="429"/>
        <v>#VALUE!</v>
      </c>
      <c r="W402" s="101" t="e">
        <f t="shared" si="429"/>
        <v>#VALUE!</v>
      </c>
      <c r="X402" s="69"/>
      <c r="Y402" s="65"/>
      <c r="Z402" s="65"/>
      <c r="AA402" s="66"/>
      <c r="AB402" s="66"/>
      <c r="AC402" s="66"/>
      <c r="AD402" s="66"/>
      <c r="AE402" s="66"/>
      <c r="AF402" s="66"/>
      <c r="AG402" s="67">
        <f>VLOOKUP(A402, АСВ!$A$2:$C$48, 2, FALSE)</f>
        <v>42417</v>
      </c>
      <c r="AH402" s="68">
        <f>VLOOKUP(A402, АСВ!$A$2:$C$48, 3, FALSE)</f>
        <v>69811</v>
      </c>
      <c r="AI402" s="66">
        <f t="shared" si="3"/>
        <v>0</v>
      </c>
    </row>
    <row r="403" spans="1:35">
      <c r="A403" s="99" t="s">
        <v>278</v>
      </c>
      <c r="B403" s="100">
        <v>40204</v>
      </c>
      <c r="C403" s="99"/>
      <c r="D403" s="101"/>
      <c r="E403" s="102" t="e">
        <f t="shared" si="350"/>
        <v>#VALUE!</v>
      </c>
      <c r="F403" s="101"/>
      <c r="G403" s="101"/>
      <c r="H403" s="101"/>
      <c r="I403" s="101"/>
      <c r="J403" s="105" t="e">
        <f t="shared" si="352"/>
        <v>#VALUE!</v>
      </c>
      <c r="K403" s="101"/>
      <c r="L403" s="101"/>
      <c r="M403" s="101"/>
      <c r="N403" s="101"/>
      <c r="O403" s="101"/>
      <c r="P403" s="101"/>
      <c r="Q403" s="101"/>
      <c r="R403" s="101" t="e">
        <f t="shared" ref="R403:W403" si="430">SUBSTITUTE((SUBSTITUTE(AA403, " ", "")), ",", ".")  * 1</f>
        <v>#VALUE!</v>
      </c>
      <c r="S403" s="101" t="e">
        <f t="shared" si="430"/>
        <v>#VALUE!</v>
      </c>
      <c r="T403" s="101" t="e">
        <f t="shared" si="430"/>
        <v>#VALUE!</v>
      </c>
      <c r="U403" s="101" t="e">
        <f t="shared" si="430"/>
        <v>#VALUE!</v>
      </c>
      <c r="V403" s="101" t="e">
        <f t="shared" si="430"/>
        <v>#VALUE!</v>
      </c>
      <c r="W403" s="101" t="e">
        <f t="shared" si="430"/>
        <v>#VALUE!</v>
      </c>
      <c r="X403" s="69"/>
      <c r="Y403" s="65"/>
      <c r="Z403" s="65"/>
      <c r="AA403" s="66"/>
      <c r="AB403" s="66"/>
      <c r="AC403" s="66"/>
      <c r="AD403" s="66"/>
      <c r="AE403" s="66"/>
      <c r="AF403" s="66"/>
      <c r="AG403" s="66" t="e">
        <f>VLOOKUP(A403, АСВ!$A$2:$C$48, 2, FALSE)</f>
        <v>#N/A</v>
      </c>
      <c r="AH403" s="66" t="e">
        <f>VLOOKUP(A403, АСВ!$A$2:$C$48, 3, FALSE)</f>
        <v>#N/A</v>
      </c>
      <c r="AI403" s="66" t="e">
        <f t="shared" si="3"/>
        <v>#N/A</v>
      </c>
    </row>
    <row r="404" spans="1:35">
      <c r="A404" s="99" t="s">
        <v>278</v>
      </c>
      <c r="B404" s="100">
        <v>39768</v>
      </c>
      <c r="C404" s="99"/>
      <c r="D404" s="101"/>
      <c r="E404" s="102" t="e">
        <f t="shared" si="350"/>
        <v>#VALUE!</v>
      </c>
      <c r="F404" s="101"/>
      <c r="G404" s="101"/>
      <c r="H404" s="101"/>
      <c r="I404" s="101"/>
      <c r="J404" s="105" t="e">
        <f t="shared" si="352"/>
        <v>#VALUE!</v>
      </c>
      <c r="K404" s="101"/>
      <c r="L404" s="101"/>
      <c r="M404" s="101"/>
      <c r="N404" s="101"/>
      <c r="O404" s="101"/>
      <c r="P404" s="101"/>
      <c r="Q404" s="101"/>
      <c r="R404" s="101" t="e">
        <f t="shared" ref="R404:W404" si="431">SUBSTITUTE((SUBSTITUTE(AA404, " ", "")), ",", ".")  * 1</f>
        <v>#VALUE!</v>
      </c>
      <c r="S404" s="101" t="e">
        <f t="shared" si="431"/>
        <v>#VALUE!</v>
      </c>
      <c r="T404" s="101" t="e">
        <f t="shared" si="431"/>
        <v>#VALUE!</v>
      </c>
      <c r="U404" s="101" t="e">
        <f t="shared" si="431"/>
        <v>#VALUE!</v>
      </c>
      <c r="V404" s="101" t="e">
        <f t="shared" si="431"/>
        <v>#VALUE!</v>
      </c>
      <c r="W404" s="101" t="e">
        <f t="shared" si="431"/>
        <v>#VALUE!</v>
      </c>
      <c r="X404" s="69"/>
      <c r="Y404" s="65"/>
      <c r="Z404" s="65"/>
      <c r="AA404" s="66"/>
      <c r="AB404" s="66"/>
      <c r="AC404" s="66"/>
      <c r="AD404" s="66"/>
      <c r="AE404" s="66"/>
      <c r="AF404" s="66"/>
      <c r="AG404" s="66" t="e">
        <f>VLOOKUP(A404, АСВ!$A$2:$C$48, 2, FALSE)</f>
        <v>#N/A</v>
      </c>
      <c r="AH404" s="66" t="e">
        <f>VLOOKUP(A404, АСВ!$A$2:$C$48, 3, FALSE)</f>
        <v>#N/A</v>
      </c>
      <c r="AI404" s="66" t="e">
        <f t="shared" si="3"/>
        <v>#N/A</v>
      </c>
    </row>
    <row r="405" spans="1:35">
      <c r="A405" s="73" t="s">
        <v>279</v>
      </c>
      <c r="B405" s="74">
        <v>42159</v>
      </c>
      <c r="C405" s="73"/>
      <c r="D405" s="120"/>
      <c r="E405" s="121" t="e">
        <f t="shared" si="350"/>
        <v>#VALUE!</v>
      </c>
      <c r="F405" s="120"/>
      <c r="G405" s="120"/>
      <c r="H405" s="120"/>
      <c r="I405" s="120"/>
      <c r="J405" s="122" t="e">
        <f t="shared" si="352"/>
        <v>#VALUE!</v>
      </c>
      <c r="K405" s="120"/>
      <c r="L405" s="120"/>
      <c r="M405" s="120"/>
      <c r="N405" s="120"/>
      <c r="O405" s="120"/>
      <c r="P405" s="120"/>
      <c r="Q405" s="120"/>
      <c r="R405" s="120" t="e">
        <f t="shared" ref="R405:W405" si="432">SUBSTITUTE((SUBSTITUTE(AA405, " ", "")), ",", ".")  * 1</f>
        <v>#VALUE!</v>
      </c>
      <c r="S405" s="120" t="e">
        <f t="shared" si="432"/>
        <v>#VALUE!</v>
      </c>
      <c r="T405" s="120" t="e">
        <f t="shared" si="432"/>
        <v>#VALUE!</v>
      </c>
      <c r="U405" s="120" t="e">
        <f t="shared" si="432"/>
        <v>#VALUE!</v>
      </c>
      <c r="V405" s="120" t="e">
        <f t="shared" si="432"/>
        <v>#VALUE!</v>
      </c>
      <c r="W405" s="120" t="e">
        <f t="shared" si="432"/>
        <v>#VALUE!</v>
      </c>
      <c r="X405" s="69"/>
      <c r="Y405" s="65"/>
      <c r="Z405" s="65"/>
      <c r="AA405" s="66"/>
      <c r="AB405" s="66"/>
      <c r="AC405" s="66"/>
      <c r="AD405" s="66"/>
      <c r="AE405" s="66"/>
      <c r="AF405" s="66"/>
      <c r="AG405" s="67">
        <f>VLOOKUP(A405, АСВ!$A$2:$C$48, 2, FALSE)</f>
        <v>42005</v>
      </c>
      <c r="AH405" s="67">
        <f>VLOOKUP(A405, АСВ!$A$2:$C$48, 3, FALSE)</f>
        <v>43335</v>
      </c>
      <c r="AI405" s="66">
        <f t="shared" si="3"/>
        <v>1</v>
      </c>
    </row>
    <row r="406" spans="1:35">
      <c r="A406" s="73" t="s">
        <v>279</v>
      </c>
      <c r="B406" s="74">
        <v>42159</v>
      </c>
      <c r="C406" s="73"/>
      <c r="D406" s="120"/>
      <c r="E406" s="121" t="e">
        <f t="shared" si="350"/>
        <v>#VALUE!</v>
      </c>
      <c r="F406" s="120"/>
      <c r="G406" s="120"/>
      <c r="H406" s="120"/>
      <c r="I406" s="120"/>
      <c r="J406" s="122" t="e">
        <f t="shared" si="352"/>
        <v>#VALUE!</v>
      </c>
      <c r="K406" s="120"/>
      <c r="L406" s="120"/>
      <c r="M406" s="120"/>
      <c r="N406" s="120"/>
      <c r="O406" s="120"/>
      <c r="P406" s="120"/>
      <c r="Q406" s="120"/>
      <c r="R406" s="120" t="e">
        <f t="shared" ref="R406:W406" si="433">SUBSTITUTE((SUBSTITUTE(AA406, " ", "")), ",", ".")  * 1</f>
        <v>#VALUE!</v>
      </c>
      <c r="S406" s="120" t="e">
        <f t="shared" si="433"/>
        <v>#VALUE!</v>
      </c>
      <c r="T406" s="120" t="e">
        <f t="shared" si="433"/>
        <v>#VALUE!</v>
      </c>
      <c r="U406" s="120" t="e">
        <f t="shared" si="433"/>
        <v>#VALUE!</v>
      </c>
      <c r="V406" s="120" t="e">
        <f t="shared" si="433"/>
        <v>#VALUE!</v>
      </c>
      <c r="W406" s="120" t="e">
        <f t="shared" si="433"/>
        <v>#VALUE!</v>
      </c>
      <c r="X406" s="69"/>
      <c r="Y406" s="65"/>
      <c r="Z406" s="65"/>
      <c r="AA406" s="66"/>
      <c r="AB406" s="66"/>
      <c r="AC406" s="66"/>
      <c r="AD406" s="66"/>
      <c r="AE406" s="66"/>
      <c r="AF406" s="66"/>
      <c r="AG406" s="67">
        <f>VLOOKUP(A406, АСВ!$A$2:$C$48, 2, FALSE)</f>
        <v>42005</v>
      </c>
      <c r="AH406" s="67">
        <f>VLOOKUP(A406, АСВ!$A$2:$C$48, 3, FALSE)</f>
        <v>43335</v>
      </c>
      <c r="AI406" s="66">
        <f t="shared" si="3"/>
        <v>1</v>
      </c>
    </row>
    <row r="407" spans="1:35">
      <c r="A407" s="73" t="s">
        <v>279</v>
      </c>
      <c r="B407" s="74">
        <v>41710</v>
      </c>
      <c r="C407" s="73"/>
      <c r="D407" s="120"/>
      <c r="E407" s="121" t="e">
        <f t="shared" si="350"/>
        <v>#VALUE!</v>
      </c>
      <c r="F407" s="120"/>
      <c r="G407" s="120"/>
      <c r="H407" s="120"/>
      <c r="I407" s="120"/>
      <c r="J407" s="122" t="e">
        <f t="shared" si="352"/>
        <v>#VALUE!</v>
      </c>
      <c r="K407" s="120"/>
      <c r="L407" s="120"/>
      <c r="M407" s="120"/>
      <c r="N407" s="120"/>
      <c r="O407" s="120"/>
      <c r="P407" s="120"/>
      <c r="Q407" s="120"/>
      <c r="R407" s="120" t="e">
        <f t="shared" ref="R407:W407" si="434">SUBSTITUTE((SUBSTITUTE(AA407, " ", "")), ",", ".")  * 1</f>
        <v>#VALUE!</v>
      </c>
      <c r="S407" s="120" t="e">
        <f t="shared" si="434"/>
        <v>#VALUE!</v>
      </c>
      <c r="T407" s="120" t="e">
        <f t="shared" si="434"/>
        <v>#VALUE!</v>
      </c>
      <c r="U407" s="120" t="e">
        <f t="shared" si="434"/>
        <v>#VALUE!</v>
      </c>
      <c r="V407" s="120" t="e">
        <f t="shared" si="434"/>
        <v>#VALUE!</v>
      </c>
      <c r="W407" s="120" t="e">
        <f t="shared" si="434"/>
        <v>#VALUE!</v>
      </c>
      <c r="X407" s="69"/>
      <c r="Y407" s="65"/>
      <c r="Z407" s="65"/>
      <c r="AA407" s="66"/>
      <c r="AB407" s="66"/>
      <c r="AC407" s="66"/>
      <c r="AD407" s="66"/>
      <c r="AE407" s="66"/>
      <c r="AF407" s="66"/>
      <c r="AG407" s="67">
        <f>VLOOKUP(A407, АСВ!$A$2:$C$48, 2, FALSE)</f>
        <v>42005</v>
      </c>
      <c r="AH407" s="67">
        <f>VLOOKUP(A407, АСВ!$A$2:$C$48, 3, FALSE)</f>
        <v>43335</v>
      </c>
      <c r="AI407" s="66">
        <f t="shared" si="3"/>
        <v>0</v>
      </c>
    </row>
    <row r="408" spans="1:35">
      <c r="A408" s="73" t="s">
        <v>279</v>
      </c>
      <c r="B408" s="74">
        <v>41226</v>
      </c>
      <c r="C408" s="73"/>
      <c r="D408" s="120"/>
      <c r="E408" s="121" t="e">
        <f t="shared" si="350"/>
        <v>#VALUE!</v>
      </c>
      <c r="F408" s="120"/>
      <c r="G408" s="120"/>
      <c r="H408" s="120"/>
      <c r="I408" s="120"/>
      <c r="J408" s="122" t="e">
        <f t="shared" si="352"/>
        <v>#VALUE!</v>
      </c>
      <c r="K408" s="120"/>
      <c r="L408" s="120"/>
      <c r="M408" s="120"/>
      <c r="N408" s="120"/>
      <c r="O408" s="120"/>
      <c r="P408" s="120"/>
      <c r="Q408" s="120"/>
      <c r="R408" s="120" t="e">
        <f t="shared" ref="R408:W408" si="435">SUBSTITUTE((SUBSTITUTE(AA408, " ", "")), ",", ".")  * 1</f>
        <v>#VALUE!</v>
      </c>
      <c r="S408" s="120" t="e">
        <f t="shared" si="435"/>
        <v>#VALUE!</v>
      </c>
      <c r="T408" s="120" t="e">
        <f t="shared" si="435"/>
        <v>#VALUE!</v>
      </c>
      <c r="U408" s="120" t="e">
        <f t="shared" si="435"/>
        <v>#VALUE!</v>
      </c>
      <c r="V408" s="120" t="e">
        <f t="shared" si="435"/>
        <v>#VALUE!</v>
      </c>
      <c r="W408" s="120" t="e">
        <f t="shared" si="435"/>
        <v>#VALUE!</v>
      </c>
      <c r="X408" s="69"/>
      <c r="Y408" s="65"/>
      <c r="Z408" s="65"/>
      <c r="AA408" s="66"/>
      <c r="AB408" s="66"/>
      <c r="AC408" s="66"/>
      <c r="AD408" s="66"/>
      <c r="AE408" s="66"/>
      <c r="AF408" s="66"/>
      <c r="AG408" s="67">
        <f>VLOOKUP(A408, АСВ!$A$2:$C$48, 2, FALSE)</f>
        <v>42005</v>
      </c>
      <c r="AH408" s="67">
        <f>VLOOKUP(A408, АСВ!$A$2:$C$48, 3, FALSE)</f>
        <v>43335</v>
      </c>
      <c r="AI408" s="66">
        <f t="shared" si="3"/>
        <v>0</v>
      </c>
    </row>
    <row r="409" spans="1:35">
      <c r="A409" s="73" t="s">
        <v>279</v>
      </c>
      <c r="B409" s="74">
        <v>40843</v>
      </c>
      <c r="C409" s="73"/>
      <c r="D409" s="120"/>
      <c r="E409" s="121" t="e">
        <f t="shared" si="350"/>
        <v>#VALUE!</v>
      </c>
      <c r="F409" s="120"/>
      <c r="G409" s="120"/>
      <c r="H409" s="120"/>
      <c r="I409" s="120"/>
      <c r="J409" s="122" t="e">
        <f t="shared" si="352"/>
        <v>#VALUE!</v>
      </c>
      <c r="K409" s="120"/>
      <c r="L409" s="120"/>
      <c r="M409" s="120"/>
      <c r="N409" s="120"/>
      <c r="O409" s="120"/>
      <c r="P409" s="120"/>
      <c r="Q409" s="120"/>
      <c r="R409" s="120" t="e">
        <f t="shared" ref="R409:W409" si="436">SUBSTITUTE((SUBSTITUTE(AA409, " ", "")), ",", ".")  * 1</f>
        <v>#VALUE!</v>
      </c>
      <c r="S409" s="120" t="e">
        <f t="shared" si="436"/>
        <v>#VALUE!</v>
      </c>
      <c r="T409" s="120" t="e">
        <f t="shared" si="436"/>
        <v>#VALUE!</v>
      </c>
      <c r="U409" s="120" t="e">
        <f t="shared" si="436"/>
        <v>#VALUE!</v>
      </c>
      <c r="V409" s="120" t="e">
        <f t="shared" si="436"/>
        <v>#VALUE!</v>
      </c>
      <c r="W409" s="120" t="e">
        <f t="shared" si="436"/>
        <v>#VALUE!</v>
      </c>
      <c r="X409" s="69"/>
      <c r="Y409" s="65"/>
      <c r="Z409" s="65"/>
      <c r="AA409" s="66"/>
      <c r="AB409" s="66"/>
      <c r="AC409" s="66"/>
      <c r="AD409" s="66"/>
      <c r="AE409" s="66"/>
      <c r="AF409" s="66"/>
      <c r="AG409" s="67">
        <f>VLOOKUP(A409, АСВ!$A$2:$C$48, 2, FALSE)</f>
        <v>42005</v>
      </c>
      <c r="AH409" s="67">
        <f>VLOOKUP(A409, АСВ!$A$2:$C$48, 3, FALSE)</f>
        <v>43335</v>
      </c>
      <c r="AI409" s="66">
        <f t="shared" si="3"/>
        <v>0</v>
      </c>
    </row>
    <row r="410" spans="1:35">
      <c r="A410" s="73" t="s">
        <v>279</v>
      </c>
      <c r="B410" s="74">
        <v>40834</v>
      </c>
      <c r="C410" s="73"/>
      <c r="D410" s="120"/>
      <c r="E410" s="121" t="e">
        <f t="shared" si="350"/>
        <v>#VALUE!</v>
      </c>
      <c r="F410" s="120"/>
      <c r="G410" s="120"/>
      <c r="H410" s="120"/>
      <c r="I410" s="120"/>
      <c r="J410" s="122" t="e">
        <f t="shared" si="352"/>
        <v>#VALUE!</v>
      </c>
      <c r="K410" s="120"/>
      <c r="L410" s="120"/>
      <c r="M410" s="120"/>
      <c r="N410" s="120"/>
      <c r="O410" s="120"/>
      <c r="P410" s="120"/>
      <c r="Q410" s="120"/>
      <c r="R410" s="120" t="e">
        <f t="shared" ref="R410:W410" si="437">SUBSTITUTE((SUBSTITUTE(AA410, " ", "")), ",", ".")  * 1</f>
        <v>#VALUE!</v>
      </c>
      <c r="S410" s="120" t="e">
        <f t="shared" si="437"/>
        <v>#VALUE!</v>
      </c>
      <c r="T410" s="120" t="e">
        <f t="shared" si="437"/>
        <v>#VALUE!</v>
      </c>
      <c r="U410" s="120" t="e">
        <f t="shared" si="437"/>
        <v>#VALUE!</v>
      </c>
      <c r="V410" s="120" t="e">
        <f t="shared" si="437"/>
        <v>#VALUE!</v>
      </c>
      <c r="W410" s="120" t="e">
        <f t="shared" si="437"/>
        <v>#VALUE!</v>
      </c>
      <c r="X410" s="69"/>
      <c r="Y410" s="65"/>
      <c r="Z410" s="65"/>
      <c r="AA410" s="66"/>
      <c r="AB410" s="66"/>
      <c r="AC410" s="66"/>
      <c r="AD410" s="66"/>
      <c r="AE410" s="66"/>
      <c r="AF410" s="66"/>
      <c r="AG410" s="67">
        <f>VLOOKUP(A410, АСВ!$A$2:$C$48, 2, FALSE)</f>
        <v>42005</v>
      </c>
      <c r="AH410" s="67">
        <f>VLOOKUP(A410, АСВ!$A$2:$C$48, 3, FALSE)</f>
        <v>43335</v>
      </c>
      <c r="AI410" s="66">
        <f t="shared" si="3"/>
        <v>0</v>
      </c>
    </row>
    <row r="411" spans="1:35">
      <c r="A411" s="73" t="s">
        <v>279</v>
      </c>
      <c r="B411" s="74">
        <v>40763</v>
      </c>
      <c r="C411" s="73"/>
      <c r="D411" s="120"/>
      <c r="E411" s="121" t="e">
        <f t="shared" si="350"/>
        <v>#VALUE!</v>
      </c>
      <c r="F411" s="120"/>
      <c r="G411" s="120"/>
      <c r="H411" s="120"/>
      <c r="I411" s="120"/>
      <c r="J411" s="122" t="e">
        <f t="shared" si="352"/>
        <v>#VALUE!</v>
      </c>
      <c r="K411" s="120"/>
      <c r="L411" s="120"/>
      <c r="M411" s="120"/>
      <c r="N411" s="120"/>
      <c r="O411" s="120"/>
      <c r="P411" s="120"/>
      <c r="Q411" s="120"/>
      <c r="R411" s="120" t="e">
        <f t="shared" ref="R411:W411" si="438">SUBSTITUTE((SUBSTITUTE(AA411, " ", "")), ",", ".")  * 1</f>
        <v>#VALUE!</v>
      </c>
      <c r="S411" s="120" t="e">
        <f t="shared" si="438"/>
        <v>#VALUE!</v>
      </c>
      <c r="T411" s="120" t="e">
        <f t="shared" si="438"/>
        <v>#VALUE!</v>
      </c>
      <c r="U411" s="120" t="e">
        <f t="shared" si="438"/>
        <v>#VALUE!</v>
      </c>
      <c r="V411" s="120" t="e">
        <f t="shared" si="438"/>
        <v>#VALUE!</v>
      </c>
      <c r="W411" s="120" t="e">
        <f t="shared" si="438"/>
        <v>#VALUE!</v>
      </c>
      <c r="X411" s="69"/>
      <c r="Y411" s="65"/>
      <c r="Z411" s="65"/>
      <c r="AA411" s="66"/>
      <c r="AB411" s="66"/>
      <c r="AC411" s="66"/>
      <c r="AD411" s="66"/>
      <c r="AE411" s="66"/>
      <c r="AF411" s="66"/>
      <c r="AG411" s="67">
        <f>VLOOKUP(A411, АСВ!$A$2:$C$48, 2, FALSE)</f>
        <v>42005</v>
      </c>
      <c r="AH411" s="67">
        <f>VLOOKUP(A411, АСВ!$A$2:$C$48, 3, FALSE)</f>
        <v>43335</v>
      </c>
      <c r="AI411" s="66">
        <f t="shared" si="3"/>
        <v>0</v>
      </c>
    </row>
    <row r="412" spans="1:35">
      <c r="A412" s="73" t="s">
        <v>279</v>
      </c>
      <c r="B412" s="74">
        <v>40252</v>
      </c>
      <c r="C412" s="73"/>
      <c r="D412" s="120"/>
      <c r="E412" s="121" t="e">
        <f t="shared" si="350"/>
        <v>#VALUE!</v>
      </c>
      <c r="F412" s="120"/>
      <c r="G412" s="120"/>
      <c r="H412" s="120"/>
      <c r="I412" s="120"/>
      <c r="J412" s="122" t="e">
        <f t="shared" si="352"/>
        <v>#VALUE!</v>
      </c>
      <c r="K412" s="120"/>
      <c r="L412" s="120"/>
      <c r="M412" s="120"/>
      <c r="N412" s="120"/>
      <c r="O412" s="120"/>
      <c r="P412" s="120"/>
      <c r="Q412" s="120"/>
      <c r="R412" s="120" t="e">
        <f t="shared" ref="R412:W412" si="439">SUBSTITUTE((SUBSTITUTE(AA412, " ", "")), ",", ".")  * 1</f>
        <v>#VALUE!</v>
      </c>
      <c r="S412" s="120" t="e">
        <f t="shared" si="439"/>
        <v>#VALUE!</v>
      </c>
      <c r="T412" s="120" t="e">
        <f t="shared" si="439"/>
        <v>#VALUE!</v>
      </c>
      <c r="U412" s="120" t="e">
        <f t="shared" si="439"/>
        <v>#VALUE!</v>
      </c>
      <c r="V412" s="120" t="e">
        <f t="shared" si="439"/>
        <v>#VALUE!</v>
      </c>
      <c r="W412" s="120" t="e">
        <f t="shared" si="439"/>
        <v>#VALUE!</v>
      </c>
      <c r="X412" s="69"/>
      <c r="Y412" s="65"/>
      <c r="Z412" s="65"/>
      <c r="AA412" s="66"/>
      <c r="AB412" s="66"/>
      <c r="AC412" s="66"/>
      <c r="AD412" s="66"/>
      <c r="AE412" s="66"/>
      <c r="AF412" s="66"/>
      <c r="AG412" s="67">
        <f>VLOOKUP(A412, АСВ!$A$2:$C$48, 2, FALSE)</f>
        <v>42005</v>
      </c>
      <c r="AH412" s="67">
        <f>VLOOKUP(A412, АСВ!$A$2:$C$48, 3, FALSE)</f>
        <v>43335</v>
      </c>
      <c r="AI412" s="66">
        <f t="shared" si="3"/>
        <v>0</v>
      </c>
    </row>
    <row r="413" spans="1:35">
      <c r="A413" s="73" t="s">
        <v>279</v>
      </c>
      <c r="B413" s="74">
        <v>39768</v>
      </c>
      <c r="C413" s="73"/>
      <c r="D413" s="120"/>
      <c r="E413" s="121" t="e">
        <f t="shared" si="350"/>
        <v>#VALUE!</v>
      </c>
      <c r="F413" s="120"/>
      <c r="G413" s="120"/>
      <c r="H413" s="120"/>
      <c r="I413" s="120"/>
      <c r="J413" s="122" t="e">
        <f t="shared" si="352"/>
        <v>#VALUE!</v>
      </c>
      <c r="K413" s="120"/>
      <c r="L413" s="120"/>
      <c r="M413" s="120"/>
      <c r="N413" s="120"/>
      <c r="O413" s="120"/>
      <c r="P413" s="120"/>
      <c r="Q413" s="120"/>
      <c r="R413" s="120" t="e">
        <f t="shared" ref="R413:W413" si="440">SUBSTITUTE((SUBSTITUTE(AA413, " ", "")), ",", ".")  * 1</f>
        <v>#VALUE!</v>
      </c>
      <c r="S413" s="120" t="e">
        <f t="shared" si="440"/>
        <v>#VALUE!</v>
      </c>
      <c r="T413" s="120" t="e">
        <f t="shared" si="440"/>
        <v>#VALUE!</v>
      </c>
      <c r="U413" s="120" t="e">
        <f t="shared" si="440"/>
        <v>#VALUE!</v>
      </c>
      <c r="V413" s="120" t="e">
        <f t="shared" si="440"/>
        <v>#VALUE!</v>
      </c>
      <c r="W413" s="120" t="e">
        <f t="shared" si="440"/>
        <v>#VALUE!</v>
      </c>
      <c r="X413" s="69"/>
      <c r="Y413" s="65"/>
      <c r="Z413" s="65"/>
      <c r="AA413" s="66"/>
      <c r="AB413" s="66"/>
      <c r="AC413" s="66"/>
      <c r="AD413" s="66"/>
      <c r="AE413" s="66"/>
      <c r="AF413" s="66"/>
      <c r="AG413" s="67">
        <f>VLOOKUP(A413, АСВ!$A$2:$C$48, 2, FALSE)</f>
        <v>42005</v>
      </c>
      <c r="AH413" s="67">
        <f>VLOOKUP(A413, АСВ!$A$2:$C$48, 3, FALSE)</f>
        <v>43335</v>
      </c>
      <c r="AI413" s="66">
        <f t="shared" si="3"/>
        <v>0</v>
      </c>
    </row>
    <row r="414" spans="1:35">
      <c r="A414" s="73" t="s">
        <v>280</v>
      </c>
      <c r="B414" s="74">
        <v>40329</v>
      </c>
      <c r="C414" s="73"/>
      <c r="D414" s="120"/>
      <c r="E414" s="121" t="e">
        <f t="shared" si="350"/>
        <v>#VALUE!</v>
      </c>
      <c r="F414" s="120"/>
      <c r="G414" s="120"/>
      <c r="H414" s="120"/>
      <c r="I414" s="120"/>
      <c r="J414" s="122" t="e">
        <f t="shared" si="352"/>
        <v>#VALUE!</v>
      </c>
      <c r="K414" s="120"/>
      <c r="L414" s="120"/>
      <c r="M414" s="120"/>
      <c r="N414" s="120"/>
      <c r="O414" s="120"/>
      <c r="P414" s="120"/>
      <c r="Q414" s="120"/>
      <c r="R414" s="120" t="e">
        <f t="shared" ref="R414:W414" si="441">SUBSTITUTE((SUBSTITUTE(AA414, " ", "")), ",", ".")  * 1</f>
        <v>#VALUE!</v>
      </c>
      <c r="S414" s="120" t="e">
        <f t="shared" si="441"/>
        <v>#VALUE!</v>
      </c>
      <c r="T414" s="120" t="e">
        <f t="shared" si="441"/>
        <v>#VALUE!</v>
      </c>
      <c r="U414" s="120" t="e">
        <f t="shared" si="441"/>
        <v>#VALUE!</v>
      </c>
      <c r="V414" s="120" t="e">
        <f t="shared" si="441"/>
        <v>#VALUE!</v>
      </c>
      <c r="W414" s="120" t="e">
        <f t="shared" si="441"/>
        <v>#VALUE!</v>
      </c>
      <c r="X414" s="69"/>
      <c r="Y414" s="65"/>
      <c r="Z414" s="65"/>
      <c r="AA414" s="66"/>
      <c r="AB414" s="66"/>
      <c r="AC414" s="66"/>
      <c r="AD414" s="66"/>
      <c r="AE414" s="66"/>
      <c r="AF414" s="66"/>
      <c r="AG414" s="66" t="e">
        <f>VLOOKUP(A414, АСВ!$A$2:$C$48, 2, FALSE)</f>
        <v>#N/A</v>
      </c>
      <c r="AH414" s="66" t="e">
        <f>VLOOKUP(A414, АСВ!$A$2:$C$48, 3, FALSE)</f>
        <v>#N/A</v>
      </c>
      <c r="AI414" s="66" t="e">
        <f t="shared" si="3"/>
        <v>#N/A</v>
      </c>
    </row>
    <row r="415" spans="1:35">
      <c r="A415" s="73" t="s">
        <v>280</v>
      </c>
      <c r="B415" s="74">
        <v>39768</v>
      </c>
      <c r="C415" s="73"/>
      <c r="D415" s="120"/>
      <c r="E415" s="121" t="e">
        <f t="shared" si="350"/>
        <v>#VALUE!</v>
      </c>
      <c r="F415" s="120"/>
      <c r="G415" s="120"/>
      <c r="H415" s="120"/>
      <c r="I415" s="120"/>
      <c r="J415" s="122" t="e">
        <f t="shared" si="352"/>
        <v>#VALUE!</v>
      </c>
      <c r="K415" s="120"/>
      <c r="L415" s="120"/>
      <c r="M415" s="120"/>
      <c r="N415" s="120"/>
      <c r="O415" s="120"/>
      <c r="P415" s="120"/>
      <c r="Q415" s="120"/>
      <c r="R415" s="120" t="e">
        <f t="shared" ref="R415:W415" si="442">SUBSTITUTE((SUBSTITUTE(AA415, " ", "")), ",", ".")  * 1</f>
        <v>#VALUE!</v>
      </c>
      <c r="S415" s="120" t="e">
        <f t="shared" si="442"/>
        <v>#VALUE!</v>
      </c>
      <c r="T415" s="120" t="e">
        <f t="shared" si="442"/>
        <v>#VALUE!</v>
      </c>
      <c r="U415" s="120" t="e">
        <f t="shared" si="442"/>
        <v>#VALUE!</v>
      </c>
      <c r="V415" s="120" t="e">
        <f t="shared" si="442"/>
        <v>#VALUE!</v>
      </c>
      <c r="W415" s="120" t="e">
        <f t="shared" si="442"/>
        <v>#VALUE!</v>
      </c>
      <c r="X415" s="69"/>
      <c r="Y415" s="65"/>
      <c r="Z415" s="65"/>
      <c r="AA415" s="66"/>
      <c r="AB415" s="66"/>
      <c r="AC415" s="66"/>
      <c r="AD415" s="66"/>
      <c r="AE415" s="66"/>
      <c r="AF415" s="66"/>
      <c r="AG415" s="66" t="e">
        <f>VLOOKUP(A415, АСВ!$A$2:$C$48, 2, FALSE)</f>
        <v>#N/A</v>
      </c>
      <c r="AH415" s="66" t="e">
        <f>VLOOKUP(A415, АСВ!$A$2:$C$48, 3, FALSE)</f>
        <v>#N/A</v>
      </c>
      <c r="AI415" s="66" t="e">
        <f t="shared" si="3"/>
        <v>#N/A</v>
      </c>
    </row>
    <row r="416" spans="1:35">
      <c r="A416" s="36"/>
      <c r="B416" s="123"/>
      <c r="C416" s="36"/>
      <c r="D416" s="62"/>
      <c r="E416" s="62"/>
      <c r="F416" s="62"/>
      <c r="G416" s="62"/>
      <c r="H416" s="62"/>
      <c r="I416" s="62"/>
      <c r="J416" s="77" t="e">
        <f t="shared" si="352"/>
        <v>#VALUE!</v>
      </c>
      <c r="K416" s="62"/>
      <c r="L416" s="62"/>
      <c r="M416" s="62"/>
      <c r="N416" s="62"/>
      <c r="O416" s="62"/>
      <c r="P416" s="62"/>
      <c r="Q416" s="62"/>
      <c r="R416" s="62" t="e">
        <f t="shared" ref="R416:W416" si="443">SUBSTITUTE((SUBSTITUTE(AA416, " ", "")), ",", ".")  * 1</f>
        <v>#VALUE!</v>
      </c>
      <c r="S416" s="62" t="e">
        <f t="shared" si="443"/>
        <v>#VALUE!</v>
      </c>
      <c r="T416" s="62" t="e">
        <f t="shared" si="443"/>
        <v>#VALUE!</v>
      </c>
      <c r="U416" s="62" t="e">
        <f t="shared" si="443"/>
        <v>#VALUE!</v>
      </c>
      <c r="V416" s="62" t="e">
        <f t="shared" si="443"/>
        <v>#VALUE!</v>
      </c>
      <c r="W416" s="62" t="e">
        <f t="shared" si="443"/>
        <v>#VALUE!</v>
      </c>
      <c r="X416" s="69"/>
      <c r="Y416" s="65"/>
      <c r="Z416" s="65"/>
      <c r="AA416" s="66"/>
      <c r="AB416" s="66"/>
      <c r="AC416" s="66"/>
      <c r="AD416" s="66"/>
      <c r="AE416" s="66"/>
      <c r="AF416" s="66"/>
      <c r="AG416" s="66" t="e">
        <f>VLOOKUP(A416, АСВ!$A$2:$C$48, 2, FALSE)</f>
        <v>#N/A</v>
      </c>
      <c r="AH416" s="66" t="e">
        <f>VLOOKUP(A416, АСВ!$A$2:$C$48, 3, FALSE)</f>
        <v>#N/A</v>
      </c>
      <c r="AI416" s="66" t="e">
        <f t="shared" si="3"/>
        <v>#N/A</v>
      </c>
    </row>
    <row r="417" spans="1:35">
      <c r="A417" s="36"/>
      <c r="B417" s="123"/>
      <c r="C417" s="36"/>
      <c r="D417" s="62"/>
      <c r="E417" s="62"/>
      <c r="F417" s="62"/>
      <c r="G417" s="62"/>
      <c r="H417" s="62"/>
      <c r="I417" s="62"/>
      <c r="J417" s="77" t="e">
        <f t="shared" si="352"/>
        <v>#VALUE!</v>
      </c>
      <c r="K417" s="62"/>
      <c r="L417" s="62"/>
      <c r="M417" s="62"/>
      <c r="N417" s="62"/>
      <c r="O417" s="62"/>
      <c r="P417" s="62"/>
      <c r="Q417" s="62"/>
      <c r="R417" s="62" t="e">
        <f t="shared" ref="R417:W417" si="444">SUBSTITUTE((SUBSTITUTE(AA417, " ", "")), ",", ".")  * 1</f>
        <v>#VALUE!</v>
      </c>
      <c r="S417" s="62" t="e">
        <f t="shared" si="444"/>
        <v>#VALUE!</v>
      </c>
      <c r="T417" s="62" t="e">
        <f t="shared" si="444"/>
        <v>#VALUE!</v>
      </c>
      <c r="U417" s="62" t="e">
        <f t="shared" si="444"/>
        <v>#VALUE!</v>
      </c>
      <c r="V417" s="62" t="e">
        <f t="shared" si="444"/>
        <v>#VALUE!</v>
      </c>
      <c r="W417" s="62" t="e">
        <f t="shared" si="444"/>
        <v>#VALUE!</v>
      </c>
      <c r="X417" s="69"/>
      <c r="Y417" s="65"/>
      <c r="Z417" s="65"/>
      <c r="AA417" s="66"/>
      <c r="AB417" s="66"/>
      <c r="AC417" s="66"/>
      <c r="AD417" s="66"/>
      <c r="AE417" s="66"/>
      <c r="AF417" s="66"/>
      <c r="AG417" s="66" t="e">
        <f>VLOOKUP(A417, АСВ!$A$2:$C$48, 2, FALSE)</f>
        <v>#N/A</v>
      </c>
      <c r="AH417" s="66" t="e">
        <f>VLOOKUP(A417, АСВ!$A$2:$C$48, 3, FALSE)</f>
        <v>#N/A</v>
      </c>
      <c r="AI417" s="66" t="e">
        <f t="shared" si="3"/>
        <v>#N/A</v>
      </c>
    </row>
    <row r="418" spans="1:35">
      <c r="A418" s="36"/>
      <c r="B418" s="123"/>
      <c r="C418" s="36"/>
      <c r="D418" s="62"/>
      <c r="E418" s="62"/>
      <c r="F418" s="62"/>
      <c r="G418" s="62"/>
      <c r="H418" s="62"/>
      <c r="I418" s="62"/>
      <c r="J418" s="77" t="e">
        <f t="shared" si="352"/>
        <v>#VALUE!</v>
      </c>
      <c r="K418" s="62"/>
      <c r="L418" s="62"/>
      <c r="M418" s="62"/>
      <c r="N418" s="62"/>
      <c r="O418" s="62"/>
      <c r="P418" s="62"/>
      <c r="Q418" s="62"/>
      <c r="R418" s="62" t="e">
        <f t="shared" ref="R418:W418" si="445">SUBSTITUTE((SUBSTITUTE(AA418, " ", "")), ",", ".")  * 1</f>
        <v>#VALUE!</v>
      </c>
      <c r="S418" s="62" t="e">
        <f t="shared" si="445"/>
        <v>#VALUE!</v>
      </c>
      <c r="T418" s="62" t="e">
        <f t="shared" si="445"/>
        <v>#VALUE!</v>
      </c>
      <c r="U418" s="62" t="e">
        <f t="shared" si="445"/>
        <v>#VALUE!</v>
      </c>
      <c r="V418" s="62" t="e">
        <f t="shared" si="445"/>
        <v>#VALUE!</v>
      </c>
      <c r="W418" s="62" t="e">
        <f t="shared" si="445"/>
        <v>#VALUE!</v>
      </c>
      <c r="X418" s="69"/>
      <c r="Y418" s="65"/>
      <c r="Z418" s="65"/>
      <c r="AA418" s="66"/>
      <c r="AB418" s="66"/>
      <c r="AC418" s="66"/>
      <c r="AD418" s="66"/>
      <c r="AE418" s="66"/>
      <c r="AF418" s="66"/>
      <c r="AG418" s="66" t="e">
        <f>VLOOKUP(A418, АСВ!$A$2:$C$48, 2, FALSE)</f>
        <v>#N/A</v>
      </c>
      <c r="AH418" s="66" t="e">
        <f>VLOOKUP(A418, АСВ!$A$2:$C$48, 3, FALSE)</f>
        <v>#N/A</v>
      </c>
      <c r="AI418" s="66" t="e">
        <f t="shared" si="3"/>
        <v>#N/A</v>
      </c>
    </row>
    <row r="419" spans="1:35">
      <c r="A419" s="36"/>
      <c r="B419" s="123"/>
      <c r="C419" s="36"/>
      <c r="D419" s="62"/>
      <c r="E419" s="62"/>
      <c r="F419" s="62"/>
      <c r="G419" s="62"/>
      <c r="H419" s="62"/>
      <c r="I419" s="62"/>
      <c r="J419" s="77" t="e">
        <f t="shared" si="352"/>
        <v>#VALUE!</v>
      </c>
      <c r="K419" s="62"/>
      <c r="L419" s="62"/>
      <c r="M419" s="62"/>
      <c r="N419" s="62"/>
      <c r="O419" s="62"/>
      <c r="P419" s="62"/>
      <c r="Q419" s="62"/>
      <c r="R419" s="62" t="e">
        <f t="shared" ref="R419:W419" si="446">SUBSTITUTE((SUBSTITUTE(AA419, " ", "")), ",", ".")  * 1</f>
        <v>#VALUE!</v>
      </c>
      <c r="S419" s="62" t="e">
        <f t="shared" si="446"/>
        <v>#VALUE!</v>
      </c>
      <c r="T419" s="62" t="e">
        <f t="shared" si="446"/>
        <v>#VALUE!</v>
      </c>
      <c r="U419" s="62" t="e">
        <f t="shared" si="446"/>
        <v>#VALUE!</v>
      </c>
      <c r="V419" s="62" t="e">
        <f t="shared" si="446"/>
        <v>#VALUE!</v>
      </c>
      <c r="W419" s="62" t="e">
        <f t="shared" si="446"/>
        <v>#VALUE!</v>
      </c>
      <c r="X419" s="69"/>
      <c r="Y419" s="65"/>
      <c r="Z419" s="65"/>
      <c r="AA419" s="66"/>
      <c r="AB419" s="66"/>
      <c r="AC419" s="66"/>
      <c r="AD419" s="66"/>
      <c r="AE419" s="66"/>
      <c r="AF419" s="66"/>
      <c r="AG419" s="66" t="e">
        <f>VLOOKUP(A419, АСВ!$A$2:$C$48, 2, FALSE)</f>
        <v>#N/A</v>
      </c>
      <c r="AH419" s="66" t="e">
        <f>VLOOKUP(A419, АСВ!$A$2:$C$48, 3, FALSE)</f>
        <v>#N/A</v>
      </c>
      <c r="AI419" s="66" t="e">
        <f t="shared" si="3"/>
        <v>#N/A</v>
      </c>
    </row>
    <row r="420" spans="1:35">
      <c r="A420" s="36"/>
      <c r="B420" s="123"/>
      <c r="C420" s="36"/>
      <c r="D420" s="62"/>
      <c r="E420" s="62"/>
      <c r="F420" s="62"/>
      <c r="G420" s="62"/>
      <c r="H420" s="62"/>
      <c r="I420" s="62"/>
      <c r="J420" s="77" t="e">
        <f t="shared" si="352"/>
        <v>#VALUE!</v>
      </c>
      <c r="K420" s="62"/>
      <c r="L420" s="62"/>
      <c r="M420" s="62"/>
      <c r="N420" s="62"/>
      <c r="O420" s="62"/>
      <c r="P420" s="62"/>
      <c r="Q420" s="62"/>
      <c r="R420" s="62" t="e">
        <f t="shared" ref="R420:W420" si="447">SUBSTITUTE((SUBSTITUTE(AA420, " ", "")), ",", ".")  * 1</f>
        <v>#VALUE!</v>
      </c>
      <c r="S420" s="62" t="e">
        <f t="shared" si="447"/>
        <v>#VALUE!</v>
      </c>
      <c r="T420" s="62" t="e">
        <f t="shared" si="447"/>
        <v>#VALUE!</v>
      </c>
      <c r="U420" s="62" t="e">
        <f t="shared" si="447"/>
        <v>#VALUE!</v>
      </c>
      <c r="V420" s="62" t="e">
        <f t="shared" si="447"/>
        <v>#VALUE!</v>
      </c>
      <c r="W420" s="62" t="e">
        <f t="shared" si="447"/>
        <v>#VALUE!</v>
      </c>
      <c r="X420" s="69"/>
      <c r="Y420" s="65"/>
      <c r="Z420" s="65"/>
      <c r="AA420" s="66"/>
      <c r="AB420" s="66"/>
      <c r="AC420" s="66"/>
      <c r="AD420" s="66"/>
      <c r="AE420" s="66"/>
      <c r="AF420" s="66"/>
      <c r="AG420" s="66" t="e">
        <f>VLOOKUP(A420, АСВ!$A$2:$C$48, 2, FALSE)</f>
        <v>#N/A</v>
      </c>
      <c r="AH420" s="66" t="e">
        <f>VLOOKUP(A420, АСВ!$A$2:$C$48, 3, FALSE)</f>
        <v>#N/A</v>
      </c>
      <c r="AI420" s="66" t="e">
        <f t="shared" si="3"/>
        <v>#N/A</v>
      </c>
    </row>
    <row r="421" spans="1:35">
      <c r="A421" s="36"/>
      <c r="B421" s="123"/>
      <c r="C421" s="36"/>
      <c r="D421" s="62"/>
      <c r="E421" s="62"/>
      <c r="F421" s="62"/>
      <c r="G421" s="62"/>
      <c r="H421" s="62"/>
      <c r="I421" s="62"/>
      <c r="J421" s="77" t="e">
        <f t="shared" si="352"/>
        <v>#VALUE!</v>
      </c>
      <c r="K421" s="62"/>
      <c r="L421" s="62"/>
      <c r="M421" s="62"/>
      <c r="N421" s="62"/>
      <c r="O421" s="62"/>
      <c r="P421" s="62"/>
      <c r="Q421" s="62"/>
      <c r="R421" s="62" t="e">
        <f t="shared" ref="R421:W421" si="448">SUBSTITUTE((SUBSTITUTE(AA421, " ", "")), ",", ".")  * 1</f>
        <v>#VALUE!</v>
      </c>
      <c r="S421" s="62" t="e">
        <f t="shared" si="448"/>
        <v>#VALUE!</v>
      </c>
      <c r="T421" s="62" t="e">
        <f t="shared" si="448"/>
        <v>#VALUE!</v>
      </c>
      <c r="U421" s="62" t="e">
        <f t="shared" si="448"/>
        <v>#VALUE!</v>
      </c>
      <c r="V421" s="62" t="e">
        <f t="shared" si="448"/>
        <v>#VALUE!</v>
      </c>
      <c r="W421" s="62" t="e">
        <f t="shared" si="448"/>
        <v>#VALUE!</v>
      </c>
      <c r="X421" s="69"/>
      <c r="Y421" s="65"/>
      <c r="Z421" s="65"/>
      <c r="AA421" s="66"/>
      <c r="AB421" s="66"/>
      <c r="AC421" s="66"/>
      <c r="AD421" s="66"/>
      <c r="AE421" s="66"/>
      <c r="AF421" s="66"/>
      <c r="AG421" s="66" t="e">
        <f>VLOOKUP(A421, АСВ!$A$2:$C$48, 2, FALSE)</f>
        <v>#N/A</v>
      </c>
      <c r="AH421" s="66" t="e">
        <f>VLOOKUP(A421, АСВ!$A$2:$C$48, 3, FALSE)</f>
        <v>#N/A</v>
      </c>
      <c r="AI421" s="66" t="e">
        <f t="shared" si="3"/>
        <v>#N/A</v>
      </c>
    </row>
    <row r="422" spans="1:35">
      <c r="A422" s="36"/>
      <c r="B422" s="123"/>
      <c r="C422" s="36"/>
      <c r="D422" s="62"/>
      <c r="E422" s="62"/>
      <c r="F422" s="62"/>
      <c r="G422" s="62"/>
      <c r="H422" s="62"/>
      <c r="I422" s="62"/>
      <c r="J422" s="77" t="e">
        <f t="shared" si="352"/>
        <v>#VALUE!</v>
      </c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9"/>
      <c r="Y422" s="65"/>
      <c r="Z422" s="65"/>
      <c r="AA422" s="66"/>
      <c r="AB422" s="66"/>
      <c r="AC422" s="66"/>
      <c r="AD422" s="66"/>
      <c r="AE422" s="66"/>
      <c r="AF422" s="66"/>
      <c r="AG422" s="66" t="e">
        <f>VLOOKUP(A422, АСВ!$A$2:$C$48, 2, FALSE)</f>
        <v>#N/A</v>
      </c>
      <c r="AH422" s="66" t="e">
        <f>VLOOKUP(A422, АСВ!$A$2:$C$48, 3, FALSE)</f>
        <v>#N/A</v>
      </c>
      <c r="AI422" s="66" t="e">
        <f t="shared" si="3"/>
        <v>#N/A</v>
      </c>
    </row>
    <row r="423" spans="1:35">
      <c r="A423" s="36"/>
      <c r="B423" s="123"/>
      <c r="C423" s="36"/>
      <c r="D423" s="62"/>
      <c r="E423" s="62"/>
      <c r="F423" s="62"/>
      <c r="G423" s="62"/>
      <c r="H423" s="62"/>
      <c r="I423" s="62"/>
      <c r="J423" s="77" t="e">
        <f t="shared" si="352"/>
        <v>#VALUE!</v>
      </c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9"/>
      <c r="Y423" s="65"/>
      <c r="Z423" s="65"/>
      <c r="AA423" s="66"/>
      <c r="AB423" s="66"/>
      <c r="AC423" s="66"/>
      <c r="AD423" s="66"/>
      <c r="AE423" s="66"/>
      <c r="AF423" s="66"/>
      <c r="AG423" s="66"/>
      <c r="AH423" s="66" t="e">
        <f>VLOOKUP(A423, АСВ!$A$2:$C$48, 3, FALSE)</f>
        <v>#N/A</v>
      </c>
      <c r="AI423" s="66" t="e">
        <f t="shared" si="3"/>
        <v>#N/A</v>
      </c>
    </row>
    <row r="424" spans="1:35">
      <c r="A424" s="36"/>
      <c r="B424" s="123"/>
      <c r="C424" s="36"/>
      <c r="D424" s="62"/>
      <c r="E424" s="62"/>
      <c r="F424" s="62"/>
      <c r="G424" s="62"/>
      <c r="H424" s="62"/>
      <c r="I424" s="62"/>
      <c r="J424" s="77" t="e">
        <f t="shared" si="352"/>
        <v>#VALUE!</v>
      </c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9"/>
      <c r="Y424" s="65"/>
      <c r="Z424" s="65"/>
      <c r="AA424" s="66"/>
      <c r="AB424" s="66"/>
      <c r="AC424" s="66"/>
      <c r="AD424" s="66"/>
      <c r="AE424" s="66"/>
      <c r="AF424" s="66"/>
      <c r="AG424" s="66"/>
      <c r="AH424" s="66" t="e">
        <f>VLOOKUP(A424, АСВ!$A$2:$C$48, 3, FALSE)</f>
        <v>#N/A</v>
      </c>
      <c r="AI424" s="66" t="e">
        <f t="shared" si="3"/>
        <v>#N/A</v>
      </c>
    </row>
    <row r="425" spans="1:35">
      <c r="A425" s="36"/>
      <c r="B425" s="123"/>
      <c r="C425" s="36"/>
      <c r="D425" s="62"/>
      <c r="E425" s="62"/>
      <c r="F425" s="62"/>
      <c r="G425" s="62"/>
      <c r="H425" s="62"/>
      <c r="I425" s="62"/>
      <c r="J425" s="77" t="e">
        <f t="shared" si="352"/>
        <v>#VALUE!</v>
      </c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9"/>
      <c r="Y425" s="65"/>
      <c r="Z425" s="65"/>
      <c r="AA425" s="66"/>
      <c r="AB425" s="66"/>
      <c r="AC425" s="66"/>
      <c r="AD425" s="66"/>
      <c r="AE425" s="66"/>
      <c r="AF425" s="66"/>
      <c r="AG425" s="66"/>
      <c r="AH425" s="66" t="e">
        <f>VLOOKUP(A425, АСВ!$A$2:$C$48, 3, FALSE)</f>
        <v>#N/A</v>
      </c>
      <c r="AI425" s="66" t="e">
        <f t="shared" si="3"/>
        <v>#N/A</v>
      </c>
    </row>
    <row r="426" spans="1:35">
      <c r="A426" s="36"/>
      <c r="B426" s="123"/>
      <c r="C426" s="36"/>
      <c r="D426" s="62"/>
      <c r="E426" s="62"/>
      <c r="F426" s="62"/>
      <c r="G426" s="62"/>
      <c r="H426" s="62"/>
      <c r="I426" s="62"/>
      <c r="J426" s="77" t="e">
        <f t="shared" si="352"/>
        <v>#VALUE!</v>
      </c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9"/>
      <c r="Y426" s="65"/>
      <c r="Z426" s="65"/>
      <c r="AA426" s="66"/>
      <c r="AB426" s="66"/>
      <c r="AC426" s="66"/>
      <c r="AD426" s="66"/>
      <c r="AE426" s="66"/>
      <c r="AF426" s="66"/>
      <c r="AG426" s="66"/>
      <c r="AH426" s="66" t="e">
        <f>VLOOKUP(A426, АСВ!$A$2:$C$48, 3, FALSE)</f>
        <v>#N/A</v>
      </c>
      <c r="AI426" s="66" t="e">
        <f t="shared" si="3"/>
        <v>#N/A</v>
      </c>
    </row>
    <row r="427" spans="1:35">
      <c r="A427" s="36"/>
      <c r="B427" s="123"/>
      <c r="C427" s="36"/>
      <c r="D427" s="62"/>
      <c r="E427" s="62"/>
      <c r="F427" s="62"/>
      <c r="G427" s="62"/>
      <c r="H427" s="62"/>
      <c r="I427" s="62"/>
      <c r="J427" s="77" t="e">
        <f t="shared" si="352"/>
        <v>#VALUE!</v>
      </c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9"/>
      <c r="Y427" s="65"/>
      <c r="Z427" s="65"/>
      <c r="AA427" s="66"/>
      <c r="AB427" s="66"/>
      <c r="AC427" s="66"/>
      <c r="AD427" s="66"/>
      <c r="AE427" s="66"/>
      <c r="AF427" s="66"/>
      <c r="AG427" s="66"/>
      <c r="AH427" s="66" t="e">
        <f>VLOOKUP(A427, АСВ!$A$2:$C$48, 3, FALSE)</f>
        <v>#N/A</v>
      </c>
      <c r="AI427" s="66" t="e">
        <f t="shared" si="3"/>
        <v>#N/A</v>
      </c>
    </row>
    <row r="428" spans="1:35">
      <c r="A428" s="36"/>
      <c r="B428" s="123"/>
      <c r="C428" s="36"/>
      <c r="D428" s="62"/>
      <c r="E428" s="62"/>
      <c r="F428" s="62"/>
      <c r="G428" s="62"/>
      <c r="H428" s="62"/>
      <c r="I428" s="62"/>
      <c r="J428" s="77" t="e">
        <f t="shared" si="352"/>
        <v>#VALUE!</v>
      </c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9"/>
      <c r="Y428" s="65"/>
      <c r="Z428" s="65"/>
      <c r="AA428" s="66"/>
      <c r="AB428" s="66"/>
      <c r="AC428" s="66"/>
      <c r="AD428" s="66"/>
      <c r="AE428" s="66"/>
      <c r="AF428" s="66"/>
      <c r="AG428" s="66"/>
      <c r="AH428" s="66" t="e">
        <f>VLOOKUP(A428, АСВ!$A$2:$C$48, 3, FALSE)</f>
        <v>#N/A</v>
      </c>
      <c r="AI428" s="66" t="e">
        <f t="shared" si="3"/>
        <v>#N/A</v>
      </c>
    </row>
    <row r="429" spans="1:35">
      <c r="A429" s="36"/>
      <c r="B429" s="123"/>
      <c r="C429" s="36"/>
      <c r="D429" s="62"/>
      <c r="E429" s="62"/>
      <c r="F429" s="62"/>
      <c r="G429" s="62"/>
      <c r="H429" s="62"/>
      <c r="I429" s="62"/>
      <c r="J429" s="77" t="e">
        <f t="shared" si="352"/>
        <v>#VALUE!</v>
      </c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9"/>
      <c r="Y429" s="65"/>
      <c r="Z429" s="65"/>
      <c r="AA429" s="66"/>
      <c r="AB429" s="66"/>
      <c r="AC429" s="66"/>
      <c r="AD429" s="66"/>
      <c r="AE429" s="66"/>
      <c r="AF429" s="66"/>
      <c r="AG429" s="66"/>
      <c r="AH429" s="66" t="e">
        <f>VLOOKUP(A429, АСВ!$A$2:$C$48, 3, FALSE)</f>
        <v>#N/A</v>
      </c>
      <c r="AI429" s="66" t="e">
        <f t="shared" si="3"/>
        <v>#N/A</v>
      </c>
    </row>
    <row r="430" spans="1:35">
      <c r="A430" s="36"/>
      <c r="B430" s="123"/>
      <c r="C430" s="36"/>
      <c r="D430" s="62"/>
      <c r="E430" s="62"/>
      <c r="F430" s="62"/>
      <c r="G430" s="62"/>
      <c r="H430" s="62"/>
      <c r="I430" s="62"/>
      <c r="J430" s="77" t="e">
        <f t="shared" si="352"/>
        <v>#VALUE!</v>
      </c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9"/>
      <c r="Y430" s="65"/>
      <c r="Z430" s="65"/>
      <c r="AA430" s="66"/>
      <c r="AB430" s="66"/>
      <c r="AC430" s="66"/>
      <c r="AD430" s="66"/>
      <c r="AE430" s="66"/>
      <c r="AF430" s="66"/>
      <c r="AG430" s="66"/>
      <c r="AH430" s="66" t="e">
        <f>VLOOKUP(A430, АСВ!$A$2:$C$48, 3, FALSE)</f>
        <v>#N/A</v>
      </c>
      <c r="AI430" s="66" t="e">
        <f t="shared" si="3"/>
        <v>#N/A</v>
      </c>
    </row>
    <row r="431" spans="1:35">
      <c r="A431" s="36"/>
      <c r="B431" s="123"/>
      <c r="C431" s="36"/>
      <c r="D431" s="62"/>
      <c r="E431" s="62"/>
      <c r="F431" s="62"/>
      <c r="G431" s="62"/>
      <c r="H431" s="62"/>
      <c r="I431" s="62"/>
      <c r="J431" s="77" t="e">
        <f t="shared" si="352"/>
        <v>#VALUE!</v>
      </c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9"/>
      <c r="Y431" s="65"/>
      <c r="Z431" s="65"/>
      <c r="AA431" s="66"/>
      <c r="AB431" s="66"/>
      <c r="AC431" s="66"/>
      <c r="AD431" s="66"/>
      <c r="AE431" s="66"/>
      <c r="AF431" s="66"/>
      <c r="AG431" s="66"/>
      <c r="AH431" s="66" t="e">
        <f>VLOOKUP(A431, АСВ!$A$2:$C$48, 3, FALSE)</f>
        <v>#N/A</v>
      </c>
      <c r="AI431" s="66" t="e">
        <f t="shared" si="3"/>
        <v>#N/A</v>
      </c>
    </row>
    <row r="432" spans="1:35">
      <c r="A432" s="36"/>
      <c r="B432" s="123"/>
      <c r="C432" s="36"/>
      <c r="D432" s="62"/>
      <c r="E432" s="62"/>
      <c r="F432" s="62"/>
      <c r="G432" s="62"/>
      <c r="H432" s="62"/>
      <c r="I432" s="62"/>
      <c r="J432" s="77" t="e">
        <f t="shared" si="352"/>
        <v>#VALUE!</v>
      </c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9"/>
      <c r="Y432" s="65"/>
      <c r="Z432" s="65"/>
      <c r="AA432" s="66"/>
      <c r="AB432" s="66"/>
      <c r="AC432" s="66"/>
      <c r="AD432" s="66"/>
      <c r="AE432" s="66"/>
      <c r="AF432" s="66"/>
      <c r="AG432" s="66"/>
      <c r="AH432" s="66" t="e">
        <f>VLOOKUP(A432, АСВ!$A$2:$C$48, 3, FALSE)</f>
        <v>#N/A</v>
      </c>
      <c r="AI432" s="66" t="e">
        <f t="shared" si="3"/>
        <v>#N/A</v>
      </c>
    </row>
    <row r="433" spans="1:35">
      <c r="A433" s="62"/>
      <c r="B433" s="123"/>
      <c r="C433" s="62"/>
      <c r="D433" s="62"/>
      <c r="E433" s="62"/>
      <c r="F433" s="62"/>
      <c r="G433" s="62"/>
      <c r="H433" s="62"/>
      <c r="I433" s="62"/>
      <c r="J433" s="77" t="e">
        <f t="shared" si="352"/>
        <v>#VALUE!</v>
      </c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9"/>
      <c r="Y433" s="65"/>
      <c r="Z433" s="65"/>
      <c r="AA433" s="66"/>
      <c r="AB433" s="66"/>
      <c r="AC433" s="66"/>
      <c r="AD433" s="66"/>
      <c r="AE433" s="66"/>
      <c r="AF433" s="66"/>
      <c r="AG433" s="66"/>
      <c r="AH433" s="66" t="e">
        <f>VLOOKUP(A433, АСВ!$A$2:$C$48, 3, FALSE)</f>
        <v>#N/A</v>
      </c>
      <c r="AI433" s="66" t="e">
        <f t="shared" si="3"/>
        <v>#N/A</v>
      </c>
    </row>
    <row r="434" spans="1:35">
      <c r="A434" s="62"/>
      <c r="B434" s="123"/>
      <c r="C434" s="62"/>
      <c r="D434" s="62"/>
      <c r="E434" s="62"/>
      <c r="F434" s="62"/>
      <c r="G434" s="62"/>
      <c r="H434" s="62"/>
      <c r="I434" s="62"/>
      <c r="J434" s="77" t="e">
        <f t="shared" si="352"/>
        <v>#VALUE!</v>
      </c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9"/>
      <c r="Y434" s="65"/>
      <c r="Z434" s="65"/>
      <c r="AA434" s="66"/>
      <c r="AB434" s="66"/>
      <c r="AC434" s="66"/>
      <c r="AD434" s="66"/>
      <c r="AE434" s="66"/>
      <c r="AF434" s="66"/>
      <c r="AG434" s="66"/>
      <c r="AH434" s="66" t="e">
        <f>VLOOKUP(A434, АСВ!$A$2:$C$48, 3, FALSE)</f>
        <v>#N/A</v>
      </c>
      <c r="AI434" s="66" t="e">
        <f t="shared" si="3"/>
        <v>#N/A</v>
      </c>
    </row>
    <row r="435" spans="1:35">
      <c r="A435" s="62"/>
      <c r="B435" s="123"/>
      <c r="C435" s="62"/>
      <c r="D435" s="62"/>
      <c r="E435" s="62"/>
      <c r="F435" s="62"/>
      <c r="G435" s="62"/>
      <c r="H435" s="62"/>
      <c r="I435" s="62"/>
      <c r="J435" s="77" t="e">
        <f t="shared" si="352"/>
        <v>#VALUE!</v>
      </c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9"/>
      <c r="Y435" s="65"/>
      <c r="Z435" s="65"/>
      <c r="AA435" s="66"/>
      <c r="AB435" s="66"/>
      <c r="AC435" s="66"/>
      <c r="AD435" s="66"/>
      <c r="AE435" s="66"/>
      <c r="AF435" s="66"/>
      <c r="AG435" s="66"/>
      <c r="AH435" s="66" t="e">
        <f>VLOOKUP(A435, АСВ!$A$2:$C$48, 3, FALSE)</f>
        <v>#N/A</v>
      </c>
      <c r="AI435" s="66" t="e">
        <f t="shared" si="3"/>
        <v>#N/A</v>
      </c>
    </row>
    <row r="436" spans="1:35">
      <c r="A436" s="62"/>
      <c r="B436" s="123"/>
      <c r="C436" s="62"/>
      <c r="D436" s="62"/>
      <c r="E436" s="62"/>
      <c r="F436" s="62"/>
      <c r="G436" s="62"/>
      <c r="H436" s="62"/>
      <c r="I436" s="62"/>
      <c r="J436" s="77" t="e">
        <f t="shared" si="352"/>
        <v>#VALUE!</v>
      </c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9"/>
      <c r="Y436" s="65"/>
      <c r="Z436" s="65"/>
      <c r="AA436" s="66"/>
      <c r="AB436" s="66"/>
      <c r="AC436" s="66"/>
      <c r="AD436" s="66"/>
      <c r="AE436" s="66"/>
      <c r="AF436" s="66"/>
      <c r="AG436" s="66"/>
      <c r="AH436" s="66" t="e">
        <f>VLOOKUP(A436, АСВ!$A$2:$C$48, 3, FALSE)</f>
        <v>#N/A</v>
      </c>
      <c r="AI436" s="66" t="e">
        <f t="shared" si="3"/>
        <v>#N/A</v>
      </c>
    </row>
    <row r="437" spans="1:35">
      <c r="A437" s="62"/>
      <c r="B437" s="123"/>
      <c r="C437" s="62"/>
      <c r="D437" s="62"/>
      <c r="E437" s="62"/>
      <c r="F437" s="62"/>
      <c r="G437" s="62"/>
      <c r="H437" s="62"/>
      <c r="I437" s="62"/>
      <c r="J437" s="77" t="e">
        <f t="shared" si="352"/>
        <v>#VALUE!</v>
      </c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9"/>
      <c r="Y437" s="65"/>
      <c r="Z437" s="65"/>
      <c r="AA437" s="66"/>
      <c r="AB437" s="66"/>
      <c r="AC437" s="66"/>
      <c r="AD437" s="66"/>
      <c r="AE437" s="66"/>
      <c r="AF437" s="66"/>
      <c r="AG437" s="66"/>
      <c r="AH437" s="66" t="e">
        <f>VLOOKUP(A437, АСВ!$A$2:$C$48, 3, FALSE)</f>
        <v>#N/A</v>
      </c>
      <c r="AI437" s="66" t="e">
        <f t="shared" si="3"/>
        <v>#N/A</v>
      </c>
    </row>
    <row r="438" spans="1:35">
      <c r="B438" s="124"/>
      <c r="X438" s="125"/>
      <c r="Y438" s="126"/>
      <c r="Z438" s="126"/>
      <c r="AA438" s="127"/>
      <c r="AB438" s="127"/>
      <c r="AC438" s="127"/>
      <c r="AD438" s="127"/>
      <c r="AE438" s="127"/>
      <c r="AF438" s="127"/>
      <c r="AG438" s="127"/>
      <c r="AH438" s="127"/>
      <c r="AI438" s="127"/>
    </row>
    <row r="439" spans="1:35">
      <c r="B439" s="124"/>
      <c r="X439" s="125"/>
      <c r="Y439" s="126"/>
      <c r="Z439" s="126"/>
      <c r="AA439" s="127"/>
      <c r="AB439" s="127"/>
      <c r="AC439" s="127"/>
      <c r="AD439" s="127"/>
      <c r="AE439" s="127"/>
      <c r="AF439" s="127"/>
      <c r="AG439" s="127"/>
      <c r="AH439" s="127"/>
      <c r="AI439" s="127"/>
    </row>
    <row r="440" spans="1:35">
      <c r="B440" s="124"/>
      <c r="X440" s="125"/>
      <c r="Y440" s="126"/>
      <c r="Z440" s="126"/>
      <c r="AA440" s="127"/>
      <c r="AB440" s="127"/>
      <c r="AC440" s="127"/>
      <c r="AD440" s="127"/>
      <c r="AE440" s="127"/>
      <c r="AF440" s="127"/>
      <c r="AG440" s="127"/>
      <c r="AH440" s="127"/>
      <c r="AI440" s="127"/>
    </row>
    <row r="441" spans="1:35">
      <c r="B441" s="124"/>
      <c r="X441" s="125"/>
      <c r="Y441" s="126"/>
      <c r="Z441" s="126"/>
      <c r="AA441" s="127"/>
      <c r="AB441" s="127"/>
      <c r="AC441" s="127"/>
      <c r="AD441" s="127"/>
      <c r="AE441" s="127"/>
      <c r="AF441" s="127"/>
      <c r="AG441" s="127"/>
      <c r="AH441" s="127"/>
      <c r="AI441" s="127"/>
    </row>
    <row r="442" spans="1:35">
      <c r="B442" s="124"/>
      <c r="X442" s="125"/>
      <c r="Y442" s="126"/>
      <c r="Z442" s="126"/>
      <c r="AA442" s="127"/>
      <c r="AB442" s="127"/>
      <c r="AC442" s="127"/>
      <c r="AD442" s="127"/>
      <c r="AE442" s="127"/>
      <c r="AF442" s="127"/>
      <c r="AG442" s="127"/>
      <c r="AH442" s="127"/>
      <c r="AI442" s="127"/>
    </row>
    <row r="443" spans="1:35">
      <c r="B443" s="124"/>
      <c r="X443" s="125"/>
      <c r="Y443" s="126"/>
      <c r="Z443" s="126"/>
      <c r="AA443" s="127"/>
      <c r="AB443" s="127"/>
      <c r="AC443" s="127"/>
      <c r="AD443" s="127"/>
      <c r="AE443" s="127"/>
      <c r="AF443" s="127"/>
      <c r="AG443" s="127"/>
      <c r="AH443" s="127"/>
      <c r="AI443" s="127"/>
    </row>
    <row r="444" spans="1:35">
      <c r="B444" s="124"/>
      <c r="X444" s="125"/>
      <c r="Y444" s="126"/>
      <c r="Z444" s="126"/>
      <c r="AA444" s="127"/>
      <c r="AB444" s="127"/>
      <c r="AC444" s="127"/>
      <c r="AD444" s="127"/>
      <c r="AE444" s="127"/>
      <c r="AF444" s="127"/>
      <c r="AG444" s="127"/>
      <c r="AH444" s="127"/>
      <c r="AI444" s="127"/>
    </row>
    <row r="445" spans="1:35">
      <c r="B445" s="124"/>
      <c r="X445" s="125"/>
      <c r="Y445" s="126"/>
      <c r="Z445" s="126"/>
      <c r="AA445" s="127"/>
      <c r="AB445" s="127"/>
      <c r="AC445" s="127"/>
      <c r="AD445" s="127"/>
      <c r="AE445" s="127"/>
      <c r="AF445" s="127"/>
      <c r="AG445" s="127"/>
      <c r="AH445" s="127"/>
      <c r="AI445" s="127"/>
    </row>
    <row r="446" spans="1:35">
      <c r="B446" s="124"/>
      <c r="X446" s="125"/>
      <c r="Y446" s="126"/>
      <c r="Z446" s="126"/>
      <c r="AA446" s="127"/>
      <c r="AB446" s="127"/>
      <c r="AC446" s="127"/>
      <c r="AD446" s="127"/>
      <c r="AE446" s="127"/>
      <c r="AF446" s="127"/>
      <c r="AG446" s="127"/>
      <c r="AH446" s="127"/>
      <c r="AI446" s="127"/>
    </row>
    <row r="447" spans="1:35">
      <c r="B447" s="124"/>
      <c r="X447" s="125"/>
      <c r="Y447" s="126"/>
      <c r="Z447" s="126"/>
      <c r="AA447" s="127"/>
      <c r="AB447" s="127"/>
      <c r="AC447" s="127"/>
      <c r="AD447" s="127"/>
      <c r="AE447" s="127"/>
      <c r="AF447" s="127"/>
      <c r="AG447" s="127"/>
      <c r="AH447" s="127"/>
      <c r="AI447" s="127"/>
    </row>
    <row r="448" spans="1:35">
      <c r="B448" s="124"/>
      <c r="X448" s="125"/>
      <c r="Y448" s="126"/>
      <c r="Z448" s="126"/>
      <c r="AA448" s="127"/>
      <c r="AB448" s="127"/>
      <c r="AC448" s="127"/>
      <c r="AD448" s="127"/>
      <c r="AE448" s="127"/>
      <c r="AF448" s="127"/>
      <c r="AG448" s="127"/>
      <c r="AH448" s="127"/>
      <c r="AI448" s="127"/>
    </row>
    <row r="449" spans="2:35">
      <c r="B449" s="124"/>
      <c r="X449" s="125"/>
      <c r="Y449" s="126"/>
      <c r="Z449" s="126"/>
      <c r="AA449" s="127"/>
      <c r="AB449" s="127"/>
      <c r="AC449" s="127"/>
      <c r="AD449" s="127"/>
      <c r="AE449" s="127"/>
      <c r="AF449" s="127"/>
      <c r="AG449" s="127"/>
      <c r="AH449" s="127"/>
      <c r="AI449" s="127"/>
    </row>
    <row r="450" spans="2:35">
      <c r="B450" s="124"/>
      <c r="X450" s="125"/>
      <c r="Y450" s="126"/>
      <c r="Z450" s="126"/>
      <c r="AA450" s="127"/>
      <c r="AB450" s="127"/>
      <c r="AC450" s="127"/>
      <c r="AD450" s="127"/>
      <c r="AE450" s="127"/>
      <c r="AF450" s="127"/>
      <c r="AG450" s="127"/>
      <c r="AH450" s="127"/>
      <c r="AI450" s="127"/>
    </row>
    <row r="451" spans="2:35">
      <c r="B451" s="124"/>
      <c r="X451" s="125"/>
      <c r="Y451" s="126"/>
      <c r="Z451" s="126"/>
      <c r="AA451" s="127"/>
      <c r="AB451" s="127"/>
      <c r="AC451" s="127"/>
      <c r="AD451" s="127"/>
      <c r="AE451" s="127"/>
      <c r="AF451" s="127"/>
      <c r="AG451" s="127"/>
      <c r="AH451" s="127"/>
      <c r="AI451" s="127"/>
    </row>
    <row r="452" spans="2:35">
      <c r="B452" s="124"/>
      <c r="X452" s="125"/>
      <c r="Y452" s="126"/>
      <c r="Z452" s="126"/>
      <c r="AA452" s="127"/>
      <c r="AB452" s="127"/>
      <c r="AC452" s="127"/>
      <c r="AD452" s="127"/>
      <c r="AE452" s="127"/>
      <c r="AF452" s="127"/>
      <c r="AG452" s="127"/>
      <c r="AH452" s="127"/>
      <c r="AI452" s="127"/>
    </row>
    <row r="453" spans="2:35">
      <c r="B453" s="124"/>
      <c r="X453" s="125"/>
      <c r="Y453" s="126"/>
      <c r="Z453" s="126"/>
      <c r="AA453" s="127"/>
      <c r="AB453" s="127"/>
      <c r="AC453" s="127"/>
      <c r="AD453" s="127"/>
      <c r="AE453" s="127"/>
      <c r="AF453" s="127"/>
      <c r="AG453" s="127"/>
      <c r="AH453" s="127"/>
      <c r="AI453" s="127"/>
    </row>
    <row r="454" spans="2:35">
      <c r="B454" s="124"/>
      <c r="X454" s="125"/>
      <c r="Y454" s="126"/>
      <c r="Z454" s="126"/>
      <c r="AA454" s="127"/>
      <c r="AB454" s="127"/>
      <c r="AC454" s="127"/>
      <c r="AD454" s="127"/>
      <c r="AE454" s="127"/>
      <c r="AF454" s="127"/>
      <c r="AG454" s="127"/>
      <c r="AH454" s="127"/>
      <c r="AI454" s="127"/>
    </row>
    <row r="455" spans="2:35">
      <c r="B455" s="124"/>
      <c r="X455" s="125"/>
      <c r="Y455" s="126"/>
      <c r="Z455" s="126"/>
      <c r="AA455" s="127"/>
      <c r="AB455" s="127"/>
      <c r="AC455" s="127"/>
      <c r="AD455" s="127"/>
      <c r="AE455" s="127"/>
      <c r="AF455" s="127"/>
      <c r="AG455" s="127"/>
      <c r="AH455" s="127"/>
      <c r="AI455" s="127"/>
    </row>
    <row r="456" spans="2:35">
      <c r="B456" s="124"/>
      <c r="X456" s="125"/>
      <c r="Y456" s="126"/>
      <c r="Z456" s="126"/>
      <c r="AA456" s="127"/>
      <c r="AB456" s="127"/>
      <c r="AC456" s="127"/>
      <c r="AD456" s="127"/>
      <c r="AE456" s="127"/>
      <c r="AF456" s="127"/>
      <c r="AG456" s="127"/>
      <c r="AH456" s="127"/>
      <c r="AI456" s="127"/>
    </row>
    <row r="457" spans="2:35">
      <c r="B457" s="124"/>
      <c r="X457" s="125"/>
      <c r="Y457" s="126"/>
      <c r="Z457" s="126"/>
      <c r="AA457" s="127"/>
      <c r="AB457" s="127"/>
      <c r="AC457" s="127"/>
      <c r="AD457" s="127"/>
      <c r="AE457" s="127"/>
      <c r="AF457" s="127"/>
      <c r="AG457" s="127"/>
      <c r="AH457" s="127"/>
      <c r="AI457" s="127"/>
    </row>
    <row r="458" spans="2:35">
      <c r="B458" s="124"/>
      <c r="X458" s="125"/>
      <c r="Y458" s="126"/>
      <c r="Z458" s="126"/>
      <c r="AA458" s="127"/>
      <c r="AB458" s="127"/>
      <c r="AC458" s="127"/>
      <c r="AD458" s="127"/>
      <c r="AE458" s="127"/>
      <c r="AF458" s="127"/>
      <c r="AG458" s="127"/>
      <c r="AH458" s="127"/>
      <c r="AI458" s="127"/>
    </row>
    <row r="459" spans="2:35">
      <c r="B459" s="124"/>
      <c r="X459" s="125"/>
      <c r="Y459" s="126"/>
      <c r="Z459" s="126"/>
      <c r="AA459" s="127"/>
      <c r="AB459" s="127"/>
      <c r="AC459" s="127"/>
      <c r="AD459" s="127"/>
      <c r="AE459" s="127"/>
      <c r="AF459" s="127"/>
      <c r="AG459" s="127"/>
      <c r="AH459" s="127"/>
      <c r="AI459" s="127"/>
    </row>
    <row r="460" spans="2:35">
      <c r="B460" s="124"/>
      <c r="X460" s="125"/>
      <c r="Y460" s="126"/>
      <c r="Z460" s="126"/>
      <c r="AA460" s="127"/>
      <c r="AB460" s="127"/>
      <c r="AC460" s="127"/>
      <c r="AD460" s="127"/>
      <c r="AE460" s="127"/>
      <c r="AF460" s="127"/>
      <c r="AG460" s="127"/>
      <c r="AH460" s="127"/>
      <c r="AI460" s="127"/>
    </row>
    <row r="461" spans="2:35">
      <c r="B461" s="124"/>
      <c r="X461" s="125"/>
      <c r="Y461" s="126"/>
      <c r="Z461" s="126"/>
      <c r="AA461" s="127"/>
      <c r="AB461" s="127"/>
      <c r="AC461" s="127"/>
      <c r="AD461" s="127"/>
      <c r="AE461" s="127"/>
      <c r="AF461" s="127"/>
      <c r="AG461" s="127"/>
      <c r="AH461" s="127"/>
      <c r="AI461" s="127"/>
    </row>
    <row r="462" spans="2:35">
      <c r="B462" s="124"/>
      <c r="X462" s="125"/>
      <c r="Y462" s="126"/>
      <c r="Z462" s="126"/>
      <c r="AA462" s="127"/>
      <c r="AB462" s="127"/>
      <c r="AC462" s="127"/>
      <c r="AD462" s="127"/>
      <c r="AE462" s="127"/>
      <c r="AF462" s="127"/>
      <c r="AG462" s="127"/>
      <c r="AH462" s="127"/>
      <c r="AI462" s="127"/>
    </row>
    <row r="463" spans="2:35">
      <c r="B463" s="124"/>
      <c r="X463" s="125"/>
      <c r="Y463" s="126"/>
      <c r="Z463" s="126"/>
      <c r="AA463" s="127"/>
      <c r="AB463" s="127"/>
      <c r="AC463" s="127"/>
      <c r="AD463" s="127"/>
      <c r="AE463" s="127"/>
      <c r="AF463" s="127"/>
      <c r="AG463" s="127"/>
      <c r="AH463" s="127"/>
      <c r="AI463" s="127"/>
    </row>
    <row r="464" spans="2:35">
      <c r="B464" s="124"/>
      <c r="X464" s="125"/>
      <c r="Y464" s="126"/>
      <c r="Z464" s="126"/>
      <c r="AA464" s="127"/>
      <c r="AB464" s="127"/>
      <c r="AC464" s="127"/>
      <c r="AD464" s="127"/>
      <c r="AE464" s="127"/>
      <c r="AF464" s="127"/>
      <c r="AG464" s="127"/>
      <c r="AH464" s="127"/>
      <c r="AI464" s="127"/>
    </row>
    <row r="465" spans="2:35">
      <c r="B465" s="124"/>
      <c r="X465" s="125"/>
      <c r="Y465" s="126"/>
      <c r="Z465" s="126"/>
      <c r="AA465" s="127"/>
      <c r="AB465" s="127"/>
      <c r="AC465" s="127"/>
      <c r="AD465" s="127"/>
      <c r="AE465" s="127"/>
      <c r="AF465" s="127"/>
      <c r="AG465" s="127"/>
      <c r="AH465" s="127"/>
      <c r="AI465" s="127"/>
    </row>
    <row r="466" spans="2:35">
      <c r="B466" s="124"/>
      <c r="X466" s="125"/>
      <c r="Y466" s="126"/>
      <c r="Z466" s="126"/>
      <c r="AA466" s="127"/>
      <c r="AB466" s="127"/>
      <c r="AC466" s="127"/>
      <c r="AD466" s="127"/>
      <c r="AE466" s="127"/>
      <c r="AF466" s="127"/>
      <c r="AG466" s="127"/>
      <c r="AH466" s="127"/>
      <c r="AI466" s="127"/>
    </row>
    <row r="467" spans="2:35">
      <c r="B467" s="124"/>
      <c r="X467" s="125"/>
      <c r="Y467" s="126"/>
      <c r="Z467" s="126"/>
      <c r="AA467" s="127"/>
      <c r="AB467" s="127"/>
      <c r="AC467" s="127"/>
      <c r="AD467" s="127"/>
      <c r="AE467" s="127"/>
      <c r="AF467" s="127"/>
      <c r="AG467" s="127"/>
      <c r="AH467" s="127"/>
      <c r="AI467" s="127"/>
    </row>
    <row r="468" spans="2:35">
      <c r="B468" s="124"/>
      <c r="X468" s="125"/>
      <c r="Y468" s="126"/>
      <c r="Z468" s="126"/>
      <c r="AA468" s="127"/>
      <c r="AB468" s="127"/>
      <c r="AC468" s="127"/>
      <c r="AD468" s="127"/>
      <c r="AE468" s="127"/>
      <c r="AF468" s="127"/>
      <c r="AG468" s="127"/>
      <c r="AH468" s="127"/>
      <c r="AI468" s="127"/>
    </row>
    <row r="469" spans="2:35">
      <c r="B469" s="124"/>
      <c r="X469" s="125"/>
      <c r="Y469" s="126"/>
      <c r="Z469" s="126"/>
      <c r="AA469" s="127"/>
      <c r="AB469" s="127"/>
      <c r="AC469" s="127"/>
      <c r="AD469" s="127"/>
      <c r="AE469" s="127"/>
      <c r="AF469" s="127"/>
      <c r="AG469" s="127"/>
      <c r="AH469" s="127"/>
      <c r="AI469" s="127"/>
    </row>
    <row r="470" spans="2:35">
      <c r="B470" s="124"/>
      <c r="X470" s="125"/>
      <c r="Y470" s="126"/>
      <c r="Z470" s="126"/>
      <c r="AA470" s="127"/>
      <c r="AB470" s="127"/>
      <c r="AC470" s="127"/>
      <c r="AD470" s="127"/>
      <c r="AE470" s="127"/>
      <c r="AF470" s="127"/>
      <c r="AG470" s="127"/>
      <c r="AH470" s="127"/>
      <c r="AI470" s="127"/>
    </row>
    <row r="471" spans="2:35">
      <c r="B471" s="124"/>
      <c r="X471" s="125"/>
      <c r="Y471" s="126"/>
      <c r="Z471" s="126"/>
      <c r="AA471" s="127"/>
      <c r="AB471" s="127"/>
      <c r="AC471" s="127"/>
      <c r="AD471" s="127"/>
      <c r="AE471" s="127"/>
      <c r="AF471" s="127"/>
      <c r="AG471" s="127"/>
      <c r="AH471" s="127"/>
      <c r="AI471" s="127"/>
    </row>
    <row r="472" spans="2:35">
      <c r="B472" s="124"/>
      <c r="X472" s="125"/>
      <c r="Y472" s="126"/>
      <c r="Z472" s="126"/>
      <c r="AA472" s="127"/>
      <c r="AB472" s="127"/>
      <c r="AC472" s="127"/>
      <c r="AD472" s="127"/>
      <c r="AE472" s="127"/>
      <c r="AF472" s="127"/>
      <c r="AG472" s="127"/>
      <c r="AH472" s="127"/>
      <c r="AI472" s="127"/>
    </row>
    <row r="473" spans="2:35">
      <c r="B473" s="124"/>
      <c r="X473" s="125"/>
      <c r="Y473" s="126"/>
      <c r="Z473" s="126"/>
      <c r="AA473" s="127"/>
      <c r="AB473" s="127"/>
      <c r="AC473" s="127"/>
      <c r="AD473" s="127"/>
      <c r="AE473" s="127"/>
      <c r="AF473" s="127"/>
      <c r="AG473" s="127"/>
      <c r="AH473" s="127"/>
      <c r="AI473" s="127"/>
    </row>
    <row r="474" spans="2:35">
      <c r="B474" s="124"/>
      <c r="X474" s="125"/>
      <c r="Y474" s="126"/>
      <c r="Z474" s="126"/>
      <c r="AA474" s="127"/>
      <c r="AB474" s="127"/>
      <c r="AC474" s="127"/>
      <c r="AD474" s="127"/>
      <c r="AE474" s="127"/>
      <c r="AF474" s="127"/>
      <c r="AG474" s="127"/>
      <c r="AH474" s="127"/>
      <c r="AI474" s="127"/>
    </row>
    <row r="475" spans="2:35">
      <c r="B475" s="124"/>
      <c r="X475" s="125"/>
      <c r="Y475" s="126"/>
      <c r="Z475" s="126"/>
      <c r="AA475" s="127"/>
      <c r="AB475" s="127"/>
      <c r="AC475" s="127"/>
      <c r="AD475" s="127"/>
      <c r="AE475" s="127"/>
      <c r="AF475" s="127"/>
      <c r="AG475" s="127"/>
      <c r="AH475" s="127"/>
      <c r="AI475" s="127"/>
    </row>
    <row r="476" spans="2:35">
      <c r="B476" s="124"/>
      <c r="X476" s="125"/>
      <c r="Y476" s="126"/>
      <c r="Z476" s="126"/>
      <c r="AA476" s="127"/>
      <c r="AB476" s="127"/>
      <c r="AC476" s="127"/>
      <c r="AD476" s="127"/>
      <c r="AE476" s="127"/>
      <c r="AF476" s="127"/>
      <c r="AG476" s="127"/>
      <c r="AH476" s="127"/>
      <c r="AI476" s="127"/>
    </row>
    <row r="477" spans="2:35">
      <c r="B477" s="124"/>
      <c r="X477" s="125"/>
      <c r="Y477" s="126"/>
      <c r="Z477" s="126"/>
      <c r="AA477" s="127"/>
      <c r="AB477" s="127"/>
      <c r="AC477" s="127"/>
      <c r="AD477" s="127"/>
      <c r="AE477" s="127"/>
      <c r="AF477" s="127"/>
      <c r="AG477" s="127"/>
      <c r="AH477" s="127"/>
      <c r="AI477" s="127"/>
    </row>
    <row r="478" spans="2:35">
      <c r="B478" s="124"/>
      <c r="X478" s="125"/>
      <c r="Y478" s="126"/>
      <c r="Z478" s="126"/>
      <c r="AA478" s="127"/>
      <c r="AB478" s="127"/>
      <c r="AC478" s="127"/>
      <c r="AD478" s="127"/>
      <c r="AE478" s="127"/>
      <c r="AF478" s="127"/>
      <c r="AG478" s="127"/>
      <c r="AH478" s="127"/>
      <c r="AI478" s="127"/>
    </row>
    <row r="479" spans="2:35">
      <c r="B479" s="124"/>
      <c r="X479" s="125"/>
      <c r="Y479" s="126"/>
      <c r="Z479" s="126"/>
      <c r="AA479" s="127"/>
      <c r="AB479" s="127"/>
      <c r="AC479" s="127"/>
      <c r="AD479" s="127"/>
      <c r="AE479" s="127"/>
      <c r="AF479" s="127"/>
      <c r="AG479" s="127"/>
      <c r="AH479" s="127"/>
      <c r="AI479" s="127"/>
    </row>
    <row r="480" spans="2:35">
      <c r="B480" s="124"/>
      <c r="X480" s="125"/>
      <c r="Y480" s="126"/>
      <c r="Z480" s="126"/>
      <c r="AA480" s="127"/>
      <c r="AB480" s="127"/>
      <c r="AC480" s="127"/>
      <c r="AD480" s="127"/>
      <c r="AE480" s="127"/>
      <c r="AF480" s="127"/>
      <c r="AG480" s="127"/>
      <c r="AH480" s="127"/>
      <c r="AI480" s="127"/>
    </row>
    <row r="481" spans="2:35">
      <c r="B481" s="124"/>
      <c r="X481" s="125"/>
      <c r="Y481" s="126"/>
      <c r="Z481" s="126"/>
      <c r="AA481" s="127"/>
      <c r="AB481" s="127"/>
      <c r="AC481" s="127"/>
      <c r="AD481" s="127"/>
      <c r="AE481" s="127"/>
      <c r="AF481" s="127"/>
      <c r="AG481" s="127"/>
      <c r="AH481" s="127"/>
      <c r="AI481" s="127"/>
    </row>
    <row r="482" spans="2:35">
      <c r="B482" s="124"/>
      <c r="X482" s="125"/>
      <c r="Y482" s="126"/>
      <c r="Z482" s="126"/>
      <c r="AA482" s="127"/>
      <c r="AB482" s="127"/>
      <c r="AC482" s="127"/>
      <c r="AD482" s="127"/>
      <c r="AE482" s="127"/>
      <c r="AF482" s="127"/>
      <c r="AG482" s="127"/>
      <c r="AH482" s="127"/>
      <c r="AI482" s="127"/>
    </row>
    <row r="483" spans="2:35">
      <c r="B483" s="124"/>
      <c r="X483" s="125"/>
      <c r="Y483" s="126"/>
      <c r="Z483" s="126"/>
      <c r="AA483" s="127"/>
      <c r="AB483" s="127"/>
      <c r="AC483" s="127"/>
      <c r="AD483" s="127"/>
      <c r="AE483" s="127"/>
      <c r="AF483" s="127"/>
      <c r="AG483" s="127"/>
      <c r="AH483" s="127"/>
      <c r="AI483" s="127"/>
    </row>
    <row r="484" spans="2:35">
      <c r="B484" s="124"/>
      <c r="X484" s="125"/>
      <c r="Y484" s="126"/>
      <c r="Z484" s="126"/>
      <c r="AA484" s="127"/>
      <c r="AB484" s="127"/>
      <c r="AC484" s="127"/>
      <c r="AD484" s="127"/>
      <c r="AE484" s="127"/>
      <c r="AF484" s="127"/>
      <c r="AG484" s="127"/>
      <c r="AH484" s="127"/>
      <c r="AI484" s="127"/>
    </row>
    <row r="485" spans="2:35">
      <c r="B485" s="124"/>
      <c r="X485" s="125"/>
      <c r="Y485" s="126"/>
      <c r="Z485" s="126"/>
      <c r="AA485" s="127"/>
      <c r="AB485" s="127"/>
      <c r="AC485" s="127"/>
      <c r="AD485" s="127"/>
      <c r="AE485" s="127"/>
      <c r="AF485" s="127"/>
      <c r="AG485" s="127"/>
      <c r="AH485" s="127"/>
      <c r="AI485" s="127"/>
    </row>
    <row r="486" spans="2:35">
      <c r="B486" s="124"/>
      <c r="X486" s="125"/>
      <c r="Y486" s="126"/>
      <c r="Z486" s="126"/>
      <c r="AA486" s="127"/>
      <c r="AB486" s="127"/>
      <c r="AC486" s="127"/>
      <c r="AD486" s="127"/>
      <c r="AE486" s="127"/>
      <c r="AF486" s="127"/>
      <c r="AG486" s="127"/>
      <c r="AH486" s="127"/>
      <c r="AI486" s="127"/>
    </row>
    <row r="487" spans="2:35">
      <c r="B487" s="124"/>
      <c r="X487" s="125"/>
      <c r="Y487" s="126"/>
      <c r="Z487" s="126"/>
      <c r="AA487" s="127"/>
      <c r="AB487" s="127"/>
      <c r="AC487" s="127"/>
      <c r="AD487" s="127"/>
      <c r="AE487" s="127"/>
      <c r="AF487" s="127"/>
      <c r="AG487" s="127"/>
      <c r="AH487" s="127"/>
      <c r="AI487" s="127"/>
    </row>
    <row r="488" spans="2:35">
      <c r="B488" s="124"/>
      <c r="X488" s="125"/>
      <c r="Y488" s="126"/>
      <c r="Z488" s="126"/>
      <c r="AA488" s="127"/>
      <c r="AB488" s="127"/>
      <c r="AC488" s="127"/>
      <c r="AD488" s="127"/>
      <c r="AE488" s="127"/>
      <c r="AF488" s="127"/>
      <c r="AG488" s="127"/>
      <c r="AH488" s="127"/>
      <c r="AI488" s="127"/>
    </row>
    <row r="489" spans="2:35">
      <c r="B489" s="124"/>
      <c r="X489" s="125"/>
      <c r="Y489" s="126"/>
      <c r="Z489" s="126"/>
      <c r="AA489" s="127"/>
      <c r="AB489" s="127"/>
      <c r="AC489" s="127"/>
      <c r="AD489" s="127"/>
      <c r="AE489" s="127"/>
      <c r="AF489" s="127"/>
      <c r="AG489" s="127"/>
      <c r="AH489" s="127"/>
      <c r="AI489" s="127"/>
    </row>
    <row r="490" spans="2:35">
      <c r="B490" s="124"/>
      <c r="X490" s="125"/>
      <c r="Y490" s="126"/>
      <c r="Z490" s="126"/>
      <c r="AA490" s="127"/>
      <c r="AB490" s="127"/>
      <c r="AC490" s="127"/>
      <c r="AD490" s="127"/>
      <c r="AE490" s="127"/>
      <c r="AF490" s="127"/>
      <c r="AG490" s="127"/>
      <c r="AH490" s="127"/>
      <c r="AI490" s="127"/>
    </row>
    <row r="491" spans="2:35">
      <c r="B491" s="124"/>
      <c r="X491" s="125"/>
      <c r="Y491" s="126"/>
      <c r="Z491" s="126"/>
      <c r="AA491" s="127"/>
      <c r="AB491" s="127"/>
      <c r="AC491" s="127"/>
      <c r="AD491" s="127"/>
      <c r="AE491" s="127"/>
      <c r="AF491" s="127"/>
      <c r="AG491" s="127"/>
      <c r="AH491" s="127"/>
      <c r="AI491" s="127"/>
    </row>
    <row r="492" spans="2:35">
      <c r="B492" s="124"/>
      <c r="X492" s="125"/>
      <c r="Y492" s="126"/>
      <c r="Z492" s="126"/>
      <c r="AA492" s="127"/>
      <c r="AB492" s="127"/>
      <c r="AC492" s="127"/>
      <c r="AD492" s="127"/>
      <c r="AE492" s="127"/>
      <c r="AF492" s="127"/>
      <c r="AG492" s="127"/>
      <c r="AH492" s="127"/>
      <c r="AI492" s="127"/>
    </row>
    <row r="493" spans="2:35">
      <c r="B493" s="124"/>
      <c r="X493" s="125"/>
      <c r="Y493" s="126"/>
      <c r="Z493" s="126"/>
      <c r="AA493" s="127"/>
      <c r="AB493" s="127"/>
      <c r="AC493" s="127"/>
      <c r="AD493" s="127"/>
      <c r="AE493" s="127"/>
      <c r="AF493" s="127"/>
      <c r="AG493" s="127"/>
      <c r="AH493" s="127"/>
      <c r="AI493" s="127"/>
    </row>
    <row r="494" spans="2:35">
      <c r="B494" s="124"/>
      <c r="X494" s="125"/>
      <c r="Y494" s="126"/>
      <c r="Z494" s="126"/>
      <c r="AA494" s="127"/>
      <c r="AB494" s="127"/>
      <c r="AC494" s="127"/>
      <c r="AD494" s="127"/>
      <c r="AE494" s="127"/>
      <c r="AF494" s="127"/>
      <c r="AG494" s="127"/>
      <c r="AH494" s="127"/>
      <c r="AI494" s="127"/>
    </row>
    <row r="495" spans="2:35">
      <c r="B495" s="124"/>
      <c r="X495" s="125"/>
      <c r="Y495" s="126"/>
      <c r="Z495" s="126"/>
      <c r="AA495" s="127"/>
      <c r="AB495" s="127"/>
      <c r="AC495" s="127"/>
      <c r="AD495" s="127"/>
      <c r="AE495" s="127"/>
      <c r="AF495" s="127"/>
      <c r="AG495" s="127"/>
      <c r="AH495" s="127"/>
      <c r="AI495" s="127"/>
    </row>
    <row r="496" spans="2:35">
      <c r="B496" s="124"/>
      <c r="X496" s="125"/>
      <c r="Y496" s="126"/>
      <c r="Z496" s="126"/>
      <c r="AA496" s="127"/>
      <c r="AB496" s="127"/>
      <c r="AC496" s="127"/>
      <c r="AD496" s="127"/>
      <c r="AE496" s="127"/>
      <c r="AF496" s="127"/>
      <c r="AG496" s="127"/>
      <c r="AH496" s="127"/>
      <c r="AI496" s="127"/>
    </row>
    <row r="497" spans="2:35">
      <c r="B497" s="124"/>
      <c r="X497" s="125"/>
      <c r="Y497" s="126"/>
      <c r="Z497" s="126"/>
      <c r="AA497" s="127"/>
      <c r="AB497" s="127"/>
      <c r="AC497" s="127"/>
      <c r="AD497" s="127"/>
      <c r="AE497" s="127"/>
      <c r="AF497" s="127"/>
      <c r="AG497" s="127"/>
      <c r="AH497" s="127"/>
      <c r="AI497" s="127"/>
    </row>
    <row r="498" spans="2:35">
      <c r="B498" s="124"/>
      <c r="X498" s="125"/>
      <c r="Y498" s="126"/>
      <c r="Z498" s="126"/>
      <c r="AA498" s="127"/>
      <c r="AB498" s="127"/>
      <c r="AC498" s="127"/>
      <c r="AD498" s="127"/>
      <c r="AE498" s="127"/>
      <c r="AF498" s="127"/>
      <c r="AG498" s="127"/>
      <c r="AH498" s="127"/>
      <c r="AI498" s="127"/>
    </row>
    <row r="499" spans="2:35">
      <c r="B499" s="124"/>
      <c r="X499" s="125"/>
      <c r="Y499" s="126"/>
      <c r="Z499" s="126"/>
      <c r="AA499" s="127"/>
      <c r="AB499" s="127"/>
      <c r="AC499" s="127"/>
      <c r="AD499" s="127"/>
      <c r="AE499" s="127"/>
      <c r="AF499" s="127"/>
      <c r="AG499" s="127"/>
      <c r="AH499" s="127"/>
      <c r="AI499" s="127"/>
    </row>
    <row r="500" spans="2:35">
      <c r="B500" s="124"/>
      <c r="X500" s="125"/>
      <c r="Y500" s="126"/>
      <c r="Z500" s="126"/>
      <c r="AA500" s="127"/>
      <c r="AB500" s="127"/>
      <c r="AC500" s="127"/>
      <c r="AD500" s="127"/>
      <c r="AE500" s="127"/>
      <c r="AF500" s="127"/>
      <c r="AG500" s="127"/>
      <c r="AH500" s="127"/>
      <c r="AI500" s="127"/>
    </row>
    <row r="501" spans="2:35">
      <c r="B501" s="124"/>
      <c r="X501" s="125"/>
      <c r="Y501" s="126"/>
      <c r="Z501" s="126"/>
      <c r="AA501" s="127"/>
      <c r="AB501" s="127"/>
      <c r="AC501" s="127"/>
      <c r="AD501" s="127"/>
      <c r="AE501" s="127"/>
      <c r="AF501" s="127"/>
      <c r="AG501" s="127"/>
      <c r="AH501" s="127"/>
      <c r="AI501" s="127"/>
    </row>
    <row r="502" spans="2:35">
      <c r="B502" s="124"/>
      <c r="X502" s="125"/>
      <c r="Y502" s="126"/>
      <c r="Z502" s="126"/>
      <c r="AA502" s="127"/>
      <c r="AB502" s="127"/>
      <c r="AC502" s="127"/>
      <c r="AD502" s="127"/>
      <c r="AE502" s="127"/>
      <c r="AF502" s="127"/>
      <c r="AG502" s="127"/>
      <c r="AH502" s="127"/>
      <c r="AI502" s="127"/>
    </row>
    <row r="503" spans="2:35">
      <c r="B503" s="124"/>
      <c r="X503" s="125"/>
      <c r="Y503" s="126"/>
      <c r="Z503" s="126"/>
      <c r="AA503" s="127"/>
      <c r="AB503" s="127"/>
      <c r="AC503" s="127"/>
      <c r="AD503" s="127"/>
      <c r="AE503" s="127"/>
      <c r="AF503" s="127"/>
      <c r="AG503" s="127"/>
      <c r="AH503" s="127"/>
      <c r="AI503" s="127"/>
    </row>
    <row r="504" spans="2:35">
      <c r="B504" s="124"/>
      <c r="X504" s="125"/>
      <c r="Y504" s="126"/>
      <c r="Z504" s="126"/>
      <c r="AA504" s="127"/>
      <c r="AB504" s="127"/>
      <c r="AC504" s="127"/>
      <c r="AD504" s="127"/>
      <c r="AE504" s="127"/>
      <c r="AF504" s="127"/>
      <c r="AG504" s="127"/>
      <c r="AH504" s="127"/>
      <c r="AI504" s="127"/>
    </row>
    <row r="505" spans="2:35">
      <c r="B505" s="124"/>
      <c r="X505" s="125"/>
      <c r="Y505" s="126"/>
      <c r="Z505" s="126"/>
      <c r="AA505" s="127"/>
      <c r="AB505" s="127"/>
      <c r="AC505" s="127"/>
      <c r="AD505" s="127"/>
      <c r="AE505" s="127"/>
      <c r="AF505" s="127"/>
      <c r="AG505" s="127"/>
      <c r="AH505" s="127"/>
      <c r="AI505" s="127"/>
    </row>
    <row r="506" spans="2:35">
      <c r="B506" s="124"/>
      <c r="X506" s="125"/>
      <c r="Y506" s="126"/>
      <c r="Z506" s="126"/>
      <c r="AA506" s="127"/>
      <c r="AB506" s="127"/>
      <c r="AC506" s="127"/>
      <c r="AD506" s="127"/>
      <c r="AE506" s="127"/>
      <c r="AF506" s="127"/>
      <c r="AG506" s="127"/>
      <c r="AH506" s="127"/>
      <c r="AI506" s="127"/>
    </row>
    <row r="507" spans="2:35">
      <c r="B507" s="124"/>
      <c r="X507" s="125"/>
      <c r="Y507" s="126"/>
      <c r="Z507" s="126"/>
      <c r="AA507" s="127"/>
      <c r="AB507" s="127"/>
      <c r="AC507" s="127"/>
      <c r="AD507" s="127"/>
      <c r="AE507" s="127"/>
      <c r="AF507" s="127"/>
      <c r="AG507" s="127"/>
      <c r="AH507" s="127"/>
      <c r="AI507" s="127"/>
    </row>
    <row r="508" spans="2:35">
      <c r="B508" s="124"/>
      <c r="X508" s="125"/>
      <c r="Y508" s="126"/>
      <c r="Z508" s="126"/>
      <c r="AA508" s="127"/>
      <c r="AB508" s="127"/>
      <c r="AC508" s="127"/>
      <c r="AD508" s="127"/>
      <c r="AE508" s="127"/>
      <c r="AF508" s="127"/>
      <c r="AG508" s="127"/>
      <c r="AH508" s="127"/>
      <c r="AI508" s="127"/>
    </row>
    <row r="509" spans="2:35">
      <c r="B509" s="124"/>
      <c r="X509" s="125"/>
      <c r="Y509" s="126"/>
      <c r="Z509" s="126"/>
      <c r="AA509" s="127"/>
      <c r="AB509" s="127"/>
      <c r="AC509" s="127"/>
      <c r="AD509" s="127"/>
      <c r="AE509" s="127"/>
      <c r="AF509" s="127"/>
      <c r="AG509" s="127"/>
      <c r="AH509" s="127"/>
      <c r="AI509" s="127"/>
    </row>
    <row r="510" spans="2:35">
      <c r="B510" s="124"/>
      <c r="X510" s="125"/>
      <c r="Y510" s="126"/>
      <c r="Z510" s="126"/>
      <c r="AA510" s="127"/>
      <c r="AB510" s="127"/>
      <c r="AC510" s="127"/>
      <c r="AD510" s="127"/>
      <c r="AE510" s="127"/>
      <c r="AF510" s="127"/>
      <c r="AG510" s="127"/>
      <c r="AH510" s="127"/>
      <c r="AI510" s="127"/>
    </row>
    <row r="511" spans="2:35">
      <c r="B511" s="124"/>
      <c r="X511" s="125"/>
      <c r="Y511" s="126"/>
      <c r="Z511" s="126"/>
      <c r="AA511" s="127"/>
      <c r="AB511" s="127"/>
      <c r="AC511" s="127"/>
      <c r="AD511" s="127"/>
      <c r="AE511" s="127"/>
      <c r="AF511" s="127"/>
      <c r="AG511" s="127"/>
      <c r="AH511" s="127"/>
      <c r="AI511" s="127"/>
    </row>
    <row r="512" spans="2:35">
      <c r="B512" s="124"/>
      <c r="X512" s="125"/>
      <c r="Y512" s="126"/>
      <c r="Z512" s="126"/>
      <c r="AA512" s="127"/>
      <c r="AB512" s="127"/>
      <c r="AC512" s="127"/>
      <c r="AD512" s="127"/>
      <c r="AE512" s="127"/>
      <c r="AF512" s="127"/>
      <c r="AG512" s="127"/>
      <c r="AH512" s="127"/>
      <c r="AI512" s="127"/>
    </row>
    <row r="513" spans="2:35">
      <c r="B513" s="124"/>
      <c r="X513" s="125"/>
      <c r="Y513" s="126"/>
      <c r="Z513" s="126"/>
      <c r="AA513" s="127"/>
      <c r="AB513" s="127"/>
      <c r="AC513" s="127"/>
      <c r="AD513" s="127"/>
      <c r="AE513" s="127"/>
      <c r="AF513" s="127"/>
      <c r="AG513" s="127"/>
      <c r="AH513" s="127"/>
      <c r="AI513" s="127"/>
    </row>
    <row r="514" spans="2:35">
      <c r="B514" s="124"/>
      <c r="X514" s="125"/>
      <c r="Y514" s="126"/>
      <c r="Z514" s="126"/>
      <c r="AA514" s="127"/>
      <c r="AB514" s="127"/>
      <c r="AC514" s="127"/>
      <c r="AD514" s="127"/>
      <c r="AE514" s="127"/>
      <c r="AF514" s="127"/>
      <c r="AG514" s="127"/>
      <c r="AH514" s="127"/>
      <c r="AI514" s="127"/>
    </row>
    <row r="515" spans="2:35">
      <c r="B515" s="124"/>
      <c r="X515" s="125"/>
      <c r="Y515" s="126"/>
      <c r="Z515" s="126"/>
      <c r="AA515" s="127"/>
      <c r="AB515" s="127"/>
      <c r="AC515" s="127"/>
      <c r="AD515" s="127"/>
      <c r="AE515" s="127"/>
      <c r="AF515" s="127"/>
      <c r="AG515" s="127"/>
      <c r="AH515" s="127"/>
      <c r="AI515" s="127"/>
    </row>
    <row r="516" spans="2:35">
      <c r="B516" s="124"/>
      <c r="X516" s="125"/>
      <c r="Y516" s="126"/>
      <c r="Z516" s="126"/>
      <c r="AA516" s="127"/>
      <c r="AB516" s="127"/>
      <c r="AC516" s="127"/>
      <c r="AD516" s="127"/>
      <c r="AE516" s="127"/>
      <c r="AF516" s="127"/>
      <c r="AG516" s="127"/>
      <c r="AH516" s="127"/>
      <c r="AI516" s="127"/>
    </row>
    <row r="517" spans="2:35">
      <c r="B517" s="124"/>
      <c r="X517" s="125"/>
      <c r="Y517" s="126"/>
      <c r="Z517" s="126"/>
      <c r="AA517" s="127"/>
      <c r="AB517" s="127"/>
      <c r="AC517" s="127"/>
      <c r="AD517" s="127"/>
      <c r="AE517" s="127"/>
      <c r="AF517" s="127"/>
      <c r="AG517" s="127"/>
      <c r="AH517" s="127"/>
      <c r="AI517" s="127"/>
    </row>
    <row r="518" spans="2:35">
      <c r="B518" s="124"/>
      <c r="X518" s="125"/>
      <c r="Y518" s="126"/>
      <c r="Z518" s="126"/>
      <c r="AA518" s="127"/>
      <c r="AB518" s="127"/>
      <c r="AC518" s="127"/>
      <c r="AD518" s="127"/>
      <c r="AE518" s="127"/>
      <c r="AF518" s="127"/>
      <c r="AG518" s="127"/>
      <c r="AH518" s="127"/>
      <c r="AI518" s="127"/>
    </row>
    <row r="519" spans="2:35">
      <c r="B519" s="124"/>
      <c r="X519" s="125"/>
      <c r="Y519" s="126"/>
      <c r="Z519" s="126"/>
      <c r="AA519" s="127"/>
      <c r="AB519" s="127"/>
      <c r="AC519" s="127"/>
      <c r="AD519" s="127"/>
      <c r="AE519" s="127"/>
      <c r="AF519" s="127"/>
      <c r="AG519" s="127"/>
      <c r="AH519" s="127"/>
      <c r="AI519" s="127"/>
    </row>
    <row r="520" spans="2:35">
      <c r="B520" s="124"/>
      <c r="X520" s="125"/>
      <c r="Y520" s="126"/>
      <c r="Z520" s="126"/>
      <c r="AA520" s="127"/>
      <c r="AB520" s="127"/>
      <c r="AC520" s="127"/>
      <c r="AD520" s="127"/>
      <c r="AE520" s="127"/>
      <c r="AF520" s="127"/>
      <c r="AG520" s="127"/>
      <c r="AH520" s="127"/>
      <c r="AI520" s="127"/>
    </row>
    <row r="521" spans="2:35">
      <c r="B521" s="124"/>
      <c r="X521" s="125"/>
      <c r="Y521" s="126"/>
      <c r="Z521" s="126"/>
      <c r="AA521" s="127"/>
      <c r="AB521" s="127"/>
      <c r="AC521" s="127"/>
      <c r="AD521" s="127"/>
      <c r="AE521" s="127"/>
      <c r="AF521" s="127"/>
      <c r="AG521" s="127"/>
      <c r="AH521" s="127"/>
      <c r="AI521" s="127"/>
    </row>
    <row r="522" spans="2:35">
      <c r="B522" s="124"/>
      <c r="X522" s="125"/>
      <c r="Y522" s="126"/>
      <c r="Z522" s="126"/>
      <c r="AA522" s="127"/>
      <c r="AB522" s="127"/>
      <c r="AC522" s="127"/>
      <c r="AD522" s="127"/>
      <c r="AE522" s="127"/>
      <c r="AF522" s="127"/>
      <c r="AG522" s="127"/>
      <c r="AH522" s="127"/>
      <c r="AI522" s="127"/>
    </row>
    <row r="523" spans="2:35">
      <c r="B523" s="124"/>
      <c r="X523" s="125"/>
      <c r="Y523" s="126"/>
      <c r="Z523" s="126"/>
      <c r="AA523" s="127"/>
      <c r="AB523" s="127"/>
      <c r="AC523" s="127"/>
      <c r="AD523" s="127"/>
      <c r="AE523" s="127"/>
      <c r="AF523" s="127"/>
      <c r="AG523" s="127"/>
      <c r="AH523" s="127"/>
      <c r="AI523" s="127"/>
    </row>
    <row r="524" spans="2:35">
      <c r="B524" s="124"/>
      <c r="X524" s="125"/>
      <c r="Y524" s="126"/>
      <c r="Z524" s="126"/>
      <c r="AA524" s="127"/>
      <c r="AB524" s="127"/>
      <c r="AC524" s="127"/>
      <c r="AD524" s="127"/>
      <c r="AE524" s="127"/>
      <c r="AF524" s="127"/>
      <c r="AG524" s="127"/>
      <c r="AH524" s="127"/>
      <c r="AI524" s="127"/>
    </row>
    <row r="525" spans="2:35">
      <c r="B525" s="124"/>
      <c r="X525" s="125"/>
      <c r="Y525" s="126"/>
      <c r="Z525" s="126"/>
      <c r="AA525" s="127"/>
      <c r="AB525" s="127"/>
      <c r="AC525" s="127"/>
      <c r="AD525" s="127"/>
      <c r="AE525" s="127"/>
      <c r="AF525" s="127"/>
      <c r="AG525" s="127"/>
      <c r="AH525" s="127"/>
      <c r="AI525" s="127"/>
    </row>
    <row r="526" spans="2:35">
      <c r="B526" s="124"/>
      <c r="X526" s="125"/>
      <c r="Y526" s="126"/>
      <c r="Z526" s="126"/>
      <c r="AA526" s="127"/>
      <c r="AB526" s="127"/>
      <c r="AC526" s="127"/>
      <c r="AD526" s="127"/>
      <c r="AE526" s="127"/>
      <c r="AF526" s="127"/>
      <c r="AG526" s="127"/>
      <c r="AH526" s="127"/>
      <c r="AI526" s="127"/>
    </row>
    <row r="527" spans="2:35">
      <c r="B527" s="124"/>
      <c r="X527" s="125"/>
      <c r="Y527" s="126"/>
      <c r="Z527" s="126"/>
      <c r="AA527" s="127"/>
      <c r="AB527" s="127"/>
      <c r="AC527" s="127"/>
      <c r="AD527" s="127"/>
      <c r="AE527" s="127"/>
      <c r="AF527" s="127"/>
      <c r="AG527" s="127"/>
      <c r="AH527" s="127"/>
      <c r="AI527" s="127"/>
    </row>
    <row r="528" spans="2:35">
      <c r="B528" s="124"/>
      <c r="X528" s="125"/>
      <c r="Y528" s="126"/>
      <c r="Z528" s="126"/>
      <c r="AA528" s="127"/>
      <c r="AB528" s="127"/>
      <c r="AC528" s="127"/>
      <c r="AD528" s="127"/>
      <c r="AE528" s="127"/>
      <c r="AF528" s="127"/>
      <c r="AG528" s="127"/>
      <c r="AH528" s="127"/>
      <c r="AI528" s="127"/>
    </row>
    <row r="529" spans="2:35">
      <c r="B529" s="124"/>
      <c r="X529" s="125"/>
      <c r="Y529" s="126"/>
      <c r="Z529" s="126"/>
      <c r="AA529" s="127"/>
      <c r="AB529" s="127"/>
      <c r="AC529" s="127"/>
      <c r="AD529" s="127"/>
      <c r="AE529" s="127"/>
      <c r="AF529" s="127"/>
      <c r="AG529" s="127"/>
      <c r="AH529" s="127"/>
      <c r="AI529" s="127"/>
    </row>
    <row r="530" spans="2:35">
      <c r="B530" s="124"/>
      <c r="X530" s="125"/>
      <c r="Y530" s="126"/>
      <c r="Z530" s="126"/>
      <c r="AA530" s="127"/>
      <c r="AB530" s="127"/>
      <c r="AC530" s="127"/>
      <c r="AD530" s="127"/>
      <c r="AE530" s="127"/>
      <c r="AF530" s="127"/>
      <c r="AG530" s="127"/>
      <c r="AH530" s="127"/>
      <c r="AI530" s="127"/>
    </row>
    <row r="531" spans="2:35">
      <c r="B531" s="124"/>
      <c r="X531" s="125"/>
      <c r="Y531" s="126"/>
      <c r="Z531" s="126"/>
      <c r="AA531" s="127"/>
      <c r="AB531" s="127"/>
      <c r="AC531" s="127"/>
      <c r="AD531" s="127"/>
      <c r="AE531" s="127"/>
      <c r="AF531" s="127"/>
      <c r="AG531" s="127"/>
      <c r="AH531" s="127"/>
      <c r="AI531" s="127"/>
    </row>
    <row r="532" spans="2:35">
      <c r="B532" s="124"/>
      <c r="X532" s="125"/>
      <c r="Y532" s="126"/>
      <c r="Z532" s="126"/>
      <c r="AA532" s="127"/>
      <c r="AB532" s="127"/>
      <c r="AC532" s="127"/>
      <c r="AD532" s="127"/>
      <c r="AE532" s="127"/>
      <c r="AF532" s="127"/>
      <c r="AG532" s="127"/>
      <c r="AH532" s="127"/>
      <c r="AI532" s="127"/>
    </row>
    <row r="533" spans="2:35">
      <c r="B533" s="124"/>
      <c r="X533" s="125"/>
      <c r="Y533" s="126"/>
      <c r="Z533" s="126"/>
      <c r="AA533" s="127"/>
      <c r="AB533" s="127"/>
      <c r="AC533" s="127"/>
      <c r="AD533" s="127"/>
      <c r="AE533" s="127"/>
      <c r="AF533" s="127"/>
      <c r="AG533" s="127"/>
      <c r="AH533" s="127"/>
      <c r="AI533" s="127"/>
    </row>
    <row r="534" spans="2:35">
      <c r="B534" s="124"/>
      <c r="X534" s="125"/>
      <c r="Y534" s="126"/>
      <c r="Z534" s="126"/>
      <c r="AA534" s="127"/>
      <c r="AB534" s="127"/>
      <c r="AC534" s="127"/>
      <c r="AD534" s="127"/>
      <c r="AE534" s="127"/>
      <c r="AF534" s="127"/>
      <c r="AG534" s="127"/>
      <c r="AH534" s="127"/>
      <c r="AI534" s="127"/>
    </row>
    <row r="535" spans="2:35">
      <c r="B535" s="124"/>
      <c r="X535" s="125"/>
      <c r="Y535" s="126"/>
      <c r="Z535" s="126"/>
      <c r="AA535" s="127"/>
      <c r="AB535" s="127"/>
      <c r="AC535" s="127"/>
      <c r="AD535" s="127"/>
      <c r="AE535" s="127"/>
      <c r="AF535" s="127"/>
      <c r="AG535" s="127"/>
      <c r="AH535" s="127"/>
      <c r="AI535" s="127"/>
    </row>
    <row r="536" spans="2:35">
      <c r="B536" s="124"/>
      <c r="X536" s="125"/>
      <c r="Y536" s="126"/>
      <c r="Z536" s="126"/>
      <c r="AA536" s="127"/>
      <c r="AB536" s="127"/>
      <c r="AC536" s="127"/>
      <c r="AD536" s="127"/>
      <c r="AE536" s="127"/>
      <c r="AF536" s="127"/>
      <c r="AG536" s="127"/>
      <c r="AH536" s="127"/>
      <c r="AI536" s="127"/>
    </row>
    <row r="537" spans="2:35">
      <c r="B537" s="124"/>
      <c r="X537" s="125"/>
      <c r="Y537" s="126"/>
      <c r="Z537" s="126"/>
      <c r="AA537" s="127"/>
      <c r="AB537" s="127"/>
      <c r="AC537" s="127"/>
      <c r="AD537" s="127"/>
      <c r="AE537" s="127"/>
      <c r="AF537" s="127"/>
      <c r="AG537" s="127"/>
      <c r="AH537" s="127"/>
      <c r="AI537" s="127"/>
    </row>
    <row r="538" spans="2:35">
      <c r="B538" s="124"/>
      <c r="X538" s="125"/>
      <c r="Y538" s="126"/>
      <c r="Z538" s="126"/>
      <c r="AA538" s="127"/>
      <c r="AB538" s="127"/>
      <c r="AC538" s="127"/>
      <c r="AD538" s="127"/>
      <c r="AE538" s="127"/>
      <c r="AF538" s="127"/>
      <c r="AG538" s="127"/>
      <c r="AH538" s="127"/>
      <c r="AI538" s="127"/>
    </row>
    <row r="539" spans="2:35">
      <c r="B539" s="124"/>
      <c r="X539" s="125"/>
      <c r="Y539" s="126"/>
      <c r="Z539" s="126"/>
      <c r="AA539" s="127"/>
      <c r="AB539" s="127"/>
      <c r="AC539" s="127"/>
      <c r="AD539" s="127"/>
      <c r="AE539" s="127"/>
      <c r="AF539" s="127"/>
      <c r="AG539" s="127"/>
      <c r="AH539" s="127"/>
      <c r="AI539" s="127"/>
    </row>
    <row r="540" spans="2:35">
      <c r="B540" s="124"/>
      <c r="X540" s="125"/>
      <c r="Y540" s="126"/>
      <c r="Z540" s="126"/>
      <c r="AA540" s="127"/>
      <c r="AB540" s="127"/>
      <c r="AC540" s="127"/>
      <c r="AD540" s="127"/>
      <c r="AE540" s="127"/>
      <c r="AF540" s="127"/>
      <c r="AG540" s="127"/>
      <c r="AH540" s="127"/>
      <c r="AI540" s="127"/>
    </row>
    <row r="541" spans="2:35">
      <c r="B541" s="124"/>
      <c r="X541" s="125"/>
      <c r="Y541" s="126"/>
      <c r="Z541" s="126"/>
      <c r="AA541" s="127"/>
      <c r="AB541" s="127"/>
      <c r="AC541" s="127"/>
      <c r="AD541" s="127"/>
      <c r="AE541" s="127"/>
      <c r="AF541" s="127"/>
      <c r="AG541" s="127"/>
      <c r="AH541" s="127"/>
      <c r="AI541" s="127"/>
    </row>
    <row r="542" spans="2:35">
      <c r="B542" s="124"/>
      <c r="X542" s="125"/>
      <c r="Y542" s="126"/>
      <c r="Z542" s="126"/>
      <c r="AA542" s="127"/>
      <c r="AB542" s="127"/>
      <c r="AC542" s="127"/>
      <c r="AD542" s="127"/>
      <c r="AE542" s="127"/>
      <c r="AF542" s="127"/>
      <c r="AG542" s="127"/>
      <c r="AH542" s="127"/>
      <c r="AI542" s="127"/>
    </row>
    <row r="543" spans="2:35">
      <c r="B543" s="124"/>
      <c r="X543" s="125"/>
      <c r="Y543" s="126"/>
      <c r="Z543" s="126"/>
      <c r="AA543" s="127"/>
      <c r="AB543" s="127"/>
      <c r="AC543" s="127"/>
      <c r="AD543" s="127"/>
      <c r="AE543" s="127"/>
      <c r="AF543" s="127"/>
      <c r="AG543" s="127"/>
      <c r="AH543" s="127"/>
      <c r="AI543" s="127"/>
    </row>
    <row r="544" spans="2:35">
      <c r="B544" s="124"/>
      <c r="X544" s="125"/>
      <c r="Y544" s="126"/>
      <c r="Z544" s="126"/>
      <c r="AA544" s="127"/>
      <c r="AB544" s="127"/>
      <c r="AC544" s="127"/>
      <c r="AD544" s="127"/>
      <c r="AE544" s="127"/>
      <c r="AF544" s="127"/>
      <c r="AG544" s="127"/>
      <c r="AH544" s="127"/>
      <c r="AI544" s="127"/>
    </row>
    <row r="545" spans="2:35">
      <c r="B545" s="124"/>
      <c r="X545" s="125"/>
      <c r="Y545" s="126"/>
      <c r="Z545" s="126"/>
      <c r="AA545" s="127"/>
      <c r="AB545" s="127"/>
      <c r="AC545" s="127"/>
      <c r="AD545" s="127"/>
      <c r="AE545" s="127"/>
      <c r="AF545" s="127"/>
      <c r="AG545" s="127"/>
      <c r="AH545" s="127"/>
      <c r="AI545" s="127"/>
    </row>
    <row r="546" spans="2:35">
      <c r="B546" s="124"/>
      <c r="X546" s="125"/>
      <c r="Y546" s="126"/>
      <c r="Z546" s="126"/>
      <c r="AA546" s="127"/>
      <c r="AB546" s="127"/>
      <c r="AC546" s="127"/>
      <c r="AD546" s="127"/>
      <c r="AE546" s="127"/>
      <c r="AF546" s="127"/>
      <c r="AG546" s="127"/>
      <c r="AH546" s="127"/>
      <c r="AI546" s="127"/>
    </row>
    <row r="547" spans="2:35">
      <c r="B547" s="124"/>
      <c r="X547" s="125"/>
      <c r="Y547" s="126"/>
      <c r="Z547" s="126"/>
      <c r="AA547" s="127"/>
      <c r="AB547" s="127"/>
      <c r="AC547" s="127"/>
      <c r="AD547" s="127"/>
      <c r="AE547" s="127"/>
      <c r="AF547" s="127"/>
      <c r="AG547" s="127"/>
      <c r="AH547" s="127"/>
      <c r="AI547" s="127"/>
    </row>
    <row r="548" spans="2:35">
      <c r="B548" s="124"/>
      <c r="X548" s="125"/>
      <c r="Y548" s="126"/>
      <c r="Z548" s="126"/>
      <c r="AA548" s="127"/>
      <c r="AB548" s="127"/>
      <c r="AC548" s="127"/>
      <c r="AD548" s="127"/>
      <c r="AE548" s="127"/>
      <c r="AF548" s="127"/>
      <c r="AG548" s="127"/>
      <c r="AH548" s="127"/>
      <c r="AI548" s="127"/>
    </row>
    <row r="549" spans="2:35">
      <c r="B549" s="124"/>
      <c r="X549" s="125"/>
      <c r="Y549" s="126"/>
      <c r="Z549" s="126"/>
      <c r="AA549" s="127"/>
      <c r="AB549" s="127"/>
      <c r="AC549" s="127"/>
      <c r="AD549" s="127"/>
      <c r="AE549" s="127"/>
      <c r="AF549" s="127"/>
      <c r="AG549" s="127"/>
      <c r="AH549" s="127"/>
      <c r="AI549" s="127"/>
    </row>
    <row r="550" spans="2:35">
      <c r="B550" s="124"/>
      <c r="X550" s="125"/>
      <c r="Y550" s="126"/>
      <c r="Z550" s="126"/>
      <c r="AA550" s="127"/>
      <c r="AB550" s="127"/>
      <c r="AC550" s="127"/>
      <c r="AD550" s="127"/>
      <c r="AE550" s="127"/>
      <c r="AF550" s="127"/>
      <c r="AG550" s="127"/>
      <c r="AH550" s="127"/>
      <c r="AI550" s="127"/>
    </row>
    <row r="551" spans="2:35">
      <c r="B551" s="124"/>
      <c r="X551" s="125"/>
      <c r="Y551" s="126"/>
      <c r="Z551" s="126"/>
      <c r="AA551" s="127"/>
      <c r="AB551" s="127"/>
      <c r="AC551" s="127"/>
      <c r="AD551" s="127"/>
      <c r="AE551" s="127"/>
      <c r="AF551" s="127"/>
      <c r="AG551" s="127"/>
      <c r="AH551" s="127"/>
      <c r="AI551" s="127"/>
    </row>
    <row r="552" spans="2:35">
      <c r="B552" s="124"/>
      <c r="X552" s="125"/>
      <c r="Y552" s="126"/>
      <c r="Z552" s="126"/>
      <c r="AA552" s="127"/>
      <c r="AB552" s="127"/>
      <c r="AC552" s="127"/>
      <c r="AD552" s="127"/>
      <c r="AE552" s="127"/>
      <c r="AF552" s="127"/>
      <c r="AG552" s="127"/>
      <c r="AH552" s="127"/>
      <c r="AI552" s="127"/>
    </row>
    <row r="553" spans="2:35">
      <c r="B553" s="124"/>
      <c r="X553" s="125"/>
      <c r="Y553" s="126"/>
      <c r="Z553" s="126"/>
      <c r="AA553" s="127"/>
      <c r="AB553" s="127"/>
      <c r="AC553" s="127"/>
      <c r="AD553" s="127"/>
      <c r="AE553" s="127"/>
      <c r="AF553" s="127"/>
      <c r="AG553" s="127"/>
      <c r="AH553" s="127"/>
      <c r="AI553" s="127"/>
    </row>
    <row r="554" spans="2:35">
      <c r="B554" s="124"/>
      <c r="X554" s="125"/>
      <c r="Y554" s="126"/>
      <c r="Z554" s="126"/>
      <c r="AA554" s="127"/>
      <c r="AB554" s="127"/>
      <c r="AC554" s="127"/>
      <c r="AD554" s="127"/>
      <c r="AE554" s="127"/>
      <c r="AF554" s="127"/>
      <c r="AG554" s="127"/>
      <c r="AH554" s="127"/>
      <c r="AI554" s="127"/>
    </row>
    <row r="555" spans="2:35">
      <c r="B555" s="124"/>
      <c r="X555" s="125"/>
      <c r="Y555" s="126"/>
      <c r="Z555" s="126"/>
      <c r="AA555" s="127"/>
      <c r="AB555" s="127"/>
      <c r="AC555" s="127"/>
      <c r="AD555" s="127"/>
      <c r="AE555" s="127"/>
      <c r="AF555" s="127"/>
      <c r="AG555" s="127"/>
      <c r="AH555" s="127"/>
      <c r="AI555" s="127"/>
    </row>
    <row r="556" spans="2:35">
      <c r="B556" s="124"/>
      <c r="X556" s="125"/>
      <c r="Y556" s="126"/>
      <c r="Z556" s="126"/>
      <c r="AA556" s="127"/>
      <c r="AB556" s="127"/>
      <c r="AC556" s="127"/>
      <c r="AD556" s="127"/>
      <c r="AE556" s="127"/>
      <c r="AF556" s="127"/>
      <c r="AG556" s="127"/>
      <c r="AH556" s="127"/>
      <c r="AI556" s="127"/>
    </row>
    <row r="557" spans="2:35">
      <c r="B557" s="124"/>
      <c r="X557" s="125"/>
      <c r="Y557" s="126"/>
      <c r="Z557" s="126"/>
      <c r="AA557" s="127"/>
      <c r="AB557" s="127"/>
      <c r="AC557" s="127"/>
      <c r="AD557" s="127"/>
      <c r="AE557" s="127"/>
      <c r="AF557" s="127"/>
      <c r="AG557" s="127"/>
      <c r="AH557" s="127"/>
      <c r="AI557" s="127"/>
    </row>
    <row r="558" spans="2:35">
      <c r="B558" s="124"/>
      <c r="X558" s="125"/>
      <c r="Y558" s="126"/>
      <c r="Z558" s="126"/>
      <c r="AA558" s="127"/>
      <c r="AB558" s="127"/>
      <c r="AC558" s="127"/>
      <c r="AD558" s="127"/>
      <c r="AE558" s="127"/>
      <c r="AF558" s="127"/>
      <c r="AG558" s="127"/>
      <c r="AH558" s="127"/>
      <c r="AI558" s="127"/>
    </row>
    <row r="559" spans="2:35">
      <c r="B559" s="124"/>
      <c r="X559" s="125"/>
      <c r="Y559" s="126"/>
      <c r="Z559" s="126"/>
      <c r="AA559" s="127"/>
      <c r="AB559" s="127"/>
      <c r="AC559" s="127"/>
      <c r="AD559" s="127"/>
      <c r="AE559" s="127"/>
      <c r="AF559" s="127"/>
      <c r="AG559" s="127"/>
      <c r="AH559" s="127"/>
      <c r="AI559" s="127"/>
    </row>
    <row r="560" spans="2:35">
      <c r="B560" s="124"/>
      <c r="X560" s="125"/>
      <c r="Y560" s="126"/>
      <c r="Z560" s="126"/>
      <c r="AA560" s="127"/>
      <c r="AB560" s="127"/>
      <c r="AC560" s="127"/>
      <c r="AD560" s="127"/>
      <c r="AE560" s="127"/>
      <c r="AF560" s="127"/>
      <c r="AG560" s="127"/>
      <c r="AH560" s="127"/>
      <c r="AI560" s="127"/>
    </row>
    <row r="561" spans="2:35">
      <c r="B561" s="124"/>
      <c r="X561" s="125"/>
      <c r="Y561" s="126"/>
      <c r="Z561" s="126"/>
      <c r="AA561" s="127"/>
      <c r="AB561" s="127"/>
      <c r="AC561" s="127"/>
      <c r="AD561" s="127"/>
      <c r="AE561" s="127"/>
      <c r="AF561" s="127"/>
      <c r="AG561" s="127"/>
      <c r="AH561" s="127"/>
      <c r="AI561" s="127"/>
    </row>
    <row r="562" spans="2:35">
      <c r="B562" s="124"/>
      <c r="X562" s="125"/>
      <c r="Y562" s="126"/>
      <c r="Z562" s="126"/>
      <c r="AA562" s="127"/>
      <c r="AB562" s="127"/>
      <c r="AC562" s="127"/>
      <c r="AD562" s="127"/>
      <c r="AE562" s="127"/>
      <c r="AF562" s="127"/>
      <c r="AG562" s="127"/>
      <c r="AH562" s="127"/>
      <c r="AI562" s="127"/>
    </row>
    <row r="563" spans="2:35">
      <c r="B563" s="124"/>
      <c r="X563" s="125"/>
      <c r="Y563" s="126"/>
      <c r="Z563" s="126"/>
      <c r="AA563" s="127"/>
      <c r="AB563" s="127"/>
      <c r="AC563" s="127"/>
      <c r="AD563" s="127"/>
      <c r="AE563" s="127"/>
      <c r="AF563" s="127"/>
      <c r="AG563" s="127"/>
      <c r="AH563" s="127"/>
      <c r="AI563" s="127"/>
    </row>
    <row r="564" spans="2:35">
      <c r="B564" s="124"/>
      <c r="X564" s="125"/>
      <c r="Y564" s="126"/>
      <c r="Z564" s="126"/>
      <c r="AA564" s="127"/>
      <c r="AB564" s="127"/>
      <c r="AC564" s="127"/>
      <c r="AD564" s="127"/>
      <c r="AE564" s="127"/>
      <c r="AF564" s="127"/>
      <c r="AG564" s="127"/>
      <c r="AH564" s="127"/>
      <c r="AI564" s="127"/>
    </row>
    <row r="565" spans="2:35">
      <c r="B565" s="124"/>
      <c r="X565" s="125"/>
      <c r="Y565" s="126"/>
      <c r="Z565" s="126"/>
      <c r="AA565" s="127"/>
      <c r="AB565" s="127"/>
      <c r="AC565" s="127"/>
      <c r="AD565" s="127"/>
      <c r="AE565" s="127"/>
      <c r="AF565" s="127"/>
      <c r="AG565" s="127"/>
      <c r="AH565" s="127"/>
      <c r="AI565" s="127"/>
    </row>
    <row r="566" spans="2:35">
      <c r="B566" s="124"/>
      <c r="X566" s="125"/>
      <c r="Y566" s="126"/>
      <c r="Z566" s="126"/>
      <c r="AA566" s="127"/>
      <c r="AB566" s="127"/>
      <c r="AC566" s="127"/>
      <c r="AD566" s="127"/>
      <c r="AE566" s="127"/>
      <c r="AF566" s="127"/>
      <c r="AG566" s="127"/>
      <c r="AH566" s="127"/>
      <c r="AI566" s="127"/>
    </row>
    <row r="567" spans="2:35">
      <c r="B567" s="124"/>
      <c r="X567" s="125"/>
      <c r="Y567" s="126"/>
      <c r="Z567" s="126"/>
      <c r="AA567" s="127"/>
      <c r="AB567" s="127"/>
      <c r="AC567" s="127"/>
      <c r="AD567" s="127"/>
      <c r="AE567" s="127"/>
      <c r="AF567" s="127"/>
      <c r="AG567" s="127"/>
      <c r="AH567" s="127"/>
      <c r="AI567" s="127"/>
    </row>
    <row r="568" spans="2:35">
      <c r="B568" s="124"/>
      <c r="X568" s="125"/>
      <c r="Y568" s="126"/>
      <c r="Z568" s="126"/>
      <c r="AA568" s="127"/>
      <c r="AB568" s="127"/>
      <c r="AC568" s="127"/>
      <c r="AD568" s="127"/>
      <c r="AE568" s="127"/>
      <c r="AF568" s="127"/>
      <c r="AG568" s="127"/>
      <c r="AH568" s="127"/>
      <c r="AI568" s="127"/>
    </row>
    <row r="569" spans="2:35">
      <c r="B569" s="124"/>
      <c r="X569" s="125"/>
      <c r="Y569" s="126"/>
      <c r="Z569" s="126"/>
      <c r="AA569" s="127"/>
      <c r="AB569" s="127"/>
      <c r="AC569" s="127"/>
      <c r="AD569" s="127"/>
      <c r="AE569" s="127"/>
      <c r="AF569" s="127"/>
      <c r="AG569" s="127"/>
      <c r="AH569" s="127"/>
      <c r="AI569" s="127"/>
    </row>
    <row r="570" spans="2:35">
      <c r="B570" s="124"/>
      <c r="X570" s="125"/>
      <c r="Y570" s="126"/>
      <c r="Z570" s="126"/>
      <c r="AA570" s="127"/>
      <c r="AB570" s="127"/>
      <c r="AC570" s="127"/>
      <c r="AD570" s="127"/>
      <c r="AE570" s="127"/>
      <c r="AF570" s="127"/>
      <c r="AG570" s="127"/>
      <c r="AH570" s="127"/>
      <c r="AI570" s="127"/>
    </row>
    <row r="571" spans="2:35">
      <c r="B571" s="124"/>
      <c r="X571" s="125"/>
      <c r="Y571" s="126"/>
      <c r="Z571" s="126"/>
      <c r="AA571" s="127"/>
      <c r="AB571" s="127"/>
      <c r="AC571" s="127"/>
      <c r="AD571" s="127"/>
      <c r="AE571" s="127"/>
      <c r="AF571" s="127"/>
      <c r="AG571" s="127"/>
      <c r="AH571" s="127"/>
      <c r="AI571" s="127"/>
    </row>
    <row r="572" spans="2:35">
      <c r="B572" s="124"/>
      <c r="X572" s="125"/>
      <c r="Y572" s="126"/>
      <c r="Z572" s="126"/>
      <c r="AA572" s="127"/>
      <c r="AB572" s="127"/>
      <c r="AC572" s="127"/>
      <c r="AD572" s="127"/>
      <c r="AE572" s="127"/>
      <c r="AF572" s="127"/>
      <c r="AG572" s="127"/>
      <c r="AH572" s="127"/>
      <c r="AI572" s="127"/>
    </row>
    <row r="573" spans="2:35">
      <c r="B573" s="124"/>
      <c r="X573" s="125"/>
      <c r="Y573" s="126"/>
      <c r="Z573" s="126"/>
      <c r="AA573" s="127"/>
      <c r="AB573" s="127"/>
      <c r="AC573" s="127"/>
      <c r="AD573" s="127"/>
      <c r="AE573" s="127"/>
      <c r="AF573" s="127"/>
      <c r="AG573" s="127"/>
      <c r="AH573" s="127"/>
      <c r="AI573" s="127"/>
    </row>
    <row r="574" spans="2:35">
      <c r="B574" s="124"/>
      <c r="X574" s="125"/>
      <c r="Y574" s="126"/>
      <c r="Z574" s="126"/>
      <c r="AA574" s="127"/>
      <c r="AB574" s="127"/>
      <c r="AC574" s="127"/>
      <c r="AD574" s="127"/>
      <c r="AE574" s="127"/>
      <c r="AF574" s="127"/>
      <c r="AG574" s="127"/>
      <c r="AH574" s="127"/>
      <c r="AI574" s="127"/>
    </row>
    <row r="575" spans="2:35">
      <c r="B575" s="124"/>
      <c r="X575" s="125"/>
      <c r="Y575" s="126"/>
      <c r="Z575" s="126"/>
      <c r="AA575" s="127"/>
      <c r="AB575" s="127"/>
      <c r="AC575" s="127"/>
      <c r="AD575" s="127"/>
      <c r="AE575" s="127"/>
      <c r="AF575" s="127"/>
      <c r="AG575" s="127"/>
      <c r="AH575" s="127"/>
      <c r="AI575" s="127"/>
    </row>
    <row r="576" spans="2:35">
      <c r="B576" s="124"/>
      <c r="X576" s="125"/>
      <c r="Y576" s="126"/>
      <c r="Z576" s="126"/>
      <c r="AA576" s="127"/>
      <c r="AB576" s="127"/>
      <c r="AC576" s="127"/>
      <c r="AD576" s="127"/>
      <c r="AE576" s="127"/>
      <c r="AF576" s="127"/>
      <c r="AG576" s="127"/>
      <c r="AH576" s="127"/>
      <c r="AI576" s="127"/>
    </row>
    <row r="577" spans="2:35">
      <c r="B577" s="124"/>
      <c r="X577" s="125"/>
      <c r="Y577" s="126"/>
      <c r="Z577" s="126"/>
      <c r="AA577" s="127"/>
      <c r="AB577" s="127"/>
      <c r="AC577" s="127"/>
      <c r="AD577" s="127"/>
      <c r="AE577" s="127"/>
      <c r="AF577" s="127"/>
      <c r="AG577" s="127"/>
      <c r="AH577" s="127"/>
      <c r="AI577" s="127"/>
    </row>
    <row r="578" spans="2:35">
      <c r="B578" s="124"/>
      <c r="X578" s="125"/>
      <c r="Y578" s="126"/>
      <c r="Z578" s="126"/>
      <c r="AA578" s="127"/>
      <c r="AB578" s="127"/>
      <c r="AC578" s="127"/>
      <c r="AD578" s="127"/>
      <c r="AE578" s="127"/>
      <c r="AF578" s="127"/>
      <c r="AG578" s="127"/>
      <c r="AH578" s="127"/>
      <c r="AI578" s="127"/>
    </row>
    <row r="579" spans="2:35">
      <c r="B579" s="124"/>
      <c r="X579" s="125"/>
      <c r="Y579" s="126"/>
      <c r="Z579" s="126"/>
      <c r="AA579" s="127"/>
      <c r="AB579" s="127"/>
      <c r="AC579" s="127"/>
      <c r="AD579" s="127"/>
      <c r="AE579" s="127"/>
      <c r="AF579" s="127"/>
      <c r="AG579" s="127"/>
      <c r="AH579" s="127"/>
      <c r="AI579" s="127"/>
    </row>
    <row r="580" spans="2:35">
      <c r="B580" s="124"/>
      <c r="X580" s="125"/>
      <c r="Y580" s="126"/>
      <c r="Z580" s="126"/>
      <c r="AA580" s="127"/>
      <c r="AB580" s="127"/>
      <c r="AC580" s="127"/>
      <c r="AD580" s="127"/>
      <c r="AE580" s="127"/>
      <c r="AF580" s="127"/>
      <c r="AG580" s="127"/>
      <c r="AH580" s="127"/>
      <c r="AI580" s="127"/>
    </row>
    <row r="581" spans="2:35">
      <c r="B581" s="124"/>
      <c r="X581" s="125"/>
      <c r="Y581" s="126"/>
      <c r="Z581" s="126"/>
      <c r="AA581" s="127"/>
      <c r="AB581" s="127"/>
      <c r="AC581" s="127"/>
      <c r="AD581" s="127"/>
      <c r="AE581" s="127"/>
      <c r="AF581" s="127"/>
      <c r="AG581" s="127"/>
      <c r="AH581" s="127"/>
      <c r="AI581" s="127"/>
    </row>
    <row r="582" spans="2:35">
      <c r="B582" s="124"/>
      <c r="X582" s="125"/>
      <c r="Y582" s="126"/>
      <c r="Z582" s="126"/>
      <c r="AA582" s="127"/>
      <c r="AB582" s="127"/>
      <c r="AC582" s="127"/>
      <c r="AD582" s="127"/>
      <c r="AE582" s="127"/>
      <c r="AF582" s="127"/>
      <c r="AG582" s="127"/>
      <c r="AH582" s="127"/>
      <c r="AI582" s="127"/>
    </row>
    <row r="583" spans="2:35">
      <c r="B583" s="124"/>
      <c r="X583" s="125"/>
      <c r="Y583" s="126"/>
      <c r="Z583" s="126"/>
      <c r="AA583" s="127"/>
      <c r="AB583" s="127"/>
      <c r="AC583" s="127"/>
      <c r="AD583" s="127"/>
      <c r="AE583" s="127"/>
      <c r="AF583" s="127"/>
      <c r="AG583" s="127"/>
      <c r="AH583" s="127"/>
      <c r="AI583" s="127"/>
    </row>
    <row r="584" spans="2:35">
      <c r="B584" s="124"/>
      <c r="X584" s="125"/>
      <c r="Y584" s="126"/>
      <c r="Z584" s="126"/>
      <c r="AA584" s="127"/>
      <c r="AB584" s="127"/>
      <c r="AC584" s="127"/>
      <c r="AD584" s="127"/>
      <c r="AE584" s="127"/>
      <c r="AF584" s="127"/>
      <c r="AG584" s="127"/>
      <c r="AH584" s="127"/>
      <c r="AI584" s="127"/>
    </row>
    <row r="585" spans="2:35">
      <c r="B585" s="124"/>
      <c r="X585" s="125"/>
      <c r="Y585" s="126"/>
      <c r="Z585" s="126"/>
      <c r="AA585" s="127"/>
      <c r="AB585" s="127"/>
      <c r="AC585" s="127"/>
      <c r="AD585" s="127"/>
      <c r="AE585" s="127"/>
      <c r="AF585" s="127"/>
      <c r="AG585" s="127"/>
      <c r="AH585" s="127"/>
      <c r="AI585" s="127"/>
    </row>
    <row r="586" spans="2:35">
      <c r="B586" s="124"/>
      <c r="X586" s="125"/>
      <c r="Y586" s="126"/>
      <c r="Z586" s="126"/>
      <c r="AA586" s="127"/>
      <c r="AB586" s="127"/>
      <c r="AC586" s="127"/>
      <c r="AD586" s="127"/>
      <c r="AE586" s="127"/>
      <c r="AF586" s="127"/>
      <c r="AG586" s="127"/>
      <c r="AH586" s="127"/>
      <c r="AI586" s="127"/>
    </row>
    <row r="587" spans="2:35">
      <c r="B587" s="124"/>
      <c r="X587" s="125"/>
      <c r="Y587" s="126"/>
      <c r="Z587" s="126"/>
      <c r="AA587" s="127"/>
      <c r="AB587" s="127"/>
      <c r="AC587" s="127"/>
      <c r="AD587" s="127"/>
      <c r="AE587" s="127"/>
      <c r="AF587" s="127"/>
      <c r="AG587" s="127"/>
      <c r="AH587" s="127"/>
      <c r="AI587" s="127"/>
    </row>
    <row r="588" spans="2:35">
      <c r="B588" s="124"/>
      <c r="X588" s="125"/>
      <c r="Y588" s="126"/>
      <c r="Z588" s="126"/>
      <c r="AA588" s="127"/>
      <c r="AB588" s="127"/>
      <c r="AC588" s="127"/>
      <c r="AD588" s="127"/>
      <c r="AE588" s="127"/>
      <c r="AF588" s="127"/>
      <c r="AG588" s="127"/>
      <c r="AH588" s="127"/>
      <c r="AI588" s="127"/>
    </row>
    <row r="589" spans="2:35">
      <c r="B589" s="124"/>
      <c r="X589" s="125"/>
      <c r="Y589" s="126"/>
      <c r="Z589" s="126"/>
      <c r="AA589" s="127"/>
      <c r="AB589" s="127"/>
      <c r="AC589" s="127"/>
      <c r="AD589" s="127"/>
      <c r="AE589" s="127"/>
      <c r="AF589" s="127"/>
      <c r="AG589" s="127"/>
      <c r="AH589" s="127"/>
      <c r="AI589" s="127"/>
    </row>
    <row r="590" spans="2:35">
      <c r="B590" s="124"/>
      <c r="X590" s="125"/>
      <c r="Y590" s="126"/>
      <c r="Z590" s="126"/>
      <c r="AA590" s="127"/>
      <c r="AB590" s="127"/>
      <c r="AC590" s="127"/>
      <c r="AD590" s="127"/>
      <c r="AE590" s="127"/>
      <c r="AF590" s="127"/>
      <c r="AG590" s="127"/>
      <c r="AH590" s="127"/>
      <c r="AI590" s="127"/>
    </row>
    <row r="591" spans="2:35">
      <c r="B591" s="124"/>
      <c r="X591" s="125"/>
      <c r="Y591" s="126"/>
      <c r="Z591" s="126"/>
      <c r="AA591" s="127"/>
      <c r="AB591" s="127"/>
      <c r="AC591" s="127"/>
      <c r="AD591" s="127"/>
      <c r="AE591" s="127"/>
      <c r="AF591" s="127"/>
      <c r="AG591" s="127"/>
      <c r="AH591" s="127"/>
      <c r="AI591" s="127"/>
    </row>
    <row r="592" spans="2:35">
      <c r="B592" s="124"/>
      <c r="X592" s="125"/>
      <c r="Y592" s="126"/>
      <c r="Z592" s="126"/>
      <c r="AA592" s="127"/>
      <c r="AB592" s="127"/>
      <c r="AC592" s="127"/>
      <c r="AD592" s="127"/>
      <c r="AE592" s="127"/>
      <c r="AF592" s="127"/>
      <c r="AG592" s="127"/>
      <c r="AH592" s="127"/>
      <c r="AI592" s="127"/>
    </row>
    <row r="593" spans="2:35">
      <c r="B593" s="124"/>
      <c r="X593" s="125"/>
      <c r="Y593" s="126"/>
      <c r="Z593" s="126"/>
      <c r="AA593" s="127"/>
      <c r="AB593" s="127"/>
      <c r="AC593" s="127"/>
      <c r="AD593" s="127"/>
      <c r="AE593" s="127"/>
      <c r="AF593" s="127"/>
      <c r="AG593" s="127"/>
      <c r="AH593" s="127"/>
      <c r="AI593" s="127"/>
    </row>
    <row r="594" spans="2:35">
      <c r="B594" s="124"/>
      <c r="X594" s="125"/>
      <c r="Y594" s="126"/>
      <c r="Z594" s="126"/>
      <c r="AA594" s="127"/>
      <c r="AB594" s="127"/>
      <c r="AC594" s="127"/>
      <c r="AD594" s="127"/>
      <c r="AE594" s="127"/>
      <c r="AF594" s="127"/>
      <c r="AG594" s="127"/>
      <c r="AH594" s="127"/>
      <c r="AI594" s="127"/>
    </row>
    <row r="595" spans="2:35">
      <c r="B595" s="124"/>
      <c r="X595" s="125"/>
      <c r="Y595" s="126"/>
      <c r="Z595" s="126"/>
      <c r="AA595" s="127"/>
      <c r="AB595" s="127"/>
      <c r="AC595" s="127"/>
      <c r="AD595" s="127"/>
      <c r="AE595" s="127"/>
      <c r="AF595" s="127"/>
      <c r="AG595" s="127"/>
      <c r="AH595" s="127"/>
      <c r="AI595" s="127"/>
    </row>
    <row r="596" spans="2:35">
      <c r="B596" s="124"/>
      <c r="X596" s="125"/>
      <c r="Y596" s="126"/>
      <c r="Z596" s="126"/>
      <c r="AA596" s="127"/>
      <c r="AB596" s="127"/>
      <c r="AC596" s="127"/>
      <c r="AD596" s="127"/>
      <c r="AE596" s="127"/>
      <c r="AF596" s="127"/>
      <c r="AG596" s="127"/>
      <c r="AH596" s="127"/>
      <c r="AI596" s="127"/>
    </row>
    <row r="597" spans="2:35">
      <c r="B597" s="124"/>
      <c r="X597" s="125"/>
      <c r="Y597" s="126"/>
      <c r="Z597" s="126"/>
      <c r="AA597" s="127"/>
      <c r="AB597" s="127"/>
      <c r="AC597" s="127"/>
      <c r="AD597" s="127"/>
      <c r="AE597" s="127"/>
      <c r="AF597" s="127"/>
      <c r="AG597" s="127"/>
      <c r="AH597" s="127"/>
      <c r="AI597" s="127"/>
    </row>
    <row r="598" spans="2:35">
      <c r="B598" s="124"/>
      <c r="X598" s="125"/>
      <c r="Y598" s="126"/>
      <c r="Z598" s="126"/>
      <c r="AA598" s="127"/>
      <c r="AB598" s="127"/>
      <c r="AC598" s="127"/>
      <c r="AD598" s="127"/>
      <c r="AE598" s="127"/>
      <c r="AF598" s="127"/>
      <c r="AG598" s="127"/>
      <c r="AH598" s="127"/>
      <c r="AI598" s="127"/>
    </row>
    <row r="599" spans="2:35">
      <c r="B599" s="124"/>
      <c r="X599" s="125"/>
      <c r="Y599" s="126"/>
      <c r="Z599" s="126"/>
      <c r="AA599" s="127"/>
      <c r="AB599" s="127"/>
      <c r="AC599" s="127"/>
      <c r="AD599" s="127"/>
      <c r="AE599" s="127"/>
      <c r="AF599" s="127"/>
      <c r="AG599" s="127"/>
      <c r="AH599" s="127"/>
      <c r="AI599" s="127"/>
    </row>
    <row r="600" spans="2:35">
      <c r="B600" s="124"/>
      <c r="X600" s="125"/>
      <c r="Y600" s="126"/>
      <c r="Z600" s="126"/>
      <c r="AA600" s="127"/>
      <c r="AB600" s="127"/>
      <c r="AC600" s="127"/>
      <c r="AD600" s="127"/>
      <c r="AE600" s="127"/>
      <c r="AF600" s="127"/>
      <c r="AG600" s="127"/>
      <c r="AH600" s="127"/>
      <c r="AI600" s="127"/>
    </row>
    <row r="601" spans="2:35">
      <c r="B601" s="124"/>
      <c r="X601" s="125"/>
      <c r="Y601" s="126"/>
      <c r="Z601" s="126"/>
      <c r="AA601" s="127"/>
      <c r="AB601" s="127"/>
      <c r="AC601" s="127"/>
      <c r="AD601" s="127"/>
      <c r="AE601" s="127"/>
      <c r="AF601" s="127"/>
      <c r="AG601" s="127"/>
      <c r="AH601" s="127"/>
      <c r="AI601" s="127"/>
    </row>
    <row r="602" spans="2:35">
      <c r="B602" s="124"/>
      <c r="X602" s="125"/>
      <c r="Y602" s="126"/>
      <c r="Z602" s="126"/>
      <c r="AA602" s="127"/>
      <c r="AB602" s="127"/>
      <c r="AC602" s="127"/>
      <c r="AD602" s="127"/>
      <c r="AE602" s="127"/>
      <c r="AF602" s="127"/>
      <c r="AG602" s="127"/>
      <c r="AH602" s="127"/>
      <c r="AI602" s="127"/>
    </row>
    <row r="603" spans="2:35">
      <c r="B603" s="124"/>
      <c r="X603" s="125"/>
      <c r="Y603" s="126"/>
      <c r="Z603" s="126"/>
      <c r="AA603" s="127"/>
      <c r="AB603" s="127"/>
      <c r="AC603" s="127"/>
      <c r="AD603" s="127"/>
      <c r="AE603" s="127"/>
      <c r="AF603" s="127"/>
      <c r="AG603" s="127"/>
      <c r="AH603" s="127"/>
      <c r="AI603" s="127"/>
    </row>
    <row r="604" spans="2:35">
      <c r="B604" s="124"/>
      <c r="X604" s="125"/>
      <c r="Y604" s="126"/>
      <c r="Z604" s="126"/>
      <c r="AA604" s="127"/>
      <c r="AB604" s="127"/>
      <c r="AC604" s="127"/>
      <c r="AD604" s="127"/>
      <c r="AE604" s="127"/>
      <c r="AF604" s="127"/>
      <c r="AG604" s="127"/>
      <c r="AH604" s="127"/>
      <c r="AI604" s="127"/>
    </row>
    <row r="605" spans="2:35">
      <c r="B605" s="124"/>
      <c r="X605" s="125"/>
      <c r="Y605" s="126"/>
      <c r="Z605" s="126"/>
      <c r="AA605" s="127"/>
      <c r="AB605" s="127"/>
      <c r="AC605" s="127"/>
      <c r="AD605" s="127"/>
      <c r="AE605" s="127"/>
      <c r="AF605" s="127"/>
      <c r="AG605" s="127"/>
      <c r="AH605" s="127"/>
      <c r="AI605" s="127"/>
    </row>
    <row r="606" spans="2:35">
      <c r="B606" s="124"/>
      <c r="X606" s="125"/>
      <c r="Y606" s="126"/>
      <c r="Z606" s="126"/>
      <c r="AA606" s="127"/>
      <c r="AB606" s="127"/>
      <c r="AC606" s="127"/>
      <c r="AD606" s="127"/>
      <c r="AE606" s="127"/>
      <c r="AF606" s="127"/>
      <c r="AG606" s="127"/>
      <c r="AH606" s="127"/>
      <c r="AI606" s="127"/>
    </row>
    <row r="607" spans="2:35">
      <c r="B607" s="124"/>
      <c r="X607" s="125"/>
      <c r="Y607" s="126"/>
      <c r="Z607" s="126"/>
      <c r="AA607" s="127"/>
      <c r="AB607" s="127"/>
      <c r="AC607" s="127"/>
      <c r="AD607" s="127"/>
      <c r="AE607" s="127"/>
      <c r="AF607" s="127"/>
      <c r="AG607" s="127"/>
      <c r="AH607" s="127"/>
      <c r="AI607" s="127"/>
    </row>
    <row r="608" spans="2:35">
      <c r="B608" s="124"/>
      <c r="X608" s="125"/>
      <c r="Y608" s="126"/>
      <c r="Z608" s="126"/>
      <c r="AA608" s="127"/>
      <c r="AB608" s="127"/>
      <c r="AC608" s="127"/>
      <c r="AD608" s="127"/>
      <c r="AE608" s="127"/>
      <c r="AF608" s="127"/>
      <c r="AG608" s="127"/>
      <c r="AH608" s="127"/>
      <c r="AI608" s="127"/>
    </row>
    <row r="609" spans="2:35">
      <c r="B609" s="124"/>
      <c r="X609" s="125"/>
      <c r="Y609" s="126"/>
      <c r="Z609" s="126"/>
      <c r="AA609" s="127"/>
      <c r="AB609" s="127"/>
      <c r="AC609" s="127"/>
      <c r="AD609" s="127"/>
      <c r="AE609" s="127"/>
      <c r="AF609" s="127"/>
      <c r="AG609" s="127"/>
      <c r="AH609" s="127"/>
      <c r="AI609" s="127"/>
    </row>
    <row r="610" spans="2:35">
      <c r="B610" s="124"/>
      <c r="X610" s="125"/>
      <c r="Y610" s="126"/>
      <c r="Z610" s="126"/>
      <c r="AA610" s="127"/>
      <c r="AB610" s="127"/>
      <c r="AC610" s="127"/>
      <c r="AD610" s="127"/>
      <c r="AE610" s="127"/>
      <c r="AF610" s="127"/>
      <c r="AG610" s="127"/>
      <c r="AH610" s="127"/>
      <c r="AI610" s="127"/>
    </row>
    <row r="611" spans="2:35">
      <c r="B611" s="124"/>
      <c r="X611" s="125"/>
      <c r="Y611" s="126"/>
      <c r="Z611" s="126"/>
      <c r="AA611" s="127"/>
      <c r="AB611" s="127"/>
      <c r="AC611" s="127"/>
      <c r="AD611" s="127"/>
      <c r="AE611" s="127"/>
      <c r="AF611" s="127"/>
      <c r="AG611" s="127"/>
      <c r="AH611" s="127"/>
      <c r="AI611" s="127"/>
    </row>
    <row r="612" spans="2:35">
      <c r="B612" s="124"/>
      <c r="X612" s="125"/>
      <c r="Y612" s="126"/>
      <c r="Z612" s="126"/>
      <c r="AA612" s="127"/>
      <c r="AB612" s="127"/>
      <c r="AC612" s="127"/>
      <c r="AD612" s="127"/>
      <c r="AE612" s="127"/>
      <c r="AF612" s="127"/>
      <c r="AG612" s="127"/>
      <c r="AH612" s="127"/>
      <c r="AI612" s="127"/>
    </row>
    <row r="613" spans="2:35">
      <c r="B613" s="124"/>
      <c r="X613" s="125"/>
      <c r="Y613" s="126"/>
      <c r="Z613" s="126"/>
      <c r="AA613" s="127"/>
      <c r="AB613" s="127"/>
      <c r="AC613" s="127"/>
      <c r="AD613" s="127"/>
      <c r="AE613" s="127"/>
      <c r="AF613" s="127"/>
      <c r="AG613" s="127"/>
      <c r="AH613" s="127"/>
      <c r="AI613" s="127"/>
    </row>
    <row r="614" spans="2:35">
      <c r="B614" s="124"/>
      <c r="X614" s="125"/>
      <c r="Y614" s="126"/>
      <c r="Z614" s="126"/>
      <c r="AA614" s="127"/>
      <c r="AB614" s="127"/>
      <c r="AC614" s="127"/>
      <c r="AD614" s="127"/>
      <c r="AE614" s="127"/>
      <c r="AF614" s="127"/>
      <c r="AG614" s="127"/>
      <c r="AH614" s="127"/>
      <c r="AI614" s="127"/>
    </row>
    <row r="615" spans="2:35">
      <c r="B615" s="124"/>
      <c r="X615" s="125"/>
      <c r="Y615" s="126"/>
      <c r="Z615" s="126"/>
      <c r="AA615" s="127"/>
      <c r="AB615" s="127"/>
      <c r="AC615" s="127"/>
      <c r="AD615" s="127"/>
      <c r="AE615" s="127"/>
      <c r="AF615" s="127"/>
      <c r="AG615" s="127"/>
      <c r="AH615" s="127"/>
      <c r="AI615" s="127"/>
    </row>
    <row r="616" spans="2:35">
      <c r="B616" s="124"/>
      <c r="X616" s="125"/>
      <c r="Y616" s="126"/>
      <c r="Z616" s="126"/>
      <c r="AA616" s="127"/>
      <c r="AB616" s="127"/>
      <c r="AC616" s="127"/>
      <c r="AD616" s="127"/>
      <c r="AE616" s="127"/>
      <c r="AF616" s="127"/>
      <c r="AG616" s="127"/>
      <c r="AH616" s="127"/>
      <c r="AI616" s="127"/>
    </row>
    <row r="617" spans="2:35">
      <c r="B617" s="124"/>
      <c r="X617" s="125"/>
      <c r="Y617" s="126"/>
      <c r="Z617" s="126"/>
      <c r="AA617" s="127"/>
      <c r="AB617" s="127"/>
      <c r="AC617" s="127"/>
      <c r="AD617" s="127"/>
      <c r="AE617" s="127"/>
      <c r="AF617" s="127"/>
      <c r="AG617" s="127"/>
      <c r="AH617" s="127"/>
      <c r="AI617" s="127"/>
    </row>
    <row r="618" spans="2:35">
      <c r="B618" s="124"/>
      <c r="X618" s="125"/>
      <c r="Y618" s="126"/>
      <c r="Z618" s="126"/>
      <c r="AA618" s="127"/>
      <c r="AB618" s="127"/>
      <c r="AC618" s="127"/>
      <c r="AD618" s="127"/>
      <c r="AE618" s="127"/>
      <c r="AF618" s="127"/>
      <c r="AG618" s="127"/>
      <c r="AH618" s="127"/>
      <c r="AI618" s="127"/>
    </row>
    <row r="619" spans="2:35">
      <c r="B619" s="124"/>
      <c r="X619" s="125"/>
      <c r="Y619" s="126"/>
      <c r="Z619" s="126"/>
      <c r="AA619" s="127"/>
      <c r="AB619" s="127"/>
      <c r="AC619" s="127"/>
      <c r="AD619" s="127"/>
      <c r="AE619" s="127"/>
      <c r="AF619" s="127"/>
      <c r="AG619" s="127"/>
      <c r="AH619" s="127"/>
      <c r="AI619" s="127"/>
    </row>
    <row r="620" spans="2:35">
      <c r="B620" s="124"/>
      <c r="X620" s="125"/>
      <c r="Y620" s="126"/>
      <c r="Z620" s="126"/>
      <c r="AA620" s="127"/>
      <c r="AB620" s="127"/>
      <c r="AC620" s="127"/>
      <c r="AD620" s="127"/>
      <c r="AE620" s="127"/>
      <c r="AF620" s="127"/>
      <c r="AG620" s="127"/>
      <c r="AH620" s="127"/>
      <c r="AI620" s="127"/>
    </row>
    <row r="621" spans="2:35">
      <c r="B621" s="124"/>
      <c r="X621" s="125"/>
      <c r="Y621" s="126"/>
      <c r="Z621" s="126"/>
      <c r="AA621" s="127"/>
      <c r="AB621" s="127"/>
      <c r="AC621" s="127"/>
      <c r="AD621" s="127"/>
      <c r="AE621" s="127"/>
      <c r="AF621" s="127"/>
      <c r="AG621" s="127"/>
      <c r="AH621" s="127"/>
      <c r="AI621" s="127"/>
    </row>
    <row r="622" spans="2:35">
      <c r="B622" s="124"/>
      <c r="X622" s="125"/>
      <c r="Y622" s="126"/>
      <c r="Z622" s="126"/>
      <c r="AA622" s="127"/>
      <c r="AB622" s="127"/>
      <c r="AC622" s="127"/>
      <c r="AD622" s="127"/>
      <c r="AE622" s="127"/>
      <c r="AF622" s="127"/>
      <c r="AG622" s="127"/>
      <c r="AH622" s="127"/>
      <c r="AI622" s="127"/>
    </row>
    <row r="623" spans="2:35">
      <c r="B623" s="124"/>
      <c r="X623" s="125"/>
      <c r="Y623" s="126"/>
      <c r="Z623" s="126"/>
      <c r="AA623" s="127"/>
      <c r="AB623" s="127"/>
      <c r="AC623" s="127"/>
      <c r="AD623" s="127"/>
      <c r="AE623" s="127"/>
      <c r="AF623" s="127"/>
      <c r="AG623" s="127"/>
      <c r="AH623" s="127"/>
      <c r="AI623" s="127"/>
    </row>
    <row r="624" spans="2:35">
      <c r="B624" s="124"/>
      <c r="X624" s="125"/>
      <c r="Y624" s="126"/>
      <c r="Z624" s="126"/>
      <c r="AA624" s="127"/>
      <c r="AB624" s="127"/>
      <c r="AC624" s="127"/>
      <c r="AD624" s="127"/>
      <c r="AE624" s="127"/>
      <c r="AF624" s="127"/>
      <c r="AG624" s="127"/>
      <c r="AH624" s="127"/>
      <c r="AI624" s="127"/>
    </row>
    <row r="625" spans="2:35">
      <c r="B625" s="124"/>
      <c r="X625" s="125"/>
      <c r="Y625" s="126"/>
      <c r="Z625" s="126"/>
      <c r="AA625" s="127"/>
      <c r="AB625" s="127"/>
      <c r="AC625" s="127"/>
      <c r="AD625" s="127"/>
      <c r="AE625" s="127"/>
      <c r="AF625" s="127"/>
      <c r="AG625" s="127"/>
      <c r="AH625" s="127"/>
      <c r="AI625" s="127"/>
    </row>
    <row r="626" spans="2:35">
      <c r="B626" s="124"/>
      <c r="X626" s="125"/>
      <c r="Y626" s="126"/>
      <c r="Z626" s="126"/>
      <c r="AA626" s="127"/>
      <c r="AB626" s="127"/>
      <c r="AC626" s="127"/>
      <c r="AD626" s="127"/>
      <c r="AE626" s="127"/>
      <c r="AF626" s="127"/>
      <c r="AG626" s="127"/>
      <c r="AH626" s="127"/>
      <c r="AI626" s="127"/>
    </row>
    <row r="627" spans="2:35">
      <c r="B627" s="124"/>
      <c r="X627" s="125"/>
      <c r="Y627" s="126"/>
      <c r="Z627" s="126"/>
      <c r="AA627" s="127"/>
      <c r="AB627" s="127"/>
      <c r="AC627" s="127"/>
      <c r="AD627" s="127"/>
      <c r="AE627" s="127"/>
      <c r="AF627" s="127"/>
      <c r="AG627" s="127"/>
      <c r="AH627" s="127"/>
      <c r="AI627" s="127"/>
    </row>
    <row r="628" spans="2:35">
      <c r="B628" s="124"/>
      <c r="X628" s="125"/>
      <c r="Y628" s="126"/>
      <c r="Z628" s="126"/>
      <c r="AA628" s="127"/>
      <c r="AB628" s="127"/>
      <c r="AC628" s="127"/>
      <c r="AD628" s="127"/>
      <c r="AE628" s="127"/>
      <c r="AF628" s="127"/>
      <c r="AG628" s="127"/>
      <c r="AH628" s="127"/>
      <c r="AI628" s="127"/>
    </row>
    <row r="629" spans="2:35">
      <c r="B629" s="124"/>
      <c r="X629" s="125"/>
      <c r="Y629" s="126"/>
      <c r="Z629" s="126"/>
      <c r="AA629" s="127"/>
      <c r="AB629" s="127"/>
      <c r="AC629" s="127"/>
      <c r="AD629" s="127"/>
      <c r="AE629" s="127"/>
      <c r="AF629" s="127"/>
      <c r="AG629" s="127"/>
      <c r="AH629" s="127"/>
      <c r="AI629" s="127"/>
    </row>
    <row r="630" spans="2:35">
      <c r="B630" s="124"/>
      <c r="X630" s="125"/>
      <c r="Y630" s="126"/>
      <c r="Z630" s="126"/>
      <c r="AA630" s="127"/>
      <c r="AB630" s="127"/>
      <c r="AC630" s="127"/>
      <c r="AD630" s="127"/>
      <c r="AE630" s="127"/>
      <c r="AF630" s="127"/>
      <c r="AG630" s="127"/>
      <c r="AH630" s="127"/>
      <c r="AI630" s="127"/>
    </row>
    <row r="631" spans="2:35">
      <c r="B631" s="124"/>
      <c r="X631" s="125"/>
      <c r="Y631" s="126"/>
      <c r="Z631" s="126"/>
      <c r="AA631" s="127"/>
      <c r="AB631" s="127"/>
      <c r="AC631" s="127"/>
      <c r="AD631" s="127"/>
      <c r="AE631" s="127"/>
      <c r="AF631" s="127"/>
      <c r="AG631" s="127"/>
      <c r="AH631" s="127"/>
      <c r="AI631" s="127"/>
    </row>
    <row r="632" spans="2:35">
      <c r="B632" s="124"/>
      <c r="X632" s="125"/>
      <c r="Y632" s="126"/>
      <c r="Z632" s="126"/>
      <c r="AA632" s="127"/>
      <c r="AB632" s="127"/>
      <c r="AC632" s="127"/>
      <c r="AD632" s="127"/>
      <c r="AE632" s="127"/>
      <c r="AF632" s="127"/>
      <c r="AG632" s="127"/>
      <c r="AH632" s="127"/>
      <c r="AI632" s="127"/>
    </row>
    <row r="633" spans="2:35">
      <c r="B633" s="124"/>
      <c r="X633" s="125"/>
      <c r="Y633" s="126"/>
      <c r="Z633" s="126"/>
      <c r="AA633" s="127"/>
      <c r="AB633" s="127"/>
      <c r="AC633" s="127"/>
      <c r="AD633" s="127"/>
      <c r="AE633" s="127"/>
      <c r="AF633" s="127"/>
      <c r="AG633" s="127"/>
      <c r="AH633" s="127"/>
      <c r="AI633" s="127"/>
    </row>
    <row r="634" spans="2:35">
      <c r="B634" s="124"/>
      <c r="X634" s="125"/>
      <c r="Y634" s="126"/>
      <c r="Z634" s="126"/>
      <c r="AA634" s="127"/>
      <c r="AB634" s="127"/>
      <c r="AC634" s="127"/>
      <c r="AD634" s="127"/>
      <c r="AE634" s="127"/>
      <c r="AF634" s="127"/>
      <c r="AG634" s="127"/>
      <c r="AH634" s="127"/>
      <c r="AI634" s="127"/>
    </row>
    <row r="635" spans="2:35">
      <c r="B635" s="124"/>
      <c r="X635" s="125"/>
      <c r="Y635" s="126"/>
      <c r="Z635" s="126"/>
      <c r="AA635" s="127"/>
      <c r="AB635" s="127"/>
      <c r="AC635" s="127"/>
      <c r="AD635" s="127"/>
      <c r="AE635" s="127"/>
      <c r="AF635" s="127"/>
      <c r="AG635" s="127"/>
      <c r="AH635" s="127"/>
      <c r="AI635" s="127"/>
    </row>
    <row r="636" spans="2:35">
      <c r="B636" s="124"/>
      <c r="X636" s="125"/>
      <c r="Y636" s="126"/>
      <c r="Z636" s="126"/>
      <c r="AA636" s="127"/>
      <c r="AB636" s="127"/>
      <c r="AC636" s="127"/>
      <c r="AD636" s="127"/>
      <c r="AE636" s="127"/>
      <c r="AF636" s="127"/>
      <c r="AG636" s="127"/>
      <c r="AH636" s="127"/>
      <c r="AI636" s="127"/>
    </row>
    <row r="637" spans="2:35">
      <c r="B637" s="124"/>
      <c r="X637" s="125"/>
      <c r="Y637" s="126"/>
      <c r="Z637" s="126"/>
      <c r="AA637" s="127"/>
      <c r="AB637" s="127"/>
      <c r="AC637" s="127"/>
      <c r="AD637" s="127"/>
      <c r="AE637" s="127"/>
      <c r="AF637" s="127"/>
      <c r="AG637" s="127"/>
      <c r="AH637" s="127"/>
      <c r="AI637" s="127"/>
    </row>
    <row r="638" spans="2:35">
      <c r="B638" s="124"/>
      <c r="X638" s="125"/>
      <c r="Y638" s="126"/>
      <c r="Z638" s="126"/>
      <c r="AA638" s="127"/>
      <c r="AB638" s="127"/>
      <c r="AC638" s="127"/>
      <c r="AD638" s="127"/>
      <c r="AE638" s="127"/>
      <c r="AF638" s="127"/>
      <c r="AG638" s="127"/>
      <c r="AH638" s="127"/>
      <c r="AI638" s="127"/>
    </row>
    <row r="639" spans="2:35">
      <c r="B639" s="124"/>
      <c r="X639" s="125"/>
      <c r="Y639" s="126"/>
      <c r="Z639" s="126"/>
      <c r="AA639" s="127"/>
      <c r="AB639" s="127"/>
      <c r="AC639" s="127"/>
      <c r="AD639" s="127"/>
      <c r="AE639" s="127"/>
      <c r="AF639" s="127"/>
      <c r="AG639" s="127"/>
      <c r="AH639" s="127"/>
      <c r="AI639" s="127"/>
    </row>
    <row r="640" spans="2:35">
      <c r="B640" s="124"/>
      <c r="X640" s="125"/>
      <c r="Y640" s="126"/>
      <c r="Z640" s="126"/>
      <c r="AA640" s="127"/>
      <c r="AB640" s="127"/>
      <c r="AC640" s="127"/>
      <c r="AD640" s="127"/>
      <c r="AE640" s="127"/>
      <c r="AF640" s="127"/>
      <c r="AG640" s="127"/>
      <c r="AH640" s="127"/>
      <c r="AI640" s="127"/>
    </row>
    <row r="641" spans="2:35">
      <c r="B641" s="124"/>
      <c r="X641" s="125"/>
      <c r="Y641" s="126"/>
      <c r="Z641" s="126"/>
      <c r="AA641" s="127"/>
      <c r="AB641" s="127"/>
      <c r="AC641" s="127"/>
      <c r="AD641" s="127"/>
      <c r="AE641" s="127"/>
      <c r="AF641" s="127"/>
      <c r="AG641" s="127"/>
      <c r="AH641" s="127"/>
      <c r="AI641" s="127"/>
    </row>
    <row r="642" spans="2:35">
      <c r="B642" s="124"/>
      <c r="X642" s="125"/>
      <c r="Y642" s="126"/>
      <c r="Z642" s="126"/>
      <c r="AA642" s="127"/>
      <c r="AB642" s="127"/>
      <c r="AC642" s="127"/>
      <c r="AD642" s="127"/>
      <c r="AE642" s="127"/>
      <c r="AF642" s="127"/>
      <c r="AG642" s="127"/>
      <c r="AH642" s="127"/>
      <c r="AI642" s="127"/>
    </row>
    <row r="643" spans="2:35">
      <c r="B643" s="124"/>
      <c r="X643" s="125"/>
      <c r="Y643" s="126"/>
      <c r="Z643" s="126"/>
      <c r="AA643" s="127"/>
      <c r="AB643" s="127"/>
      <c r="AC643" s="127"/>
      <c r="AD643" s="127"/>
      <c r="AE643" s="127"/>
      <c r="AF643" s="127"/>
      <c r="AG643" s="127"/>
      <c r="AH643" s="127"/>
      <c r="AI643" s="127"/>
    </row>
    <row r="644" spans="2:35">
      <c r="B644" s="124"/>
      <c r="X644" s="125"/>
      <c r="Y644" s="126"/>
      <c r="Z644" s="126"/>
      <c r="AA644" s="127"/>
      <c r="AB644" s="127"/>
      <c r="AC644" s="127"/>
      <c r="AD644" s="127"/>
      <c r="AE644" s="127"/>
      <c r="AF644" s="127"/>
      <c r="AG644" s="127"/>
      <c r="AH644" s="127"/>
      <c r="AI644" s="127"/>
    </row>
    <row r="645" spans="2:35">
      <c r="B645" s="124"/>
      <c r="X645" s="125"/>
      <c r="Y645" s="126"/>
      <c r="Z645" s="126"/>
      <c r="AA645" s="127"/>
      <c r="AB645" s="127"/>
      <c r="AC645" s="127"/>
      <c r="AD645" s="127"/>
      <c r="AE645" s="127"/>
      <c r="AF645" s="127"/>
      <c r="AG645" s="127"/>
      <c r="AH645" s="127"/>
      <c r="AI645" s="127"/>
    </row>
    <row r="646" spans="2:35">
      <c r="B646" s="124"/>
      <c r="X646" s="125"/>
      <c r="Y646" s="126"/>
      <c r="Z646" s="126"/>
      <c r="AA646" s="127"/>
      <c r="AB646" s="127"/>
      <c r="AC646" s="127"/>
      <c r="AD646" s="127"/>
      <c r="AE646" s="127"/>
      <c r="AF646" s="127"/>
      <c r="AG646" s="127"/>
      <c r="AH646" s="127"/>
      <c r="AI646" s="127"/>
    </row>
    <row r="647" spans="2:35">
      <c r="B647" s="124"/>
      <c r="X647" s="125"/>
      <c r="Y647" s="126"/>
      <c r="Z647" s="126"/>
      <c r="AA647" s="127"/>
      <c r="AB647" s="127"/>
      <c r="AC647" s="127"/>
      <c r="AD647" s="127"/>
      <c r="AE647" s="127"/>
      <c r="AF647" s="127"/>
      <c r="AG647" s="127"/>
      <c r="AH647" s="127"/>
      <c r="AI647" s="127"/>
    </row>
    <row r="648" spans="2:35">
      <c r="B648" s="124"/>
      <c r="X648" s="125"/>
      <c r="Y648" s="126"/>
      <c r="Z648" s="126"/>
      <c r="AA648" s="127"/>
      <c r="AB648" s="127"/>
      <c r="AC648" s="127"/>
      <c r="AD648" s="127"/>
      <c r="AE648" s="127"/>
      <c r="AF648" s="127"/>
      <c r="AG648" s="127"/>
      <c r="AH648" s="127"/>
      <c r="AI648" s="127"/>
    </row>
    <row r="649" spans="2:35">
      <c r="B649" s="124"/>
      <c r="X649" s="125"/>
      <c r="Y649" s="126"/>
      <c r="Z649" s="126"/>
      <c r="AA649" s="127"/>
      <c r="AB649" s="127"/>
      <c r="AC649" s="127"/>
      <c r="AD649" s="127"/>
      <c r="AE649" s="127"/>
      <c r="AF649" s="127"/>
      <c r="AG649" s="127"/>
      <c r="AH649" s="127"/>
      <c r="AI649" s="127"/>
    </row>
    <row r="650" spans="2:35">
      <c r="B650" s="124"/>
      <c r="X650" s="125"/>
      <c r="Y650" s="126"/>
      <c r="Z650" s="126"/>
      <c r="AA650" s="127"/>
      <c r="AB650" s="127"/>
      <c r="AC650" s="127"/>
      <c r="AD650" s="127"/>
      <c r="AE650" s="127"/>
      <c r="AF650" s="127"/>
      <c r="AG650" s="127"/>
      <c r="AH650" s="127"/>
      <c r="AI650" s="127"/>
    </row>
    <row r="651" spans="2:35">
      <c r="B651" s="124"/>
      <c r="X651" s="125"/>
      <c r="Y651" s="126"/>
      <c r="Z651" s="126"/>
      <c r="AA651" s="127"/>
      <c r="AB651" s="127"/>
      <c r="AC651" s="127"/>
      <c r="AD651" s="127"/>
      <c r="AE651" s="127"/>
      <c r="AF651" s="127"/>
      <c r="AG651" s="127"/>
      <c r="AH651" s="127"/>
      <c r="AI651" s="127"/>
    </row>
    <row r="652" spans="2:35">
      <c r="B652" s="124"/>
      <c r="X652" s="125"/>
      <c r="Y652" s="126"/>
      <c r="Z652" s="126"/>
      <c r="AA652" s="127"/>
      <c r="AB652" s="127"/>
      <c r="AC652" s="127"/>
      <c r="AD652" s="127"/>
      <c r="AE652" s="127"/>
      <c r="AF652" s="127"/>
      <c r="AG652" s="127"/>
      <c r="AH652" s="127"/>
      <c r="AI652" s="127"/>
    </row>
    <row r="653" spans="2:35">
      <c r="B653" s="124"/>
      <c r="X653" s="125"/>
      <c r="Y653" s="126"/>
      <c r="Z653" s="126"/>
      <c r="AA653" s="127"/>
      <c r="AB653" s="127"/>
      <c r="AC653" s="127"/>
      <c r="AD653" s="127"/>
      <c r="AE653" s="127"/>
      <c r="AF653" s="127"/>
      <c r="AG653" s="127"/>
      <c r="AH653" s="127"/>
      <c r="AI653" s="127"/>
    </row>
    <row r="654" spans="2:35">
      <c r="B654" s="124"/>
      <c r="X654" s="125"/>
      <c r="Y654" s="126"/>
      <c r="Z654" s="126"/>
      <c r="AA654" s="127"/>
      <c r="AB654" s="127"/>
      <c r="AC654" s="127"/>
      <c r="AD654" s="127"/>
      <c r="AE654" s="127"/>
      <c r="AF654" s="127"/>
      <c r="AG654" s="127"/>
      <c r="AH654" s="127"/>
      <c r="AI654" s="127"/>
    </row>
    <row r="655" spans="2:35">
      <c r="B655" s="124"/>
      <c r="X655" s="125"/>
      <c r="Y655" s="126"/>
      <c r="Z655" s="126"/>
      <c r="AA655" s="127"/>
      <c r="AB655" s="127"/>
      <c r="AC655" s="127"/>
      <c r="AD655" s="127"/>
      <c r="AE655" s="127"/>
      <c r="AF655" s="127"/>
      <c r="AG655" s="127"/>
      <c r="AH655" s="127"/>
      <c r="AI655" s="127"/>
    </row>
    <row r="656" spans="2:35">
      <c r="B656" s="124"/>
      <c r="X656" s="125"/>
      <c r="Y656" s="126"/>
      <c r="Z656" s="126"/>
      <c r="AA656" s="127"/>
      <c r="AB656" s="127"/>
      <c r="AC656" s="127"/>
      <c r="AD656" s="127"/>
      <c r="AE656" s="127"/>
      <c r="AF656" s="127"/>
      <c r="AG656" s="127"/>
      <c r="AH656" s="127"/>
      <c r="AI656" s="127"/>
    </row>
    <row r="657" spans="2:35">
      <c r="B657" s="124"/>
      <c r="X657" s="125"/>
      <c r="Y657" s="126"/>
      <c r="Z657" s="126"/>
      <c r="AA657" s="127"/>
      <c r="AB657" s="127"/>
      <c r="AC657" s="127"/>
      <c r="AD657" s="127"/>
      <c r="AE657" s="127"/>
      <c r="AF657" s="127"/>
      <c r="AG657" s="127"/>
      <c r="AH657" s="127"/>
      <c r="AI657" s="127"/>
    </row>
    <row r="658" spans="2:35">
      <c r="B658" s="124"/>
      <c r="X658" s="125"/>
      <c r="Y658" s="126"/>
      <c r="Z658" s="126"/>
      <c r="AA658" s="127"/>
      <c r="AB658" s="127"/>
      <c r="AC658" s="127"/>
      <c r="AD658" s="127"/>
      <c r="AE658" s="127"/>
      <c r="AF658" s="127"/>
      <c r="AG658" s="127"/>
      <c r="AH658" s="127"/>
      <c r="AI658" s="127"/>
    </row>
    <row r="659" spans="2:35">
      <c r="B659" s="124"/>
      <c r="X659" s="125"/>
      <c r="Y659" s="126"/>
      <c r="Z659" s="126"/>
      <c r="AA659" s="127"/>
      <c r="AB659" s="127"/>
      <c r="AC659" s="127"/>
      <c r="AD659" s="127"/>
      <c r="AE659" s="127"/>
      <c r="AF659" s="127"/>
      <c r="AG659" s="127"/>
      <c r="AH659" s="127"/>
      <c r="AI659" s="127"/>
    </row>
    <row r="660" spans="2:35">
      <c r="B660" s="124"/>
      <c r="X660" s="125"/>
      <c r="Y660" s="126"/>
      <c r="Z660" s="126"/>
      <c r="AA660" s="127"/>
      <c r="AB660" s="127"/>
      <c r="AC660" s="127"/>
      <c r="AD660" s="127"/>
      <c r="AE660" s="127"/>
      <c r="AF660" s="127"/>
      <c r="AG660" s="127"/>
      <c r="AH660" s="127"/>
      <c r="AI660" s="127"/>
    </row>
    <row r="661" spans="2:35">
      <c r="B661" s="124"/>
      <c r="X661" s="125"/>
      <c r="Y661" s="126"/>
      <c r="Z661" s="126"/>
      <c r="AA661" s="127"/>
      <c r="AB661" s="127"/>
      <c r="AC661" s="127"/>
      <c r="AD661" s="127"/>
      <c r="AE661" s="127"/>
      <c r="AF661" s="127"/>
      <c r="AG661" s="127"/>
      <c r="AH661" s="127"/>
      <c r="AI661" s="127"/>
    </row>
    <row r="662" spans="2:35">
      <c r="B662" s="124"/>
      <c r="X662" s="125"/>
      <c r="Y662" s="126"/>
      <c r="Z662" s="126"/>
      <c r="AA662" s="127"/>
      <c r="AB662" s="127"/>
      <c r="AC662" s="127"/>
      <c r="AD662" s="127"/>
      <c r="AE662" s="127"/>
      <c r="AF662" s="127"/>
      <c r="AG662" s="127"/>
      <c r="AH662" s="127"/>
      <c r="AI662" s="127"/>
    </row>
    <row r="663" spans="2:35">
      <c r="B663" s="124"/>
      <c r="X663" s="125"/>
      <c r="Y663" s="126"/>
      <c r="Z663" s="126"/>
      <c r="AA663" s="127"/>
      <c r="AB663" s="127"/>
      <c r="AC663" s="127"/>
      <c r="AD663" s="127"/>
      <c r="AE663" s="127"/>
      <c r="AF663" s="127"/>
      <c r="AG663" s="127"/>
      <c r="AH663" s="127"/>
      <c r="AI663" s="127"/>
    </row>
    <row r="664" spans="2:35">
      <c r="B664" s="124"/>
      <c r="X664" s="125"/>
      <c r="Y664" s="126"/>
      <c r="Z664" s="126"/>
      <c r="AA664" s="127"/>
      <c r="AB664" s="127"/>
      <c r="AC664" s="127"/>
      <c r="AD664" s="127"/>
      <c r="AE664" s="127"/>
      <c r="AF664" s="127"/>
      <c r="AG664" s="127"/>
      <c r="AH664" s="127"/>
      <c r="AI664" s="127"/>
    </row>
    <row r="665" spans="2:35">
      <c r="B665" s="124"/>
      <c r="X665" s="125"/>
      <c r="Y665" s="126"/>
      <c r="Z665" s="126"/>
      <c r="AA665" s="127"/>
      <c r="AB665" s="127"/>
      <c r="AC665" s="127"/>
      <c r="AD665" s="127"/>
      <c r="AE665" s="127"/>
      <c r="AF665" s="127"/>
      <c r="AG665" s="127"/>
      <c r="AH665" s="127"/>
      <c r="AI665" s="127"/>
    </row>
    <row r="666" spans="2:35">
      <c r="B666" s="124"/>
      <c r="X666" s="125"/>
      <c r="Y666" s="126"/>
      <c r="Z666" s="126"/>
      <c r="AA666" s="127"/>
      <c r="AB666" s="127"/>
      <c r="AC666" s="127"/>
      <c r="AD666" s="127"/>
      <c r="AE666" s="127"/>
      <c r="AF666" s="127"/>
      <c r="AG666" s="127"/>
      <c r="AH666" s="127"/>
      <c r="AI666" s="127"/>
    </row>
    <row r="667" spans="2:35">
      <c r="B667" s="124"/>
      <c r="X667" s="125"/>
      <c r="Y667" s="126"/>
      <c r="Z667" s="126"/>
      <c r="AA667" s="127"/>
      <c r="AB667" s="127"/>
      <c r="AC667" s="127"/>
      <c r="AD667" s="127"/>
      <c r="AE667" s="127"/>
      <c r="AF667" s="127"/>
      <c r="AG667" s="127"/>
      <c r="AH667" s="127"/>
      <c r="AI667" s="127"/>
    </row>
    <row r="668" spans="2:35">
      <c r="B668" s="124"/>
      <c r="X668" s="125"/>
      <c r="Y668" s="126"/>
      <c r="Z668" s="126"/>
      <c r="AA668" s="127"/>
      <c r="AB668" s="127"/>
      <c r="AC668" s="127"/>
      <c r="AD668" s="127"/>
      <c r="AE668" s="127"/>
      <c r="AF668" s="127"/>
      <c r="AG668" s="127"/>
      <c r="AH668" s="127"/>
      <c r="AI668" s="127"/>
    </row>
    <row r="669" spans="2:35">
      <c r="B669" s="124"/>
      <c r="X669" s="125"/>
      <c r="Y669" s="126"/>
      <c r="Z669" s="126"/>
      <c r="AA669" s="127"/>
      <c r="AB669" s="127"/>
      <c r="AC669" s="127"/>
      <c r="AD669" s="127"/>
      <c r="AE669" s="127"/>
      <c r="AF669" s="127"/>
      <c r="AG669" s="127"/>
      <c r="AH669" s="127"/>
      <c r="AI669" s="127"/>
    </row>
    <row r="670" spans="2:35">
      <c r="B670" s="124"/>
      <c r="X670" s="125"/>
      <c r="Y670" s="126"/>
      <c r="Z670" s="126"/>
      <c r="AA670" s="127"/>
      <c r="AB670" s="127"/>
      <c r="AC670" s="127"/>
      <c r="AD670" s="127"/>
      <c r="AE670" s="127"/>
      <c r="AF670" s="127"/>
      <c r="AG670" s="127"/>
      <c r="AH670" s="127"/>
      <c r="AI670" s="127"/>
    </row>
    <row r="671" spans="2:35">
      <c r="B671" s="124"/>
      <c r="X671" s="125"/>
      <c r="Y671" s="126"/>
      <c r="Z671" s="126"/>
      <c r="AA671" s="127"/>
      <c r="AB671" s="127"/>
      <c r="AC671" s="127"/>
      <c r="AD671" s="127"/>
      <c r="AE671" s="127"/>
      <c r="AF671" s="127"/>
      <c r="AG671" s="127"/>
      <c r="AH671" s="127"/>
      <c r="AI671" s="127"/>
    </row>
    <row r="672" spans="2:35">
      <c r="B672" s="124"/>
      <c r="X672" s="125"/>
      <c r="Y672" s="126"/>
      <c r="Z672" s="126"/>
      <c r="AA672" s="127"/>
      <c r="AB672" s="127"/>
      <c r="AC672" s="127"/>
      <c r="AD672" s="127"/>
      <c r="AE672" s="127"/>
      <c r="AF672" s="127"/>
      <c r="AG672" s="127"/>
      <c r="AH672" s="127"/>
      <c r="AI672" s="127"/>
    </row>
    <row r="673" spans="2:35">
      <c r="B673" s="124"/>
      <c r="X673" s="125"/>
      <c r="Y673" s="126"/>
      <c r="Z673" s="126"/>
      <c r="AA673" s="127"/>
      <c r="AB673" s="127"/>
      <c r="AC673" s="127"/>
      <c r="AD673" s="127"/>
      <c r="AE673" s="127"/>
      <c r="AF673" s="127"/>
      <c r="AG673" s="127"/>
      <c r="AH673" s="127"/>
      <c r="AI673" s="127"/>
    </row>
    <row r="674" spans="2:35">
      <c r="B674" s="124"/>
      <c r="X674" s="125"/>
      <c r="Y674" s="126"/>
      <c r="Z674" s="126"/>
      <c r="AA674" s="127"/>
      <c r="AB674" s="127"/>
      <c r="AC674" s="127"/>
      <c r="AD674" s="127"/>
      <c r="AE674" s="127"/>
      <c r="AF674" s="127"/>
      <c r="AG674" s="127"/>
      <c r="AH674" s="127"/>
      <c r="AI674" s="127"/>
    </row>
    <row r="675" spans="2:35">
      <c r="B675" s="124"/>
      <c r="X675" s="125"/>
      <c r="Y675" s="126"/>
      <c r="Z675" s="126"/>
      <c r="AA675" s="127"/>
      <c r="AB675" s="127"/>
      <c r="AC675" s="127"/>
      <c r="AD675" s="127"/>
      <c r="AE675" s="127"/>
      <c r="AF675" s="127"/>
      <c r="AG675" s="127"/>
      <c r="AH675" s="127"/>
      <c r="AI675" s="127"/>
    </row>
    <row r="676" spans="2:35">
      <c r="B676" s="124"/>
      <c r="X676" s="125"/>
      <c r="Y676" s="126"/>
      <c r="Z676" s="126"/>
      <c r="AA676" s="127"/>
      <c r="AB676" s="127"/>
      <c r="AC676" s="127"/>
      <c r="AD676" s="127"/>
      <c r="AE676" s="127"/>
      <c r="AF676" s="127"/>
      <c r="AG676" s="127"/>
      <c r="AH676" s="127"/>
      <c r="AI676" s="127"/>
    </row>
    <row r="677" spans="2:35">
      <c r="B677" s="124"/>
      <c r="X677" s="125"/>
      <c r="Y677" s="126"/>
      <c r="Z677" s="126"/>
      <c r="AA677" s="127"/>
      <c r="AB677" s="127"/>
      <c r="AC677" s="127"/>
      <c r="AD677" s="127"/>
      <c r="AE677" s="127"/>
      <c r="AF677" s="127"/>
      <c r="AG677" s="127"/>
      <c r="AH677" s="127"/>
      <c r="AI677" s="127"/>
    </row>
    <row r="678" spans="2:35">
      <c r="B678" s="124"/>
      <c r="X678" s="125"/>
      <c r="Y678" s="126"/>
      <c r="Z678" s="126"/>
      <c r="AA678" s="127"/>
      <c r="AB678" s="127"/>
      <c r="AC678" s="127"/>
      <c r="AD678" s="127"/>
      <c r="AE678" s="127"/>
      <c r="AF678" s="127"/>
      <c r="AG678" s="127"/>
      <c r="AH678" s="127"/>
      <c r="AI678" s="127"/>
    </row>
    <row r="679" spans="2:35">
      <c r="B679" s="124"/>
      <c r="X679" s="125"/>
      <c r="Y679" s="126"/>
      <c r="Z679" s="126"/>
      <c r="AA679" s="127"/>
      <c r="AB679" s="127"/>
      <c r="AC679" s="127"/>
      <c r="AD679" s="127"/>
      <c r="AE679" s="127"/>
      <c r="AF679" s="127"/>
      <c r="AG679" s="127"/>
      <c r="AH679" s="127"/>
      <c r="AI679" s="127"/>
    </row>
    <row r="680" spans="2:35">
      <c r="B680" s="124"/>
      <c r="X680" s="125"/>
      <c r="Y680" s="126"/>
      <c r="Z680" s="126"/>
      <c r="AA680" s="127"/>
      <c r="AB680" s="127"/>
      <c r="AC680" s="127"/>
      <c r="AD680" s="127"/>
      <c r="AE680" s="127"/>
      <c r="AF680" s="127"/>
      <c r="AG680" s="127"/>
      <c r="AH680" s="127"/>
      <c r="AI680" s="127"/>
    </row>
    <row r="681" spans="2:35">
      <c r="B681" s="124"/>
      <c r="X681" s="125"/>
      <c r="Y681" s="126"/>
      <c r="Z681" s="126"/>
      <c r="AA681" s="127"/>
      <c r="AB681" s="127"/>
      <c r="AC681" s="127"/>
      <c r="AD681" s="127"/>
      <c r="AE681" s="127"/>
      <c r="AF681" s="127"/>
      <c r="AG681" s="127"/>
      <c r="AH681" s="127"/>
      <c r="AI681" s="127"/>
    </row>
    <row r="682" spans="2:35">
      <c r="B682" s="124"/>
      <c r="X682" s="125"/>
      <c r="Y682" s="126"/>
      <c r="Z682" s="126"/>
      <c r="AA682" s="127"/>
      <c r="AB682" s="127"/>
      <c r="AC682" s="127"/>
      <c r="AD682" s="127"/>
      <c r="AE682" s="127"/>
      <c r="AF682" s="127"/>
      <c r="AG682" s="127"/>
      <c r="AH682" s="127"/>
      <c r="AI682" s="127"/>
    </row>
    <row r="683" spans="2:35">
      <c r="B683" s="124"/>
      <c r="X683" s="125"/>
      <c r="Y683" s="126"/>
      <c r="Z683" s="126"/>
      <c r="AA683" s="127"/>
      <c r="AB683" s="127"/>
      <c r="AC683" s="127"/>
      <c r="AD683" s="127"/>
      <c r="AE683" s="127"/>
      <c r="AF683" s="127"/>
      <c r="AG683" s="127"/>
      <c r="AH683" s="127"/>
      <c r="AI683" s="127"/>
    </row>
    <row r="684" spans="2:35">
      <c r="B684" s="124"/>
      <c r="X684" s="125"/>
      <c r="Y684" s="126"/>
      <c r="Z684" s="126"/>
      <c r="AA684" s="127"/>
      <c r="AB684" s="127"/>
      <c r="AC684" s="127"/>
      <c r="AD684" s="127"/>
      <c r="AE684" s="127"/>
      <c r="AF684" s="127"/>
      <c r="AG684" s="127"/>
      <c r="AH684" s="127"/>
      <c r="AI684" s="127"/>
    </row>
    <row r="685" spans="2:35">
      <c r="B685" s="124"/>
      <c r="X685" s="125"/>
      <c r="Y685" s="126"/>
      <c r="Z685" s="126"/>
      <c r="AA685" s="127"/>
      <c r="AB685" s="127"/>
      <c r="AC685" s="127"/>
      <c r="AD685" s="127"/>
      <c r="AE685" s="127"/>
      <c r="AF685" s="127"/>
      <c r="AG685" s="127"/>
      <c r="AH685" s="127"/>
      <c r="AI685" s="127"/>
    </row>
    <row r="686" spans="2:35">
      <c r="B686" s="124"/>
      <c r="X686" s="125"/>
      <c r="Y686" s="126"/>
      <c r="Z686" s="126"/>
      <c r="AA686" s="127"/>
      <c r="AB686" s="127"/>
      <c r="AC686" s="127"/>
      <c r="AD686" s="127"/>
      <c r="AE686" s="127"/>
      <c r="AF686" s="127"/>
      <c r="AG686" s="127"/>
      <c r="AH686" s="127"/>
      <c r="AI686" s="127"/>
    </row>
    <row r="687" spans="2:35">
      <c r="B687" s="124"/>
      <c r="X687" s="125"/>
      <c r="Y687" s="126"/>
      <c r="Z687" s="126"/>
      <c r="AA687" s="127"/>
      <c r="AB687" s="127"/>
      <c r="AC687" s="127"/>
      <c r="AD687" s="127"/>
      <c r="AE687" s="127"/>
      <c r="AF687" s="127"/>
      <c r="AG687" s="127"/>
      <c r="AH687" s="127"/>
      <c r="AI687" s="127"/>
    </row>
    <row r="688" spans="2:35">
      <c r="B688" s="124"/>
      <c r="X688" s="125"/>
      <c r="Y688" s="126"/>
      <c r="Z688" s="126"/>
      <c r="AA688" s="127"/>
      <c r="AB688" s="127"/>
      <c r="AC688" s="127"/>
      <c r="AD688" s="127"/>
      <c r="AE688" s="127"/>
      <c r="AF688" s="127"/>
      <c r="AG688" s="127"/>
      <c r="AH688" s="127"/>
      <c r="AI688" s="127"/>
    </row>
    <row r="689" spans="2:35">
      <c r="B689" s="124"/>
      <c r="X689" s="125"/>
      <c r="Y689" s="126"/>
      <c r="Z689" s="126"/>
      <c r="AA689" s="127"/>
      <c r="AB689" s="127"/>
      <c r="AC689" s="127"/>
      <c r="AD689" s="127"/>
      <c r="AE689" s="127"/>
      <c r="AF689" s="127"/>
      <c r="AG689" s="127"/>
      <c r="AH689" s="127"/>
      <c r="AI689" s="127"/>
    </row>
    <row r="690" spans="2:35">
      <c r="B690" s="124"/>
      <c r="X690" s="125"/>
      <c r="Y690" s="126"/>
      <c r="Z690" s="126"/>
      <c r="AA690" s="127"/>
      <c r="AB690" s="127"/>
      <c r="AC690" s="127"/>
      <c r="AD690" s="127"/>
      <c r="AE690" s="127"/>
      <c r="AF690" s="127"/>
      <c r="AG690" s="127"/>
      <c r="AH690" s="127"/>
      <c r="AI690" s="127"/>
    </row>
    <row r="691" spans="2:35">
      <c r="B691" s="124"/>
      <c r="X691" s="125"/>
      <c r="Y691" s="126"/>
      <c r="Z691" s="126"/>
      <c r="AA691" s="127"/>
      <c r="AB691" s="127"/>
      <c r="AC691" s="127"/>
      <c r="AD691" s="127"/>
      <c r="AE691" s="127"/>
      <c r="AF691" s="127"/>
      <c r="AG691" s="127"/>
      <c r="AH691" s="127"/>
      <c r="AI691" s="127"/>
    </row>
    <row r="692" spans="2:35">
      <c r="B692" s="124"/>
      <c r="X692" s="125"/>
      <c r="Y692" s="126"/>
      <c r="Z692" s="126"/>
      <c r="AA692" s="127"/>
      <c r="AB692" s="127"/>
      <c r="AC692" s="127"/>
      <c r="AD692" s="127"/>
      <c r="AE692" s="127"/>
      <c r="AF692" s="127"/>
      <c r="AG692" s="127"/>
      <c r="AH692" s="127"/>
      <c r="AI692" s="127"/>
    </row>
    <row r="693" spans="2:35">
      <c r="B693" s="124"/>
      <c r="X693" s="125"/>
      <c r="Y693" s="126"/>
      <c r="Z693" s="126"/>
      <c r="AA693" s="127"/>
      <c r="AB693" s="127"/>
      <c r="AC693" s="127"/>
      <c r="AD693" s="127"/>
      <c r="AE693" s="127"/>
      <c r="AF693" s="127"/>
      <c r="AG693" s="127"/>
      <c r="AH693" s="127"/>
      <c r="AI693" s="127"/>
    </row>
    <row r="694" spans="2:35">
      <c r="B694" s="124"/>
      <c r="X694" s="125"/>
      <c r="Y694" s="126"/>
      <c r="Z694" s="126"/>
      <c r="AA694" s="127"/>
      <c r="AB694" s="127"/>
      <c r="AC694" s="127"/>
      <c r="AD694" s="127"/>
      <c r="AE694" s="127"/>
      <c r="AF694" s="127"/>
      <c r="AG694" s="127"/>
      <c r="AH694" s="127"/>
      <c r="AI694" s="127"/>
    </row>
    <row r="695" spans="2:35">
      <c r="B695" s="124"/>
      <c r="X695" s="125"/>
      <c r="Y695" s="126"/>
      <c r="Z695" s="126"/>
      <c r="AA695" s="127"/>
      <c r="AB695" s="127"/>
      <c r="AC695" s="127"/>
      <c r="AD695" s="127"/>
      <c r="AE695" s="127"/>
      <c r="AF695" s="127"/>
      <c r="AG695" s="127"/>
      <c r="AH695" s="127"/>
      <c r="AI695" s="127"/>
    </row>
    <row r="696" spans="2:35">
      <c r="B696" s="124"/>
      <c r="X696" s="125"/>
      <c r="Y696" s="126"/>
      <c r="Z696" s="126"/>
      <c r="AA696" s="127"/>
      <c r="AB696" s="127"/>
      <c r="AC696" s="127"/>
      <c r="AD696" s="127"/>
      <c r="AE696" s="127"/>
      <c r="AF696" s="127"/>
      <c r="AG696" s="127"/>
      <c r="AH696" s="127"/>
      <c r="AI696" s="127"/>
    </row>
    <row r="697" spans="2:35">
      <c r="B697" s="124"/>
      <c r="X697" s="125"/>
      <c r="Y697" s="126"/>
      <c r="Z697" s="126"/>
      <c r="AA697" s="127"/>
      <c r="AB697" s="127"/>
      <c r="AC697" s="127"/>
      <c r="AD697" s="127"/>
      <c r="AE697" s="127"/>
      <c r="AF697" s="127"/>
      <c r="AG697" s="127"/>
      <c r="AH697" s="127"/>
      <c r="AI697" s="127"/>
    </row>
    <row r="698" spans="2:35">
      <c r="B698" s="124"/>
      <c r="X698" s="125"/>
      <c r="Y698" s="126"/>
      <c r="Z698" s="126"/>
      <c r="AA698" s="127"/>
      <c r="AB698" s="127"/>
      <c r="AC698" s="127"/>
      <c r="AD698" s="127"/>
      <c r="AE698" s="127"/>
      <c r="AF698" s="127"/>
      <c r="AG698" s="127"/>
      <c r="AH698" s="127"/>
      <c r="AI698" s="127"/>
    </row>
    <row r="699" spans="2:35">
      <c r="B699" s="124"/>
      <c r="X699" s="125"/>
      <c r="Y699" s="126"/>
      <c r="Z699" s="126"/>
      <c r="AA699" s="127"/>
      <c r="AB699" s="127"/>
      <c r="AC699" s="127"/>
      <c r="AD699" s="127"/>
      <c r="AE699" s="127"/>
      <c r="AF699" s="127"/>
      <c r="AG699" s="127"/>
      <c r="AH699" s="127"/>
      <c r="AI699" s="127"/>
    </row>
    <row r="700" spans="2:35">
      <c r="B700" s="124"/>
      <c r="X700" s="125"/>
      <c r="Y700" s="126"/>
      <c r="Z700" s="126"/>
      <c r="AA700" s="127"/>
      <c r="AB700" s="127"/>
      <c r="AC700" s="127"/>
      <c r="AD700" s="127"/>
      <c r="AE700" s="127"/>
      <c r="AF700" s="127"/>
      <c r="AG700" s="127"/>
      <c r="AH700" s="127"/>
      <c r="AI700" s="127"/>
    </row>
    <row r="701" spans="2:35">
      <c r="B701" s="124"/>
      <c r="X701" s="125"/>
      <c r="Y701" s="126"/>
      <c r="Z701" s="126"/>
      <c r="AA701" s="127"/>
      <c r="AB701" s="127"/>
      <c r="AC701" s="127"/>
      <c r="AD701" s="127"/>
      <c r="AE701" s="127"/>
      <c r="AF701" s="127"/>
      <c r="AG701" s="127"/>
      <c r="AH701" s="127"/>
      <c r="AI701" s="127"/>
    </row>
    <row r="702" spans="2:35">
      <c r="B702" s="124"/>
      <c r="X702" s="125"/>
      <c r="Y702" s="126"/>
      <c r="Z702" s="126"/>
      <c r="AA702" s="127"/>
      <c r="AB702" s="127"/>
      <c r="AC702" s="127"/>
      <c r="AD702" s="127"/>
      <c r="AE702" s="127"/>
      <c r="AF702" s="127"/>
      <c r="AG702" s="127"/>
      <c r="AH702" s="127"/>
      <c r="AI702" s="127"/>
    </row>
    <row r="703" spans="2:35">
      <c r="B703" s="124"/>
      <c r="X703" s="125"/>
      <c r="Y703" s="126"/>
      <c r="Z703" s="126"/>
      <c r="AA703" s="127"/>
      <c r="AB703" s="127"/>
      <c r="AC703" s="127"/>
      <c r="AD703" s="127"/>
      <c r="AE703" s="127"/>
      <c r="AF703" s="127"/>
      <c r="AG703" s="127"/>
      <c r="AH703" s="127"/>
      <c r="AI703" s="127"/>
    </row>
    <row r="704" spans="2:35">
      <c r="B704" s="124"/>
      <c r="X704" s="125"/>
      <c r="Y704" s="126"/>
      <c r="Z704" s="126"/>
      <c r="AA704" s="127"/>
      <c r="AB704" s="127"/>
      <c r="AC704" s="127"/>
      <c r="AD704" s="127"/>
      <c r="AE704" s="127"/>
      <c r="AF704" s="127"/>
      <c r="AG704" s="127"/>
      <c r="AH704" s="127"/>
      <c r="AI704" s="127"/>
    </row>
    <row r="705" spans="2:35">
      <c r="B705" s="124"/>
      <c r="X705" s="125"/>
      <c r="Y705" s="126"/>
      <c r="Z705" s="126"/>
      <c r="AA705" s="127"/>
      <c r="AB705" s="127"/>
      <c r="AC705" s="127"/>
      <c r="AD705" s="127"/>
      <c r="AE705" s="127"/>
      <c r="AF705" s="127"/>
      <c r="AG705" s="127"/>
      <c r="AH705" s="127"/>
      <c r="AI705" s="127"/>
    </row>
    <row r="706" spans="2:35">
      <c r="B706" s="124"/>
      <c r="X706" s="125"/>
      <c r="Y706" s="126"/>
      <c r="Z706" s="126"/>
      <c r="AA706" s="127"/>
      <c r="AB706" s="127"/>
      <c r="AC706" s="127"/>
      <c r="AD706" s="127"/>
      <c r="AE706" s="127"/>
      <c r="AF706" s="127"/>
      <c r="AG706" s="127"/>
      <c r="AH706" s="127"/>
      <c r="AI706" s="127"/>
    </row>
    <row r="707" spans="2:35">
      <c r="B707" s="124"/>
      <c r="X707" s="125"/>
      <c r="Y707" s="126"/>
      <c r="Z707" s="126"/>
      <c r="AA707" s="127"/>
      <c r="AB707" s="127"/>
      <c r="AC707" s="127"/>
      <c r="AD707" s="127"/>
      <c r="AE707" s="127"/>
      <c r="AF707" s="127"/>
      <c r="AG707" s="127"/>
      <c r="AH707" s="127"/>
      <c r="AI707" s="127"/>
    </row>
    <row r="708" spans="2:35">
      <c r="B708" s="124"/>
      <c r="X708" s="125"/>
      <c r="Y708" s="126"/>
      <c r="Z708" s="126"/>
      <c r="AA708" s="127"/>
      <c r="AB708" s="127"/>
      <c r="AC708" s="127"/>
      <c r="AD708" s="127"/>
      <c r="AE708" s="127"/>
      <c r="AF708" s="127"/>
      <c r="AG708" s="127"/>
      <c r="AH708" s="127"/>
      <c r="AI708" s="127"/>
    </row>
    <row r="709" spans="2:35">
      <c r="B709" s="124"/>
      <c r="X709" s="125"/>
      <c r="Y709" s="126"/>
      <c r="Z709" s="126"/>
      <c r="AA709" s="127"/>
      <c r="AB709" s="127"/>
      <c r="AC709" s="127"/>
      <c r="AD709" s="127"/>
      <c r="AE709" s="127"/>
      <c r="AF709" s="127"/>
      <c r="AG709" s="127"/>
      <c r="AH709" s="127"/>
      <c r="AI709" s="127"/>
    </row>
    <row r="710" spans="2:35">
      <c r="B710" s="124"/>
      <c r="X710" s="125"/>
      <c r="Y710" s="126"/>
      <c r="Z710" s="126"/>
      <c r="AA710" s="127"/>
      <c r="AB710" s="127"/>
      <c r="AC710" s="127"/>
      <c r="AD710" s="127"/>
      <c r="AE710" s="127"/>
      <c r="AF710" s="127"/>
      <c r="AG710" s="127"/>
      <c r="AH710" s="127"/>
      <c r="AI710" s="127"/>
    </row>
    <row r="711" spans="2:35">
      <c r="B711" s="124"/>
      <c r="X711" s="125"/>
      <c r="Y711" s="126"/>
      <c r="Z711" s="126"/>
      <c r="AA711" s="127"/>
      <c r="AB711" s="127"/>
      <c r="AC711" s="127"/>
      <c r="AD711" s="127"/>
      <c r="AE711" s="127"/>
      <c r="AF711" s="127"/>
      <c r="AG711" s="127"/>
      <c r="AH711" s="127"/>
      <c r="AI711" s="127"/>
    </row>
    <row r="712" spans="2:35">
      <c r="B712" s="124"/>
      <c r="X712" s="125"/>
      <c r="Y712" s="126"/>
      <c r="Z712" s="126"/>
      <c r="AA712" s="127"/>
      <c r="AB712" s="127"/>
      <c r="AC712" s="127"/>
      <c r="AD712" s="127"/>
      <c r="AE712" s="127"/>
      <c r="AF712" s="127"/>
      <c r="AG712" s="127"/>
      <c r="AH712" s="127"/>
      <c r="AI712" s="127"/>
    </row>
    <row r="713" spans="2:35">
      <c r="B713" s="124"/>
      <c r="X713" s="125"/>
      <c r="Y713" s="126"/>
      <c r="Z713" s="126"/>
      <c r="AA713" s="127"/>
      <c r="AB713" s="127"/>
      <c r="AC713" s="127"/>
      <c r="AD713" s="127"/>
      <c r="AE713" s="127"/>
      <c r="AF713" s="127"/>
      <c r="AG713" s="127"/>
      <c r="AH713" s="127"/>
      <c r="AI713" s="127"/>
    </row>
    <row r="714" spans="2:35">
      <c r="B714" s="124"/>
      <c r="X714" s="125"/>
      <c r="Y714" s="126"/>
      <c r="Z714" s="126"/>
      <c r="AA714" s="127"/>
      <c r="AB714" s="127"/>
      <c r="AC714" s="127"/>
      <c r="AD714" s="127"/>
      <c r="AE714" s="127"/>
      <c r="AF714" s="127"/>
      <c r="AG714" s="127"/>
      <c r="AH714" s="127"/>
      <c r="AI714" s="127"/>
    </row>
    <row r="715" spans="2:35">
      <c r="B715" s="124"/>
      <c r="X715" s="125"/>
      <c r="Y715" s="126"/>
      <c r="Z715" s="126"/>
      <c r="AA715" s="127"/>
      <c r="AB715" s="127"/>
      <c r="AC715" s="127"/>
      <c r="AD715" s="127"/>
      <c r="AE715" s="127"/>
      <c r="AF715" s="127"/>
      <c r="AG715" s="127"/>
      <c r="AH715" s="127"/>
      <c r="AI715" s="127"/>
    </row>
    <row r="716" spans="2:35">
      <c r="B716" s="124"/>
      <c r="X716" s="125"/>
      <c r="Y716" s="126"/>
      <c r="Z716" s="126"/>
      <c r="AA716" s="127"/>
      <c r="AB716" s="127"/>
      <c r="AC716" s="127"/>
      <c r="AD716" s="127"/>
      <c r="AE716" s="127"/>
      <c r="AF716" s="127"/>
      <c r="AG716" s="127"/>
      <c r="AH716" s="127"/>
      <c r="AI716" s="127"/>
    </row>
    <row r="717" spans="2:35">
      <c r="B717" s="124"/>
      <c r="X717" s="125"/>
      <c r="Y717" s="126"/>
      <c r="Z717" s="126"/>
      <c r="AA717" s="127"/>
      <c r="AB717" s="127"/>
      <c r="AC717" s="127"/>
      <c r="AD717" s="127"/>
      <c r="AE717" s="127"/>
      <c r="AF717" s="127"/>
      <c r="AG717" s="127"/>
      <c r="AH717" s="127"/>
      <c r="AI717" s="127"/>
    </row>
    <row r="718" spans="2:35">
      <c r="B718" s="124"/>
      <c r="X718" s="125"/>
      <c r="Y718" s="126"/>
      <c r="Z718" s="126"/>
      <c r="AA718" s="127"/>
      <c r="AB718" s="127"/>
      <c r="AC718" s="127"/>
      <c r="AD718" s="127"/>
      <c r="AE718" s="127"/>
      <c r="AF718" s="127"/>
      <c r="AG718" s="127"/>
      <c r="AH718" s="127"/>
      <c r="AI718" s="127"/>
    </row>
    <row r="719" spans="2:35">
      <c r="B719" s="124"/>
      <c r="X719" s="125"/>
      <c r="Y719" s="126"/>
      <c r="Z719" s="126"/>
      <c r="AA719" s="127"/>
      <c r="AB719" s="127"/>
      <c r="AC719" s="127"/>
      <c r="AD719" s="127"/>
      <c r="AE719" s="127"/>
      <c r="AF719" s="127"/>
      <c r="AG719" s="127"/>
      <c r="AH719" s="127"/>
      <c r="AI719" s="127"/>
    </row>
    <row r="720" spans="2:35">
      <c r="B720" s="124"/>
      <c r="X720" s="125"/>
      <c r="Y720" s="126"/>
      <c r="Z720" s="126"/>
      <c r="AA720" s="127"/>
      <c r="AB720" s="127"/>
      <c r="AC720" s="127"/>
      <c r="AD720" s="127"/>
      <c r="AE720" s="127"/>
      <c r="AF720" s="127"/>
      <c r="AG720" s="127"/>
      <c r="AH720" s="127"/>
      <c r="AI720" s="127"/>
    </row>
    <row r="721" spans="2:35">
      <c r="B721" s="124"/>
      <c r="X721" s="125"/>
      <c r="Y721" s="126"/>
      <c r="Z721" s="126"/>
      <c r="AA721" s="127"/>
      <c r="AB721" s="127"/>
      <c r="AC721" s="127"/>
      <c r="AD721" s="127"/>
      <c r="AE721" s="127"/>
      <c r="AF721" s="127"/>
      <c r="AG721" s="127"/>
      <c r="AH721" s="127"/>
      <c r="AI721" s="127"/>
    </row>
    <row r="722" spans="2:35">
      <c r="B722" s="124"/>
      <c r="X722" s="125"/>
      <c r="Y722" s="126"/>
      <c r="Z722" s="126"/>
      <c r="AA722" s="127"/>
      <c r="AB722" s="127"/>
      <c r="AC722" s="127"/>
      <c r="AD722" s="127"/>
      <c r="AE722" s="127"/>
      <c r="AF722" s="127"/>
      <c r="AG722" s="127"/>
      <c r="AH722" s="127"/>
      <c r="AI722" s="127"/>
    </row>
    <row r="723" spans="2:35">
      <c r="B723" s="124"/>
      <c r="X723" s="125"/>
      <c r="Y723" s="126"/>
      <c r="Z723" s="126"/>
      <c r="AA723" s="127"/>
      <c r="AB723" s="127"/>
      <c r="AC723" s="127"/>
      <c r="AD723" s="127"/>
      <c r="AE723" s="127"/>
      <c r="AF723" s="127"/>
      <c r="AG723" s="127"/>
      <c r="AH723" s="127"/>
      <c r="AI723" s="127"/>
    </row>
    <row r="724" spans="2:35">
      <c r="B724" s="124"/>
      <c r="X724" s="125"/>
      <c r="Y724" s="126"/>
      <c r="Z724" s="126"/>
      <c r="AA724" s="127"/>
      <c r="AB724" s="127"/>
      <c r="AC724" s="127"/>
      <c r="AD724" s="127"/>
      <c r="AE724" s="127"/>
      <c r="AF724" s="127"/>
      <c r="AG724" s="127"/>
      <c r="AH724" s="127"/>
      <c r="AI724" s="127"/>
    </row>
    <row r="725" spans="2:35">
      <c r="B725" s="124"/>
      <c r="X725" s="125"/>
      <c r="Y725" s="126"/>
      <c r="Z725" s="126"/>
      <c r="AA725" s="127"/>
      <c r="AB725" s="127"/>
      <c r="AC725" s="127"/>
      <c r="AD725" s="127"/>
      <c r="AE725" s="127"/>
      <c r="AF725" s="127"/>
      <c r="AG725" s="127"/>
      <c r="AH725" s="127"/>
      <c r="AI725" s="127"/>
    </row>
    <row r="726" spans="2:35">
      <c r="B726" s="124"/>
      <c r="X726" s="125"/>
      <c r="Y726" s="126"/>
      <c r="Z726" s="126"/>
      <c r="AA726" s="127"/>
      <c r="AB726" s="127"/>
      <c r="AC726" s="127"/>
      <c r="AD726" s="127"/>
      <c r="AE726" s="127"/>
      <c r="AF726" s="127"/>
      <c r="AG726" s="127"/>
      <c r="AH726" s="127"/>
      <c r="AI726" s="127"/>
    </row>
    <row r="727" spans="2:35">
      <c r="B727" s="124"/>
      <c r="X727" s="125"/>
      <c r="Y727" s="126"/>
      <c r="Z727" s="126"/>
      <c r="AA727" s="127"/>
      <c r="AB727" s="127"/>
      <c r="AC727" s="127"/>
      <c r="AD727" s="127"/>
      <c r="AE727" s="127"/>
      <c r="AF727" s="127"/>
      <c r="AG727" s="127"/>
      <c r="AH727" s="127"/>
      <c r="AI727" s="127"/>
    </row>
    <row r="728" spans="2:35">
      <c r="B728" s="124"/>
      <c r="X728" s="125"/>
      <c r="Y728" s="126"/>
      <c r="Z728" s="126"/>
      <c r="AA728" s="127"/>
      <c r="AB728" s="127"/>
      <c r="AC728" s="127"/>
      <c r="AD728" s="127"/>
      <c r="AE728" s="127"/>
      <c r="AF728" s="127"/>
      <c r="AG728" s="127"/>
      <c r="AH728" s="127"/>
      <c r="AI728" s="127"/>
    </row>
    <row r="729" spans="2:35">
      <c r="B729" s="124"/>
      <c r="X729" s="125"/>
      <c r="Y729" s="126"/>
      <c r="Z729" s="126"/>
      <c r="AA729" s="127"/>
      <c r="AB729" s="127"/>
      <c r="AC729" s="127"/>
      <c r="AD729" s="127"/>
      <c r="AE729" s="127"/>
      <c r="AF729" s="127"/>
      <c r="AG729" s="127"/>
      <c r="AH729" s="127"/>
      <c r="AI729" s="127"/>
    </row>
    <row r="730" spans="2:35">
      <c r="B730" s="124"/>
      <c r="X730" s="125"/>
      <c r="Y730" s="126"/>
      <c r="Z730" s="126"/>
      <c r="AA730" s="127"/>
      <c r="AB730" s="127"/>
      <c r="AC730" s="127"/>
      <c r="AD730" s="127"/>
      <c r="AE730" s="127"/>
      <c r="AF730" s="127"/>
      <c r="AG730" s="127"/>
      <c r="AH730" s="127"/>
      <c r="AI730" s="127"/>
    </row>
    <row r="731" spans="2:35">
      <c r="B731" s="124"/>
      <c r="X731" s="125"/>
      <c r="Y731" s="126"/>
      <c r="Z731" s="126"/>
      <c r="AA731" s="127"/>
      <c r="AB731" s="127"/>
      <c r="AC731" s="127"/>
      <c r="AD731" s="127"/>
      <c r="AE731" s="127"/>
      <c r="AF731" s="127"/>
      <c r="AG731" s="127"/>
      <c r="AH731" s="127"/>
      <c r="AI731" s="127"/>
    </row>
    <row r="732" spans="2:35">
      <c r="B732" s="124"/>
      <c r="X732" s="125"/>
      <c r="Y732" s="126"/>
      <c r="Z732" s="126"/>
      <c r="AA732" s="127"/>
      <c r="AB732" s="127"/>
      <c r="AC732" s="127"/>
      <c r="AD732" s="127"/>
      <c r="AE732" s="127"/>
      <c r="AF732" s="127"/>
      <c r="AG732" s="127"/>
      <c r="AH732" s="127"/>
      <c r="AI732" s="127"/>
    </row>
    <row r="733" spans="2:35">
      <c r="B733" s="124"/>
      <c r="X733" s="125"/>
      <c r="Y733" s="126"/>
      <c r="Z733" s="126"/>
      <c r="AA733" s="127"/>
      <c r="AB733" s="127"/>
      <c r="AC733" s="127"/>
      <c r="AD733" s="127"/>
      <c r="AE733" s="127"/>
      <c r="AF733" s="127"/>
      <c r="AG733" s="127"/>
      <c r="AH733" s="127"/>
      <c r="AI733" s="127"/>
    </row>
    <row r="734" spans="2:35">
      <c r="B734" s="124"/>
      <c r="X734" s="125"/>
      <c r="Y734" s="126"/>
      <c r="Z734" s="126"/>
      <c r="AA734" s="127"/>
      <c r="AB734" s="127"/>
      <c r="AC734" s="127"/>
      <c r="AD734" s="127"/>
      <c r="AE734" s="127"/>
      <c r="AF734" s="127"/>
      <c r="AG734" s="127"/>
      <c r="AH734" s="127"/>
      <c r="AI734" s="127"/>
    </row>
    <row r="735" spans="2:35">
      <c r="B735" s="124"/>
      <c r="X735" s="125"/>
      <c r="Y735" s="126"/>
      <c r="Z735" s="126"/>
      <c r="AA735" s="127"/>
      <c r="AB735" s="127"/>
      <c r="AC735" s="127"/>
      <c r="AD735" s="127"/>
      <c r="AE735" s="127"/>
      <c r="AF735" s="127"/>
      <c r="AG735" s="127"/>
      <c r="AH735" s="127"/>
      <c r="AI735" s="127"/>
    </row>
    <row r="736" spans="2:35">
      <c r="B736" s="124"/>
      <c r="X736" s="125"/>
      <c r="Y736" s="126"/>
      <c r="Z736" s="126"/>
      <c r="AA736" s="127"/>
      <c r="AB736" s="127"/>
      <c r="AC736" s="127"/>
      <c r="AD736" s="127"/>
      <c r="AE736" s="127"/>
      <c r="AF736" s="127"/>
      <c r="AG736" s="127"/>
      <c r="AH736" s="127"/>
      <c r="AI736" s="127"/>
    </row>
    <row r="737" spans="2:35">
      <c r="B737" s="124"/>
      <c r="X737" s="125"/>
      <c r="Y737" s="126"/>
      <c r="Z737" s="126"/>
      <c r="AA737" s="127"/>
      <c r="AB737" s="127"/>
      <c r="AC737" s="127"/>
      <c r="AD737" s="127"/>
      <c r="AE737" s="127"/>
      <c r="AF737" s="127"/>
      <c r="AG737" s="127"/>
      <c r="AH737" s="127"/>
      <c r="AI737" s="127"/>
    </row>
    <row r="738" spans="2:35">
      <c r="B738" s="124"/>
      <c r="X738" s="125"/>
      <c r="Y738" s="126"/>
      <c r="Z738" s="126"/>
      <c r="AA738" s="127"/>
      <c r="AB738" s="127"/>
      <c r="AC738" s="127"/>
      <c r="AD738" s="127"/>
      <c r="AE738" s="127"/>
      <c r="AF738" s="127"/>
      <c r="AG738" s="127"/>
      <c r="AH738" s="127"/>
      <c r="AI738" s="127"/>
    </row>
    <row r="739" spans="2:35">
      <c r="B739" s="124"/>
      <c r="X739" s="125"/>
      <c r="Y739" s="126"/>
      <c r="Z739" s="126"/>
      <c r="AA739" s="127"/>
      <c r="AB739" s="127"/>
      <c r="AC739" s="127"/>
      <c r="AD739" s="127"/>
      <c r="AE739" s="127"/>
      <c r="AF739" s="127"/>
      <c r="AG739" s="127"/>
      <c r="AH739" s="127"/>
      <c r="AI739" s="127"/>
    </row>
    <row r="740" spans="2:35">
      <c r="B740" s="124"/>
      <c r="X740" s="125"/>
      <c r="Y740" s="126"/>
      <c r="Z740" s="126"/>
      <c r="AA740" s="127"/>
      <c r="AB740" s="127"/>
      <c r="AC740" s="127"/>
      <c r="AD740" s="127"/>
      <c r="AE740" s="127"/>
      <c r="AF740" s="127"/>
      <c r="AG740" s="127"/>
      <c r="AH740" s="127"/>
      <c r="AI740" s="127"/>
    </row>
    <row r="741" spans="2:35">
      <c r="B741" s="124"/>
      <c r="X741" s="125"/>
      <c r="Y741" s="126"/>
      <c r="Z741" s="126"/>
      <c r="AA741" s="127"/>
      <c r="AB741" s="127"/>
      <c r="AC741" s="127"/>
      <c r="AD741" s="127"/>
      <c r="AE741" s="127"/>
      <c r="AF741" s="127"/>
      <c r="AG741" s="127"/>
      <c r="AH741" s="127"/>
      <c r="AI741" s="127"/>
    </row>
    <row r="742" spans="2:35">
      <c r="B742" s="124"/>
      <c r="X742" s="125"/>
      <c r="Y742" s="126"/>
      <c r="Z742" s="126"/>
      <c r="AA742" s="127"/>
      <c r="AB742" s="127"/>
      <c r="AC742" s="127"/>
      <c r="AD742" s="127"/>
      <c r="AE742" s="127"/>
      <c r="AF742" s="127"/>
      <c r="AG742" s="127"/>
      <c r="AH742" s="127"/>
      <c r="AI742" s="127"/>
    </row>
    <row r="743" spans="2:35">
      <c r="B743" s="124"/>
      <c r="X743" s="125"/>
      <c r="Y743" s="126"/>
      <c r="Z743" s="126"/>
      <c r="AA743" s="127"/>
      <c r="AB743" s="127"/>
      <c r="AC743" s="127"/>
      <c r="AD743" s="127"/>
      <c r="AE743" s="127"/>
      <c r="AF743" s="127"/>
      <c r="AG743" s="127"/>
      <c r="AH743" s="127"/>
      <c r="AI743" s="127"/>
    </row>
    <row r="744" spans="2:35">
      <c r="B744" s="124"/>
      <c r="X744" s="125"/>
      <c r="Y744" s="126"/>
      <c r="Z744" s="126"/>
      <c r="AA744" s="127"/>
      <c r="AB744" s="127"/>
      <c r="AC744" s="127"/>
      <c r="AD744" s="127"/>
      <c r="AE744" s="127"/>
      <c r="AF744" s="127"/>
      <c r="AG744" s="127"/>
      <c r="AH744" s="127"/>
      <c r="AI744" s="127"/>
    </row>
    <row r="745" spans="2:35">
      <c r="B745" s="124"/>
      <c r="X745" s="125"/>
      <c r="Y745" s="126"/>
      <c r="Z745" s="126"/>
      <c r="AA745" s="127"/>
      <c r="AB745" s="127"/>
      <c r="AC745" s="127"/>
      <c r="AD745" s="127"/>
      <c r="AE745" s="127"/>
      <c r="AF745" s="127"/>
      <c r="AG745" s="127"/>
      <c r="AH745" s="127"/>
      <c r="AI745" s="127"/>
    </row>
    <row r="746" spans="2:35">
      <c r="B746" s="124"/>
      <c r="X746" s="125"/>
      <c r="Y746" s="126"/>
      <c r="Z746" s="126"/>
      <c r="AA746" s="127"/>
      <c r="AB746" s="127"/>
      <c r="AC746" s="127"/>
      <c r="AD746" s="127"/>
      <c r="AE746" s="127"/>
      <c r="AF746" s="127"/>
      <c r="AG746" s="127"/>
      <c r="AH746" s="127"/>
      <c r="AI746" s="127"/>
    </row>
    <row r="747" spans="2:35">
      <c r="B747" s="124"/>
      <c r="X747" s="125"/>
      <c r="Y747" s="126"/>
      <c r="Z747" s="126"/>
      <c r="AA747" s="127"/>
      <c r="AB747" s="127"/>
      <c r="AC747" s="127"/>
      <c r="AD747" s="127"/>
      <c r="AE747" s="127"/>
      <c r="AF747" s="127"/>
      <c r="AG747" s="127"/>
      <c r="AH747" s="127"/>
      <c r="AI747" s="127"/>
    </row>
    <row r="748" spans="2:35">
      <c r="B748" s="124"/>
      <c r="X748" s="125"/>
      <c r="Y748" s="126"/>
      <c r="Z748" s="126"/>
      <c r="AA748" s="127"/>
      <c r="AB748" s="127"/>
      <c r="AC748" s="127"/>
      <c r="AD748" s="127"/>
      <c r="AE748" s="127"/>
      <c r="AF748" s="127"/>
      <c r="AG748" s="127"/>
      <c r="AH748" s="127"/>
      <c r="AI748" s="127"/>
    </row>
    <row r="749" spans="2:35">
      <c r="B749" s="124"/>
      <c r="X749" s="125"/>
      <c r="Y749" s="126"/>
      <c r="Z749" s="126"/>
      <c r="AA749" s="127"/>
      <c r="AB749" s="127"/>
      <c r="AC749" s="127"/>
      <c r="AD749" s="127"/>
      <c r="AE749" s="127"/>
      <c r="AF749" s="127"/>
      <c r="AG749" s="127"/>
      <c r="AH749" s="127"/>
      <c r="AI749" s="127"/>
    </row>
    <row r="750" spans="2:35">
      <c r="B750" s="124"/>
      <c r="X750" s="125"/>
      <c r="Y750" s="126"/>
      <c r="Z750" s="126"/>
      <c r="AA750" s="127"/>
      <c r="AB750" s="127"/>
      <c r="AC750" s="127"/>
      <c r="AD750" s="127"/>
      <c r="AE750" s="127"/>
      <c r="AF750" s="127"/>
      <c r="AG750" s="127"/>
      <c r="AH750" s="127"/>
      <c r="AI750" s="127"/>
    </row>
    <row r="751" spans="2:35">
      <c r="B751" s="124"/>
      <c r="X751" s="125"/>
      <c r="Y751" s="126"/>
      <c r="Z751" s="126"/>
      <c r="AA751" s="127"/>
      <c r="AB751" s="127"/>
      <c r="AC751" s="127"/>
      <c r="AD751" s="127"/>
      <c r="AE751" s="127"/>
      <c r="AF751" s="127"/>
      <c r="AG751" s="127"/>
      <c r="AH751" s="127"/>
      <c r="AI751" s="127"/>
    </row>
    <row r="752" spans="2:35">
      <c r="B752" s="124"/>
      <c r="X752" s="125"/>
      <c r="Y752" s="126"/>
      <c r="Z752" s="126"/>
      <c r="AA752" s="127"/>
      <c r="AB752" s="127"/>
      <c r="AC752" s="127"/>
      <c r="AD752" s="127"/>
      <c r="AE752" s="127"/>
      <c r="AF752" s="127"/>
      <c r="AG752" s="127"/>
      <c r="AH752" s="127"/>
      <c r="AI752" s="127"/>
    </row>
    <row r="753" spans="2:35">
      <c r="B753" s="124"/>
      <c r="X753" s="125"/>
      <c r="Y753" s="126"/>
      <c r="Z753" s="126"/>
      <c r="AA753" s="127"/>
      <c r="AB753" s="127"/>
      <c r="AC753" s="127"/>
      <c r="AD753" s="127"/>
      <c r="AE753" s="127"/>
      <c r="AF753" s="127"/>
      <c r="AG753" s="127"/>
      <c r="AH753" s="127"/>
      <c r="AI753" s="127"/>
    </row>
    <row r="754" spans="2:35">
      <c r="B754" s="124"/>
      <c r="X754" s="125"/>
      <c r="Y754" s="126"/>
      <c r="Z754" s="126"/>
      <c r="AA754" s="127"/>
      <c r="AB754" s="127"/>
      <c r="AC754" s="127"/>
      <c r="AD754" s="127"/>
      <c r="AE754" s="127"/>
      <c r="AF754" s="127"/>
      <c r="AG754" s="127"/>
      <c r="AH754" s="127"/>
      <c r="AI754" s="127"/>
    </row>
    <row r="755" spans="2:35">
      <c r="B755" s="124"/>
      <c r="X755" s="125"/>
      <c r="Y755" s="126"/>
      <c r="Z755" s="126"/>
      <c r="AA755" s="127"/>
      <c r="AB755" s="127"/>
      <c r="AC755" s="127"/>
      <c r="AD755" s="127"/>
      <c r="AE755" s="127"/>
      <c r="AF755" s="127"/>
      <c r="AG755" s="127"/>
      <c r="AH755" s="127"/>
      <c r="AI755" s="127"/>
    </row>
    <row r="756" spans="2:35">
      <c r="B756" s="124"/>
      <c r="X756" s="125"/>
      <c r="Y756" s="126"/>
      <c r="Z756" s="126"/>
      <c r="AA756" s="127"/>
      <c r="AB756" s="127"/>
      <c r="AC756" s="127"/>
      <c r="AD756" s="127"/>
      <c r="AE756" s="127"/>
      <c r="AF756" s="127"/>
      <c r="AG756" s="127"/>
      <c r="AH756" s="127"/>
      <c r="AI756" s="127"/>
    </row>
    <row r="757" spans="2:35">
      <c r="B757" s="124"/>
      <c r="X757" s="125"/>
      <c r="Y757" s="126"/>
      <c r="Z757" s="126"/>
      <c r="AA757" s="127"/>
      <c r="AB757" s="127"/>
      <c r="AC757" s="127"/>
      <c r="AD757" s="127"/>
      <c r="AE757" s="127"/>
      <c r="AF757" s="127"/>
      <c r="AG757" s="127"/>
      <c r="AH757" s="127"/>
      <c r="AI757" s="127"/>
    </row>
    <row r="758" spans="2:35">
      <c r="B758" s="124"/>
      <c r="X758" s="125"/>
      <c r="Y758" s="126"/>
      <c r="Z758" s="126"/>
      <c r="AA758" s="127"/>
      <c r="AB758" s="127"/>
      <c r="AC758" s="127"/>
      <c r="AD758" s="127"/>
      <c r="AE758" s="127"/>
      <c r="AF758" s="127"/>
      <c r="AG758" s="127"/>
      <c r="AH758" s="127"/>
      <c r="AI758" s="127"/>
    </row>
    <row r="759" spans="2:35">
      <c r="B759" s="124"/>
      <c r="X759" s="125"/>
      <c r="Y759" s="126"/>
      <c r="Z759" s="126"/>
      <c r="AA759" s="127"/>
      <c r="AB759" s="127"/>
      <c r="AC759" s="127"/>
      <c r="AD759" s="127"/>
      <c r="AE759" s="127"/>
      <c r="AF759" s="127"/>
      <c r="AG759" s="127"/>
      <c r="AH759" s="127"/>
      <c r="AI759" s="127"/>
    </row>
    <row r="760" spans="2:35">
      <c r="B760" s="124"/>
      <c r="X760" s="125"/>
      <c r="Y760" s="126"/>
      <c r="Z760" s="126"/>
      <c r="AA760" s="127"/>
      <c r="AB760" s="127"/>
      <c r="AC760" s="127"/>
      <c r="AD760" s="127"/>
      <c r="AE760" s="127"/>
      <c r="AF760" s="127"/>
      <c r="AG760" s="127"/>
      <c r="AH760" s="127"/>
      <c r="AI760" s="127"/>
    </row>
    <row r="761" spans="2:35">
      <c r="B761" s="124"/>
      <c r="X761" s="125"/>
      <c r="Y761" s="126"/>
      <c r="Z761" s="126"/>
      <c r="AA761" s="127"/>
      <c r="AB761" s="127"/>
      <c r="AC761" s="127"/>
      <c r="AD761" s="127"/>
      <c r="AE761" s="127"/>
      <c r="AF761" s="127"/>
      <c r="AG761" s="127"/>
      <c r="AH761" s="127"/>
      <c r="AI761" s="127"/>
    </row>
    <row r="762" spans="2:35">
      <c r="B762" s="124"/>
      <c r="X762" s="125"/>
      <c r="Y762" s="126"/>
      <c r="Z762" s="126"/>
      <c r="AA762" s="127"/>
      <c r="AB762" s="127"/>
      <c r="AC762" s="127"/>
      <c r="AD762" s="127"/>
      <c r="AE762" s="127"/>
      <c r="AF762" s="127"/>
      <c r="AG762" s="127"/>
      <c r="AH762" s="127"/>
      <c r="AI762" s="127"/>
    </row>
    <row r="763" spans="2:35">
      <c r="B763" s="124"/>
      <c r="X763" s="125"/>
      <c r="Y763" s="126"/>
      <c r="Z763" s="126"/>
      <c r="AA763" s="127"/>
      <c r="AB763" s="127"/>
      <c r="AC763" s="127"/>
      <c r="AD763" s="127"/>
      <c r="AE763" s="127"/>
      <c r="AF763" s="127"/>
      <c r="AG763" s="127"/>
      <c r="AH763" s="127"/>
      <c r="AI763" s="127"/>
    </row>
    <row r="764" spans="2:35">
      <c r="B764" s="124"/>
      <c r="X764" s="125"/>
      <c r="Y764" s="126"/>
      <c r="Z764" s="126"/>
      <c r="AA764" s="127"/>
      <c r="AB764" s="127"/>
      <c r="AC764" s="127"/>
      <c r="AD764" s="127"/>
      <c r="AE764" s="127"/>
      <c r="AF764" s="127"/>
      <c r="AG764" s="127"/>
      <c r="AH764" s="127"/>
      <c r="AI764" s="127"/>
    </row>
    <row r="765" spans="2:35">
      <c r="B765" s="124"/>
      <c r="X765" s="125"/>
      <c r="Y765" s="126"/>
      <c r="Z765" s="126"/>
      <c r="AA765" s="127"/>
      <c r="AB765" s="127"/>
      <c r="AC765" s="127"/>
      <c r="AD765" s="127"/>
      <c r="AE765" s="127"/>
      <c r="AF765" s="127"/>
      <c r="AG765" s="127"/>
      <c r="AH765" s="127"/>
      <c r="AI765" s="127"/>
    </row>
    <row r="766" spans="2:35">
      <c r="B766" s="124"/>
      <c r="X766" s="125"/>
      <c r="Y766" s="126"/>
      <c r="Z766" s="126"/>
      <c r="AA766" s="127"/>
      <c r="AB766" s="127"/>
      <c r="AC766" s="127"/>
      <c r="AD766" s="127"/>
      <c r="AE766" s="127"/>
      <c r="AF766" s="127"/>
      <c r="AG766" s="127"/>
      <c r="AH766" s="127"/>
      <c r="AI766" s="127"/>
    </row>
    <row r="767" spans="2:35">
      <c r="B767" s="124"/>
      <c r="X767" s="125"/>
      <c r="Y767" s="126"/>
      <c r="Z767" s="126"/>
      <c r="AA767" s="127"/>
      <c r="AB767" s="127"/>
      <c r="AC767" s="127"/>
      <c r="AD767" s="127"/>
      <c r="AE767" s="127"/>
      <c r="AF767" s="127"/>
      <c r="AG767" s="127"/>
      <c r="AH767" s="127"/>
      <c r="AI767" s="127"/>
    </row>
    <row r="768" spans="2:35">
      <c r="B768" s="124"/>
      <c r="X768" s="125"/>
      <c r="Y768" s="126"/>
      <c r="Z768" s="126"/>
      <c r="AA768" s="127"/>
      <c r="AB768" s="127"/>
      <c r="AC768" s="127"/>
      <c r="AD768" s="127"/>
      <c r="AE768" s="127"/>
      <c r="AF768" s="127"/>
      <c r="AG768" s="127"/>
      <c r="AH768" s="127"/>
      <c r="AI768" s="127"/>
    </row>
    <row r="769" spans="2:35">
      <c r="B769" s="124"/>
      <c r="X769" s="125"/>
      <c r="Y769" s="126"/>
      <c r="Z769" s="126"/>
      <c r="AA769" s="127"/>
      <c r="AB769" s="127"/>
      <c r="AC769" s="127"/>
      <c r="AD769" s="127"/>
      <c r="AE769" s="127"/>
      <c r="AF769" s="127"/>
      <c r="AG769" s="127"/>
      <c r="AH769" s="127"/>
      <c r="AI769" s="127"/>
    </row>
    <row r="770" spans="2:35">
      <c r="B770" s="124"/>
      <c r="X770" s="125"/>
      <c r="Y770" s="126"/>
      <c r="Z770" s="126"/>
      <c r="AA770" s="127"/>
      <c r="AB770" s="127"/>
      <c r="AC770" s="127"/>
      <c r="AD770" s="127"/>
      <c r="AE770" s="127"/>
      <c r="AF770" s="127"/>
      <c r="AG770" s="127"/>
      <c r="AH770" s="127"/>
      <c r="AI770" s="127"/>
    </row>
    <row r="771" spans="2:35">
      <c r="B771" s="124"/>
      <c r="X771" s="125"/>
      <c r="Y771" s="126"/>
      <c r="Z771" s="126"/>
      <c r="AA771" s="127"/>
      <c r="AB771" s="127"/>
      <c r="AC771" s="127"/>
      <c r="AD771" s="127"/>
      <c r="AE771" s="127"/>
      <c r="AF771" s="127"/>
      <c r="AG771" s="127"/>
      <c r="AH771" s="127"/>
      <c r="AI771" s="127"/>
    </row>
    <row r="772" spans="2:35">
      <c r="B772" s="124"/>
      <c r="X772" s="125"/>
      <c r="Y772" s="126"/>
      <c r="Z772" s="126"/>
      <c r="AA772" s="127"/>
      <c r="AB772" s="127"/>
      <c r="AC772" s="127"/>
      <c r="AD772" s="127"/>
      <c r="AE772" s="127"/>
      <c r="AF772" s="127"/>
      <c r="AG772" s="127"/>
      <c r="AH772" s="127"/>
      <c r="AI772" s="127"/>
    </row>
    <row r="773" spans="2:35">
      <c r="B773" s="124"/>
      <c r="X773" s="125"/>
      <c r="Y773" s="126"/>
      <c r="Z773" s="126"/>
      <c r="AA773" s="127"/>
      <c r="AB773" s="127"/>
      <c r="AC773" s="127"/>
      <c r="AD773" s="127"/>
      <c r="AE773" s="127"/>
      <c r="AF773" s="127"/>
      <c r="AG773" s="127"/>
      <c r="AH773" s="127"/>
      <c r="AI773" s="127"/>
    </row>
    <row r="774" spans="2:35">
      <c r="B774" s="124"/>
      <c r="X774" s="125"/>
      <c r="Y774" s="126"/>
      <c r="Z774" s="126"/>
      <c r="AA774" s="127"/>
      <c r="AB774" s="127"/>
      <c r="AC774" s="127"/>
      <c r="AD774" s="127"/>
      <c r="AE774" s="127"/>
      <c r="AF774" s="127"/>
      <c r="AG774" s="127"/>
      <c r="AH774" s="127"/>
      <c r="AI774" s="127"/>
    </row>
    <row r="775" spans="2:35">
      <c r="B775" s="124"/>
      <c r="X775" s="125"/>
      <c r="Y775" s="126"/>
      <c r="Z775" s="126"/>
      <c r="AA775" s="127"/>
      <c r="AB775" s="127"/>
      <c r="AC775" s="127"/>
      <c r="AD775" s="127"/>
      <c r="AE775" s="127"/>
      <c r="AF775" s="127"/>
      <c r="AG775" s="127"/>
      <c r="AH775" s="127"/>
      <c r="AI775" s="127"/>
    </row>
    <row r="776" spans="2:35">
      <c r="B776" s="124"/>
      <c r="X776" s="125"/>
      <c r="Y776" s="126"/>
      <c r="Z776" s="126"/>
      <c r="AA776" s="127"/>
      <c r="AB776" s="127"/>
      <c r="AC776" s="127"/>
      <c r="AD776" s="127"/>
      <c r="AE776" s="127"/>
      <c r="AF776" s="127"/>
      <c r="AG776" s="127"/>
      <c r="AH776" s="127"/>
      <c r="AI776" s="127"/>
    </row>
    <row r="777" spans="2:35">
      <c r="B777" s="124"/>
      <c r="X777" s="125"/>
      <c r="Y777" s="126"/>
      <c r="Z777" s="126"/>
      <c r="AA777" s="127"/>
      <c r="AB777" s="127"/>
      <c r="AC777" s="127"/>
      <c r="AD777" s="127"/>
      <c r="AE777" s="127"/>
      <c r="AF777" s="127"/>
      <c r="AG777" s="127"/>
      <c r="AH777" s="127"/>
      <c r="AI777" s="127"/>
    </row>
    <row r="778" spans="2:35">
      <c r="B778" s="124"/>
      <c r="X778" s="125"/>
      <c r="Y778" s="126"/>
      <c r="Z778" s="126"/>
      <c r="AA778" s="127"/>
      <c r="AB778" s="127"/>
      <c r="AC778" s="127"/>
      <c r="AD778" s="127"/>
      <c r="AE778" s="127"/>
      <c r="AF778" s="127"/>
      <c r="AG778" s="127"/>
      <c r="AH778" s="127"/>
      <c r="AI778" s="127"/>
    </row>
    <row r="779" spans="2:35">
      <c r="B779" s="124"/>
      <c r="X779" s="125"/>
      <c r="Y779" s="126"/>
      <c r="Z779" s="126"/>
      <c r="AA779" s="127"/>
      <c r="AB779" s="127"/>
      <c r="AC779" s="127"/>
      <c r="AD779" s="127"/>
      <c r="AE779" s="127"/>
      <c r="AF779" s="127"/>
      <c r="AG779" s="127"/>
      <c r="AH779" s="127"/>
      <c r="AI779" s="127"/>
    </row>
    <row r="780" spans="2:35">
      <c r="B780" s="124"/>
      <c r="X780" s="125"/>
      <c r="Y780" s="126"/>
      <c r="Z780" s="126"/>
      <c r="AA780" s="127"/>
      <c r="AB780" s="127"/>
      <c r="AC780" s="127"/>
      <c r="AD780" s="127"/>
      <c r="AE780" s="127"/>
      <c r="AF780" s="127"/>
      <c r="AG780" s="127"/>
      <c r="AH780" s="127"/>
      <c r="AI780" s="127"/>
    </row>
    <row r="781" spans="2:35">
      <c r="B781" s="124"/>
      <c r="X781" s="125"/>
      <c r="Y781" s="126"/>
      <c r="Z781" s="126"/>
      <c r="AA781" s="127"/>
      <c r="AB781" s="127"/>
      <c r="AC781" s="127"/>
      <c r="AD781" s="127"/>
      <c r="AE781" s="127"/>
      <c r="AF781" s="127"/>
      <c r="AG781" s="127"/>
      <c r="AH781" s="127"/>
      <c r="AI781" s="127"/>
    </row>
    <row r="782" spans="2:35">
      <c r="B782" s="124"/>
      <c r="X782" s="125"/>
      <c r="Y782" s="126"/>
      <c r="Z782" s="126"/>
      <c r="AA782" s="127"/>
      <c r="AB782" s="127"/>
      <c r="AC782" s="127"/>
      <c r="AD782" s="127"/>
      <c r="AE782" s="127"/>
      <c r="AF782" s="127"/>
      <c r="AG782" s="127"/>
      <c r="AH782" s="127"/>
      <c r="AI782" s="127"/>
    </row>
    <row r="783" spans="2:35">
      <c r="B783" s="124"/>
      <c r="X783" s="125"/>
      <c r="Y783" s="126"/>
      <c r="Z783" s="126"/>
      <c r="AA783" s="127"/>
      <c r="AB783" s="127"/>
      <c r="AC783" s="127"/>
      <c r="AD783" s="127"/>
      <c r="AE783" s="127"/>
      <c r="AF783" s="127"/>
      <c r="AG783" s="127"/>
      <c r="AH783" s="127"/>
      <c r="AI783" s="127"/>
    </row>
    <row r="784" spans="2:35">
      <c r="B784" s="124"/>
      <c r="X784" s="125"/>
      <c r="Y784" s="126"/>
      <c r="Z784" s="126"/>
      <c r="AA784" s="127"/>
      <c r="AB784" s="127"/>
      <c r="AC784" s="127"/>
      <c r="AD784" s="127"/>
      <c r="AE784" s="127"/>
      <c r="AF784" s="127"/>
      <c r="AG784" s="127"/>
      <c r="AH784" s="127"/>
      <c r="AI784" s="127"/>
    </row>
    <row r="785" spans="2:35">
      <c r="B785" s="124"/>
      <c r="X785" s="125"/>
      <c r="Y785" s="126"/>
      <c r="Z785" s="126"/>
      <c r="AA785" s="127"/>
      <c r="AB785" s="127"/>
      <c r="AC785" s="127"/>
      <c r="AD785" s="127"/>
      <c r="AE785" s="127"/>
      <c r="AF785" s="127"/>
      <c r="AG785" s="127"/>
      <c r="AH785" s="127"/>
      <c r="AI785" s="127"/>
    </row>
    <row r="786" spans="2:35">
      <c r="B786" s="124"/>
      <c r="X786" s="125"/>
      <c r="Y786" s="126"/>
      <c r="Z786" s="126"/>
      <c r="AA786" s="127"/>
      <c r="AB786" s="127"/>
      <c r="AC786" s="127"/>
      <c r="AD786" s="127"/>
      <c r="AE786" s="127"/>
      <c r="AF786" s="127"/>
      <c r="AG786" s="127"/>
      <c r="AH786" s="127"/>
      <c r="AI786" s="127"/>
    </row>
    <row r="787" spans="2:35">
      <c r="B787" s="124"/>
      <c r="X787" s="125"/>
      <c r="Y787" s="126"/>
      <c r="Z787" s="126"/>
      <c r="AA787" s="127"/>
      <c r="AB787" s="127"/>
      <c r="AC787" s="127"/>
      <c r="AD787" s="127"/>
      <c r="AE787" s="127"/>
      <c r="AF787" s="127"/>
      <c r="AG787" s="127"/>
      <c r="AH787" s="127"/>
      <c r="AI787" s="127"/>
    </row>
    <row r="788" spans="2:35">
      <c r="B788" s="124"/>
      <c r="X788" s="125"/>
      <c r="Y788" s="126"/>
      <c r="Z788" s="126"/>
      <c r="AA788" s="127"/>
      <c r="AB788" s="127"/>
      <c r="AC788" s="127"/>
      <c r="AD788" s="127"/>
      <c r="AE788" s="127"/>
      <c r="AF788" s="127"/>
      <c r="AG788" s="127"/>
      <c r="AH788" s="127"/>
      <c r="AI788" s="127"/>
    </row>
    <row r="789" spans="2:35">
      <c r="B789" s="124"/>
      <c r="X789" s="125"/>
      <c r="Y789" s="126"/>
      <c r="Z789" s="126"/>
      <c r="AA789" s="127"/>
      <c r="AB789" s="127"/>
      <c r="AC789" s="127"/>
      <c r="AD789" s="127"/>
      <c r="AE789" s="127"/>
      <c r="AF789" s="127"/>
      <c r="AG789" s="127"/>
      <c r="AH789" s="127"/>
      <c r="AI789" s="127"/>
    </row>
    <row r="790" spans="2:35">
      <c r="B790" s="124"/>
      <c r="X790" s="125"/>
      <c r="Y790" s="126"/>
      <c r="Z790" s="126"/>
      <c r="AA790" s="127"/>
      <c r="AB790" s="127"/>
      <c r="AC790" s="127"/>
      <c r="AD790" s="127"/>
      <c r="AE790" s="127"/>
      <c r="AF790" s="127"/>
      <c r="AG790" s="127"/>
      <c r="AH790" s="127"/>
      <c r="AI790" s="127"/>
    </row>
    <row r="791" spans="2:35">
      <c r="B791" s="124"/>
      <c r="X791" s="125"/>
      <c r="Y791" s="126"/>
      <c r="Z791" s="126"/>
      <c r="AA791" s="127"/>
      <c r="AB791" s="127"/>
      <c r="AC791" s="127"/>
      <c r="AD791" s="127"/>
      <c r="AE791" s="127"/>
      <c r="AF791" s="127"/>
      <c r="AG791" s="127"/>
      <c r="AH791" s="127"/>
      <c r="AI791" s="127"/>
    </row>
    <row r="792" spans="2:35">
      <c r="B792" s="124"/>
      <c r="X792" s="125"/>
      <c r="Y792" s="126"/>
      <c r="Z792" s="126"/>
      <c r="AA792" s="127"/>
      <c r="AB792" s="127"/>
      <c r="AC792" s="127"/>
      <c r="AD792" s="127"/>
      <c r="AE792" s="127"/>
      <c r="AF792" s="127"/>
      <c r="AG792" s="127"/>
      <c r="AH792" s="127"/>
      <c r="AI792" s="127"/>
    </row>
    <row r="793" spans="2:35">
      <c r="B793" s="124"/>
      <c r="X793" s="125"/>
      <c r="Y793" s="126"/>
      <c r="Z793" s="126"/>
      <c r="AA793" s="127"/>
      <c r="AB793" s="127"/>
      <c r="AC793" s="127"/>
      <c r="AD793" s="127"/>
      <c r="AE793" s="127"/>
      <c r="AF793" s="127"/>
      <c r="AG793" s="127"/>
      <c r="AH793" s="127"/>
      <c r="AI793" s="127"/>
    </row>
    <row r="794" spans="2:35">
      <c r="B794" s="124"/>
      <c r="X794" s="125"/>
      <c r="Y794" s="126"/>
      <c r="Z794" s="126"/>
      <c r="AA794" s="127"/>
      <c r="AB794" s="127"/>
      <c r="AC794" s="127"/>
      <c r="AD794" s="127"/>
      <c r="AE794" s="127"/>
      <c r="AF794" s="127"/>
      <c r="AG794" s="127"/>
      <c r="AH794" s="127"/>
      <c r="AI794" s="127"/>
    </row>
    <row r="795" spans="2:35">
      <c r="B795" s="124"/>
      <c r="X795" s="125"/>
      <c r="Y795" s="126"/>
      <c r="Z795" s="126"/>
      <c r="AA795" s="127"/>
      <c r="AB795" s="127"/>
      <c r="AC795" s="127"/>
      <c r="AD795" s="127"/>
      <c r="AE795" s="127"/>
      <c r="AF795" s="127"/>
      <c r="AG795" s="127"/>
      <c r="AH795" s="127"/>
      <c r="AI795" s="127"/>
    </row>
    <row r="796" spans="2:35">
      <c r="B796" s="124"/>
      <c r="X796" s="125"/>
      <c r="Y796" s="126"/>
      <c r="Z796" s="126"/>
      <c r="AA796" s="127"/>
      <c r="AB796" s="127"/>
      <c r="AC796" s="127"/>
      <c r="AD796" s="127"/>
      <c r="AE796" s="127"/>
      <c r="AF796" s="127"/>
      <c r="AG796" s="127"/>
      <c r="AH796" s="127"/>
      <c r="AI796" s="127"/>
    </row>
    <row r="797" spans="2:35">
      <c r="B797" s="124"/>
      <c r="X797" s="125"/>
      <c r="Y797" s="126"/>
      <c r="Z797" s="126"/>
      <c r="AA797" s="127"/>
      <c r="AB797" s="127"/>
      <c r="AC797" s="127"/>
      <c r="AD797" s="127"/>
      <c r="AE797" s="127"/>
      <c r="AF797" s="127"/>
      <c r="AG797" s="127"/>
      <c r="AH797" s="127"/>
      <c r="AI797" s="127"/>
    </row>
    <row r="798" spans="2:35">
      <c r="B798" s="124"/>
      <c r="X798" s="125"/>
      <c r="Y798" s="126"/>
      <c r="Z798" s="126"/>
      <c r="AA798" s="127"/>
      <c r="AB798" s="127"/>
      <c r="AC798" s="127"/>
      <c r="AD798" s="127"/>
      <c r="AE798" s="127"/>
      <c r="AF798" s="127"/>
      <c r="AG798" s="127"/>
      <c r="AH798" s="127"/>
      <c r="AI798" s="127"/>
    </row>
    <row r="799" spans="2:35">
      <c r="B799" s="124"/>
      <c r="X799" s="125"/>
      <c r="Y799" s="126"/>
      <c r="Z799" s="126"/>
      <c r="AA799" s="127"/>
      <c r="AB799" s="127"/>
      <c r="AC799" s="127"/>
      <c r="AD799" s="127"/>
      <c r="AE799" s="127"/>
      <c r="AF799" s="127"/>
      <c r="AG799" s="127"/>
      <c r="AH799" s="127"/>
      <c r="AI799" s="127"/>
    </row>
    <row r="800" spans="2:35">
      <c r="B800" s="124"/>
      <c r="X800" s="125"/>
      <c r="Y800" s="126"/>
      <c r="Z800" s="126"/>
      <c r="AA800" s="127"/>
      <c r="AB800" s="127"/>
      <c r="AC800" s="127"/>
      <c r="AD800" s="127"/>
      <c r="AE800" s="127"/>
      <c r="AF800" s="127"/>
      <c r="AG800" s="127"/>
      <c r="AH800" s="127"/>
      <c r="AI800" s="127"/>
    </row>
    <row r="801" spans="2:35">
      <c r="B801" s="124"/>
      <c r="X801" s="125"/>
      <c r="Y801" s="126"/>
      <c r="Z801" s="126"/>
      <c r="AA801" s="127"/>
      <c r="AB801" s="127"/>
      <c r="AC801" s="127"/>
      <c r="AD801" s="127"/>
      <c r="AE801" s="127"/>
      <c r="AF801" s="127"/>
      <c r="AG801" s="127"/>
      <c r="AH801" s="127"/>
      <c r="AI801" s="127"/>
    </row>
    <row r="802" spans="2:35">
      <c r="B802" s="124"/>
      <c r="X802" s="125"/>
      <c r="Y802" s="126"/>
      <c r="Z802" s="126"/>
      <c r="AA802" s="127"/>
      <c r="AB802" s="127"/>
      <c r="AC802" s="127"/>
      <c r="AD802" s="127"/>
      <c r="AE802" s="127"/>
      <c r="AF802" s="127"/>
      <c r="AG802" s="127"/>
      <c r="AH802" s="127"/>
      <c r="AI802" s="127"/>
    </row>
    <row r="803" spans="2:35">
      <c r="B803" s="124"/>
      <c r="X803" s="125"/>
      <c r="Y803" s="126"/>
      <c r="Z803" s="126"/>
      <c r="AA803" s="127"/>
      <c r="AB803" s="127"/>
      <c r="AC803" s="127"/>
      <c r="AD803" s="127"/>
      <c r="AE803" s="127"/>
      <c r="AF803" s="127"/>
      <c r="AG803" s="127"/>
      <c r="AH803" s="127"/>
      <c r="AI803" s="127"/>
    </row>
    <row r="804" spans="2:35">
      <c r="B804" s="124"/>
      <c r="X804" s="125"/>
      <c r="Y804" s="126"/>
      <c r="Z804" s="126"/>
      <c r="AA804" s="127"/>
      <c r="AB804" s="127"/>
      <c r="AC804" s="127"/>
      <c r="AD804" s="127"/>
      <c r="AE804" s="127"/>
      <c r="AF804" s="127"/>
      <c r="AG804" s="127"/>
      <c r="AH804" s="127"/>
      <c r="AI804" s="127"/>
    </row>
    <row r="805" spans="2:35">
      <c r="B805" s="124"/>
      <c r="X805" s="125"/>
      <c r="Y805" s="126"/>
      <c r="Z805" s="126"/>
      <c r="AA805" s="127"/>
      <c r="AB805" s="127"/>
      <c r="AC805" s="127"/>
      <c r="AD805" s="127"/>
      <c r="AE805" s="127"/>
      <c r="AF805" s="127"/>
      <c r="AG805" s="127"/>
      <c r="AH805" s="127"/>
      <c r="AI805" s="127"/>
    </row>
    <row r="806" spans="2:35">
      <c r="B806" s="124"/>
      <c r="X806" s="125"/>
      <c r="Y806" s="126"/>
      <c r="Z806" s="126"/>
      <c r="AA806" s="127"/>
      <c r="AB806" s="127"/>
      <c r="AC806" s="127"/>
      <c r="AD806" s="127"/>
      <c r="AE806" s="127"/>
      <c r="AF806" s="127"/>
      <c r="AG806" s="127"/>
      <c r="AH806" s="127"/>
      <c r="AI806" s="127"/>
    </row>
    <row r="807" spans="2:35">
      <c r="B807" s="124"/>
      <c r="X807" s="125"/>
      <c r="Y807" s="126"/>
      <c r="Z807" s="126"/>
      <c r="AA807" s="127"/>
      <c r="AB807" s="127"/>
      <c r="AC807" s="127"/>
      <c r="AD807" s="127"/>
      <c r="AE807" s="127"/>
      <c r="AF807" s="127"/>
      <c r="AG807" s="127"/>
      <c r="AH807" s="127"/>
      <c r="AI807" s="127"/>
    </row>
    <row r="808" spans="2:35">
      <c r="B808" s="124"/>
      <c r="X808" s="125"/>
      <c r="Y808" s="126"/>
      <c r="Z808" s="126"/>
      <c r="AA808" s="127"/>
      <c r="AB808" s="127"/>
      <c r="AC808" s="127"/>
      <c r="AD808" s="127"/>
      <c r="AE808" s="127"/>
      <c r="AF808" s="127"/>
      <c r="AG808" s="127"/>
      <c r="AH808" s="127"/>
      <c r="AI808" s="127"/>
    </row>
    <row r="809" spans="2:35">
      <c r="B809" s="124"/>
      <c r="X809" s="125"/>
      <c r="Y809" s="126"/>
      <c r="Z809" s="126"/>
      <c r="AA809" s="127"/>
      <c r="AB809" s="127"/>
      <c r="AC809" s="127"/>
      <c r="AD809" s="127"/>
      <c r="AE809" s="127"/>
      <c r="AF809" s="127"/>
      <c r="AG809" s="127"/>
      <c r="AH809" s="127"/>
      <c r="AI809" s="127"/>
    </row>
    <row r="810" spans="2:35">
      <c r="B810" s="124"/>
      <c r="X810" s="125"/>
      <c r="Y810" s="126"/>
      <c r="Z810" s="126"/>
      <c r="AA810" s="127"/>
      <c r="AB810" s="127"/>
      <c r="AC810" s="127"/>
      <c r="AD810" s="127"/>
      <c r="AE810" s="127"/>
      <c r="AF810" s="127"/>
      <c r="AG810" s="127"/>
      <c r="AH810" s="127"/>
      <c r="AI810" s="127"/>
    </row>
    <row r="811" spans="2:35">
      <c r="B811" s="124"/>
      <c r="X811" s="125"/>
      <c r="Y811" s="126"/>
      <c r="Z811" s="126"/>
      <c r="AA811" s="127"/>
      <c r="AB811" s="127"/>
      <c r="AC811" s="127"/>
      <c r="AD811" s="127"/>
      <c r="AE811" s="127"/>
      <c r="AF811" s="127"/>
      <c r="AG811" s="127"/>
      <c r="AH811" s="127"/>
      <c r="AI811" s="127"/>
    </row>
    <row r="812" spans="2:35">
      <c r="B812" s="124"/>
      <c r="X812" s="125"/>
      <c r="Y812" s="126"/>
      <c r="Z812" s="126"/>
      <c r="AA812" s="127"/>
      <c r="AB812" s="127"/>
      <c r="AC812" s="127"/>
      <c r="AD812" s="127"/>
      <c r="AE812" s="127"/>
      <c r="AF812" s="127"/>
      <c r="AG812" s="127"/>
      <c r="AH812" s="127"/>
      <c r="AI812" s="127"/>
    </row>
    <row r="813" spans="2:35">
      <c r="B813" s="124"/>
      <c r="X813" s="125"/>
      <c r="Y813" s="126"/>
      <c r="Z813" s="126"/>
      <c r="AA813" s="127"/>
      <c r="AB813" s="127"/>
      <c r="AC813" s="127"/>
      <c r="AD813" s="127"/>
      <c r="AE813" s="127"/>
      <c r="AF813" s="127"/>
      <c r="AG813" s="127"/>
      <c r="AH813" s="127"/>
      <c r="AI813" s="127"/>
    </row>
    <row r="814" spans="2:35">
      <c r="B814" s="124"/>
      <c r="X814" s="125"/>
      <c r="Y814" s="126"/>
      <c r="Z814" s="126"/>
      <c r="AA814" s="127"/>
      <c r="AB814" s="127"/>
      <c r="AC814" s="127"/>
      <c r="AD814" s="127"/>
      <c r="AE814" s="127"/>
      <c r="AF814" s="127"/>
      <c r="AG814" s="127"/>
      <c r="AH814" s="127"/>
      <c r="AI814" s="127"/>
    </row>
    <row r="815" spans="2:35">
      <c r="B815" s="124"/>
      <c r="X815" s="125"/>
      <c r="Y815" s="126"/>
      <c r="Z815" s="126"/>
      <c r="AA815" s="127"/>
      <c r="AB815" s="127"/>
      <c r="AC815" s="127"/>
      <c r="AD815" s="127"/>
      <c r="AE815" s="127"/>
      <c r="AF815" s="127"/>
      <c r="AG815" s="127"/>
      <c r="AH815" s="127"/>
      <c r="AI815" s="127"/>
    </row>
    <row r="816" spans="2:35">
      <c r="B816" s="124"/>
      <c r="X816" s="125"/>
      <c r="Y816" s="126"/>
      <c r="Z816" s="126"/>
      <c r="AA816" s="127"/>
      <c r="AB816" s="127"/>
      <c r="AC816" s="127"/>
      <c r="AD816" s="127"/>
      <c r="AE816" s="127"/>
      <c r="AF816" s="127"/>
      <c r="AG816" s="127"/>
      <c r="AH816" s="127"/>
      <c r="AI816" s="127"/>
    </row>
    <row r="817" spans="2:35">
      <c r="B817" s="124"/>
      <c r="X817" s="125"/>
      <c r="Y817" s="126"/>
      <c r="Z817" s="126"/>
      <c r="AA817" s="127"/>
      <c r="AB817" s="127"/>
      <c r="AC817" s="127"/>
      <c r="AD817" s="127"/>
      <c r="AE817" s="127"/>
      <c r="AF817" s="127"/>
      <c r="AG817" s="127"/>
      <c r="AH817" s="127"/>
      <c r="AI817" s="127"/>
    </row>
    <row r="818" spans="2:35">
      <c r="B818" s="124"/>
      <c r="X818" s="125"/>
      <c r="Y818" s="126"/>
      <c r="Z818" s="126"/>
      <c r="AA818" s="127"/>
      <c r="AB818" s="127"/>
      <c r="AC818" s="127"/>
      <c r="AD818" s="127"/>
      <c r="AE818" s="127"/>
      <c r="AF818" s="127"/>
      <c r="AG818" s="127"/>
      <c r="AH818" s="127"/>
      <c r="AI818" s="127"/>
    </row>
    <row r="819" spans="2:35">
      <c r="B819" s="124"/>
      <c r="X819" s="125"/>
      <c r="Y819" s="126"/>
      <c r="Z819" s="126"/>
      <c r="AA819" s="127"/>
      <c r="AB819" s="127"/>
      <c r="AC819" s="127"/>
      <c r="AD819" s="127"/>
      <c r="AE819" s="127"/>
      <c r="AF819" s="127"/>
      <c r="AG819" s="127"/>
      <c r="AH819" s="127"/>
      <c r="AI819" s="127"/>
    </row>
    <row r="820" spans="2:35">
      <c r="B820" s="124"/>
      <c r="X820" s="125"/>
      <c r="Y820" s="126"/>
      <c r="Z820" s="126"/>
      <c r="AA820" s="127"/>
      <c r="AB820" s="127"/>
      <c r="AC820" s="127"/>
      <c r="AD820" s="127"/>
      <c r="AE820" s="127"/>
      <c r="AF820" s="127"/>
      <c r="AG820" s="127"/>
      <c r="AH820" s="127"/>
      <c r="AI820" s="127"/>
    </row>
    <row r="821" spans="2:35">
      <c r="B821" s="124"/>
      <c r="X821" s="125"/>
      <c r="Y821" s="126"/>
      <c r="Z821" s="126"/>
      <c r="AA821" s="127"/>
      <c r="AB821" s="127"/>
      <c r="AC821" s="127"/>
      <c r="AD821" s="127"/>
      <c r="AE821" s="127"/>
      <c r="AF821" s="127"/>
      <c r="AG821" s="127"/>
      <c r="AH821" s="127"/>
      <c r="AI821" s="127"/>
    </row>
    <row r="822" spans="2:35">
      <c r="B822" s="124"/>
      <c r="X822" s="125"/>
      <c r="Y822" s="126"/>
      <c r="Z822" s="126"/>
      <c r="AA822" s="127"/>
      <c r="AB822" s="127"/>
      <c r="AC822" s="127"/>
      <c r="AD822" s="127"/>
      <c r="AE822" s="127"/>
      <c r="AF822" s="127"/>
      <c r="AG822" s="127"/>
      <c r="AH822" s="127"/>
      <c r="AI822" s="127"/>
    </row>
    <row r="823" spans="2:35">
      <c r="B823" s="124"/>
      <c r="X823" s="125"/>
      <c r="Y823" s="126"/>
      <c r="Z823" s="126"/>
      <c r="AA823" s="127"/>
      <c r="AB823" s="127"/>
      <c r="AC823" s="127"/>
      <c r="AD823" s="127"/>
      <c r="AE823" s="127"/>
      <c r="AF823" s="127"/>
      <c r="AG823" s="127"/>
      <c r="AH823" s="127"/>
      <c r="AI823" s="127"/>
    </row>
    <row r="824" spans="2:35">
      <c r="B824" s="124"/>
      <c r="X824" s="125"/>
      <c r="Y824" s="126"/>
      <c r="Z824" s="126"/>
      <c r="AA824" s="127"/>
      <c r="AB824" s="127"/>
      <c r="AC824" s="127"/>
      <c r="AD824" s="127"/>
      <c r="AE824" s="127"/>
      <c r="AF824" s="127"/>
      <c r="AG824" s="127"/>
      <c r="AH824" s="127"/>
      <c r="AI824" s="127"/>
    </row>
    <row r="825" spans="2:35">
      <c r="B825" s="124"/>
      <c r="X825" s="125"/>
      <c r="Y825" s="126"/>
      <c r="Z825" s="126"/>
      <c r="AA825" s="127"/>
      <c r="AB825" s="127"/>
      <c r="AC825" s="127"/>
      <c r="AD825" s="127"/>
      <c r="AE825" s="127"/>
      <c r="AF825" s="127"/>
      <c r="AG825" s="127"/>
      <c r="AH825" s="127"/>
      <c r="AI825" s="127"/>
    </row>
    <row r="826" spans="2:35">
      <c r="B826" s="124"/>
      <c r="X826" s="125"/>
      <c r="Y826" s="126"/>
      <c r="Z826" s="126"/>
      <c r="AA826" s="127"/>
      <c r="AB826" s="127"/>
      <c r="AC826" s="127"/>
      <c r="AD826" s="127"/>
      <c r="AE826" s="127"/>
      <c r="AF826" s="127"/>
      <c r="AG826" s="127"/>
      <c r="AH826" s="127"/>
      <c r="AI826" s="127"/>
    </row>
    <row r="827" spans="2:35">
      <c r="B827" s="124"/>
      <c r="X827" s="125"/>
      <c r="Y827" s="126"/>
      <c r="Z827" s="126"/>
      <c r="AA827" s="127"/>
      <c r="AB827" s="127"/>
      <c r="AC827" s="127"/>
      <c r="AD827" s="127"/>
      <c r="AE827" s="127"/>
      <c r="AF827" s="127"/>
      <c r="AG827" s="127"/>
      <c r="AH827" s="127"/>
      <c r="AI827" s="127"/>
    </row>
    <row r="828" spans="2:35">
      <c r="B828" s="124"/>
      <c r="X828" s="125"/>
      <c r="Y828" s="126"/>
      <c r="Z828" s="126"/>
      <c r="AA828" s="127"/>
      <c r="AB828" s="127"/>
      <c r="AC828" s="127"/>
      <c r="AD828" s="127"/>
      <c r="AE828" s="127"/>
      <c r="AF828" s="127"/>
      <c r="AG828" s="127"/>
      <c r="AH828" s="127"/>
      <c r="AI828" s="127"/>
    </row>
    <row r="829" spans="2:35">
      <c r="B829" s="124"/>
      <c r="X829" s="125"/>
      <c r="Y829" s="126"/>
      <c r="Z829" s="126"/>
      <c r="AA829" s="127"/>
      <c r="AB829" s="127"/>
      <c r="AC829" s="127"/>
      <c r="AD829" s="127"/>
      <c r="AE829" s="127"/>
      <c r="AF829" s="127"/>
      <c r="AG829" s="127"/>
      <c r="AH829" s="127"/>
      <c r="AI829" s="127"/>
    </row>
    <row r="830" spans="2:35">
      <c r="B830" s="124"/>
      <c r="X830" s="125"/>
      <c r="Y830" s="126"/>
      <c r="Z830" s="126"/>
      <c r="AA830" s="127"/>
      <c r="AB830" s="127"/>
      <c r="AC830" s="127"/>
      <c r="AD830" s="127"/>
      <c r="AE830" s="127"/>
      <c r="AF830" s="127"/>
      <c r="AG830" s="127"/>
      <c r="AH830" s="127"/>
      <c r="AI830" s="127"/>
    </row>
    <row r="831" spans="2:35">
      <c r="B831" s="124"/>
      <c r="X831" s="125"/>
      <c r="Y831" s="126"/>
      <c r="Z831" s="126"/>
      <c r="AA831" s="127"/>
      <c r="AB831" s="127"/>
      <c r="AC831" s="127"/>
      <c r="AD831" s="127"/>
      <c r="AE831" s="127"/>
      <c r="AF831" s="127"/>
      <c r="AG831" s="127"/>
      <c r="AH831" s="127"/>
      <c r="AI831" s="127"/>
    </row>
    <row r="832" spans="2:35">
      <c r="B832" s="124"/>
      <c r="X832" s="125"/>
      <c r="Y832" s="126"/>
      <c r="Z832" s="126"/>
      <c r="AA832" s="127"/>
      <c r="AB832" s="127"/>
      <c r="AC832" s="127"/>
      <c r="AD832" s="127"/>
      <c r="AE832" s="127"/>
      <c r="AF832" s="127"/>
      <c r="AG832" s="127"/>
      <c r="AH832" s="127"/>
      <c r="AI832" s="127"/>
    </row>
    <row r="833" spans="2:35">
      <c r="B833" s="124"/>
      <c r="X833" s="125"/>
      <c r="Y833" s="126"/>
      <c r="Z833" s="126"/>
      <c r="AA833" s="127"/>
      <c r="AB833" s="127"/>
      <c r="AC833" s="127"/>
      <c r="AD833" s="127"/>
      <c r="AE833" s="127"/>
      <c r="AF833" s="127"/>
      <c r="AG833" s="127"/>
      <c r="AH833" s="127"/>
      <c r="AI833" s="127"/>
    </row>
    <row r="834" spans="2:35">
      <c r="B834" s="124"/>
      <c r="X834" s="125"/>
      <c r="Y834" s="126"/>
      <c r="Z834" s="126"/>
      <c r="AA834" s="127"/>
      <c r="AB834" s="127"/>
      <c r="AC834" s="127"/>
      <c r="AD834" s="127"/>
      <c r="AE834" s="127"/>
      <c r="AF834" s="127"/>
      <c r="AG834" s="127"/>
      <c r="AH834" s="127"/>
      <c r="AI834" s="127"/>
    </row>
    <row r="835" spans="2:35">
      <c r="B835" s="124"/>
      <c r="X835" s="125"/>
      <c r="Y835" s="126"/>
      <c r="Z835" s="126"/>
      <c r="AA835" s="127"/>
      <c r="AB835" s="127"/>
      <c r="AC835" s="127"/>
      <c r="AD835" s="127"/>
      <c r="AE835" s="127"/>
      <c r="AF835" s="127"/>
      <c r="AG835" s="127"/>
      <c r="AH835" s="127"/>
      <c r="AI835" s="127"/>
    </row>
    <row r="836" spans="2:35">
      <c r="B836" s="124"/>
      <c r="X836" s="125"/>
      <c r="Y836" s="126"/>
      <c r="Z836" s="126"/>
      <c r="AA836" s="127"/>
      <c r="AB836" s="127"/>
      <c r="AC836" s="127"/>
      <c r="AD836" s="127"/>
      <c r="AE836" s="127"/>
      <c r="AF836" s="127"/>
      <c r="AG836" s="127"/>
      <c r="AH836" s="127"/>
      <c r="AI836" s="127"/>
    </row>
    <row r="837" spans="2:35">
      <c r="B837" s="124"/>
      <c r="X837" s="125"/>
      <c r="Y837" s="126"/>
      <c r="Z837" s="126"/>
      <c r="AA837" s="127"/>
      <c r="AB837" s="127"/>
      <c r="AC837" s="127"/>
      <c r="AD837" s="127"/>
      <c r="AE837" s="127"/>
      <c r="AF837" s="127"/>
      <c r="AG837" s="127"/>
      <c r="AH837" s="127"/>
      <c r="AI837" s="127"/>
    </row>
    <row r="838" spans="2:35">
      <c r="B838" s="124"/>
      <c r="X838" s="125"/>
      <c r="Y838" s="126"/>
      <c r="Z838" s="126"/>
      <c r="AA838" s="127"/>
      <c r="AB838" s="127"/>
      <c r="AC838" s="127"/>
      <c r="AD838" s="127"/>
      <c r="AE838" s="127"/>
      <c r="AF838" s="127"/>
      <c r="AG838" s="127"/>
      <c r="AH838" s="127"/>
      <c r="AI838" s="127"/>
    </row>
    <row r="839" spans="2:35">
      <c r="B839" s="124"/>
      <c r="X839" s="125"/>
      <c r="Y839" s="126"/>
      <c r="Z839" s="126"/>
      <c r="AA839" s="127"/>
      <c r="AB839" s="127"/>
      <c r="AC839" s="127"/>
      <c r="AD839" s="127"/>
      <c r="AE839" s="127"/>
      <c r="AF839" s="127"/>
      <c r="AG839" s="127"/>
      <c r="AH839" s="127"/>
      <c r="AI839" s="127"/>
    </row>
    <row r="840" spans="2:35">
      <c r="B840" s="124"/>
      <c r="X840" s="125"/>
      <c r="Y840" s="126"/>
      <c r="Z840" s="126"/>
      <c r="AA840" s="127"/>
      <c r="AB840" s="127"/>
      <c r="AC840" s="127"/>
      <c r="AD840" s="127"/>
      <c r="AE840" s="127"/>
      <c r="AF840" s="127"/>
      <c r="AG840" s="127"/>
      <c r="AH840" s="127"/>
      <c r="AI840" s="127"/>
    </row>
    <row r="841" spans="2:35">
      <c r="B841" s="124"/>
      <c r="X841" s="125"/>
      <c r="Y841" s="126"/>
      <c r="Z841" s="126"/>
      <c r="AA841" s="127"/>
      <c r="AB841" s="127"/>
      <c r="AC841" s="127"/>
      <c r="AD841" s="127"/>
      <c r="AE841" s="127"/>
      <c r="AF841" s="127"/>
      <c r="AG841" s="127"/>
      <c r="AH841" s="127"/>
      <c r="AI841" s="127"/>
    </row>
    <row r="842" spans="2:35">
      <c r="B842" s="124"/>
      <c r="X842" s="125"/>
      <c r="Y842" s="126"/>
      <c r="Z842" s="126"/>
      <c r="AA842" s="127"/>
      <c r="AB842" s="127"/>
      <c r="AC842" s="127"/>
      <c r="AD842" s="127"/>
      <c r="AE842" s="127"/>
      <c r="AF842" s="127"/>
      <c r="AG842" s="127"/>
      <c r="AH842" s="127"/>
      <c r="AI842" s="127"/>
    </row>
    <row r="843" spans="2:35">
      <c r="B843" s="124"/>
      <c r="X843" s="125"/>
      <c r="Y843" s="126"/>
      <c r="Z843" s="126"/>
      <c r="AA843" s="127"/>
      <c r="AB843" s="127"/>
      <c r="AC843" s="127"/>
      <c r="AD843" s="127"/>
      <c r="AE843" s="127"/>
      <c r="AF843" s="127"/>
      <c r="AG843" s="127"/>
      <c r="AH843" s="127"/>
      <c r="AI843" s="127"/>
    </row>
    <row r="844" spans="2:35">
      <c r="B844" s="124"/>
      <c r="X844" s="125"/>
      <c r="Y844" s="126"/>
      <c r="Z844" s="126"/>
      <c r="AA844" s="127"/>
      <c r="AB844" s="127"/>
      <c r="AC844" s="127"/>
      <c r="AD844" s="127"/>
      <c r="AE844" s="127"/>
      <c r="AF844" s="127"/>
      <c r="AG844" s="127"/>
      <c r="AH844" s="127"/>
      <c r="AI844" s="127"/>
    </row>
    <row r="845" spans="2:35">
      <c r="B845" s="124"/>
      <c r="X845" s="125"/>
      <c r="Y845" s="126"/>
      <c r="Z845" s="126"/>
      <c r="AA845" s="127"/>
      <c r="AB845" s="127"/>
      <c r="AC845" s="127"/>
      <c r="AD845" s="127"/>
      <c r="AE845" s="127"/>
      <c r="AF845" s="127"/>
      <c r="AG845" s="127"/>
      <c r="AH845" s="127"/>
      <c r="AI845" s="127"/>
    </row>
    <row r="846" spans="2:35">
      <c r="B846" s="124"/>
      <c r="X846" s="125"/>
      <c r="Y846" s="126"/>
      <c r="Z846" s="126"/>
      <c r="AA846" s="127"/>
      <c r="AB846" s="127"/>
      <c r="AC846" s="127"/>
      <c r="AD846" s="127"/>
      <c r="AE846" s="127"/>
      <c r="AF846" s="127"/>
      <c r="AG846" s="127"/>
      <c r="AH846" s="127"/>
      <c r="AI846" s="127"/>
    </row>
    <row r="847" spans="2:35">
      <c r="B847" s="124"/>
      <c r="X847" s="125"/>
      <c r="Y847" s="126"/>
      <c r="Z847" s="126"/>
      <c r="AA847" s="127"/>
      <c r="AB847" s="127"/>
      <c r="AC847" s="127"/>
      <c r="AD847" s="127"/>
      <c r="AE847" s="127"/>
      <c r="AF847" s="127"/>
      <c r="AG847" s="127"/>
      <c r="AH847" s="127"/>
      <c r="AI847" s="127"/>
    </row>
    <row r="848" spans="2:35">
      <c r="B848" s="124"/>
      <c r="X848" s="125"/>
      <c r="Y848" s="126"/>
      <c r="Z848" s="126"/>
      <c r="AA848" s="127"/>
      <c r="AB848" s="127"/>
      <c r="AC848" s="127"/>
      <c r="AD848" s="127"/>
      <c r="AE848" s="127"/>
      <c r="AF848" s="127"/>
      <c r="AG848" s="127"/>
      <c r="AH848" s="127"/>
      <c r="AI848" s="127"/>
    </row>
    <row r="849" spans="2:35">
      <c r="B849" s="124"/>
      <c r="X849" s="125"/>
      <c r="Y849" s="126"/>
      <c r="Z849" s="126"/>
      <c r="AA849" s="127"/>
      <c r="AB849" s="127"/>
      <c r="AC849" s="127"/>
      <c r="AD849" s="127"/>
      <c r="AE849" s="127"/>
      <c r="AF849" s="127"/>
      <c r="AG849" s="127"/>
      <c r="AH849" s="127"/>
      <c r="AI849" s="127"/>
    </row>
    <row r="850" spans="2:35">
      <c r="B850" s="124"/>
      <c r="X850" s="125"/>
      <c r="Y850" s="126"/>
      <c r="Z850" s="126"/>
      <c r="AA850" s="127"/>
      <c r="AB850" s="127"/>
      <c r="AC850" s="127"/>
      <c r="AD850" s="127"/>
      <c r="AE850" s="127"/>
      <c r="AF850" s="127"/>
      <c r="AG850" s="127"/>
      <c r="AH850" s="127"/>
      <c r="AI850" s="127"/>
    </row>
    <row r="851" spans="2:35">
      <c r="B851" s="124"/>
      <c r="X851" s="125"/>
      <c r="Y851" s="126"/>
      <c r="Z851" s="126"/>
      <c r="AA851" s="127"/>
      <c r="AB851" s="127"/>
      <c r="AC851" s="127"/>
      <c r="AD851" s="127"/>
      <c r="AE851" s="127"/>
      <c r="AF851" s="127"/>
      <c r="AG851" s="127"/>
      <c r="AH851" s="127"/>
      <c r="AI851" s="127"/>
    </row>
    <row r="852" spans="2:35">
      <c r="B852" s="124"/>
      <c r="X852" s="125"/>
      <c r="Y852" s="126"/>
      <c r="Z852" s="126"/>
      <c r="AA852" s="127"/>
      <c r="AB852" s="127"/>
      <c r="AC852" s="127"/>
      <c r="AD852" s="127"/>
      <c r="AE852" s="127"/>
      <c r="AF852" s="127"/>
      <c r="AG852" s="127"/>
      <c r="AH852" s="127"/>
      <c r="AI852" s="127"/>
    </row>
    <row r="853" spans="2:35">
      <c r="B853" s="124"/>
      <c r="X853" s="125"/>
      <c r="Y853" s="126"/>
      <c r="Z853" s="126"/>
      <c r="AA853" s="127"/>
      <c r="AB853" s="127"/>
      <c r="AC853" s="127"/>
      <c r="AD853" s="127"/>
      <c r="AE853" s="127"/>
      <c r="AF853" s="127"/>
      <c r="AG853" s="127"/>
      <c r="AH853" s="127"/>
      <c r="AI853" s="127"/>
    </row>
    <row r="854" spans="2:35">
      <c r="B854" s="124"/>
      <c r="X854" s="125"/>
      <c r="Y854" s="126"/>
      <c r="Z854" s="126"/>
      <c r="AA854" s="127"/>
      <c r="AB854" s="127"/>
      <c r="AC854" s="127"/>
      <c r="AD854" s="127"/>
      <c r="AE854" s="127"/>
      <c r="AF854" s="127"/>
      <c r="AG854" s="127"/>
      <c r="AH854" s="127"/>
      <c r="AI854" s="127"/>
    </row>
    <row r="855" spans="2:35">
      <c r="B855" s="124"/>
      <c r="X855" s="125"/>
      <c r="Y855" s="126"/>
      <c r="Z855" s="126"/>
      <c r="AA855" s="127"/>
      <c r="AB855" s="127"/>
      <c r="AC855" s="127"/>
      <c r="AD855" s="127"/>
      <c r="AE855" s="127"/>
      <c r="AF855" s="127"/>
      <c r="AG855" s="127"/>
      <c r="AH855" s="127"/>
      <c r="AI855" s="127"/>
    </row>
    <row r="856" spans="2:35">
      <c r="B856" s="124"/>
      <c r="X856" s="125"/>
      <c r="Y856" s="126"/>
      <c r="Z856" s="126"/>
      <c r="AA856" s="127"/>
      <c r="AB856" s="127"/>
      <c r="AC856" s="127"/>
      <c r="AD856" s="127"/>
      <c r="AE856" s="127"/>
      <c r="AF856" s="127"/>
      <c r="AG856" s="127"/>
      <c r="AH856" s="127"/>
      <c r="AI856" s="127"/>
    </row>
    <row r="857" spans="2:35">
      <c r="B857" s="124"/>
      <c r="X857" s="125"/>
      <c r="Y857" s="126"/>
      <c r="Z857" s="126"/>
      <c r="AA857" s="127"/>
      <c r="AB857" s="127"/>
      <c r="AC857" s="127"/>
      <c r="AD857" s="127"/>
      <c r="AE857" s="127"/>
      <c r="AF857" s="127"/>
      <c r="AG857" s="127"/>
      <c r="AH857" s="127"/>
      <c r="AI857" s="127"/>
    </row>
    <row r="858" spans="2:35">
      <c r="B858" s="124"/>
      <c r="X858" s="125"/>
      <c r="Y858" s="126"/>
      <c r="Z858" s="126"/>
      <c r="AA858" s="127"/>
      <c r="AB858" s="127"/>
      <c r="AC858" s="127"/>
      <c r="AD858" s="127"/>
      <c r="AE858" s="127"/>
      <c r="AF858" s="127"/>
      <c r="AG858" s="127"/>
      <c r="AH858" s="127"/>
      <c r="AI858" s="127"/>
    </row>
    <row r="859" spans="2:35">
      <c r="B859" s="124"/>
      <c r="X859" s="125"/>
      <c r="Y859" s="126"/>
      <c r="Z859" s="126"/>
      <c r="AA859" s="127"/>
      <c r="AB859" s="127"/>
      <c r="AC859" s="127"/>
      <c r="AD859" s="127"/>
      <c r="AE859" s="127"/>
      <c r="AF859" s="127"/>
      <c r="AG859" s="127"/>
      <c r="AH859" s="127"/>
      <c r="AI859" s="127"/>
    </row>
    <row r="860" spans="2:35">
      <c r="B860" s="124"/>
      <c r="X860" s="125"/>
      <c r="Y860" s="126"/>
      <c r="Z860" s="126"/>
      <c r="AA860" s="127"/>
      <c r="AB860" s="127"/>
      <c r="AC860" s="127"/>
      <c r="AD860" s="127"/>
      <c r="AE860" s="127"/>
      <c r="AF860" s="127"/>
      <c r="AG860" s="127"/>
      <c r="AH860" s="127"/>
      <c r="AI860" s="127"/>
    </row>
    <row r="861" spans="2:35">
      <c r="B861" s="124"/>
      <c r="X861" s="125"/>
      <c r="Y861" s="126"/>
      <c r="Z861" s="126"/>
      <c r="AA861" s="127"/>
      <c r="AB861" s="127"/>
      <c r="AC861" s="127"/>
      <c r="AD861" s="127"/>
      <c r="AE861" s="127"/>
      <c r="AF861" s="127"/>
      <c r="AG861" s="127"/>
      <c r="AH861" s="127"/>
      <c r="AI861" s="127"/>
    </row>
    <row r="862" spans="2:35">
      <c r="B862" s="124"/>
      <c r="X862" s="125"/>
      <c r="Y862" s="126"/>
      <c r="Z862" s="126"/>
      <c r="AA862" s="127"/>
      <c r="AB862" s="127"/>
      <c r="AC862" s="127"/>
      <c r="AD862" s="127"/>
      <c r="AE862" s="127"/>
      <c r="AF862" s="127"/>
      <c r="AG862" s="127"/>
      <c r="AH862" s="127"/>
      <c r="AI862" s="127"/>
    </row>
    <row r="863" spans="2:35">
      <c r="B863" s="124"/>
      <c r="X863" s="125"/>
      <c r="Y863" s="126"/>
      <c r="Z863" s="126"/>
      <c r="AA863" s="127"/>
      <c r="AB863" s="127"/>
      <c r="AC863" s="127"/>
      <c r="AD863" s="127"/>
      <c r="AE863" s="127"/>
      <c r="AF863" s="127"/>
      <c r="AG863" s="127"/>
      <c r="AH863" s="127"/>
      <c r="AI863" s="127"/>
    </row>
    <row r="864" spans="2:35">
      <c r="B864" s="124"/>
      <c r="X864" s="125"/>
      <c r="Y864" s="126"/>
      <c r="Z864" s="126"/>
      <c r="AA864" s="127"/>
      <c r="AB864" s="127"/>
      <c r="AC864" s="127"/>
      <c r="AD864" s="127"/>
      <c r="AE864" s="127"/>
      <c r="AF864" s="127"/>
      <c r="AG864" s="127"/>
      <c r="AH864" s="127"/>
      <c r="AI864" s="127"/>
    </row>
    <row r="865" spans="2:35">
      <c r="B865" s="124"/>
      <c r="X865" s="125"/>
      <c r="Y865" s="126"/>
      <c r="Z865" s="126"/>
      <c r="AA865" s="127"/>
      <c r="AB865" s="127"/>
      <c r="AC865" s="127"/>
      <c r="AD865" s="127"/>
      <c r="AE865" s="127"/>
      <c r="AF865" s="127"/>
      <c r="AG865" s="127"/>
      <c r="AH865" s="127"/>
      <c r="AI865" s="127"/>
    </row>
    <row r="866" spans="2:35">
      <c r="B866" s="124"/>
      <c r="X866" s="125"/>
      <c r="Y866" s="126"/>
      <c r="Z866" s="126"/>
      <c r="AA866" s="127"/>
      <c r="AB866" s="127"/>
      <c r="AC866" s="127"/>
      <c r="AD866" s="127"/>
      <c r="AE866" s="127"/>
      <c r="AF866" s="127"/>
      <c r="AG866" s="127"/>
      <c r="AH866" s="127"/>
      <c r="AI866" s="127"/>
    </row>
    <row r="867" spans="2:35">
      <c r="B867" s="124"/>
      <c r="X867" s="125"/>
      <c r="Y867" s="126"/>
      <c r="Z867" s="126"/>
      <c r="AA867" s="127"/>
      <c r="AB867" s="127"/>
      <c r="AC867" s="127"/>
      <c r="AD867" s="127"/>
      <c r="AE867" s="127"/>
      <c r="AF867" s="127"/>
      <c r="AG867" s="127"/>
      <c r="AH867" s="127"/>
      <c r="AI867" s="127"/>
    </row>
    <row r="868" spans="2:35">
      <c r="B868" s="124"/>
      <c r="X868" s="125"/>
      <c r="Y868" s="126"/>
      <c r="Z868" s="126"/>
      <c r="AA868" s="127"/>
      <c r="AB868" s="127"/>
      <c r="AC868" s="127"/>
      <c r="AD868" s="127"/>
      <c r="AE868" s="127"/>
      <c r="AF868" s="127"/>
      <c r="AG868" s="127"/>
      <c r="AH868" s="127"/>
      <c r="AI868" s="127"/>
    </row>
    <row r="869" spans="2:35">
      <c r="B869" s="124"/>
      <c r="X869" s="125"/>
      <c r="Y869" s="126"/>
      <c r="Z869" s="126"/>
      <c r="AA869" s="127"/>
      <c r="AB869" s="127"/>
      <c r="AC869" s="127"/>
      <c r="AD869" s="127"/>
      <c r="AE869" s="127"/>
      <c r="AF869" s="127"/>
      <c r="AG869" s="127"/>
      <c r="AH869" s="127"/>
      <c r="AI869" s="127"/>
    </row>
    <row r="870" spans="2:35">
      <c r="B870" s="124"/>
      <c r="X870" s="125"/>
      <c r="Y870" s="126"/>
      <c r="Z870" s="126"/>
      <c r="AA870" s="127"/>
      <c r="AB870" s="127"/>
      <c r="AC870" s="127"/>
      <c r="AD870" s="127"/>
      <c r="AE870" s="127"/>
      <c r="AF870" s="127"/>
      <c r="AG870" s="127"/>
      <c r="AH870" s="127"/>
      <c r="AI870" s="127"/>
    </row>
    <row r="871" spans="2:35">
      <c r="B871" s="124"/>
      <c r="X871" s="125"/>
      <c r="Y871" s="126"/>
      <c r="Z871" s="126"/>
      <c r="AA871" s="127"/>
      <c r="AB871" s="127"/>
      <c r="AC871" s="127"/>
      <c r="AD871" s="127"/>
      <c r="AE871" s="127"/>
      <c r="AF871" s="127"/>
      <c r="AG871" s="127"/>
      <c r="AH871" s="127"/>
      <c r="AI871" s="127"/>
    </row>
    <row r="872" spans="2:35">
      <c r="B872" s="124"/>
      <c r="X872" s="125"/>
      <c r="Y872" s="126"/>
      <c r="Z872" s="126"/>
      <c r="AA872" s="127"/>
      <c r="AB872" s="127"/>
      <c r="AC872" s="127"/>
      <c r="AD872" s="127"/>
      <c r="AE872" s="127"/>
      <c r="AF872" s="127"/>
      <c r="AG872" s="127"/>
      <c r="AH872" s="127"/>
      <c r="AI872" s="127"/>
    </row>
    <row r="873" spans="2:35">
      <c r="B873" s="124"/>
      <c r="X873" s="125"/>
      <c r="Y873" s="126"/>
      <c r="Z873" s="126"/>
      <c r="AA873" s="127"/>
      <c r="AB873" s="127"/>
      <c r="AC873" s="127"/>
      <c r="AD873" s="127"/>
      <c r="AE873" s="127"/>
      <c r="AF873" s="127"/>
      <c r="AG873" s="127"/>
      <c r="AH873" s="127"/>
      <c r="AI873" s="127"/>
    </row>
    <row r="874" spans="2:35">
      <c r="B874" s="124"/>
      <c r="X874" s="125"/>
      <c r="Y874" s="126"/>
      <c r="Z874" s="126"/>
      <c r="AA874" s="127"/>
      <c r="AB874" s="127"/>
      <c r="AC874" s="127"/>
      <c r="AD874" s="127"/>
      <c r="AE874" s="127"/>
      <c r="AF874" s="127"/>
      <c r="AG874" s="127"/>
      <c r="AH874" s="127"/>
      <c r="AI874" s="127"/>
    </row>
    <row r="875" spans="2:35">
      <c r="B875" s="124"/>
      <c r="X875" s="125"/>
      <c r="Y875" s="126"/>
      <c r="Z875" s="126"/>
      <c r="AA875" s="127"/>
      <c r="AB875" s="127"/>
      <c r="AC875" s="127"/>
      <c r="AD875" s="127"/>
      <c r="AE875" s="127"/>
      <c r="AF875" s="127"/>
      <c r="AG875" s="127"/>
      <c r="AH875" s="127"/>
      <c r="AI875" s="127"/>
    </row>
    <row r="876" spans="2:35">
      <c r="B876" s="124"/>
      <c r="X876" s="125"/>
      <c r="Y876" s="126"/>
      <c r="Z876" s="126"/>
      <c r="AA876" s="127"/>
      <c r="AB876" s="127"/>
      <c r="AC876" s="127"/>
      <c r="AD876" s="127"/>
      <c r="AE876" s="127"/>
      <c r="AF876" s="127"/>
      <c r="AG876" s="127"/>
      <c r="AH876" s="127"/>
      <c r="AI876" s="127"/>
    </row>
    <row r="877" spans="2:35">
      <c r="B877" s="124"/>
      <c r="X877" s="125"/>
      <c r="Y877" s="126"/>
      <c r="Z877" s="126"/>
      <c r="AA877" s="127"/>
      <c r="AB877" s="127"/>
      <c r="AC877" s="127"/>
      <c r="AD877" s="127"/>
      <c r="AE877" s="127"/>
      <c r="AF877" s="127"/>
      <c r="AG877" s="127"/>
      <c r="AH877" s="127"/>
      <c r="AI877" s="127"/>
    </row>
    <row r="878" spans="2:35">
      <c r="B878" s="124"/>
      <c r="X878" s="125"/>
      <c r="Y878" s="126"/>
      <c r="Z878" s="126"/>
      <c r="AA878" s="127"/>
      <c r="AB878" s="127"/>
      <c r="AC878" s="127"/>
      <c r="AD878" s="127"/>
      <c r="AE878" s="127"/>
      <c r="AF878" s="127"/>
      <c r="AG878" s="127"/>
      <c r="AH878" s="127"/>
      <c r="AI878" s="127"/>
    </row>
    <row r="879" spans="2:35">
      <c r="B879" s="124"/>
      <c r="X879" s="125"/>
      <c r="Y879" s="126"/>
      <c r="Z879" s="126"/>
      <c r="AA879" s="127"/>
      <c r="AB879" s="127"/>
      <c r="AC879" s="127"/>
      <c r="AD879" s="127"/>
      <c r="AE879" s="127"/>
      <c r="AF879" s="127"/>
      <c r="AG879" s="127"/>
      <c r="AH879" s="127"/>
      <c r="AI879" s="127"/>
    </row>
    <row r="880" spans="2:35">
      <c r="B880" s="124"/>
      <c r="X880" s="125"/>
      <c r="Y880" s="126"/>
      <c r="Z880" s="126"/>
      <c r="AA880" s="127"/>
      <c r="AB880" s="127"/>
      <c r="AC880" s="127"/>
      <c r="AD880" s="127"/>
      <c r="AE880" s="127"/>
      <c r="AF880" s="127"/>
      <c r="AG880" s="127"/>
      <c r="AH880" s="127"/>
      <c r="AI880" s="127"/>
    </row>
    <row r="881" spans="2:35">
      <c r="B881" s="124"/>
      <c r="X881" s="125"/>
      <c r="Y881" s="126"/>
      <c r="Z881" s="126"/>
      <c r="AA881" s="127"/>
      <c r="AB881" s="127"/>
      <c r="AC881" s="127"/>
      <c r="AD881" s="127"/>
      <c r="AE881" s="127"/>
      <c r="AF881" s="127"/>
      <c r="AG881" s="127"/>
      <c r="AH881" s="127"/>
      <c r="AI881" s="127"/>
    </row>
    <row r="882" spans="2:35">
      <c r="B882" s="124"/>
      <c r="X882" s="125"/>
      <c r="Y882" s="126"/>
      <c r="Z882" s="126"/>
      <c r="AA882" s="127"/>
      <c r="AB882" s="127"/>
      <c r="AC882" s="127"/>
      <c r="AD882" s="127"/>
      <c r="AE882" s="127"/>
      <c r="AF882" s="127"/>
      <c r="AG882" s="127"/>
      <c r="AH882" s="127"/>
      <c r="AI882" s="127"/>
    </row>
    <row r="883" spans="2:35">
      <c r="B883" s="124"/>
      <c r="X883" s="125"/>
      <c r="Y883" s="126"/>
      <c r="Z883" s="126"/>
      <c r="AA883" s="127"/>
      <c r="AB883" s="127"/>
      <c r="AC883" s="127"/>
      <c r="AD883" s="127"/>
      <c r="AE883" s="127"/>
      <c r="AF883" s="127"/>
      <c r="AG883" s="127"/>
      <c r="AH883" s="127"/>
      <c r="AI883" s="127"/>
    </row>
    <row r="884" spans="2:35">
      <c r="B884" s="124"/>
      <c r="X884" s="125"/>
      <c r="Y884" s="126"/>
      <c r="Z884" s="126"/>
      <c r="AA884" s="127"/>
      <c r="AB884" s="127"/>
      <c r="AC884" s="127"/>
      <c r="AD884" s="127"/>
      <c r="AE884" s="127"/>
      <c r="AF884" s="127"/>
      <c r="AG884" s="127"/>
      <c r="AH884" s="127"/>
      <c r="AI884" s="127"/>
    </row>
    <row r="885" spans="2:35">
      <c r="B885" s="124"/>
      <c r="X885" s="125"/>
      <c r="Y885" s="126"/>
      <c r="Z885" s="126"/>
      <c r="AA885" s="127"/>
      <c r="AB885" s="127"/>
      <c r="AC885" s="127"/>
      <c r="AD885" s="127"/>
      <c r="AE885" s="127"/>
      <c r="AF885" s="127"/>
      <c r="AG885" s="127"/>
      <c r="AH885" s="127"/>
      <c r="AI885" s="127"/>
    </row>
    <row r="886" spans="2:35">
      <c r="B886" s="124"/>
      <c r="X886" s="125"/>
      <c r="Y886" s="126"/>
      <c r="Z886" s="126"/>
      <c r="AA886" s="127"/>
      <c r="AB886" s="127"/>
      <c r="AC886" s="127"/>
      <c r="AD886" s="127"/>
      <c r="AE886" s="127"/>
      <c r="AF886" s="127"/>
      <c r="AG886" s="127"/>
      <c r="AH886" s="127"/>
      <c r="AI886" s="127"/>
    </row>
    <row r="887" spans="2:35">
      <c r="B887" s="124"/>
      <c r="X887" s="125"/>
      <c r="Y887" s="126"/>
      <c r="Z887" s="126"/>
      <c r="AA887" s="127"/>
      <c r="AB887" s="127"/>
      <c r="AC887" s="127"/>
      <c r="AD887" s="127"/>
      <c r="AE887" s="127"/>
      <c r="AF887" s="127"/>
      <c r="AG887" s="127"/>
      <c r="AH887" s="127"/>
      <c r="AI887" s="127"/>
    </row>
    <row r="888" spans="2:35">
      <c r="B888" s="124"/>
      <c r="X888" s="125"/>
      <c r="Y888" s="126"/>
      <c r="Z888" s="126"/>
      <c r="AA888" s="127"/>
      <c r="AB888" s="127"/>
      <c r="AC888" s="127"/>
      <c r="AD888" s="127"/>
      <c r="AE888" s="127"/>
      <c r="AF888" s="127"/>
      <c r="AG888" s="127"/>
      <c r="AH888" s="127"/>
      <c r="AI888" s="127"/>
    </row>
    <row r="889" spans="2:35">
      <c r="B889" s="124"/>
      <c r="X889" s="125"/>
      <c r="Y889" s="126"/>
      <c r="Z889" s="126"/>
      <c r="AA889" s="127"/>
      <c r="AB889" s="127"/>
      <c r="AC889" s="127"/>
      <c r="AD889" s="127"/>
      <c r="AE889" s="127"/>
      <c r="AF889" s="127"/>
      <c r="AG889" s="127"/>
      <c r="AH889" s="127"/>
      <c r="AI889" s="127"/>
    </row>
    <row r="890" spans="2:35">
      <c r="B890" s="124"/>
      <c r="X890" s="125"/>
      <c r="Y890" s="126"/>
      <c r="Z890" s="126"/>
      <c r="AA890" s="127"/>
      <c r="AB890" s="127"/>
      <c r="AC890" s="127"/>
      <c r="AD890" s="127"/>
      <c r="AE890" s="127"/>
      <c r="AF890" s="127"/>
      <c r="AG890" s="127"/>
      <c r="AH890" s="127"/>
      <c r="AI890" s="127"/>
    </row>
    <row r="891" spans="2:35">
      <c r="B891" s="124"/>
      <c r="X891" s="125"/>
      <c r="Y891" s="126"/>
      <c r="Z891" s="126"/>
      <c r="AA891" s="127"/>
      <c r="AB891" s="127"/>
      <c r="AC891" s="127"/>
      <c r="AD891" s="127"/>
      <c r="AE891" s="127"/>
      <c r="AF891" s="127"/>
      <c r="AG891" s="127"/>
      <c r="AH891" s="127"/>
      <c r="AI891" s="127"/>
    </row>
    <row r="892" spans="2:35">
      <c r="B892" s="124"/>
      <c r="X892" s="125"/>
      <c r="Y892" s="126"/>
      <c r="Z892" s="126"/>
      <c r="AA892" s="127"/>
      <c r="AB892" s="127"/>
      <c r="AC892" s="127"/>
      <c r="AD892" s="127"/>
      <c r="AE892" s="127"/>
      <c r="AF892" s="127"/>
      <c r="AG892" s="127"/>
      <c r="AH892" s="127"/>
      <c r="AI892" s="127"/>
    </row>
    <row r="893" spans="2:35">
      <c r="B893" s="124"/>
      <c r="X893" s="125"/>
      <c r="Y893" s="126"/>
      <c r="Z893" s="126"/>
      <c r="AA893" s="127"/>
      <c r="AB893" s="127"/>
      <c r="AC893" s="127"/>
      <c r="AD893" s="127"/>
      <c r="AE893" s="127"/>
      <c r="AF893" s="127"/>
      <c r="AG893" s="127"/>
      <c r="AH893" s="127"/>
      <c r="AI893" s="127"/>
    </row>
    <row r="894" spans="2:35">
      <c r="B894" s="124"/>
      <c r="X894" s="125"/>
      <c r="Y894" s="126"/>
      <c r="Z894" s="126"/>
      <c r="AA894" s="127"/>
      <c r="AB894" s="127"/>
      <c r="AC894" s="127"/>
      <c r="AD894" s="127"/>
      <c r="AE894" s="127"/>
      <c r="AF894" s="127"/>
      <c r="AG894" s="127"/>
      <c r="AH894" s="127"/>
      <c r="AI894" s="127"/>
    </row>
    <row r="895" spans="2:35">
      <c r="B895" s="124"/>
      <c r="X895" s="125"/>
      <c r="Y895" s="126"/>
      <c r="Z895" s="126"/>
      <c r="AA895" s="127"/>
      <c r="AB895" s="127"/>
      <c r="AC895" s="127"/>
      <c r="AD895" s="127"/>
      <c r="AE895" s="127"/>
      <c r="AF895" s="127"/>
      <c r="AG895" s="127"/>
      <c r="AH895" s="127"/>
      <c r="AI895" s="127"/>
    </row>
    <row r="896" spans="2:35">
      <c r="B896" s="124"/>
      <c r="X896" s="125"/>
      <c r="Y896" s="126"/>
      <c r="Z896" s="126"/>
      <c r="AA896" s="127"/>
      <c r="AB896" s="127"/>
      <c r="AC896" s="127"/>
      <c r="AD896" s="127"/>
      <c r="AE896" s="127"/>
      <c r="AF896" s="127"/>
      <c r="AG896" s="127"/>
      <c r="AH896" s="127"/>
      <c r="AI896" s="127"/>
    </row>
    <row r="897" spans="2:35">
      <c r="B897" s="124"/>
      <c r="X897" s="125"/>
      <c r="Y897" s="126"/>
      <c r="Z897" s="126"/>
      <c r="AA897" s="127"/>
      <c r="AB897" s="127"/>
      <c r="AC897" s="127"/>
      <c r="AD897" s="127"/>
      <c r="AE897" s="127"/>
      <c r="AF897" s="127"/>
      <c r="AG897" s="127"/>
      <c r="AH897" s="127"/>
      <c r="AI897" s="127"/>
    </row>
    <row r="898" spans="2:35">
      <c r="B898" s="124"/>
      <c r="X898" s="125"/>
      <c r="Y898" s="126"/>
      <c r="Z898" s="126"/>
      <c r="AA898" s="127"/>
      <c r="AB898" s="127"/>
      <c r="AC898" s="127"/>
      <c r="AD898" s="127"/>
      <c r="AE898" s="127"/>
      <c r="AF898" s="127"/>
      <c r="AG898" s="127"/>
      <c r="AH898" s="127"/>
      <c r="AI898" s="127"/>
    </row>
    <row r="899" spans="2:35">
      <c r="B899" s="124"/>
      <c r="X899" s="125"/>
      <c r="Y899" s="126"/>
      <c r="Z899" s="126"/>
      <c r="AA899" s="127"/>
      <c r="AB899" s="127"/>
      <c r="AC899" s="127"/>
      <c r="AD899" s="127"/>
      <c r="AE899" s="127"/>
      <c r="AF899" s="127"/>
      <c r="AG899" s="127"/>
      <c r="AH899" s="127"/>
      <c r="AI899" s="127"/>
    </row>
    <row r="900" spans="2:35">
      <c r="B900" s="124"/>
      <c r="X900" s="125"/>
      <c r="Y900" s="126"/>
      <c r="Z900" s="126"/>
      <c r="AA900" s="127"/>
      <c r="AB900" s="127"/>
      <c r="AC900" s="127"/>
      <c r="AD900" s="127"/>
      <c r="AE900" s="127"/>
      <c r="AF900" s="127"/>
      <c r="AG900" s="127"/>
      <c r="AH900" s="127"/>
      <c r="AI900" s="127"/>
    </row>
    <row r="901" spans="2:35">
      <c r="B901" s="124"/>
      <c r="X901" s="125"/>
      <c r="Y901" s="126"/>
      <c r="Z901" s="126"/>
      <c r="AA901" s="127"/>
      <c r="AB901" s="127"/>
      <c r="AC901" s="127"/>
      <c r="AD901" s="127"/>
      <c r="AE901" s="127"/>
      <c r="AF901" s="127"/>
      <c r="AG901" s="127"/>
      <c r="AH901" s="127"/>
      <c r="AI901" s="127"/>
    </row>
    <row r="902" spans="2:35">
      <c r="B902" s="124"/>
      <c r="X902" s="125"/>
      <c r="Y902" s="126"/>
      <c r="Z902" s="126"/>
      <c r="AA902" s="127"/>
      <c r="AB902" s="127"/>
      <c r="AC902" s="127"/>
      <c r="AD902" s="127"/>
      <c r="AE902" s="127"/>
      <c r="AF902" s="127"/>
      <c r="AG902" s="127"/>
      <c r="AH902" s="127"/>
      <c r="AI902" s="127"/>
    </row>
    <row r="903" spans="2:35">
      <c r="B903" s="124"/>
      <c r="X903" s="125"/>
      <c r="Y903" s="126"/>
      <c r="Z903" s="126"/>
      <c r="AA903" s="127"/>
      <c r="AB903" s="127"/>
      <c r="AC903" s="127"/>
      <c r="AD903" s="127"/>
      <c r="AE903" s="127"/>
      <c r="AF903" s="127"/>
      <c r="AG903" s="127"/>
      <c r="AH903" s="127"/>
      <c r="AI903" s="127"/>
    </row>
    <row r="904" spans="2:35">
      <c r="B904" s="124"/>
      <c r="X904" s="125"/>
      <c r="Y904" s="126"/>
      <c r="Z904" s="126"/>
      <c r="AA904" s="127"/>
      <c r="AB904" s="127"/>
      <c r="AC904" s="127"/>
      <c r="AD904" s="127"/>
      <c r="AE904" s="127"/>
      <c r="AF904" s="127"/>
      <c r="AG904" s="127"/>
      <c r="AH904" s="127"/>
      <c r="AI904" s="127"/>
    </row>
    <row r="905" spans="2:35">
      <c r="B905" s="124"/>
      <c r="X905" s="125"/>
      <c r="Y905" s="126"/>
      <c r="Z905" s="126"/>
      <c r="AA905" s="127"/>
      <c r="AB905" s="127"/>
      <c r="AC905" s="127"/>
      <c r="AD905" s="127"/>
      <c r="AE905" s="127"/>
      <c r="AF905" s="127"/>
      <c r="AG905" s="127"/>
      <c r="AH905" s="127"/>
      <c r="AI905" s="127"/>
    </row>
    <row r="906" spans="2:35">
      <c r="B906" s="124"/>
      <c r="X906" s="125"/>
      <c r="Y906" s="126"/>
      <c r="Z906" s="126"/>
      <c r="AA906" s="127"/>
      <c r="AB906" s="127"/>
      <c r="AC906" s="127"/>
      <c r="AD906" s="127"/>
      <c r="AE906" s="127"/>
      <c r="AF906" s="127"/>
      <c r="AG906" s="127"/>
      <c r="AH906" s="127"/>
      <c r="AI906" s="127"/>
    </row>
    <row r="907" spans="2:35">
      <c r="B907" s="124"/>
      <c r="X907" s="125"/>
      <c r="Y907" s="126"/>
      <c r="Z907" s="126"/>
      <c r="AA907" s="127"/>
      <c r="AB907" s="127"/>
      <c r="AC907" s="127"/>
      <c r="AD907" s="127"/>
      <c r="AE907" s="127"/>
      <c r="AF907" s="127"/>
      <c r="AG907" s="127"/>
      <c r="AH907" s="127"/>
      <c r="AI907" s="127"/>
    </row>
    <row r="908" spans="2:35">
      <c r="B908" s="124"/>
      <c r="X908" s="125"/>
      <c r="Y908" s="126"/>
      <c r="Z908" s="126"/>
      <c r="AA908" s="127"/>
      <c r="AB908" s="127"/>
      <c r="AC908" s="127"/>
      <c r="AD908" s="127"/>
      <c r="AE908" s="127"/>
      <c r="AF908" s="127"/>
      <c r="AG908" s="127"/>
      <c r="AH908" s="127"/>
      <c r="AI908" s="127"/>
    </row>
    <row r="909" spans="2:35">
      <c r="B909" s="124"/>
      <c r="X909" s="125"/>
      <c r="Y909" s="126"/>
      <c r="Z909" s="126"/>
      <c r="AA909" s="127"/>
      <c r="AB909" s="127"/>
      <c r="AC909" s="127"/>
      <c r="AD909" s="127"/>
      <c r="AE909" s="127"/>
      <c r="AF909" s="127"/>
      <c r="AG909" s="127"/>
      <c r="AH909" s="127"/>
      <c r="AI909" s="127"/>
    </row>
    <row r="910" spans="2:35">
      <c r="B910" s="124"/>
      <c r="X910" s="125"/>
      <c r="Y910" s="126"/>
      <c r="Z910" s="126"/>
      <c r="AA910" s="127"/>
      <c r="AB910" s="127"/>
      <c r="AC910" s="127"/>
      <c r="AD910" s="127"/>
      <c r="AE910" s="127"/>
      <c r="AF910" s="127"/>
      <c r="AG910" s="127"/>
      <c r="AH910" s="127"/>
      <c r="AI910" s="127"/>
    </row>
    <row r="911" spans="2:35">
      <c r="B911" s="124"/>
      <c r="X911" s="125"/>
      <c r="Y911" s="126"/>
      <c r="Z911" s="126"/>
      <c r="AA911" s="127"/>
      <c r="AB911" s="127"/>
      <c r="AC911" s="127"/>
      <c r="AD911" s="127"/>
      <c r="AE911" s="127"/>
      <c r="AF911" s="127"/>
      <c r="AG911" s="127"/>
      <c r="AH911" s="127"/>
      <c r="AI911" s="127"/>
    </row>
    <row r="912" spans="2:35">
      <c r="B912" s="124"/>
      <c r="X912" s="125"/>
      <c r="Y912" s="126"/>
      <c r="Z912" s="126"/>
      <c r="AA912" s="127"/>
      <c r="AB912" s="127"/>
      <c r="AC912" s="127"/>
      <c r="AD912" s="127"/>
      <c r="AE912" s="127"/>
      <c r="AF912" s="127"/>
      <c r="AG912" s="127"/>
      <c r="AH912" s="127"/>
      <c r="AI912" s="127"/>
    </row>
    <row r="913" spans="2:35">
      <c r="B913" s="124"/>
      <c r="X913" s="125"/>
      <c r="Y913" s="126"/>
      <c r="Z913" s="126"/>
      <c r="AA913" s="127"/>
      <c r="AB913" s="127"/>
      <c r="AC913" s="127"/>
      <c r="AD913" s="127"/>
      <c r="AE913" s="127"/>
      <c r="AF913" s="127"/>
      <c r="AG913" s="127"/>
      <c r="AH913" s="127"/>
      <c r="AI913" s="127"/>
    </row>
    <row r="914" spans="2:35">
      <c r="B914" s="124"/>
      <c r="X914" s="125"/>
      <c r="Y914" s="126"/>
      <c r="Z914" s="126"/>
      <c r="AA914" s="127"/>
      <c r="AB914" s="127"/>
      <c r="AC914" s="127"/>
      <c r="AD914" s="127"/>
      <c r="AE914" s="127"/>
      <c r="AF914" s="127"/>
      <c r="AG914" s="127"/>
      <c r="AH914" s="127"/>
      <c r="AI914" s="127"/>
    </row>
    <row r="915" spans="2:35">
      <c r="B915" s="124"/>
      <c r="X915" s="125"/>
      <c r="Y915" s="126"/>
      <c r="Z915" s="126"/>
      <c r="AA915" s="127"/>
      <c r="AB915" s="127"/>
      <c r="AC915" s="127"/>
      <c r="AD915" s="127"/>
      <c r="AE915" s="127"/>
      <c r="AF915" s="127"/>
      <c r="AG915" s="127"/>
      <c r="AH915" s="127"/>
      <c r="AI915" s="127"/>
    </row>
    <row r="916" spans="2:35">
      <c r="B916" s="124"/>
      <c r="X916" s="125"/>
      <c r="Y916" s="126"/>
      <c r="Z916" s="126"/>
      <c r="AA916" s="127"/>
      <c r="AB916" s="127"/>
      <c r="AC916" s="127"/>
      <c r="AD916" s="127"/>
      <c r="AE916" s="127"/>
      <c r="AF916" s="127"/>
      <c r="AG916" s="127"/>
      <c r="AH916" s="127"/>
      <c r="AI916" s="127"/>
    </row>
    <row r="917" spans="2:35">
      <c r="B917" s="124"/>
      <c r="X917" s="125"/>
      <c r="Y917" s="126"/>
      <c r="Z917" s="126"/>
      <c r="AA917" s="127"/>
      <c r="AB917" s="127"/>
      <c r="AC917" s="127"/>
      <c r="AD917" s="127"/>
      <c r="AE917" s="127"/>
      <c r="AF917" s="127"/>
      <c r="AG917" s="127"/>
      <c r="AH917" s="127"/>
      <c r="AI917" s="127"/>
    </row>
    <row r="918" spans="2:35">
      <c r="B918" s="124"/>
      <c r="X918" s="125"/>
      <c r="Y918" s="126"/>
      <c r="Z918" s="126"/>
      <c r="AA918" s="127"/>
      <c r="AB918" s="127"/>
      <c r="AC918" s="127"/>
      <c r="AD918" s="127"/>
      <c r="AE918" s="127"/>
      <c r="AF918" s="127"/>
      <c r="AG918" s="127"/>
      <c r="AH918" s="127"/>
      <c r="AI918" s="127"/>
    </row>
    <row r="919" spans="2:35">
      <c r="B919" s="124"/>
      <c r="X919" s="125"/>
      <c r="Y919" s="126"/>
      <c r="Z919" s="126"/>
      <c r="AA919" s="127"/>
      <c r="AB919" s="127"/>
      <c r="AC919" s="127"/>
      <c r="AD919" s="127"/>
      <c r="AE919" s="127"/>
      <c r="AF919" s="127"/>
      <c r="AG919" s="127"/>
      <c r="AH919" s="127"/>
      <c r="AI919" s="127"/>
    </row>
    <row r="920" spans="2:35">
      <c r="B920" s="124"/>
      <c r="X920" s="125"/>
      <c r="Y920" s="126"/>
      <c r="Z920" s="126"/>
      <c r="AA920" s="127"/>
      <c r="AB920" s="127"/>
      <c r="AC920" s="127"/>
      <c r="AD920" s="127"/>
      <c r="AE920" s="127"/>
      <c r="AF920" s="127"/>
      <c r="AG920" s="127"/>
      <c r="AH920" s="127"/>
      <c r="AI920" s="127"/>
    </row>
    <row r="921" spans="2:35">
      <c r="B921" s="124"/>
      <c r="X921" s="125"/>
      <c r="Y921" s="126"/>
      <c r="Z921" s="126"/>
      <c r="AA921" s="127"/>
      <c r="AB921" s="127"/>
      <c r="AC921" s="127"/>
      <c r="AD921" s="127"/>
      <c r="AE921" s="127"/>
      <c r="AF921" s="127"/>
      <c r="AG921" s="127"/>
      <c r="AH921" s="127"/>
      <c r="AI921" s="127"/>
    </row>
    <row r="922" spans="2:35">
      <c r="B922" s="124"/>
      <c r="X922" s="125"/>
      <c r="Y922" s="126"/>
      <c r="Z922" s="126"/>
      <c r="AA922" s="127"/>
      <c r="AB922" s="127"/>
      <c r="AC922" s="127"/>
      <c r="AD922" s="127"/>
      <c r="AE922" s="127"/>
      <c r="AF922" s="127"/>
      <c r="AG922" s="127"/>
      <c r="AH922" s="127"/>
      <c r="AI922" s="127"/>
    </row>
    <row r="923" spans="2:35">
      <c r="B923" s="124"/>
      <c r="X923" s="125"/>
      <c r="Y923" s="126"/>
      <c r="Z923" s="126"/>
      <c r="AA923" s="127"/>
      <c r="AB923" s="127"/>
      <c r="AC923" s="127"/>
      <c r="AD923" s="127"/>
      <c r="AE923" s="127"/>
      <c r="AF923" s="127"/>
      <c r="AG923" s="127"/>
      <c r="AH923" s="127"/>
      <c r="AI923" s="127"/>
    </row>
    <row r="924" spans="2:35">
      <c r="B924" s="124"/>
      <c r="X924" s="125"/>
      <c r="Y924" s="126"/>
      <c r="Z924" s="126"/>
      <c r="AA924" s="127"/>
      <c r="AB924" s="127"/>
      <c r="AC924" s="127"/>
      <c r="AD924" s="127"/>
      <c r="AE924" s="127"/>
      <c r="AF924" s="127"/>
      <c r="AG924" s="127"/>
      <c r="AH924" s="127"/>
      <c r="AI924" s="127"/>
    </row>
    <row r="925" spans="2:35">
      <c r="B925" s="124"/>
      <c r="X925" s="125"/>
      <c r="Y925" s="126"/>
      <c r="Z925" s="126"/>
      <c r="AA925" s="127"/>
      <c r="AB925" s="127"/>
      <c r="AC925" s="127"/>
      <c r="AD925" s="127"/>
      <c r="AE925" s="127"/>
      <c r="AF925" s="127"/>
      <c r="AG925" s="127"/>
      <c r="AH925" s="127"/>
      <c r="AI925" s="127"/>
    </row>
    <row r="926" spans="2:35">
      <c r="B926" s="124"/>
      <c r="X926" s="125"/>
      <c r="Y926" s="126"/>
      <c r="Z926" s="126"/>
      <c r="AA926" s="127"/>
      <c r="AB926" s="127"/>
      <c r="AC926" s="127"/>
      <c r="AD926" s="127"/>
      <c r="AE926" s="127"/>
      <c r="AF926" s="127"/>
      <c r="AG926" s="127"/>
      <c r="AH926" s="127"/>
      <c r="AI926" s="127"/>
    </row>
    <row r="927" spans="2:35">
      <c r="B927" s="124"/>
      <c r="X927" s="125"/>
      <c r="Y927" s="126"/>
      <c r="Z927" s="126"/>
      <c r="AA927" s="127"/>
      <c r="AB927" s="127"/>
      <c r="AC927" s="127"/>
      <c r="AD927" s="127"/>
      <c r="AE927" s="127"/>
      <c r="AF927" s="127"/>
      <c r="AG927" s="127"/>
      <c r="AH927" s="127"/>
      <c r="AI927" s="127"/>
    </row>
    <row r="928" spans="2:35">
      <c r="B928" s="124"/>
      <c r="X928" s="125"/>
      <c r="Y928" s="126"/>
      <c r="Z928" s="126"/>
      <c r="AA928" s="127"/>
      <c r="AB928" s="127"/>
      <c r="AC928" s="127"/>
      <c r="AD928" s="127"/>
      <c r="AE928" s="127"/>
      <c r="AF928" s="127"/>
      <c r="AG928" s="127"/>
      <c r="AH928" s="127"/>
      <c r="AI928" s="127"/>
    </row>
    <row r="929" spans="2:35">
      <c r="B929" s="124"/>
      <c r="X929" s="125"/>
      <c r="Y929" s="126"/>
      <c r="Z929" s="126"/>
      <c r="AA929" s="127"/>
      <c r="AB929" s="127"/>
      <c r="AC929" s="127"/>
      <c r="AD929" s="127"/>
      <c r="AE929" s="127"/>
      <c r="AF929" s="127"/>
      <c r="AG929" s="127"/>
      <c r="AH929" s="127"/>
      <c r="AI929" s="127"/>
    </row>
    <row r="930" spans="2:35">
      <c r="B930" s="124"/>
      <c r="X930" s="125"/>
      <c r="Y930" s="126"/>
      <c r="Z930" s="126"/>
      <c r="AA930" s="127"/>
      <c r="AB930" s="127"/>
      <c r="AC930" s="127"/>
      <c r="AD930" s="127"/>
      <c r="AE930" s="127"/>
      <c r="AF930" s="127"/>
      <c r="AG930" s="127"/>
      <c r="AH930" s="127"/>
      <c r="AI930" s="127"/>
    </row>
    <row r="931" spans="2:35">
      <c r="B931" s="124"/>
      <c r="X931" s="125"/>
      <c r="Y931" s="126"/>
      <c r="Z931" s="126"/>
      <c r="AA931" s="127"/>
      <c r="AB931" s="127"/>
      <c r="AC931" s="127"/>
      <c r="AD931" s="127"/>
      <c r="AE931" s="127"/>
      <c r="AF931" s="127"/>
      <c r="AG931" s="127"/>
      <c r="AH931" s="127"/>
      <c r="AI931" s="127"/>
    </row>
    <row r="932" spans="2:35">
      <c r="B932" s="124"/>
      <c r="X932" s="125"/>
      <c r="Y932" s="126"/>
      <c r="Z932" s="126"/>
      <c r="AA932" s="127"/>
      <c r="AB932" s="127"/>
      <c r="AC932" s="127"/>
      <c r="AD932" s="127"/>
      <c r="AE932" s="127"/>
      <c r="AF932" s="127"/>
      <c r="AG932" s="127"/>
      <c r="AH932" s="127"/>
      <c r="AI932" s="127"/>
    </row>
    <row r="933" spans="2:35">
      <c r="B933" s="124"/>
      <c r="X933" s="125"/>
      <c r="Y933" s="126"/>
      <c r="Z933" s="126"/>
      <c r="AA933" s="127"/>
      <c r="AB933" s="127"/>
      <c r="AC933" s="127"/>
      <c r="AD933" s="127"/>
      <c r="AE933" s="127"/>
      <c r="AF933" s="127"/>
      <c r="AG933" s="127"/>
      <c r="AH933" s="127"/>
      <c r="AI933" s="127"/>
    </row>
    <row r="934" spans="2:35">
      <c r="B934" s="124"/>
      <c r="X934" s="125"/>
      <c r="Y934" s="126"/>
      <c r="Z934" s="126"/>
      <c r="AA934" s="127"/>
      <c r="AB934" s="127"/>
      <c r="AC934" s="127"/>
      <c r="AD934" s="127"/>
      <c r="AE934" s="127"/>
      <c r="AF934" s="127"/>
      <c r="AG934" s="127"/>
      <c r="AH934" s="127"/>
      <c r="AI934" s="127"/>
    </row>
    <row r="935" spans="2:35">
      <c r="B935" s="124"/>
      <c r="X935" s="125"/>
      <c r="Y935" s="126"/>
      <c r="Z935" s="126"/>
      <c r="AA935" s="127"/>
      <c r="AB935" s="127"/>
      <c r="AC935" s="127"/>
      <c r="AD935" s="127"/>
      <c r="AE935" s="127"/>
      <c r="AF935" s="127"/>
      <c r="AG935" s="127"/>
      <c r="AH935" s="127"/>
      <c r="AI935" s="127"/>
    </row>
    <row r="936" spans="2:35">
      <c r="B936" s="124"/>
      <c r="X936" s="125"/>
      <c r="Y936" s="126"/>
      <c r="Z936" s="126"/>
      <c r="AA936" s="127"/>
      <c r="AB936" s="127"/>
      <c r="AC936" s="127"/>
      <c r="AD936" s="127"/>
      <c r="AE936" s="127"/>
      <c r="AF936" s="127"/>
      <c r="AG936" s="127"/>
      <c r="AH936" s="127"/>
      <c r="AI936" s="127"/>
    </row>
    <row r="937" spans="2:35">
      <c r="B937" s="124"/>
      <c r="X937" s="125"/>
      <c r="Y937" s="126"/>
      <c r="Z937" s="126"/>
      <c r="AA937" s="127"/>
      <c r="AB937" s="127"/>
      <c r="AC937" s="127"/>
      <c r="AD937" s="127"/>
      <c r="AE937" s="127"/>
      <c r="AF937" s="127"/>
      <c r="AG937" s="127"/>
      <c r="AH937" s="127"/>
      <c r="AI937" s="127"/>
    </row>
    <row r="938" spans="2:35">
      <c r="B938" s="124"/>
      <c r="X938" s="125"/>
      <c r="Y938" s="126"/>
      <c r="Z938" s="126"/>
      <c r="AA938" s="127"/>
      <c r="AB938" s="127"/>
      <c r="AC938" s="127"/>
      <c r="AD938" s="127"/>
      <c r="AE938" s="127"/>
      <c r="AF938" s="127"/>
      <c r="AG938" s="127"/>
      <c r="AH938" s="127"/>
      <c r="AI938" s="127"/>
    </row>
    <row r="939" spans="2:35">
      <c r="B939" s="124"/>
      <c r="X939" s="125"/>
      <c r="Y939" s="126"/>
      <c r="Z939" s="126"/>
      <c r="AA939" s="127"/>
      <c r="AB939" s="127"/>
      <c r="AC939" s="127"/>
      <c r="AD939" s="127"/>
      <c r="AE939" s="127"/>
      <c r="AF939" s="127"/>
      <c r="AG939" s="127"/>
      <c r="AH939" s="127"/>
      <c r="AI939" s="127"/>
    </row>
    <row r="940" spans="2:35">
      <c r="B940" s="124"/>
      <c r="X940" s="125"/>
      <c r="Y940" s="126"/>
      <c r="Z940" s="126"/>
      <c r="AA940" s="127"/>
      <c r="AB940" s="127"/>
      <c r="AC940" s="127"/>
      <c r="AD940" s="127"/>
      <c r="AE940" s="127"/>
      <c r="AF940" s="127"/>
      <c r="AG940" s="127"/>
      <c r="AH940" s="127"/>
      <c r="AI940" s="127"/>
    </row>
    <row r="941" spans="2:35">
      <c r="B941" s="124"/>
      <c r="X941" s="125"/>
      <c r="Y941" s="126"/>
      <c r="Z941" s="126"/>
      <c r="AA941" s="127"/>
      <c r="AB941" s="127"/>
      <c r="AC941" s="127"/>
      <c r="AD941" s="127"/>
      <c r="AE941" s="127"/>
      <c r="AF941" s="127"/>
      <c r="AG941" s="127"/>
      <c r="AH941" s="127"/>
      <c r="AI941" s="127"/>
    </row>
    <row r="942" spans="2:35">
      <c r="B942" s="124"/>
      <c r="X942" s="125"/>
      <c r="Y942" s="126"/>
      <c r="Z942" s="126"/>
      <c r="AA942" s="127"/>
      <c r="AB942" s="127"/>
      <c r="AC942" s="127"/>
      <c r="AD942" s="127"/>
      <c r="AE942" s="127"/>
      <c r="AF942" s="127"/>
      <c r="AG942" s="127"/>
      <c r="AH942" s="127"/>
      <c r="AI942" s="127"/>
    </row>
    <row r="943" spans="2:35">
      <c r="B943" s="124"/>
      <c r="X943" s="125"/>
      <c r="Y943" s="126"/>
      <c r="Z943" s="126"/>
      <c r="AA943" s="127"/>
      <c r="AB943" s="127"/>
      <c r="AC943" s="127"/>
      <c r="AD943" s="127"/>
      <c r="AE943" s="127"/>
      <c r="AF943" s="127"/>
      <c r="AG943" s="127"/>
      <c r="AH943" s="127"/>
      <c r="AI943" s="127"/>
    </row>
    <row r="944" spans="2:35">
      <c r="B944" s="124"/>
      <c r="X944" s="125"/>
      <c r="Y944" s="126"/>
      <c r="Z944" s="126"/>
      <c r="AA944" s="127"/>
      <c r="AB944" s="127"/>
      <c r="AC944" s="127"/>
      <c r="AD944" s="127"/>
      <c r="AE944" s="127"/>
      <c r="AF944" s="127"/>
      <c r="AG944" s="127"/>
      <c r="AH944" s="127"/>
      <c r="AI944" s="127"/>
    </row>
    <row r="945" spans="2:35">
      <c r="B945" s="124"/>
      <c r="X945" s="125"/>
      <c r="Y945" s="126"/>
      <c r="Z945" s="126"/>
      <c r="AA945" s="127"/>
      <c r="AB945" s="127"/>
      <c r="AC945" s="127"/>
      <c r="AD945" s="127"/>
      <c r="AE945" s="127"/>
      <c r="AF945" s="127"/>
      <c r="AG945" s="127"/>
      <c r="AH945" s="127"/>
      <c r="AI945" s="127"/>
    </row>
    <row r="946" spans="2:35">
      <c r="B946" s="124"/>
      <c r="X946" s="125"/>
      <c r="Y946" s="126"/>
      <c r="Z946" s="126"/>
      <c r="AA946" s="127"/>
      <c r="AB946" s="127"/>
      <c r="AC946" s="127"/>
      <c r="AD946" s="127"/>
      <c r="AE946" s="127"/>
      <c r="AF946" s="127"/>
      <c r="AG946" s="127"/>
      <c r="AH946" s="127"/>
      <c r="AI946" s="127"/>
    </row>
    <row r="947" spans="2:35">
      <c r="B947" s="124"/>
      <c r="X947" s="125"/>
      <c r="Y947" s="126"/>
      <c r="Z947" s="126"/>
      <c r="AA947" s="127"/>
      <c r="AB947" s="127"/>
      <c r="AC947" s="127"/>
      <c r="AD947" s="127"/>
      <c r="AE947" s="127"/>
      <c r="AF947" s="127"/>
      <c r="AG947" s="127"/>
      <c r="AH947" s="127"/>
      <c r="AI947" s="127"/>
    </row>
    <row r="948" spans="2:35">
      <c r="B948" s="124"/>
      <c r="X948" s="125"/>
      <c r="Y948" s="126"/>
      <c r="Z948" s="126"/>
      <c r="AA948" s="127"/>
      <c r="AB948" s="127"/>
      <c r="AC948" s="127"/>
      <c r="AD948" s="127"/>
      <c r="AE948" s="127"/>
      <c r="AF948" s="127"/>
      <c r="AG948" s="127"/>
      <c r="AH948" s="127"/>
      <c r="AI948" s="127"/>
    </row>
    <row r="949" spans="2:35">
      <c r="B949" s="124"/>
      <c r="X949" s="125"/>
      <c r="Y949" s="126"/>
      <c r="Z949" s="126"/>
      <c r="AA949" s="127"/>
      <c r="AB949" s="127"/>
      <c r="AC949" s="127"/>
      <c r="AD949" s="127"/>
      <c r="AE949" s="127"/>
      <c r="AF949" s="127"/>
      <c r="AG949" s="127"/>
      <c r="AH949" s="127"/>
      <c r="AI949" s="127"/>
    </row>
    <row r="950" spans="2:35">
      <c r="B950" s="124"/>
      <c r="X950" s="125"/>
      <c r="Y950" s="126"/>
      <c r="Z950" s="126"/>
      <c r="AA950" s="127"/>
      <c r="AB950" s="127"/>
      <c r="AC950" s="127"/>
      <c r="AD950" s="127"/>
      <c r="AE950" s="127"/>
      <c r="AF950" s="127"/>
      <c r="AG950" s="127"/>
      <c r="AH950" s="127"/>
      <c r="AI950" s="127"/>
    </row>
    <row r="951" spans="2:35">
      <c r="B951" s="124"/>
      <c r="X951" s="125"/>
      <c r="Y951" s="126"/>
      <c r="Z951" s="126"/>
      <c r="AA951" s="127"/>
      <c r="AB951" s="127"/>
      <c r="AC951" s="127"/>
      <c r="AD951" s="127"/>
      <c r="AE951" s="127"/>
      <c r="AF951" s="127"/>
      <c r="AG951" s="127"/>
      <c r="AH951" s="127"/>
      <c r="AI951" s="127"/>
    </row>
    <row r="952" spans="2:35">
      <c r="B952" s="124"/>
      <c r="X952" s="125"/>
      <c r="Y952" s="126"/>
      <c r="Z952" s="126"/>
      <c r="AA952" s="127"/>
      <c r="AB952" s="127"/>
      <c r="AC952" s="127"/>
      <c r="AD952" s="127"/>
      <c r="AE952" s="127"/>
      <c r="AF952" s="127"/>
      <c r="AG952" s="127"/>
      <c r="AH952" s="127"/>
      <c r="AI952" s="127"/>
    </row>
    <row r="953" spans="2:35">
      <c r="B953" s="124"/>
      <c r="X953" s="125"/>
      <c r="Y953" s="126"/>
      <c r="Z953" s="126"/>
      <c r="AA953" s="127"/>
      <c r="AB953" s="127"/>
      <c r="AC953" s="127"/>
      <c r="AD953" s="127"/>
      <c r="AE953" s="127"/>
      <c r="AF953" s="127"/>
      <c r="AG953" s="127"/>
      <c r="AH953" s="127"/>
      <c r="AI953" s="127"/>
    </row>
    <row r="954" spans="2:35">
      <c r="B954" s="124"/>
      <c r="X954" s="125"/>
      <c r="Y954" s="126"/>
      <c r="Z954" s="126"/>
      <c r="AA954" s="127"/>
      <c r="AB954" s="127"/>
      <c r="AC954" s="127"/>
      <c r="AD954" s="127"/>
      <c r="AE954" s="127"/>
      <c r="AF954" s="127"/>
      <c r="AG954" s="127"/>
      <c r="AH954" s="127"/>
      <c r="AI954" s="127"/>
    </row>
    <row r="955" spans="2:35">
      <c r="B955" s="124"/>
      <c r="X955" s="125"/>
      <c r="Y955" s="126"/>
      <c r="Z955" s="126"/>
      <c r="AA955" s="127"/>
      <c r="AB955" s="127"/>
      <c r="AC955" s="127"/>
      <c r="AD955" s="127"/>
      <c r="AE955" s="127"/>
      <c r="AF955" s="127"/>
      <c r="AG955" s="127"/>
      <c r="AH955" s="127"/>
      <c r="AI955" s="127"/>
    </row>
    <row r="956" spans="2:35">
      <c r="B956" s="124"/>
      <c r="X956" s="125"/>
      <c r="Y956" s="126"/>
      <c r="Z956" s="126"/>
      <c r="AA956" s="127"/>
      <c r="AB956" s="127"/>
      <c r="AC956" s="127"/>
      <c r="AD956" s="127"/>
      <c r="AE956" s="127"/>
      <c r="AF956" s="127"/>
      <c r="AG956" s="127"/>
      <c r="AH956" s="127"/>
      <c r="AI956" s="127"/>
    </row>
    <row r="957" spans="2:35">
      <c r="B957" s="124"/>
      <c r="X957" s="125"/>
      <c r="Y957" s="126"/>
      <c r="Z957" s="126"/>
      <c r="AA957" s="127"/>
      <c r="AB957" s="127"/>
      <c r="AC957" s="127"/>
      <c r="AD957" s="127"/>
      <c r="AE957" s="127"/>
      <c r="AF957" s="127"/>
      <c r="AG957" s="127"/>
      <c r="AH957" s="127"/>
      <c r="AI957" s="127"/>
    </row>
    <row r="958" spans="2:35">
      <c r="B958" s="124"/>
      <c r="X958" s="125"/>
      <c r="Y958" s="126"/>
      <c r="Z958" s="126"/>
      <c r="AA958" s="127"/>
      <c r="AB958" s="127"/>
      <c r="AC958" s="127"/>
      <c r="AD958" s="127"/>
      <c r="AE958" s="127"/>
      <c r="AF958" s="127"/>
      <c r="AG958" s="127"/>
      <c r="AH958" s="127"/>
      <c r="AI958" s="127"/>
    </row>
    <row r="959" spans="2:35">
      <c r="B959" s="124"/>
      <c r="X959" s="125"/>
      <c r="Y959" s="126"/>
      <c r="Z959" s="126"/>
      <c r="AA959" s="127"/>
      <c r="AB959" s="127"/>
      <c r="AC959" s="127"/>
      <c r="AD959" s="127"/>
      <c r="AE959" s="127"/>
      <c r="AF959" s="127"/>
      <c r="AG959" s="127"/>
      <c r="AH959" s="127"/>
      <c r="AI959" s="127"/>
    </row>
    <row r="960" spans="2:35">
      <c r="B960" s="124"/>
      <c r="X960" s="125"/>
      <c r="Y960" s="126"/>
      <c r="Z960" s="126"/>
      <c r="AA960" s="127"/>
      <c r="AB960" s="127"/>
      <c r="AC960" s="127"/>
      <c r="AD960" s="127"/>
      <c r="AE960" s="127"/>
      <c r="AF960" s="127"/>
      <c r="AG960" s="127"/>
      <c r="AH960" s="127"/>
      <c r="AI960" s="127"/>
    </row>
    <row r="961" spans="2:35">
      <c r="B961" s="124"/>
      <c r="X961" s="125"/>
      <c r="Y961" s="126"/>
      <c r="Z961" s="126"/>
      <c r="AA961" s="127"/>
      <c r="AB961" s="127"/>
      <c r="AC961" s="127"/>
      <c r="AD961" s="127"/>
      <c r="AE961" s="127"/>
      <c r="AF961" s="127"/>
      <c r="AG961" s="127"/>
      <c r="AH961" s="127"/>
      <c r="AI961" s="127"/>
    </row>
    <row r="962" spans="2:35">
      <c r="B962" s="124"/>
      <c r="X962" s="125"/>
      <c r="Y962" s="126"/>
      <c r="Z962" s="126"/>
      <c r="AA962" s="127"/>
      <c r="AB962" s="127"/>
      <c r="AC962" s="127"/>
      <c r="AD962" s="127"/>
      <c r="AE962" s="127"/>
      <c r="AF962" s="127"/>
      <c r="AG962" s="127"/>
      <c r="AH962" s="127"/>
      <c r="AI962" s="127"/>
    </row>
    <row r="963" spans="2:35">
      <c r="B963" s="124"/>
      <c r="X963" s="125"/>
      <c r="Y963" s="126"/>
      <c r="Z963" s="126"/>
      <c r="AA963" s="127"/>
      <c r="AB963" s="127"/>
      <c r="AC963" s="127"/>
      <c r="AD963" s="127"/>
      <c r="AE963" s="127"/>
      <c r="AF963" s="127"/>
      <c r="AG963" s="127"/>
      <c r="AH963" s="127"/>
      <c r="AI963" s="127"/>
    </row>
    <row r="964" spans="2:35">
      <c r="B964" s="124"/>
      <c r="X964" s="125"/>
      <c r="Y964" s="126"/>
      <c r="Z964" s="126"/>
      <c r="AA964" s="127"/>
      <c r="AB964" s="127"/>
      <c r="AC964" s="127"/>
      <c r="AD964" s="127"/>
      <c r="AE964" s="127"/>
      <c r="AF964" s="127"/>
      <c r="AG964" s="127"/>
      <c r="AH964" s="127"/>
      <c r="AI964" s="127"/>
    </row>
    <row r="965" spans="2:35">
      <c r="B965" s="124"/>
      <c r="X965" s="125"/>
      <c r="Y965" s="126"/>
      <c r="Z965" s="126"/>
      <c r="AA965" s="127"/>
      <c r="AB965" s="127"/>
      <c r="AC965" s="127"/>
      <c r="AD965" s="127"/>
      <c r="AE965" s="127"/>
      <c r="AF965" s="127"/>
      <c r="AG965" s="127"/>
      <c r="AH965" s="127"/>
      <c r="AI965" s="127"/>
    </row>
    <row r="966" spans="2:35">
      <c r="B966" s="124"/>
      <c r="X966" s="125"/>
      <c r="Y966" s="126"/>
      <c r="Z966" s="126"/>
      <c r="AA966" s="127"/>
      <c r="AB966" s="127"/>
      <c r="AC966" s="127"/>
      <c r="AD966" s="127"/>
      <c r="AE966" s="127"/>
      <c r="AF966" s="127"/>
      <c r="AG966" s="127"/>
      <c r="AH966" s="127"/>
      <c r="AI966" s="127"/>
    </row>
    <row r="967" spans="2:35">
      <c r="B967" s="124"/>
      <c r="X967" s="125"/>
      <c r="Y967" s="126"/>
      <c r="Z967" s="126"/>
      <c r="AA967" s="127"/>
      <c r="AB967" s="127"/>
      <c r="AC967" s="127"/>
      <c r="AD967" s="127"/>
      <c r="AE967" s="127"/>
      <c r="AF967" s="127"/>
      <c r="AG967" s="127"/>
      <c r="AH967" s="127"/>
      <c r="AI967" s="127"/>
    </row>
    <row r="968" spans="2:35">
      <c r="B968" s="124"/>
      <c r="X968" s="125"/>
      <c r="Y968" s="126"/>
      <c r="Z968" s="126"/>
      <c r="AA968" s="127"/>
      <c r="AB968" s="127"/>
      <c r="AC968" s="127"/>
      <c r="AD968" s="127"/>
      <c r="AE968" s="127"/>
      <c r="AF968" s="127"/>
      <c r="AG968" s="127"/>
      <c r="AH968" s="127"/>
      <c r="AI968" s="127"/>
    </row>
    <row r="969" spans="2:35">
      <c r="B969" s="124"/>
      <c r="X969" s="125"/>
      <c r="Y969" s="126"/>
      <c r="Z969" s="126"/>
      <c r="AA969" s="127"/>
      <c r="AB969" s="127"/>
      <c r="AC969" s="127"/>
      <c r="AD969" s="127"/>
      <c r="AE969" s="127"/>
      <c r="AF969" s="127"/>
      <c r="AG969" s="127"/>
      <c r="AH969" s="127"/>
      <c r="AI969" s="127"/>
    </row>
    <row r="970" spans="2:35">
      <c r="B970" s="124"/>
      <c r="X970" s="125"/>
      <c r="Y970" s="126"/>
      <c r="Z970" s="126"/>
      <c r="AA970" s="127"/>
      <c r="AB970" s="127"/>
      <c r="AC970" s="127"/>
      <c r="AD970" s="127"/>
      <c r="AE970" s="127"/>
      <c r="AF970" s="127"/>
      <c r="AG970" s="127"/>
      <c r="AH970" s="127"/>
      <c r="AI970" s="127"/>
    </row>
    <row r="971" spans="2:35">
      <c r="B971" s="124"/>
      <c r="X971" s="125"/>
      <c r="Y971" s="126"/>
      <c r="Z971" s="126"/>
      <c r="AA971" s="127"/>
      <c r="AB971" s="127"/>
      <c r="AC971" s="127"/>
      <c r="AD971" s="127"/>
      <c r="AE971" s="127"/>
      <c r="AF971" s="127"/>
      <c r="AG971" s="127"/>
      <c r="AH971" s="127"/>
      <c r="AI971" s="127"/>
    </row>
    <row r="972" spans="2:35">
      <c r="B972" s="124"/>
      <c r="X972" s="125"/>
      <c r="Y972" s="126"/>
      <c r="Z972" s="126"/>
      <c r="AA972" s="127"/>
      <c r="AB972" s="127"/>
      <c r="AC972" s="127"/>
      <c r="AD972" s="127"/>
      <c r="AE972" s="127"/>
      <c r="AF972" s="127"/>
      <c r="AG972" s="127"/>
      <c r="AH972" s="127"/>
      <c r="AI972" s="127"/>
    </row>
    <row r="973" spans="2:35">
      <c r="B973" s="124"/>
      <c r="X973" s="125"/>
      <c r="Y973" s="126"/>
      <c r="Z973" s="126"/>
      <c r="AA973" s="127"/>
      <c r="AB973" s="127"/>
      <c r="AC973" s="127"/>
      <c r="AD973" s="127"/>
      <c r="AE973" s="127"/>
      <c r="AF973" s="127"/>
      <c r="AG973" s="127"/>
      <c r="AH973" s="127"/>
      <c r="AI973" s="127"/>
    </row>
    <row r="974" spans="2:35">
      <c r="B974" s="124"/>
      <c r="X974" s="125"/>
      <c r="Y974" s="126"/>
      <c r="Z974" s="126"/>
      <c r="AA974" s="127"/>
      <c r="AB974" s="127"/>
      <c r="AC974" s="127"/>
      <c r="AD974" s="127"/>
      <c r="AE974" s="127"/>
      <c r="AF974" s="127"/>
      <c r="AG974" s="127"/>
      <c r="AH974" s="127"/>
      <c r="AI974" s="127"/>
    </row>
    <row r="975" spans="2:35">
      <c r="B975" s="124"/>
      <c r="X975" s="125"/>
      <c r="Y975" s="126"/>
      <c r="Z975" s="126"/>
      <c r="AA975" s="127"/>
      <c r="AB975" s="127"/>
      <c r="AC975" s="127"/>
      <c r="AD975" s="127"/>
      <c r="AE975" s="127"/>
      <c r="AF975" s="127"/>
      <c r="AG975" s="127"/>
      <c r="AH975" s="127"/>
      <c r="AI975" s="127"/>
    </row>
    <row r="976" spans="2:35">
      <c r="B976" s="124"/>
      <c r="X976" s="125"/>
      <c r="Y976" s="126"/>
      <c r="Z976" s="126"/>
      <c r="AA976" s="127"/>
      <c r="AB976" s="127"/>
      <c r="AC976" s="127"/>
      <c r="AD976" s="127"/>
      <c r="AE976" s="127"/>
      <c r="AF976" s="127"/>
      <c r="AG976" s="127"/>
      <c r="AH976" s="127"/>
      <c r="AI976" s="127"/>
    </row>
    <row r="977" spans="2:35">
      <c r="B977" s="124"/>
      <c r="X977" s="125"/>
      <c r="Y977" s="126"/>
      <c r="Z977" s="126"/>
      <c r="AA977" s="127"/>
      <c r="AB977" s="127"/>
      <c r="AC977" s="127"/>
      <c r="AD977" s="127"/>
      <c r="AE977" s="127"/>
      <c r="AF977" s="127"/>
      <c r="AG977" s="127"/>
      <c r="AH977" s="127"/>
      <c r="AI977" s="127"/>
    </row>
    <row r="978" spans="2:35">
      <c r="B978" s="124"/>
      <c r="X978" s="125"/>
      <c r="Y978" s="126"/>
      <c r="Z978" s="126"/>
      <c r="AA978" s="127"/>
      <c r="AB978" s="127"/>
      <c r="AC978" s="127"/>
      <c r="AD978" s="127"/>
      <c r="AE978" s="127"/>
      <c r="AF978" s="127"/>
      <c r="AG978" s="127"/>
      <c r="AH978" s="127"/>
      <c r="AI978" s="127"/>
    </row>
    <row r="979" spans="2:35">
      <c r="B979" s="124"/>
      <c r="X979" s="125"/>
      <c r="Y979" s="126"/>
      <c r="Z979" s="126"/>
      <c r="AA979" s="127"/>
      <c r="AB979" s="127"/>
      <c r="AC979" s="127"/>
      <c r="AD979" s="127"/>
      <c r="AE979" s="127"/>
      <c r="AF979" s="127"/>
      <c r="AG979" s="127"/>
      <c r="AH979" s="127"/>
      <c r="AI979" s="127"/>
    </row>
    <row r="980" spans="2:35">
      <c r="B980" s="124"/>
      <c r="X980" s="125"/>
      <c r="Y980" s="126"/>
      <c r="Z980" s="126"/>
      <c r="AA980" s="127"/>
      <c r="AB980" s="127"/>
      <c r="AC980" s="127"/>
      <c r="AD980" s="127"/>
      <c r="AE980" s="127"/>
      <c r="AF980" s="127"/>
      <c r="AG980" s="127"/>
      <c r="AH980" s="127"/>
      <c r="AI980" s="127"/>
    </row>
    <row r="981" spans="2:35">
      <c r="B981" s="124"/>
      <c r="X981" s="125"/>
      <c r="Y981" s="126"/>
      <c r="Z981" s="126"/>
      <c r="AA981" s="127"/>
      <c r="AB981" s="127"/>
      <c r="AC981" s="127"/>
      <c r="AD981" s="127"/>
      <c r="AE981" s="127"/>
      <c r="AF981" s="127"/>
      <c r="AG981" s="127"/>
      <c r="AH981" s="127"/>
      <c r="AI981" s="127"/>
    </row>
    <row r="982" spans="2:35">
      <c r="B982" s="124"/>
      <c r="X982" s="125"/>
      <c r="Y982" s="126"/>
      <c r="Z982" s="126"/>
      <c r="AA982" s="127"/>
      <c r="AB982" s="127"/>
      <c r="AC982" s="127"/>
      <c r="AD982" s="127"/>
      <c r="AE982" s="127"/>
      <c r="AF982" s="127"/>
      <c r="AG982" s="127"/>
      <c r="AH982" s="127"/>
      <c r="AI982" s="127"/>
    </row>
    <row r="983" spans="2:35">
      <c r="B983" s="124"/>
      <c r="X983" s="125"/>
      <c r="Y983" s="126"/>
      <c r="Z983" s="126"/>
      <c r="AA983" s="127"/>
      <c r="AB983" s="127"/>
      <c r="AC983" s="127"/>
      <c r="AD983" s="127"/>
      <c r="AE983" s="127"/>
      <c r="AF983" s="127"/>
      <c r="AG983" s="127"/>
      <c r="AH983" s="127"/>
      <c r="AI983" s="127"/>
    </row>
    <row r="984" spans="2:35">
      <c r="B984" s="124"/>
      <c r="X984" s="125"/>
      <c r="Y984" s="126"/>
      <c r="Z984" s="126"/>
      <c r="AA984" s="127"/>
      <c r="AB984" s="127"/>
      <c r="AC984" s="127"/>
      <c r="AD984" s="127"/>
      <c r="AE984" s="127"/>
      <c r="AF984" s="127"/>
      <c r="AG984" s="127"/>
      <c r="AH984" s="127"/>
      <c r="AI984" s="127"/>
    </row>
    <row r="985" spans="2:35">
      <c r="B985" s="124"/>
      <c r="X985" s="125"/>
      <c r="Y985" s="126"/>
      <c r="Z985" s="126"/>
      <c r="AA985" s="127"/>
      <c r="AB985" s="127"/>
      <c r="AC985" s="127"/>
      <c r="AD985" s="127"/>
      <c r="AE985" s="127"/>
      <c r="AF985" s="127"/>
      <c r="AG985" s="127"/>
      <c r="AH985" s="127"/>
      <c r="AI985" s="127"/>
    </row>
    <row r="986" spans="2:35">
      <c r="B986" s="124"/>
      <c r="X986" s="125"/>
      <c r="Y986" s="126"/>
      <c r="Z986" s="126"/>
      <c r="AA986" s="127"/>
      <c r="AB986" s="127"/>
      <c r="AC986" s="127"/>
      <c r="AD986" s="127"/>
      <c r="AE986" s="127"/>
      <c r="AF986" s="127"/>
      <c r="AG986" s="127"/>
      <c r="AH986" s="127"/>
      <c r="AI986" s="127"/>
    </row>
    <row r="987" spans="2:35">
      <c r="B987" s="124"/>
      <c r="X987" s="125"/>
      <c r="Y987" s="126"/>
      <c r="Z987" s="126"/>
      <c r="AA987" s="127"/>
      <c r="AB987" s="127"/>
      <c r="AC987" s="127"/>
      <c r="AD987" s="127"/>
      <c r="AE987" s="127"/>
      <c r="AF987" s="127"/>
      <c r="AG987" s="127"/>
      <c r="AH987" s="127"/>
      <c r="AI987" s="127"/>
    </row>
    <row r="988" spans="2:35">
      <c r="B988" s="124"/>
      <c r="X988" s="125"/>
      <c r="Y988" s="126"/>
      <c r="Z988" s="126"/>
      <c r="AA988" s="127"/>
      <c r="AB988" s="127"/>
      <c r="AC988" s="127"/>
      <c r="AD988" s="127"/>
      <c r="AE988" s="127"/>
      <c r="AF988" s="127"/>
      <c r="AG988" s="127"/>
      <c r="AH988" s="127"/>
      <c r="AI988" s="127"/>
    </row>
    <row r="989" spans="2:35">
      <c r="B989" s="124"/>
      <c r="X989" s="125"/>
      <c r="Y989" s="126"/>
      <c r="Z989" s="126"/>
      <c r="AA989" s="127"/>
      <c r="AB989" s="127"/>
      <c r="AC989" s="127"/>
      <c r="AD989" s="127"/>
      <c r="AE989" s="127"/>
      <c r="AF989" s="127"/>
      <c r="AG989" s="127"/>
      <c r="AH989" s="127"/>
      <c r="AI989" s="127"/>
    </row>
    <row r="990" spans="2:35">
      <c r="B990" s="124"/>
      <c r="X990" s="125"/>
      <c r="Y990" s="126"/>
      <c r="Z990" s="126"/>
      <c r="AA990" s="127"/>
      <c r="AB990" s="127"/>
      <c r="AC990" s="127"/>
      <c r="AD990" s="127"/>
      <c r="AE990" s="127"/>
      <c r="AF990" s="127"/>
      <c r="AG990" s="127"/>
      <c r="AH990" s="127"/>
      <c r="AI990" s="127"/>
    </row>
    <row r="991" spans="2:35">
      <c r="B991" s="124"/>
      <c r="X991" s="125"/>
      <c r="Y991" s="126"/>
      <c r="Z991" s="126"/>
      <c r="AA991" s="127"/>
      <c r="AB991" s="127"/>
      <c r="AC991" s="127"/>
      <c r="AD991" s="127"/>
      <c r="AE991" s="127"/>
      <c r="AF991" s="127"/>
      <c r="AG991" s="127"/>
      <c r="AH991" s="127"/>
      <c r="AI991" s="127"/>
    </row>
    <row r="992" spans="2:35">
      <c r="B992" s="124"/>
      <c r="X992" s="125"/>
      <c r="Y992" s="126"/>
      <c r="Z992" s="126"/>
      <c r="AA992" s="127"/>
      <c r="AB992" s="127"/>
      <c r="AC992" s="127"/>
      <c r="AD992" s="127"/>
      <c r="AE992" s="127"/>
      <c r="AF992" s="127"/>
      <c r="AG992" s="127"/>
      <c r="AH992" s="127"/>
      <c r="AI992" s="127"/>
    </row>
    <row r="993" spans="2:35">
      <c r="B993" s="124"/>
      <c r="X993" s="125"/>
      <c r="Y993" s="126"/>
      <c r="Z993" s="126"/>
      <c r="AA993" s="127"/>
      <c r="AB993" s="127"/>
      <c r="AC993" s="127"/>
      <c r="AD993" s="127"/>
      <c r="AE993" s="127"/>
      <c r="AF993" s="127"/>
      <c r="AG993" s="127"/>
      <c r="AH993" s="127"/>
      <c r="AI993" s="127"/>
    </row>
    <row r="994" spans="2:35">
      <c r="B994" s="124"/>
      <c r="X994" s="125"/>
      <c r="Y994" s="126"/>
      <c r="Z994" s="126"/>
      <c r="AA994" s="127"/>
      <c r="AB994" s="127"/>
      <c r="AC994" s="127"/>
      <c r="AD994" s="127"/>
      <c r="AE994" s="127"/>
      <c r="AF994" s="127"/>
      <c r="AG994" s="127"/>
      <c r="AH994" s="127"/>
      <c r="AI994" s="127"/>
    </row>
    <row r="995" spans="2:35">
      <c r="B995" s="124"/>
      <c r="X995" s="125"/>
      <c r="Y995" s="126"/>
      <c r="Z995" s="126"/>
      <c r="AA995" s="127"/>
      <c r="AB995" s="127"/>
      <c r="AC995" s="127"/>
      <c r="AD995" s="127"/>
      <c r="AE995" s="127"/>
      <c r="AF995" s="127"/>
      <c r="AG995" s="127"/>
      <c r="AH995" s="127"/>
      <c r="AI995" s="127"/>
    </row>
    <row r="996" spans="2:35">
      <c r="B996" s="124"/>
      <c r="X996" s="125"/>
      <c r="Y996" s="126"/>
      <c r="Z996" s="126"/>
      <c r="AA996" s="127"/>
      <c r="AB996" s="127"/>
      <c r="AC996" s="127"/>
      <c r="AD996" s="127"/>
      <c r="AE996" s="127"/>
      <c r="AF996" s="127"/>
      <c r="AG996" s="127"/>
      <c r="AH996" s="127"/>
      <c r="AI996" s="127"/>
    </row>
    <row r="997" spans="2:35">
      <c r="B997" s="124"/>
      <c r="X997" s="125"/>
      <c r="Y997" s="126"/>
      <c r="Z997" s="126"/>
      <c r="AA997" s="127"/>
      <c r="AB997" s="127"/>
      <c r="AC997" s="127"/>
      <c r="AD997" s="127"/>
      <c r="AE997" s="127"/>
      <c r="AF997" s="127"/>
      <c r="AG997" s="127"/>
      <c r="AH997" s="127"/>
      <c r="AI997" s="127"/>
    </row>
    <row r="998" spans="2:35">
      <c r="B998" s="124"/>
      <c r="X998" s="125"/>
      <c r="Y998" s="126"/>
      <c r="Z998" s="126"/>
      <c r="AA998" s="127"/>
      <c r="AB998" s="127"/>
      <c r="AC998" s="127"/>
      <c r="AD998" s="127"/>
      <c r="AE998" s="127"/>
      <c r="AF998" s="127"/>
      <c r="AG998" s="127"/>
      <c r="AH998" s="127"/>
      <c r="AI998" s="127"/>
    </row>
    <row r="999" spans="2:35">
      <c r="B999" s="124"/>
      <c r="X999" s="125"/>
      <c r="Y999" s="126"/>
      <c r="Z999" s="126"/>
      <c r="AA999" s="127"/>
      <c r="AB999" s="127"/>
      <c r="AC999" s="127"/>
      <c r="AD999" s="127"/>
      <c r="AE999" s="127"/>
      <c r="AF999" s="127"/>
      <c r="AG999" s="127"/>
      <c r="AH999" s="127"/>
      <c r="AI999" s="127"/>
    </row>
    <row r="1000" spans="2:35">
      <c r="B1000" s="124"/>
      <c r="X1000" s="125"/>
      <c r="Y1000" s="126"/>
      <c r="Z1000" s="126"/>
      <c r="AA1000" s="127"/>
      <c r="AB1000" s="127"/>
      <c r="AC1000" s="127"/>
      <c r="AD1000" s="127"/>
      <c r="AE1000" s="127"/>
      <c r="AF1000" s="127"/>
      <c r="AG1000" s="127"/>
      <c r="AH1000" s="127"/>
      <c r="AI1000" s="127"/>
    </row>
    <row r="1001" spans="2:35">
      <c r="B1001" s="124"/>
      <c r="X1001" s="125"/>
      <c r="Y1001" s="126"/>
      <c r="Z1001" s="126"/>
      <c r="AA1001" s="127"/>
      <c r="AB1001" s="127"/>
      <c r="AC1001" s="127"/>
      <c r="AD1001" s="127"/>
      <c r="AE1001" s="127"/>
      <c r="AF1001" s="127"/>
      <c r="AG1001" s="127"/>
      <c r="AH1001" s="127"/>
      <c r="AI1001" s="127"/>
    </row>
    <row r="1002" spans="2:35">
      <c r="B1002" s="124"/>
      <c r="X1002" s="125"/>
      <c r="Y1002" s="126"/>
      <c r="Z1002" s="126"/>
      <c r="AA1002" s="127"/>
      <c r="AB1002" s="127"/>
      <c r="AC1002" s="127"/>
      <c r="AD1002" s="127"/>
      <c r="AE1002" s="127"/>
      <c r="AF1002" s="127"/>
      <c r="AG1002" s="127"/>
      <c r="AH1002" s="127"/>
      <c r="AI1002" s="127"/>
    </row>
    <row r="1003" spans="2:35">
      <c r="B1003" s="124"/>
      <c r="X1003" s="125"/>
      <c r="Y1003" s="126"/>
      <c r="Z1003" s="126"/>
      <c r="AA1003" s="127"/>
      <c r="AB1003" s="127"/>
      <c r="AC1003" s="127"/>
      <c r="AD1003" s="127"/>
      <c r="AE1003" s="127"/>
      <c r="AF1003" s="127"/>
      <c r="AG1003" s="127"/>
      <c r="AH1003" s="127"/>
      <c r="AI1003" s="127"/>
    </row>
    <row r="1004" spans="2:35">
      <c r="B1004" s="124"/>
      <c r="X1004" s="125"/>
      <c r="Y1004" s="126"/>
      <c r="Z1004" s="126"/>
      <c r="AA1004" s="127"/>
      <c r="AB1004" s="127"/>
      <c r="AC1004" s="127"/>
      <c r="AD1004" s="127"/>
      <c r="AE1004" s="127"/>
      <c r="AF1004" s="127"/>
      <c r="AG1004" s="127"/>
      <c r="AH1004" s="127"/>
      <c r="AI1004" s="127"/>
    </row>
    <row r="1005" spans="2:35">
      <c r="B1005" s="124"/>
      <c r="X1005" s="125"/>
      <c r="Y1005" s="126"/>
      <c r="Z1005" s="126"/>
      <c r="AA1005" s="127"/>
      <c r="AB1005" s="127"/>
      <c r="AC1005" s="127"/>
      <c r="AD1005" s="127"/>
      <c r="AE1005" s="127"/>
      <c r="AF1005" s="127"/>
      <c r="AG1005" s="127"/>
      <c r="AH1005" s="127"/>
      <c r="AI1005" s="127"/>
    </row>
    <row r="1006" spans="2:35">
      <c r="B1006" s="124"/>
      <c r="X1006" s="125"/>
      <c r="Y1006" s="126"/>
      <c r="Z1006" s="126"/>
      <c r="AA1006" s="127"/>
      <c r="AB1006" s="127"/>
      <c r="AC1006" s="127"/>
      <c r="AD1006" s="127"/>
      <c r="AE1006" s="127"/>
      <c r="AF1006" s="127"/>
      <c r="AG1006" s="127"/>
      <c r="AH1006" s="127"/>
      <c r="AI1006" s="127"/>
    </row>
    <row r="1007" spans="2:35">
      <c r="B1007" s="124"/>
      <c r="X1007" s="125"/>
      <c r="Y1007" s="126"/>
      <c r="Z1007" s="126"/>
      <c r="AA1007" s="127"/>
      <c r="AB1007" s="127"/>
      <c r="AC1007" s="127"/>
      <c r="AD1007" s="127"/>
      <c r="AE1007" s="127"/>
      <c r="AF1007" s="127"/>
      <c r="AG1007" s="127"/>
      <c r="AH1007" s="127"/>
      <c r="AI1007" s="127"/>
    </row>
    <row r="1008" spans="2:35">
      <c r="B1008" s="124"/>
      <c r="X1008" s="125"/>
      <c r="Y1008" s="126"/>
      <c r="Z1008" s="126"/>
      <c r="AA1008" s="127"/>
      <c r="AB1008" s="127"/>
      <c r="AC1008" s="127"/>
      <c r="AD1008" s="127"/>
      <c r="AE1008" s="127"/>
      <c r="AF1008" s="127"/>
      <c r="AG1008" s="127"/>
      <c r="AH1008" s="127"/>
      <c r="AI1008" s="127"/>
    </row>
    <row r="1009" spans="2:35">
      <c r="B1009" s="124"/>
      <c r="X1009" s="125"/>
      <c r="Y1009" s="126"/>
      <c r="Z1009" s="126"/>
      <c r="AA1009" s="127"/>
      <c r="AB1009" s="127"/>
      <c r="AC1009" s="127"/>
      <c r="AD1009" s="127"/>
      <c r="AE1009" s="127"/>
      <c r="AF1009" s="127"/>
      <c r="AG1009" s="127"/>
      <c r="AH1009" s="127"/>
      <c r="AI1009" s="127"/>
    </row>
    <row r="1010" spans="2:35">
      <c r="B1010" s="124"/>
      <c r="X1010" s="125"/>
      <c r="Y1010" s="126"/>
      <c r="Z1010" s="126"/>
      <c r="AA1010" s="127"/>
      <c r="AB1010" s="127"/>
      <c r="AC1010" s="127"/>
      <c r="AD1010" s="127"/>
      <c r="AE1010" s="127"/>
      <c r="AF1010" s="127"/>
      <c r="AG1010" s="127"/>
      <c r="AH1010" s="127"/>
      <c r="AI1010" s="127"/>
    </row>
    <row r="1011" spans="2:35">
      <c r="B1011" s="124"/>
      <c r="X1011" s="125"/>
      <c r="Y1011" s="126"/>
      <c r="Z1011" s="126"/>
      <c r="AA1011" s="127"/>
      <c r="AB1011" s="127"/>
      <c r="AC1011" s="127"/>
      <c r="AD1011" s="127"/>
      <c r="AE1011" s="127"/>
      <c r="AF1011" s="127"/>
      <c r="AG1011" s="127"/>
      <c r="AH1011" s="127"/>
      <c r="AI1011" s="127"/>
    </row>
    <row r="1012" spans="2:35">
      <c r="B1012" s="124"/>
      <c r="X1012" s="125"/>
      <c r="Y1012" s="126"/>
      <c r="Z1012" s="126"/>
      <c r="AA1012" s="127"/>
      <c r="AB1012" s="127"/>
      <c r="AC1012" s="127"/>
      <c r="AD1012" s="127"/>
      <c r="AE1012" s="127"/>
      <c r="AF1012" s="127"/>
      <c r="AG1012" s="127"/>
      <c r="AH1012" s="127"/>
      <c r="AI1012" s="127"/>
    </row>
    <row r="1013" spans="2:35">
      <c r="B1013" s="124"/>
      <c r="X1013" s="125"/>
      <c r="Y1013" s="126"/>
      <c r="Z1013" s="126"/>
      <c r="AA1013" s="127"/>
      <c r="AB1013" s="127"/>
      <c r="AC1013" s="127"/>
      <c r="AD1013" s="127"/>
      <c r="AE1013" s="127"/>
      <c r="AF1013" s="127"/>
      <c r="AG1013" s="127"/>
      <c r="AH1013" s="127"/>
      <c r="AI1013" s="127"/>
    </row>
    <row r="1014" spans="2:35">
      <c r="B1014" s="124"/>
      <c r="X1014" s="125"/>
      <c r="Y1014" s="126"/>
      <c r="Z1014" s="126"/>
      <c r="AA1014" s="127"/>
      <c r="AB1014" s="127"/>
      <c r="AC1014" s="127"/>
      <c r="AD1014" s="127"/>
      <c r="AE1014" s="127"/>
      <c r="AF1014" s="127"/>
      <c r="AG1014" s="127"/>
      <c r="AH1014" s="127"/>
      <c r="AI1014" s="127"/>
    </row>
  </sheetData>
  <mergeCells count="27">
    <mergeCell ref="AE1:AE2"/>
    <mergeCell ref="AF1:AF2"/>
    <mergeCell ref="AG1:AG2"/>
    <mergeCell ref="AH1:AH2"/>
    <mergeCell ref="AI1:AI2"/>
    <mergeCell ref="S1:S2"/>
    <mergeCell ref="T1:T2"/>
    <mergeCell ref="U1:U2"/>
    <mergeCell ref="V1:V2"/>
    <mergeCell ref="AD1:AD2"/>
    <mergeCell ref="W1:W2"/>
    <mergeCell ref="X1:X2"/>
    <mergeCell ref="Y1:Y2"/>
    <mergeCell ref="Z1:Z2"/>
    <mergeCell ref="AA1:AA2"/>
    <mergeCell ref="AB1:AB2"/>
    <mergeCell ref="AC1:AC2"/>
    <mergeCell ref="N1:N2"/>
    <mergeCell ref="O1:O2"/>
    <mergeCell ref="P1:P2"/>
    <mergeCell ref="Q1:Q2"/>
    <mergeCell ref="R1:R2"/>
    <mergeCell ref="D1:G1"/>
    <mergeCell ref="H1:J1"/>
    <mergeCell ref="K1:K2"/>
    <mergeCell ref="L1:L2"/>
    <mergeCell ref="M1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34"/>
  <sheetViews>
    <sheetView workbookViewId="0"/>
  </sheetViews>
  <sheetFormatPr defaultColWidth="14.42578125" defaultRowHeight="15" customHeight="1"/>
  <sheetData>
    <row r="1" spans="1:33" ht="15" customHeight="1">
      <c r="A1" s="128"/>
      <c r="B1" s="128"/>
      <c r="C1" s="128" t="s">
        <v>813</v>
      </c>
      <c r="D1" s="129">
        <v>1991</v>
      </c>
      <c r="E1" s="129">
        <v>1992</v>
      </c>
      <c r="F1" s="129">
        <v>1993</v>
      </c>
      <c r="G1" s="129">
        <v>1994</v>
      </c>
      <c r="H1" s="129">
        <v>1995</v>
      </c>
      <c r="I1" s="129">
        <v>1996</v>
      </c>
      <c r="J1" s="129">
        <v>1997</v>
      </c>
      <c r="K1" s="129">
        <v>1998</v>
      </c>
      <c r="L1" s="129">
        <v>1999</v>
      </c>
      <c r="M1" s="129">
        <v>2000</v>
      </c>
      <c r="N1" s="129">
        <v>2001</v>
      </c>
      <c r="O1" s="129">
        <v>2002</v>
      </c>
      <c r="P1" s="129">
        <v>2003</v>
      </c>
      <c r="Q1" s="129">
        <v>2004</v>
      </c>
      <c r="R1" s="129">
        <v>2005</v>
      </c>
      <c r="S1" s="129">
        <v>2006</v>
      </c>
      <c r="T1" s="129">
        <v>2007</v>
      </c>
      <c r="U1" s="129">
        <v>2008</v>
      </c>
      <c r="V1" s="129">
        <v>2009</v>
      </c>
      <c r="W1" s="129">
        <v>2010</v>
      </c>
      <c r="X1" s="129">
        <v>2011</v>
      </c>
      <c r="Y1" s="129">
        <v>2012</v>
      </c>
      <c r="Z1" s="130">
        <v>2013</v>
      </c>
      <c r="AA1" s="130">
        <v>2014</v>
      </c>
      <c r="AB1" s="129">
        <v>2015</v>
      </c>
      <c r="AC1" s="129">
        <v>2016</v>
      </c>
      <c r="AD1" s="129">
        <v>2017</v>
      </c>
      <c r="AE1" s="130">
        <v>2018</v>
      </c>
      <c r="AF1" s="129">
        <v>2019</v>
      </c>
      <c r="AG1" s="130">
        <v>2020</v>
      </c>
    </row>
    <row r="2" spans="1:33" ht="15" customHeight="1">
      <c r="A2" s="128"/>
      <c r="B2" s="128"/>
      <c r="C2" s="128" t="s">
        <v>814</v>
      </c>
      <c r="D2" s="131">
        <v>260.39999999999998</v>
      </c>
      <c r="E2" s="131">
        <v>2608.84</v>
      </c>
      <c r="F2" s="131">
        <v>939.9</v>
      </c>
      <c r="G2" s="131">
        <v>315.14</v>
      </c>
      <c r="H2" s="131">
        <v>231.3</v>
      </c>
      <c r="I2" s="131">
        <v>121.81</v>
      </c>
      <c r="J2" s="131">
        <v>111.03</v>
      </c>
      <c r="K2" s="131">
        <v>184.43</v>
      </c>
      <c r="L2" s="131">
        <v>136.53</v>
      </c>
      <c r="M2" s="131">
        <v>120.18</v>
      </c>
      <c r="N2" s="131">
        <v>118.58</v>
      </c>
      <c r="O2" s="131">
        <v>115.06</v>
      </c>
      <c r="P2" s="131">
        <v>111.99</v>
      </c>
      <c r="Q2" s="131">
        <v>111.73</v>
      </c>
      <c r="R2" s="131">
        <v>110.92</v>
      </c>
      <c r="S2" s="131">
        <v>109</v>
      </c>
      <c r="T2" s="131">
        <v>111.87</v>
      </c>
      <c r="U2" s="131">
        <v>113.28</v>
      </c>
      <c r="V2" s="131">
        <v>108.8</v>
      </c>
      <c r="W2" s="131">
        <v>108.78</v>
      </c>
      <c r="X2" s="131">
        <v>106.1</v>
      </c>
      <c r="Y2" s="131">
        <v>106.57</v>
      </c>
      <c r="Z2" s="131">
        <v>106.47</v>
      </c>
      <c r="AA2" s="131">
        <v>111.35</v>
      </c>
      <c r="AB2" s="131">
        <v>112.91</v>
      </c>
      <c r="AC2" s="131">
        <v>105.39</v>
      </c>
      <c r="AD2" s="131">
        <v>102.51</v>
      </c>
      <c r="AE2" s="128">
        <v>104.26</v>
      </c>
      <c r="AF2" s="128">
        <v>103.04</v>
      </c>
      <c r="AG2" s="131">
        <v>102.4</v>
      </c>
    </row>
    <row r="3" spans="1:33">
      <c r="A3" s="5"/>
      <c r="B3" s="5"/>
      <c r="C3" s="5" t="s">
        <v>15</v>
      </c>
      <c r="D3" s="1">
        <f t="shared" ref="D3:AG3" si="0">D2 - 100</f>
        <v>160.39999999999998</v>
      </c>
      <c r="E3" s="1">
        <f t="shared" si="0"/>
        <v>2508.84</v>
      </c>
      <c r="F3" s="1">
        <f t="shared" si="0"/>
        <v>839.9</v>
      </c>
      <c r="G3" s="1">
        <f t="shared" si="0"/>
        <v>215.14</v>
      </c>
      <c r="H3" s="1">
        <f t="shared" si="0"/>
        <v>131.30000000000001</v>
      </c>
      <c r="I3" s="1">
        <f t="shared" si="0"/>
        <v>21.810000000000002</v>
      </c>
      <c r="J3" s="1">
        <f t="shared" si="0"/>
        <v>11.030000000000001</v>
      </c>
      <c r="K3" s="1">
        <f t="shared" si="0"/>
        <v>84.43</v>
      </c>
      <c r="L3" s="1">
        <f t="shared" si="0"/>
        <v>36.53</v>
      </c>
      <c r="M3" s="1">
        <f t="shared" si="0"/>
        <v>20.180000000000007</v>
      </c>
      <c r="N3" s="1">
        <f t="shared" si="0"/>
        <v>18.579999999999998</v>
      </c>
      <c r="O3" s="1">
        <f t="shared" si="0"/>
        <v>15.060000000000002</v>
      </c>
      <c r="P3" s="1">
        <f t="shared" si="0"/>
        <v>11.989999999999995</v>
      </c>
      <c r="Q3" s="1">
        <f t="shared" si="0"/>
        <v>11.730000000000004</v>
      </c>
      <c r="R3" s="1">
        <f t="shared" si="0"/>
        <v>10.920000000000002</v>
      </c>
      <c r="S3" s="1">
        <f t="shared" si="0"/>
        <v>9</v>
      </c>
      <c r="T3" s="1">
        <f t="shared" si="0"/>
        <v>11.870000000000005</v>
      </c>
      <c r="U3" s="1">
        <f t="shared" si="0"/>
        <v>13.280000000000001</v>
      </c>
      <c r="V3" s="1">
        <f t="shared" si="0"/>
        <v>8.7999999999999972</v>
      </c>
      <c r="W3" s="1">
        <f t="shared" si="0"/>
        <v>8.7800000000000011</v>
      </c>
      <c r="X3" s="1">
        <f t="shared" si="0"/>
        <v>6.0999999999999943</v>
      </c>
      <c r="Y3" s="1">
        <f t="shared" si="0"/>
        <v>6.5699999999999932</v>
      </c>
      <c r="Z3" s="1">
        <f t="shared" si="0"/>
        <v>6.4699999999999989</v>
      </c>
      <c r="AA3" s="1">
        <f t="shared" si="0"/>
        <v>11.349999999999994</v>
      </c>
      <c r="AB3" s="1">
        <f t="shared" si="0"/>
        <v>12.909999999999997</v>
      </c>
      <c r="AC3" s="1">
        <f t="shared" si="0"/>
        <v>5.3900000000000006</v>
      </c>
      <c r="AD3" s="1">
        <f t="shared" si="0"/>
        <v>2.5100000000000051</v>
      </c>
      <c r="AE3" s="1">
        <f t="shared" si="0"/>
        <v>4.2600000000000051</v>
      </c>
      <c r="AF3" s="1">
        <f t="shared" si="0"/>
        <v>3.0400000000000063</v>
      </c>
      <c r="AG3" s="1">
        <f t="shared" si="0"/>
        <v>2.4000000000000057</v>
      </c>
    </row>
    <row r="4" spans="1:33">
      <c r="C4" s="1" t="str">
        <f t="array" ref="C4:D34">TRANSPOSE(C2:AG3)</f>
        <v>ИПЦ</v>
      </c>
      <c r="D4" s="1" t="str">
        <v>Инфляция</v>
      </c>
    </row>
    <row r="5" spans="1:33">
      <c r="A5" s="132">
        <v>33402</v>
      </c>
      <c r="B5" s="1">
        <f t="shared" ref="B5:B34" si="1">YEAR(A5)</f>
        <v>1991</v>
      </c>
      <c r="C5" s="1">
        <v>260.39999999999998</v>
      </c>
      <c r="D5" s="1">
        <v>160.39999999999998</v>
      </c>
    </row>
    <row r="6" spans="1:33">
      <c r="A6" s="132">
        <v>33769</v>
      </c>
      <c r="B6" s="1">
        <f t="shared" si="1"/>
        <v>1992</v>
      </c>
      <c r="C6" s="1">
        <v>2608.84</v>
      </c>
      <c r="D6" s="1">
        <v>2508.84</v>
      </c>
    </row>
    <row r="7" spans="1:33">
      <c r="A7" s="132">
        <v>34135</v>
      </c>
      <c r="B7" s="1">
        <f t="shared" si="1"/>
        <v>1993</v>
      </c>
      <c r="C7" s="1">
        <v>939.9</v>
      </c>
      <c r="D7" s="1">
        <v>839.9</v>
      </c>
    </row>
    <row r="8" spans="1:33">
      <c r="A8" s="132">
        <v>34501</v>
      </c>
      <c r="B8" s="1">
        <f t="shared" si="1"/>
        <v>1994</v>
      </c>
      <c r="C8" s="1">
        <v>315.14</v>
      </c>
      <c r="D8" s="1">
        <v>215.14</v>
      </c>
    </row>
    <row r="9" spans="1:33">
      <c r="A9" s="132">
        <v>34867</v>
      </c>
      <c r="B9" s="1">
        <f t="shared" si="1"/>
        <v>1995</v>
      </c>
      <c r="C9" s="1">
        <v>231.3</v>
      </c>
      <c r="D9" s="1">
        <v>131.30000000000001</v>
      </c>
    </row>
    <row r="10" spans="1:33">
      <c r="A10" s="132">
        <v>35234</v>
      </c>
      <c r="B10" s="1">
        <f t="shared" si="1"/>
        <v>1996</v>
      </c>
      <c r="C10" s="1">
        <v>121.81</v>
      </c>
      <c r="D10" s="1">
        <v>21.810000000000002</v>
      </c>
    </row>
    <row r="11" spans="1:33">
      <c r="A11" s="132">
        <v>35600</v>
      </c>
      <c r="B11" s="1">
        <f t="shared" si="1"/>
        <v>1997</v>
      </c>
      <c r="C11" s="1">
        <v>111.03</v>
      </c>
      <c r="D11" s="1">
        <v>11.030000000000001</v>
      </c>
    </row>
    <row r="12" spans="1:33">
      <c r="A12" s="132">
        <v>35966</v>
      </c>
      <c r="B12" s="1">
        <f t="shared" si="1"/>
        <v>1998</v>
      </c>
      <c r="C12" s="1">
        <v>184.43</v>
      </c>
      <c r="D12" s="1">
        <v>84.43</v>
      </c>
    </row>
    <row r="13" spans="1:33">
      <c r="A13" s="132">
        <v>36332</v>
      </c>
      <c r="B13" s="1">
        <f t="shared" si="1"/>
        <v>1999</v>
      </c>
      <c r="C13" s="1">
        <v>136.53</v>
      </c>
      <c r="D13" s="1">
        <v>36.53</v>
      </c>
    </row>
    <row r="14" spans="1:33">
      <c r="A14" s="132">
        <v>36699</v>
      </c>
      <c r="B14" s="1">
        <f t="shared" si="1"/>
        <v>2000</v>
      </c>
      <c r="C14" s="1">
        <v>120.18</v>
      </c>
      <c r="D14" s="1">
        <v>20.180000000000007</v>
      </c>
    </row>
    <row r="15" spans="1:33">
      <c r="A15" s="132">
        <v>37065</v>
      </c>
      <c r="B15" s="1">
        <f t="shared" si="1"/>
        <v>2001</v>
      </c>
      <c r="C15" s="1">
        <v>118.58</v>
      </c>
      <c r="D15" s="1">
        <v>18.579999999999998</v>
      </c>
    </row>
    <row r="16" spans="1:33">
      <c r="A16" s="132">
        <v>37431</v>
      </c>
      <c r="B16" s="1">
        <f t="shared" si="1"/>
        <v>2002</v>
      </c>
      <c r="C16" s="1">
        <v>115.06</v>
      </c>
      <c r="D16" s="1">
        <v>15.060000000000002</v>
      </c>
    </row>
    <row r="17" spans="1:4">
      <c r="A17" s="132">
        <v>37797</v>
      </c>
      <c r="B17" s="1">
        <f t="shared" si="1"/>
        <v>2003</v>
      </c>
      <c r="C17" s="1">
        <v>111.99</v>
      </c>
      <c r="D17" s="1">
        <v>11.989999999999995</v>
      </c>
    </row>
    <row r="18" spans="1:4">
      <c r="A18" s="132">
        <v>38164</v>
      </c>
      <c r="B18" s="1">
        <f t="shared" si="1"/>
        <v>2004</v>
      </c>
      <c r="C18" s="1">
        <v>111.73</v>
      </c>
      <c r="D18" s="1">
        <v>11.730000000000004</v>
      </c>
    </row>
    <row r="19" spans="1:4">
      <c r="A19" s="132">
        <v>38530</v>
      </c>
      <c r="B19" s="1">
        <f t="shared" si="1"/>
        <v>2005</v>
      </c>
      <c r="C19" s="1">
        <v>110.92</v>
      </c>
      <c r="D19" s="1">
        <v>10.920000000000002</v>
      </c>
    </row>
    <row r="20" spans="1:4">
      <c r="A20" s="132">
        <v>38896</v>
      </c>
      <c r="B20" s="1">
        <f t="shared" si="1"/>
        <v>2006</v>
      </c>
      <c r="C20" s="1">
        <v>109</v>
      </c>
      <c r="D20" s="1">
        <v>9</v>
      </c>
    </row>
    <row r="21" spans="1:4">
      <c r="A21" s="132">
        <v>39262</v>
      </c>
      <c r="B21" s="1">
        <f t="shared" si="1"/>
        <v>2007</v>
      </c>
      <c r="C21" s="1">
        <v>111.87</v>
      </c>
      <c r="D21" s="1">
        <v>11.870000000000005</v>
      </c>
    </row>
    <row r="22" spans="1:4">
      <c r="A22" s="132">
        <v>39629</v>
      </c>
      <c r="B22" s="1">
        <f t="shared" si="1"/>
        <v>2008</v>
      </c>
      <c r="C22" s="1">
        <v>113.28</v>
      </c>
      <c r="D22" s="1">
        <v>13.280000000000001</v>
      </c>
    </row>
    <row r="23" spans="1:4">
      <c r="A23" s="132">
        <v>39995</v>
      </c>
      <c r="B23" s="1">
        <f t="shared" si="1"/>
        <v>2009</v>
      </c>
      <c r="C23" s="1">
        <v>108.8</v>
      </c>
      <c r="D23" s="1">
        <v>8.7999999999999972</v>
      </c>
    </row>
    <row r="24" spans="1:4" ht="12.75">
      <c r="A24" s="132">
        <v>40361</v>
      </c>
      <c r="B24" s="1">
        <f t="shared" si="1"/>
        <v>2010</v>
      </c>
      <c r="C24" s="1">
        <v>108.78</v>
      </c>
      <c r="D24" s="1">
        <v>8.7800000000000011</v>
      </c>
    </row>
    <row r="25" spans="1:4" ht="12.75">
      <c r="A25" s="132">
        <v>40727</v>
      </c>
      <c r="B25" s="1">
        <f t="shared" si="1"/>
        <v>2011</v>
      </c>
      <c r="C25" s="1">
        <v>106.1</v>
      </c>
      <c r="D25" s="1">
        <v>6.0999999999999943</v>
      </c>
    </row>
    <row r="26" spans="1:4" ht="12.75">
      <c r="A26" s="132">
        <v>41094</v>
      </c>
      <c r="B26" s="1">
        <f t="shared" si="1"/>
        <v>2012</v>
      </c>
      <c r="C26" s="1">
        <v>106.57</v>
      </c>
      <c r="D26" s="1">
        <v>6.5699999999999932</v>
      </c>
    </row>
    <row r="27" spans="1:4" ht="12.75">
      <c r="A27" s="132">
        <v>41460</v>
      </c>
      <c r="B27" s="1">
        <f t="shared" si="1"/>
        <v>2013</v>
      </c>
      <c r="C27" s="1">
        <v>106.47</v>
      </c>
      <c r="D27" s="1">
        <v>6.4699999999999989</v>
      </c>
    </row>
    <row r="28" spans="1:4" ht="12.75">
      <c r="A28" s="132">
        <v>41826</v>
      </c>
      <c r="B28" s="1">
        <f t="shared" si="1"/>
        <v>2014</v>
      </c>
      <c r="C28" s="1">
        <v>111.35</v>
      </c>
      <c r="D28" s="1">
        <v>11.349999999999994</v>
      </c>
    </row>
    <row r="29" spans="1:4" ht="12.75">
      <c r="A29" s="132">
        <v>42192</v>
      </c>
      <c r="B29" s="1">
        <f t="shared" si="1"/>
        <v>2015</v>
      </c>
      <c r="C29" s="1">
        <v>112.91</v>
      </c>
      <c r="D29" s="1">
        <v>12.909999999999997</v>
      </c>
    </row>
    <row r="30" spans="1:4" ht="12.75">
      <c r="A30" s="132">
        <v>42559</v>
      </c>
      <c r="B30" s="1">
        <f t="shared" si="1"/>
        <v>2016</v>
      </c>
      <c r="C30" s="1">
        <v>105.39</v>
      </c>
      <c r="D30" s="1">
        <v>5.3900000000000006</v>
      </c>
    </row>
    <row r="31" spans="1:4" ht="12.75">
      <c r="A31" s="132">
        <v>42925</v>
      </c>
      <c r="B31" s="1">
        <f t="shared" si="1"/>
        <v>2017</v>
      </c>
      <c r="C31" s="1">
        <v>102.51</v>
      </c>
      <c r="D31" s="1">
        <v>2.5100000000000051</v>
      </c>
    </row>
    <row r="32" spans="1:4" ht="12.75">
      <c r="A32" s="132">
        <v>43291</v>
      </c>
      <c r="B32" s="1">
        <f t="shared" si="1"/>
        <v>2018</v>
      </c>
      <c r="C32" s="1">
        <v>104.26</v>
      </c>
      <c r="D32" s="1">
        <v>4.2600000000000051</v>
      </c>
    </row>
    <row r="33" spans="1:4" ht="12.75">
      <c r="A33" s="132">
        <v>43657</v>
      </c>
      <c r="B33" s="1">
        <f t="shared" si="1"/>
        <v>2019</v>
      </c>
      <c r="C33" s="1">
        <v>103.04</v>
      </c>
      <c r="D33" s="1">
        <v>3.0400000000000063</v>
      </c>
    </row>
    <row r="34" spans="1:4" ht="12.75">
      <c r="A34" s="132">
        <v>44024</v>
      </c>
      <c r="B34" s="1">
        <f t="shared" si="1"/>
        <v>2020</v>
      </c>
      <c r="C34" s="1">
        <v>102.4</v>
      </c>
      <c r="D34" s="1">
        <v>2.4000000000000057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2468"/>
  <sheetViews>
    <sheetView workbookViewId="0"/>
  </sheetViews>
  <sheetFormatPr defaultColWidth="14.42578125" defaultRowHeight="15" customHeight="1"/>
  <sheetData>
    <row r="1" spans="1:4">
      <c r="A1" s="132">
        <v>44175</v>
      </c>
      <c r="B1" s="133">
        <v>4.1100000000000003</v>
      </c>
      <c r="C1" s="5" t="s">
        <v>815</v>
      </c>
      <c r="D1" s="132" t="s">
        <v>816</v>
      </c>
    </row>
    <row r="2" spans="1:4">
      <c r="A2" s="132">
        <v>44174</v>
      </c>
      <c r="B2" s="133">
        <v>4.05</v>
      </c>
      <c r="C2" s="5" t="s">
        <v>817</v>
      </c>
      <c r="D2" s="5" t="s">
        <v>818</v>
      </c>
    </row>
    <row r="3" spans="1:4">
      <c r="A3" s="132">
        <v>44173</v>
      </c>
      <c r="B3" s="133">
        <v>3.58</v>
      </c>
      <c r="C3" s="5" t="s">
        <v>819</v>
      </c>
      <c r="D3" s="5" t="s">
        <v>820</v>
      </c>
    </row>
    <row r="4" spans="1:4">
      <c r="A4" s="132">
        <v>44172</v>
      </c>
      <c r="B4" s="133">
        <v>3.64</v>
      </c>
      <c r="C4" s="5" t="s">
        <v>821</v>
      </c>
      <c r="D4" s="5" t="s">
        <v>822</v>
      </c>
    </row>
    <row r="5" spans="1:4">
      <c r="A5" s="132">
        <v>44169</v>
      </c>
      <c r="B5" s="133">
        <v>4.01</v>
      </c>
      <c r="C5" s="5" t="s">
        <v>823</v>
      </c>
      <c r="D5" s="5" t="s">
        <v>824</v>
      </c>
    </row>
    <row r="6" spans="1:4">
      <c r="A6" s="132">
        <v>44168</v>
      </c>
      <c r="B6" s="133">
        <v>4.0199999999999996</v>
      </c>
      <c r="C6" s="5" t="s">
        <v>825</v>
      </c>
      <c r="D6" s="5" t="s">
        <v>826</v>
      </c>
    </row>
    <row r="7" spans="1:4">
      <c r="A7" s="132">
        <v>44167</v>
      </c>
      <c r="B7" s="133">
        <v>4.0199999999999996</v>
      </c>
      <c r="C7" s="5" t="s">
        <v>827</v>
      </c>
      <c r="D7" s="5" t="s">
        <v>828</v>
      </c>
    </row>
    <row r="8" spans="1:4">
      <c r="A8" s="132">
        <v>44166</v>
      </c>
      <c r="B8" s="133">
        <v>4.0599999999999996</v>
      </c>
      <c r="C8" s="5" t="s">
        <v>829</v>
      </c>
      <c r="D8" s="5" t="s">
        <v>830</v>
      </c>
    </row>
    <row r="9" spans="1:4">
      <c r="A9" s="132">
        <v>44165</v>
      </c>
      <c r="B9" s="133">
        <v>4.07</v>
      </c>
      <c r="C9" s="5" t="s">
        <v>831</v>
      </c>
      <c r="D9" s="5" t="s">
        <v>832</v>
      </c>
    </row>
    <row r="10" spans="1:4">
      <c r="A10" s="132">
        <v>44162</v>
      </c>
      <c r="B10" s="133">
        <v>4.03</v>
      </c>
      <c r="C10" s="5" t="s">
        <v>833</v>
      </c>
      <c r="D10" s="5" t="s">
        <v>834</v>
      </c>
    </row>
    <row r="11" spans="1:4">
      <c r="A11" s="132">
        <v>44161</v>
      </c>
      <c r="B11" s="133">
        <v>4.07</v>
      </c>
      <c r="C11" s="5" t="s">
        <v>821</v>
      </c>
      <c r="D11" s="5" t="s">
        <v>835</v>
      </c>
    </row>
    <row r="12" spans="1:4">
      <c r="A12" s="132">
        <v>44160</v>
      </c>
      <c r="B12" s="133">
        <v>4.0599999999999996</v>
      </c>
      <c r="C12" s="5" t="s">
        <v>836</v>
      </c>
      <c r="D12" s="5" t="s">
        <v>837</v>
      </c>
    </row>
    <row r="13" spans="1:4">
      <c r="A13" s="132">
        <v>44159</v>
      </c>
      <c r="B13" s="133">
        <v>4.01</v>
      </c>
      <c r="C13" s="5" t="s">
        <v>838</v>
      </c>
      <c r="D13" s="5" t="s">
        <v>839</v>
      </c>
    </row>
    <row r="14" spans="1:4">
      <c r="A14" s="132">
        <v>44158</v>
      </c>
      <c r="B14" s="133">
        <v>4.0199999999999996</v>
      </c>
      <c r="C14" s="5" t="s">
        <v>840</v>
      </c>
      <c r="D14" s="5" t="s">
        <v>841</v>
      </c>
    </row>
    <row r="15" spans="1:4">
      <c r="A15" s="132">
        <v>44155</v>
      </c>
      <c r="B15" s="133">
        <v>4.08</v>
      </c>
      <c r="C15" s="5" t="s">
        <v>842</v>
      </c>
      <c r="D15" s="5" t="s">
        <v>843</v>
      </c>
    </row>
    <row r="16" spans="1:4">
      <c r="A16" s="132">
        <v>44154</v>
      </c>
      <c r="B16" s="133">
        <v>4.0999999999999996</v>
      </c>
      <c r="C16" s="5" t="s">
        <v>844</v>
      </c>
      <c r="D16" s="5" t="s">
        <v>845</v>
      </c>
    </row>
    <row r="17" spans="1:4">
      <c r="A17" s="132">
        <v>44153</v>
      </c>
      <c r="B17" s="133">
        <v>4.0999999999999996</v>
      </c>
      <c r="C17" s="5" t="s">
        <v>846</v>
      </c>
      <c r="D17" s="5" t="s">
        <v>847</v>
      </c>
    </row>
    <row r="18" spans="1:4">
      <c r="A18" s="132">
        <v>44152</v>
      </c>
      <c r="B18" s="133">
        <v>4.18</v>
      </c>
      <c r="C18" s="5" t="s">
        <v>848</v>
      </c>
      <c r="D18" s="5" t="s">
        <v>849</v>
      </c>
    </row>
    <row r="19" spans="1:4">
      <c r="A19" s="132">
        <v>44151</v>
      </c>
      <c r="B19" s="133">
        <v>4.1500000000000004</v>
      </c>
      <c r="C19" s="5" t="s">
        <v>850</v>
      </c>
      <c r="D19" s="5" t="s">
        <v>851</v>
      </c>
    </row>
    <row r="20" spans="1:4">
      <c r="A20" s="132">
        <v>44148</v>
      </c>
      <c r="B20" s="133">
        <v>4.2</v>
      </c>
      <c r="C20" s="5" t="s">
        <v>852</v>
      </c>
      <c r="D20" s="5" t="s">
        <v>853</v>
      </c>
    </row>
    <row r="21" spans="1:4">
      <c r="A21" s="132">
        <v>44147</v>
      </c>
      <c r="B21" s="133">
        <v>4.17</v>
      </c>
      <c r="C21" s="5" t="s">
        <v>854</v>
      </c>
      <c r="D21" s="5" t="s">
        <v>855</v>
      </c>
    </row>
    <row r="22" spans="1:4">
      <c r="A22" s="132">
        <v>44146</v>
      </c>
      <c r="B22" s="133">
        <v>4.1399999999999997</v>
      </c>
      <c r="C22" s="5" t="s">
        <v>856</v>
      </c>
      <c r="D22" s="5" t="s">
        <v>857</v>
      </c>
    </row>
    <row r="23" spans="1:4">
      <c r="A23" s="132">
        <v>44145</v>
      </c>
      <c r="B23" s="133">
        <v>3.79</v>
      </c>
      <c r="C23" s="5" t="s">
        <v>858</v>
      </c>
      <c r="D23" s="5" t="s">
        <v>859</v>
      </c>
    </row>
    <row r="24" spans="1:4">
      <c r="A24" s="132">
        <v>44144</v>
      </c>
      <c r="B24" s="133">
        <v>3.78</v>
      </c>
      <c r="C24" s="5" t="s">
        <v>860</v>
      </c>
      <c r="D24" s="5" t="s">
        <v>861</v>
      </c>
    </row>
    <row r="25" spans="1:4">
      <c r="A25" s="132">
        <v>44141</v>
      </c>
      <c r="B25" s="133">
        <v>4.08</v>
      </c>
      <c r="C25" s="5" t="s">
        <v>862</v>
      </c>
      <c r="D25" s="5" t="s">
        <v>863</v>
      </c>
    </row>
    <row r="26" spans="1:4">
      <c r="A26" s="132">
        <v>44140</v>
      </c>
      <c r="B26" s="133">
        <v>4.1399999999999997</v>
      </c>
      <c r="C26" s="5" t="s">
        <v>864</v>
      </c>
      <c r="D26" s="5" t="s">
        <v>865</v>
      </c>
    </row>
    <row r="27" spans="1:4">
      <c r="A27" s="132">
        <v>44138</v>
      </c>
      <c r="B27" s="133">
        <v>4.09</v>
      </c>
      <c r="C27" s="5" t="s">
        <v>866</v>
      </c>
      <c r="D27" s="5" t="s">
        <v>867</v>
      </c>
    </row>
    <row r="28" spans="1:4">
      <c r="A28" s="132">
        <v>44137</v>
      </c>
      <c r="B28" s="133">
        <v>4.1500000000000004</v>
      </c>
      <c r="C28" s="5" t="s">
        <v>868</v>
      </c>
      <c r="D28" s="5" t="s">
        <v>869</v>
      </c>
    </row>
    <row r="29" spans="1:4">
      <c r="A29" s="132">
        <v>44134</v>
      </c>
      <c r="B29" s="133">
        <v>4.26</v>
      </c>
      <c r="C29" s="5" t="s">
        <v>870</v>
      </c>
      <c r="D29" s="5" t="s">
        <v>871</v>
      </c>
    </row>
    <row r="30" spans="1:4">
      <c r="A30" s="132">
        <v>44133</v>
      </c>
      <c r="B30" s="133">
        <v>4.26</v>
      </c>
      <c r="C30" s="5" t="s">
        <v>872</v>
      </c>
      <c r="D30" s="5" t="s">
        <v>873</v>
      </c>
    </row>
    <row r="31" spans="1:4">
      <c r="A31" s="132">
        <v>44132</v>
      </c>
      <c r="B31" s="133">
        <v>4.26</v>
      </c>
      <c r="C31" s="5" t="s">
        <v>874</v>
      </c>
      <c r="D31" s="5" t="s">
        <v>875</v>
      </c>
    </row>
    <row r="32" spans="1:4">
      <c r="A32" s="132">
        <v>44131</v>
      </c>
      <c r="B32" s="133">
        <v>4.2300000000000004</v>
      </c>
      <c r="C32" s="5" t="s">
        <v>876</v>
      </c>
      <c r="D32" s="5" t="s">
        <v>877</v>
      </c>
    </row>
    <row r="33" spans="1:4">
      <c r="A33" s="132">
        <v>44130</v>
      </c>
      <c r="B33" s="133">
        <v>4.24</v>
      </c>
      <c r="C33" s="5" t="s">
        <v>878</v>
      </c>
      <c r="D33" s="5" t="s">
        <v>879</v>
      </c>
    </row>
    <row r="34" spans="1:4">
      <c r="A34" s="132">
        <v>44127</v>
      </c>
      <c r="B34" s="133">
        <v>4.2300000000000004</v>
      </c>
      <c r="C34" s="5" t="s">
        <v>880</v>
      </c>
      <c r="D34" s="5" t="s">
        <v>881</v>
      </c>
    </row>
    <row r="35" spans="1:4">
      <c r="A35" s="132">
        <v>44126</v>
      </c>
      <c r="B35" s="133">
        <v>4.2300000000000004</v>
      </c>
      <c r="C35" s="5" t="s">
        <v>882</v>
      </c>
      <c r="D35" s="5" t="s">
        <v>883</v>
      </c>
    </row>
    <row r="36" spans="1:4">
      <c r="A36" s="132">
        <v>44125</v>
      </c>
      <c r="B36" s="133">
        <v>4.24</v>
      </c>
      <c r="C36" s="5" t="s">
        <v>884</v>
      </c>
      <c r="D36" s="5" t="s">
        <v>885</v>
      </c>
    </row>
    <row r="37" spans="1:4">
      <c r="A37" s="132">
        <v>44124</v>
      </c>
      <c r="B37" s="133">
        <v>4.24</v>
      </c>
      <c r="C37" s="5" t="s">
        <v>886</v>
      </c>
      <c r="D37" s="5" t="s">
        <v>887</v>
      </c>
    </row>
    <row r="38" spans="1:4">
      <c r="A38" s="132">
        <v>44123</v>
      </c>
      <c r="B38" s="133">
        <v>4.22</v>
      </c>
      <c r="C38" s="5" t="s">
        <v>888</v>
      </c>
      <c r="D38" s="5" t="s">
        <v>889</v>
      </c>
    </row>
    <row r="39" spans="1:4">
      <c r="A39" s="132">
        <v>44120</v>
      </c>
      <c r="B39" s="133">
        <v>4.2699999999999996</v>
      </c>
      <c r="C39" s="5" t="s">
        <v>890</v>
      </c>
      <c r="D39" s="5" t="s">
        <v>891</v>
      </c>
    </row>
    <row r="40" spans="1:4">
      <c r="A40" s="132">
        <v>44119</v>
      </c>
      <c r="B40" s="133">
        <v>4.24</v>
      </c>
      <c r="C40" s="5" t="s">
        <v>892</v>
      </c>
      <c r="D40" s="5" t="s">
        <v>893</v>
      </c>
    </row>
    <row r="41" spans="1:4">
      <c r="A41" s="132">
        <v>44118</v>
      </c>
      <c r="B41" s="133">
        <v>4.22</v>
      </c>
      <c r="C41" s="5" t="s">
        <v>894</v>
      </c>
      <c r="D41" s="5" t="s">
        <v>895</v>
      </c>
    </row>
    <row r="42" spans="1:4">
      <c r="A42" s="132">
        <v>44117</v>
      </c>
      <c r="B42" s="133">
        <v>4.24</v>
      </c>
      <c r="C42" s="5" t="s">
        <v>896</v>
      </c>
      <c r="D42" s="5" t="s">
        <v>897</v>
      </c>
    </row>
    <row r="43" spans="1:4">
      <c r="A43" s="132">
        <v>44116</v>
      </c>
      <c r="B43" s="133">
        <v>4.25</v>
      </c>
      <c r="C43" s="5" t="s">
        <v>898</v>
      </c>
      <c r="D43" s="5" t="s">
        <v>899</v>
      </c>
    </row>
    <row r="44" spans="1:4">
      <c r="A44" s="132">
        <v>44113</v>
      </c>
      <c r="B44" s="133">
        <v>4.24</v>
      </c>
      <c r="C44" s="5" t="s">
        <v>900</v>
      </c>
      <c r="D44" s="5" t="s">
        <v>901</v>
      </c>
    </row>
    <row r="45" spans="1:4">
      <c r="A45" s="132">
        <v>44112</v>
      </c>
      <c r="B45" s="133">
        <v>4.2</v>
      </c>
      <c r="C45" s="5" t="s">
        <v>902</v>
      </c>
      <c r="D45" s="5" t="s">
        <v>903</v>
      </c>
    </row>
    <row r="46" spans="1:4">
      <c r="A46" s="132">
        <v>44111</v>
      </c>
      <c r="B46" s="133">
        <v>4.2</v>
      </c>
      <c r="C46" s="5" t="s">
        <v>904</v>
      </c>
      <c r="D46" s="5" t="s">
        <v>905</v>
      </c>
    </row>
    <row r="47" spans="1:4">
      <c r="A47" s="132">
        <v>44110</v>
      </c>
      <c r="B47" s="133">
        <v>4</v>
      </c>
      <c r="C47" s="5" t="s">
        <v>906</v>
      </c>
      <c r="D47" s="5" t="s">
        <v>907</v>
      </c>
    </row>
    <row r="48" spans="1:4">
      <c r="A48" s="132">
        <v>44109</v>
      </c>
      <c r="B48" s="133">
        <v>4.04</v>
      </c>
      <c r="C48" s="5" t="s">
        <v>908</v>
      </c>
      <c r="D48" s="5" t="s">
        <v>909</v>
      </c>
    </row>
    <row r="49" spans="1:4">
      <c r="A49" s="132">
        <v>44106</v>
      </c>
      <c r="B49" s="133">
        <v>3.9</v>
      </c>
      <c r="C49" s="5" t="s">
        <v>910</v>
      </c>
      <c r="D49" s="5" t="s">
        <v>911</v>
      </c>
    </row>
    <row r="50" spans="1:4">
      <c r="A50" s="132">
        <v>44105</v>
      </c>
      <c r="B50" s="133">
        <v>4.08</v>
      </c>
      <c r="C50" s="5" t="s">
        <v>912</v>
      </c>
      <c r="D50" s="5" t="s">
        <v>913</v>
      </c>
    </row>
    <row r="51" spans="1:4">
      <c r="A51" s="132">
        <v>44104</v>
      </c>
      <c r="B51" s="133">
        <v>4.1900000000000004</v>
      </c>
      <c r="C51" s="5" t="s">
        <v>914</v>
      </c>
      <c r="D51" s="5" t="s">
        <v>915</v>
      </c>
    </row>
    <row r="52" spans="1:4">
      <c r="A52" s="132">
        <v>44103</v>
      </c>
      <c r="B52" s="133">
        <v>4.1900000000000004</v>
      </c>
      <c r="C52" s="5" t="s">
        <v>916</v>
      </c>
      <c r="D52" s="5" t="s">
        <v>917</v>
      </c>
    </row>
    <row r="53" spans="1:4">
      <c r="A53" s="132">
        <v>44102</v>
      </c>
      <c r="B53" s="133">
        <v>4.21</v>
      </c>
      <c r="C53" s="5" t="s">
        <v>918</v>
      </c>
      <c r="D53" s="5" t="s">
        <v>919</v>
      </c>
    </row>
    <row r="54" spans="1:4">
      <c r="A54" s="132">
        <v>44099</v>
      </c>
      <c r="B54" s="133">
        <v>4.2300000000000004</v>
      </c>
      <c r="C54" s="5" t="s">
        <v>920</v>
      </c>
      <c r="D54" s="5" t="s">
        <v>921</v>
      </c>
    </row>
    <row r="55" spans="1:4">
      <c r="A55" s="132">
        <v>44098</v>
      </c>
      <c r="B55" s="133">
        <v>4.1399999999999997</v>
      </c>
      <c r="C55" s="5" t="s">
        <v>922</v>
      </c>
      <c r="D55" s="5" t="s">
        <v>923</v>
      </c>
    </row>
    <row r="56" spans="1:4">
      <c r="A56" s="132">
        <v>44097</v>
      </c>
      <c r="B56" s="133">
        <v>4.2</v>
      </c>
      <c r="C56" s="5" t="s">
        <v>924</v>
      </c>
      <c r="D56" s="5" t="s">
        <v>925</v>
      </c>
    </row>
    <row r="57" spans="1:4">
      <c r="A57" s="132">
        <v>44096</v>
      </c>
      <c r="B57" s="133">
        <v>4.1900000000000004</v>
      </c>
      <c r="C57" s="5" t="s">
        <v>926</v>
      </c>
      <c r="D57" s="5" t="s">
        <v>927</v>
      </c>
    </row>
    <row r="58" spans="1:4">
      <c r="A58" s="132">
        <v>44095</v>
      </c>
      <c r="B58" s="133">
        <v>4.16</v>
      </c>
      <c r="C58" s="5" t="s">
        <v>928</v>
      </c>
      <c r="D58" s="5" t="s">
        <v>929</v>
      </c>
    </row>
    <row r="59" spans="1:4">
      <c r="A59" s="132">
        <v>44092</v>
      </c>
      <c r="B59" s="133">
        <v>4.2</v>
      </c>
      <c r="C59" s="5" t="s">
        <v>930</v>
      </c>
      <c r="D59" s="5" t="s">
        <v>931</v>
      </c>
    </row>
    <row r="60" spans="1:4">
      <c r="A60" s="132">
        <v>44091</v>
      </c>
      <c r="B60" s="133">
        <v>4.24</v>
      </c>
      <c r="C60" s="5" t="s">
        <v>932</v>
      </c>
      <c r="D60" s="5" t="s">
        <v>933</v>
      </c>
    </row>
    <row r="61" spans="1:4">
      <c r="A61" s="132">
        <v>44090</v>
      </c>
      <c r="B61" s="133">
        <v>4.2</v>
      </c>
      <c r="C61" s="5" t="s">
        <v>934</v>
      </c>
      <c r="D61" s="5" t="s">
        <v>935</v>
      </c>
    </row>
    <row r="62" spans="1:4">
      <c r="A62" s="132">
        <v>44089</v>
      </c>
      <c r="B62" s="133">
        <v>4.18</v>
      </c>
      <c r="C62" s="5" t="s">
        <v>936</v>
      </c>
      <c r="D62" s="5" t="s">
        <v>937</v>
      </c>
    </row>
    <row r="63" spans="1:4">
      <c r="A63" s="132">
        <v>44088</v>
      </c>
      <c r="B63" s="133">
        <v>4.12</v>
      </c>
      <c r="C63" s="5" t="s">
        <v>938</v>
      </c>
      <c r="D63" s="5" t="s">
        <v>939</v>
      </c>
    </row>
    <row r="64" spans="1:4">
      <c r="A64" s="132">
        <v>44085</v>
      </c>
      <c r="B64" s="133">
        <v>4.0999999999999996</v>
      </c>
      <c r="C64" s="5" t="s">
        <v>940</v>
      </c>
      <c r="D64" s="5" t="s">
        <v>941</v>
      </c>
    </row>
    <row r="65" spans="1:4">
      <c r="A65" s="132">
        <v>44084</v>
      </c>
      <c r="B65" s="133">
        <v>4.1100000000000003</v>
      </c>
      <c r="C65" s="5" t="s">
        <v>942</v>
      </c>
      <c r="D65" s="5" t="s">
        <v>943</v>
      </c>
    </row>
    <row r="66" spans="1:4">
      <c r="A66" s="132">
        <v>44083</v>
      </c>
      <c r="B66" s="133">
        <v>4.12</v>
      </c>
      <c r="C66" s="5" t="s">
        <v>944</v>
      </c>
      <c r="D66" s="5" t="s">
        <v>945</v>
      </c>
    </row>
    <row r="67" spans="1:4">
      <c r="A67" s="132">
        <v>44082</v>
      </c>
      <c r="B67" s="133">
        <v>4.38</v>
      </c>
      <c r="C67" s="5" t="s">
        <v>946</v>
      </c>
      <c r="D67" s="5" t="s">
        <v>947</v>
      </c>
    </row>
    <row r="68" spans="1:4">
      <c r="A68" s="132">
        <v>44081</v>
      </c>
      <c r="B68" s="133">
        <v>4</v>
      </c>
      <c r="C68" s="5" t="s">
        <v>948</v>
      </c>
      <c r="D68" s="5" t="s">
        <v>949</v>
      </c>
    </row>
    <row r="69" spans="1:4">
      <c r="A69" s="132">
        <v>44078</v>
      </c>
      <c r="B69" s="133">
        <v>4.13</v>
      </c>
      <c r="C69" s="5" t="s">
        <v>950</v>
      </c>
      <c r="D69" s="5" t="s">
        <v>951</v>
      </c>
    </row>
    <row r="70" spans="1:4">
      <c r="A70" s="132">
        <v>44077</v>
      </c>
      <c r="B70" s="133">
        <v>4.1500000000000004</v>
      </c>
      <c r="C70" s="5" t="s">
        <v>952</v>
      </c>
      <c r="D70" s="5" t="s">
        <v>953</v>
      </c>
    </row>
    <row r="71" spans="1:4">
      <c r="A71" s="132">
        <v>44076</v>
      </c>
      <c r="B71" s="133">
        <v>4.12</v>
      </c>
      <c r="C71" s="5" t="s">
        <v>954</v>
      </c>
      <c r="D71" s="5" t="s">
        <v>955</v>
      </c>
    </row>
    <row r="72" spans="1:4">
      <c r="A72" s="132">
        <v>44075</v>
      </c>
      <c r="B72" s="133">
        <v>4.0999999999999996</v>
      </c>
      <c r="C72" s="5" t="s">
        <v>956</v>
      </c>
      <c r="D72" s="5" t="s">
        <v>957</v>
      </c>
    </row>
    <row r="73" spans="1:4">
      <c r="A73" s="132">
        <v>44074</v>
      </c>
      <c r="B73" s="133">
        <v>4.0999999999999996</v>
      </c>
      <c r="C73" s="5" t="s">
        <v>958</v>
      </c>
      <c r="D73" s="5" t="s">
        <v>959</v>
      </c>
    </row>
    <row r="74" spans="1:4">
      <c r="A74" s="132">
        <v>44071</v>
      </c>
      <c r="B74" s="133">
        <v>4.18</v>
      </c>
      <c r="C74" s="5" t="s">
        <v>960</v>
      </c>
      <c r="D74" s="5" t="s">
        <v>961</v>
      </c>
    </row>
    <row r="75" spans="1:4">
      <c r="A75" s="132">
        <v>44070</v>
      </c>
      <c r="B75" s="133">
        <v>4.1500000000000004</v>
      </c>
      <c r="C75" s="5" t="s">
        <v>860</v>
      </c>
      <c r="D75" s="5" t="s">
        <v>962</v>
      </c>
    </row>
    <row r="76" spans="1:4">
      <c r="A76" s="132">
        <v>44069</v>
      </c>
      <c r="B76" s="133">
        <v>4.17</v>
      </c>
      <c r="C76" s="5" t="s">
        <v>963</v>
      </c>
      <c r="D76" s="5" t="s">
        <v>964</v>
      </c>
    </row>
    <row r="77" spans="1:4">
      <c r="A77" s="132">
        <v>44068</v>
      </c>
      <c r="B77" s="133">
        <v>4.16</v>
      </c>
      <c r="C77" s="5" t="s">
        <v>965</v>
      </c>
      <c r="D77" s="5" t="s">
        <v>966</v>
      </c>
    </row>
    <row r="78" spans="1:4">
      <c r="A78" s="132">
        <v>44067</v>
      </c>
      <c r="B78" s="133">
        <v>4.0599999999999996</v>
      </c>
      <c r="C78" s="5" t="s">
        <v>967</v>
      </c>
      <c r="D78" s="5" t="s">
        <v>968</v>
      </c>
    </row>
    <row r="79" spans="1:4">
      <c r="A79" s="132">
        <v>44064</v>
      </c>
      <c r="B79" s="133">
        <v>4.0999999999999996</v>
      </c>
      <c r="C79" s="5" t="s">
        <v>969</v>
      </c>
      <c r="D79" s="5" t="s">
        <v>970</v>
      </c>
    </row>
    <row r="80" spans="1:4">
      <c r="A80" s="132">
        <v>44063</v>
      </c>
      <c r="B80" s="133">
        <v>4.12</v>
      </c>
      <c r="C80" s="5" t="s">
        <v>971</v>
      </c>
      <c r="D80" s="5" t="s">
        <v>972</v>
      </c>
    </row>
    <row r="81" spans="1:4">
      <c r="A81" s="132">
        <v>44062</v>
      </c>
      <c r="B81" s="133">
        <v>4.0999999999999996</v>
      </c>
      <c r="C81" s="5" t="s">
        <v>973</v>
      </c>
      <c r="D81" s="5" t="s">
        <v>974</v>
      </c>
    </row>
    <row r="82" spans="1:4">
      <c r="A82" s="132">
        <v>44061</v>
      </c>
      <c r="B82" s="133">
        <v>4.12</v>
      </c>
      <c r="C82" s="5" t="s">
        <v>975</v>
      </c>
      <c r="D82" s="5" t="s">
        <v>976</v>
      </c>
    </row>
    <row r="83" spans="1:4">
      <c r="A83" s="132">
        <v>44060</v>
      </c>
      <c r="B83" s="133">
        <v>4.1100000000000003</v>
      </c>
      <c r="C83" s="5" t="s">
        <v>977</v>
      </c>
      <c r="D83" s="5" t="s">
        <v>978</v>
      </c>
    </row>
    <row r="84" spans="1:4">
      <c r="A84" s="132">
        <v>44057</v>
      </c>
      <c r="B84" s="133">
        <v>4.1100000000000003</v>
      </c>
      <c r="C84" s="5" t="s">
        <v>979</v>
      </c>
      <c r="D84" s="5" t="s">
        <v>980</v>
      </c>
    </row>
    <row r="85" spans="1:4">
      <c r="A85" s="132">
        <v>44056</v>
      </c>
      <c r="B85" s="133">
        <v>4.08</v>
      </c>
      <c r="C85" s="5" t="s">
        <v>981</v>
      </c>
      <c r="D85" s="5" t="s">
        <v>982</v>
      </c>
    </row>
    <row r="86" spans="1:4">
      <c r="A86" s="132">
        <v>44055</v>
      </c>
      <c r="B86" s="133">
        <v>4.09</v>
      </c>
      <c r="C86" s="5" t="s">
        <v>983</v>
      </c>
      <c r="D86" s="5" t="s">
        <v>984</v>
      </c>
    </row>
    <row r="87" spans="1:4">
      <c r="A87" s="132">
        <v>44054</v>
      </c>
      <c r="B87" s="133">
        <v>4.18</v>
      </c>
      <c r="C87" s="5" t="s">
        <v>985</v>
      </c>
      <c r="D87" s="5" t="s">
        <v>986</v>
      </c>
    </row>
    <row r="88" spans="1:4">
      <c r="A88" s="132">
        <v>44053</v>
      </c>
      <c r="B88" s="133">
        <v>4.18</v>
      </c>
      <c r="C88" s="5" t="s">
        <v>987</v>
      </c>
      <c r="D88" s="5" t="s">
        <v>988</v>
      </c>
    </row>
    <row r="89" spans="1:4">
      <c r="A89" s="132">
        <v>44050</v>
      </c>
      <c r="B89" s="133">
        <v>4.17</v>
      </c>
      <c r="C89" s="5" t="s">
        <v>989</v>
      </c>
      <c r="D89" s="5" t="s">
        <v>990</v>
      </c>
    </row>
    <row r="90" spans="1:4">
      <c r="A90" s="132">
        <v>44049</v>
      </c>
      <c r="B90" s="133">
        <v>4.13</v>
      </c>
      <c r="C90" s="5" t="s">
        <v>991</v>
      </c>
      <c r="D90" s="5" t="s">
        <v>992</v>
      </c>
    </row>
    <row r="91" spans="1:4">
      <c r="A91" s="132">
        <v>44048</v>
      </c>
      <c r="B91" s="133">
        <v>4.0999999999999996</v>
      </c>
      <c r="C91" s="5" t="s">
        <v>993</v>
      </c>
      <c r="D91" s="5" t="s">
        <v>994</v>
      </c>
    </row>
    <row r="92" spans="1:4">
      <c r="A92" s="132">
        <v>44047</v>
      </c>
      <c r="B92" s="133">
        <v>4.03</v>
      </c>
      <c r="C92" s="5" t="s">
        <v>995</v>
      </c>
      <c r="D92" s="5" t="s">
        <v>996</v>
      </c>
    </row>
    <row r="93" spans="1:4">
      <c r="A93" s="132">
        <v>44046</v>
      </c>
      <c r="B93" s="133">
        <v>3.92</v>
      </c>
      <c r="C93" s="5" t="s">
        <v>997</v>
      </c>
      <c r="D93" s="5" t="s">
        <v>998</v>
      </c>
    </row>
    <row r="94" spans="1:4">
      <c r="A94" s="132">
        <v>44043</v>
      </c>
      <c r="B94" s="133">
        <v>4.26</v>
      </c>
      <c r="C94" s="5" t="s">
        <v>999</v>
      </c>
      <c r="D94" s="5" t="s">
        <v>1000</v>
      </c>
    </row>
    <row r="95" spans="1:4">
      <c r="A95" s="132">
        <v>44042</v>
      </c>
      <c r="B95" s="133">
        <v>4.24</v>
      </c>
      <c r="C95" s="5" t="s">
        <v>1001</v>
      </c>
      <c r="D95" s="5" t="s">
        <v>1002</v>
      </c>
    </row>
    <row r="96" spans="1:4">
      <c r="A96" s="132">
        <v>44041</v>
      </c>
      <c r="B96" s="133">
        <v>4.1500000000000004</v>
      </c>
      <c r="C96" s="5" t="s">
        <v>1003</v>
      </c>
      <c r="D96" s="5" t="s">
        <v>1004</v>
      </c>
    </row>
    <row r="97" spans="1:4">
      <c r="A97" s="132">
        <v>44040</v>
      </c>
      <c r="B97" s="133">
        <v>4.1100000000000003</v>
      </c>
      <c r="C97" s="5" t="s">
        <v>1005</v>
      </c>
      <c r="D97" s="5" t="s">
        <v>1006</v>
      </c>
    </row>
    <row r="98" spans="1:4">
      <c r="A98" s="132">
        <v>44039</v>
      </c>
      <c r="B98" s="133">
        <v>4.03</v>
      </c>
      <c r="C98" s="5" t="s">
        <v>963</v>
      </c>
      <c r="D98" s="5" t="s">
        <v>1007</v>
      </c>
    </row>
    <row r="99" spans="1:4">
      <c r="A99" s="132">
        <v>44036</v>
      </c>
      <c r="B99" s="133">
        <v>3.96</v>
      </c>
      <c r="C99" s="5" t="s">
        <v>1008</v>
      </c>
      <c r="D99" s="5" t="s">
        <v>1009</v>
      </c>
    </row>
    <row r="100" spans="1:4">
      <c r="A100" s="132">
        <v>44035</v>
      </c>
      <c r="B100" s="133">
        <v>4.03</v>
      </c>
      <c r="C100" s="5" t="s">
        <v>1010</v>
      </c>
      <c r="D100" s="5" t="s">
        <v>1011</v>
      </c>
    </row>
    <row r="101" spans="1:4">
      <c r="A101" s="132">
        <v>44034</v>
      </c>
      <c r="B101" s="133">
        <v>4.1100000000000003</v>
      </c>
      <c r="C101" s="5" t="s">
        <v>1012</v>
      </c>
      <c r="D101" s="5" t="s">
        <v>1013</v>
      </c>
    </row>
    <row r="102" spans="1:4">
      <c r="A102" s="132">
        <v>44033</v>
      </c>
      <c r="B102" s="133">
        <v>4.12</v>
      </c>
      <c r="C102" s="5" t="s">
        <v>1014</v>
      </c>
      <c r="D102" s="5" t="s">
        <v>1015</v>
      </c>
    </row>
    <row r="103" spans="1:4">
      <c r="A103" s="132">
        <v>44032</v>
      </c>
      <c r="B103" s="133">
        <v>4.12</v>
      </c>
      <c r="C103" s="5" t="s">
        <v>1016</v>
      </c>
      <c r="D103" s="5" t="s">
        <v>1017</v>
      </c>
    </row>
    <row r="104" spans="1:4">
      <c r="A104" s="132">
        <v>44029</v>
      </c>
      <c r="B104" s="133">
        <v>4.1399999999999997</v>
      </c>
      <c r="C104" s="5" t="s">
        <v>1018</v>
      </c>
      <c r="D104" s="5" t="s">
        <v>1019</v>
      </c>
    </row>
    <row r="105" spans="1:4">
      <c r="A105" s="132">
        <v>44028</v>
      </c>
      <c r="B105" s="133">
        <v>4.13</v>
      </c>
      <c r="C105" s="5" t="s">
        <v>1020</v>
      </c>
      <c r="D105" s="5" t="s">
        <v>1021</v>
      </c>
    </row>
    <row r="106" spans="1:4">
      <c r="A106" s="132">
        <v>44027</v>
      </c>
      <c r="B106" s="133">
        <v>4.25</v>
      </c>
      <c r="C106" s="5" t="s">
        <v>1022</v>
      </c>
      <c r="D106" s="5" t="s">
        <v>1023</v>
      </c>
    </row>
    <row r="107" spans="1:4">
      <c r="A107" s="132">
        <v>44026</v>
      </c>
      <c r="B107" s="133">
        <v>4.32</v>
      </c>
      <c r="C107" s="5" t="s">
        <v>1024</v>
      </c>
      <c r="D107" s="5" t="s">
        <v>1025</v>
      </c>
    </row>
    <row r="108" spans="1:4">
      <c r="A108" s="132">
        <v>44025</v>
      </c>
      <c r="B108" s="133">
        <v>4.3499999999999996</v>
      </c>
      <c r="C108" s="5" t="s">
        <v>1026</v>
      </c>
      <c r="D108" s="5" t="s">
        <v>1027</v>
      </c>
    </row>
    <row r="109" spans="1:4">
      <c r="A109" s="132">
        <v>44022</v>
      </c>
      <c r="B109" s="133">
        <v>4.34</v>
      </c>
      <c r="C109" s="5" t="s">
        <v>1028</v>
      </c>
      <c r="D109" s="5" t="s">
        <v>1029</v>
      </c>
    </row>
    <row r="110" spans="1:4">
      <c r="A110" s="132">
        <v>44021</v>
      </c>
      <c r="B110" s="133">
        <v>4.28</v>
      </c>
      <c r="C110" s="5" t="s">
        <v>1030</v>
      </c>
      <c r="D110" s="5" t="s">
        <v>1031</v>
      </c>
    </row>
    <row r="111" spans="1:4">
      <c r="A111" s="132">
        <v>44020</v>
      </c>
      <c r="B111" s="133">
        <v>4.3</v>
      </c>
      <c r="C111" s="5" t="s">
        <v>1032</v>
      </c>
      <c r="D111" s="5" t="s">
        <v>1033</v>
      </c>
    </row>
    <row r="112" spans="1:4">
      <c r="A112" s="132">
        <v>44019</v>
      </c>
      <c r="B112" s="133">
        <v>4.25</v>
      </c>
      <c r="C112" s="5" t="s">
        <v>1034</v>
      </c>
      <c r="D112" s="5" t="s">
        <v>1035</v>
      </c>
    </row>
    <row r="113" spans="1:4">
      <c r="A113" s="132">
        <v>44018</v>
      </c>
      <c r="B113" s="133">
        <v>4.1100000000000003</v>
      </c>
      <c r="C113" s="5" t="s">
        <v>1036</v>
      </c>
      <c r="D113" s="5" t="s">
        <v>1037</v>
      </c>
    </row>
    <row r="114" spans="1:4">
      <c r="A114" s="132">
        <v>44015</v>
      </c>
      <c r="B114" s="133">
        <v>4.05</v>
      </c>
      <c r="C114" s="5" t="s">
        <v>1038</v>
      </c>
      <c r="D114" s="5" t="s">
        <v>1039</v>
      </c>
    </row>
    <row r="115" spans="1:4">
      <c r="A115" s="132">
        <v>44014</v>
      </c>
      <c r="B115" s="133">
        <v>4.22</v>
      </c>
      <c r="C115" s="5" t="s">
        <v>1040</v>
      </c>
      <c r="D115" s="5" t="s">
        <v>1041</v>
      </c>
    </row>
    <row r="116" spans="1:4">
      <c r="A116" s="132">
        <v>44012</v>
      </c>
      <c r="B116" s="133">
        <v>4.38</v>
      </c>
      <c r="C116" s="5" t="s">
        <v>817</v>
      </c>
      <c r="D116" s="5" t="s">
        <v>1042</v>
      </c>
    </row>
    <row r="117" spans="1:4">
      <c r="A117" s="132">
        <v>44011</v>
      </c>
      <c r="B117" s="133">
        <v>4.51</v>
      </c>
      <c r="C117" s="5" t="s">
        <v>1043</v>
      </c>
      <c r="D117" s="5" t="s">
        <v>1044</v>
      </c>
    </row>
    <row r="118" spans="1:4">
      <c r="A118" s="132">
        <v>44008</v>
      </c>
      <c r="B118" s="133">
        <v>4.51</v>
      </c>
      <c r="C118" s="5" t="s">
        <v>1045</v>
      </c>
      <c r="D118" s="5" t="s">
        <v>1046</v>
      </c>
    </row>
    <row r="119" spans="1:4">
      <c r="A119" s="132">
        <v>44007</v>
      </c>
      <c r="B119" s="133">
        <v>4.5199999999999996</v>
      </c>
      <c r="C119" s="5" t="s">
        <v>1047</v>
      </c>
      <c r="D119" s="5" t="s">
        <v>1048</v>
      </c>
    </row>
    <row r="120" spans="1:4">
      <c r="A120" s="132">
        <v>44005</v>
      </c>
      <c r="B120" s="133">
        <v>4.42</v>
      </c>
      <c r="C120" s="5" t="s">
        <v>1049</v>
      </c>
      <c r="D120" s="5" t="s">
        <v>1050</v>
      </c>
    </row>
    <row r="121" spans="1:4">
      <c r="A121" s="132">
        <v>44004</v>
      </c>
      <c r="B121" s="133">
        <v>4.3899999999999997</v>
      </c>
      <c r="C121" s="5" t="s">
        <v>1051</v>
      </c>
      <c r="D121" s="5" t="s">
        <v>1052</v>
      </c>
    </row>
    <row r="122" spans="1:4">
      <c r="A122" s="132">
        <v>44001</v>
      </c>
      <c r="B122" s="133">
        <v>4.6900000000000004</v>
      </c>
      <c r="C122" s="5" t="s">
        <v>1053</v>
      </c>
      <c r="D122" s="5" t="s">
        <v>1054</v>
      </c>
    </row>
    <row r="123" spans="1:4">
      <c r="A123" s="132">
        <v>44000</v>
      </c>
      <c r="B123" s="133">
        <v>4.75</v>
      </c>
      <c r="C123" s="5" t="s">
        <v>1055</v>
      </c>
      <c r="D123" s="5" t="s">
        <v>1056</v>
      </c>
    </row>
    <row r="124" spans="1:4">
      <c r="A124" s="132">
        <v>43999</v>
      </c>
      <c r="B124" s="133">
        <v>4.83</v>
      </c>
      <c r="C124" s="5" t="s">
        <v>1057</v>
      </c>
      <c r="D124" s="5" t="s">
        <v>1058</v>
      </c>
    </row>
    <row r="125" spans="1:4">
      <c r="A125" s="132">
        <v>43998</v>
      </c>
      <c r="B125" s="133">
        <v>5.03</v>
      </c>
      <c r="C125" s="5" t="s">
        <v>1059</v>
      </c>
      <c r="D125" s="5" t="s">
        <v>1060</v>
      </c>
    </row>
    <row r="126" spans="1:4">
      <c r="A126" s="132">
        <v>43997</v>
      </c>
      <c r="B126" s="133">
        <v>5.0599999999999996</v>
      </c>
      <c r="C126" s="5" t="s">
        <v>1061</v>
      </c>
      <c r="D126" s="5" t="s">
        <v>1062</v>
      </c>
    </row>
    <row r="127" spans="1:4">
      <c r="A127" s="132">
        <v>43993</v>
      </c>
      <c r="B127" s="133">
        <v>5.12</v>
      </c>
      <c r="C127" s="5" t="s">
        <v>1063</v>
      </c>
      <c r="D127" s="5" t="s">
        <v>1064</v>
      </c>
    </row>
    <row r="128" spans="1:4">
      <c r="A128" s="132">
        <v>43992</v>
      </c>
      <c r="B128" s="133">
        <v>5.14</v>
      </c>
      <c r="C128" s="5" t="s">
        <v>1065</v>
      </c>
      <c r="D128" s="5" t="s">
        <v>1066</v>
      </c>
    </row>
    <row r="129" spans="1:4">
      <c r="A129" s="132">
        <v>43991</v>
      </c>
      <c r="B129" s="133">
        <v>5.27</v>
      </c>
      <c r="C129" s="5" t="s">
        <v>1067</v>
      </c>
      <c r="D129" s="5" t="s">
        <v>1068</v>
      </c>
    </row>
    <row r="130" spans="1:4">
      <c r="A130" s="132">
        <v>43990</v>
      </c>
      <c r="B130" s="133">
        <v>5.09</v>
      </c>
      <c r="C130" s="5" t="s">
        <v>1069</v>
      </c>
      <c r="D130" s="5" t="s">
        <v>1070</v>
      </c>
    </row>
    <row r="131" spans="1:4">
      <c r="A131" s="132">
        <v>43987</v>
      </c>
      <c r="B131" s="133">
        <v>5.32</v>
      </c>
      <c r="C131" s="5" t="s">
        <v>1071</v>
      </c>
      <c r="D131" s="5" t="s">
        <v>1072</v>
      </c>
    </row>
    <row r="132" spans="1:4">
      <c r="A132" s="132">
        <v>43986</v>
      </c>
      <c r="B132" s="133">
        <v>5.37</v>
      </c>
      <c r="C132" s="5" t="s">
        <v>1073</v>
      </c>
      <c r="D132" s="5" t="s">
        <v>1074</v>
      </c>
    </row>
    <row r="133" spans="1:4">
      <c r="A133" s="132">
        <v>43985</v>
      </c>
      <c r="B133" s="133">
        <v>5.33</v>
      </c>
      <c r="C133" s="5" t="s">
        <v>1075</v>
      </c>
      <c r="D133" s="5" t="s">
        <v>1076</v>
      </c>
    </row>
    <row r="134" spans="1:4">
      <c r="A134" s="132">
        <v>43984</v>
      </c>
      <c r="B134" s="133">
        <v>5.34</v>
      </c>
      <c r="C134" s="5" t="s">
        <v>1077</v>
      </c>
      <c r="D134" s="5" t="s">
        <v>1078</v>
      </c>
    </row>
    <row r="135" spans="1:4">
      <c r="A135" s="132">
        <v>43983</v>
      </c>
      <c r="B135" s="133">
        <v>5.42</v>
      </c>
      <c r="C135" s="5" t="s">
        <v>1079</v>
      </c>
      <c r="D135" s="5" t="s">
        <v>1080</v>
      </c>
    </row>
    <row r="136" spans="1:4">
      <c r="A136" s="132">
        <v>43980</v>
      </c>
      <c r="B136" s="133">
        <v>5.47</v>
      </c>
      <c r="C136" s="5" t="s">
        <v>1081</v>
      </c>
      <c r="D136" s="5" t="s">
        <v>1082</v>
      </c>
    </row>
    <row r="137" spans="1:4">
      <c r="A137" s="132">
        <v>43979</v>
      </c>
      <c r="B137" s="133">
        <v>5.52</v>
      </c>
      <c r="C137" s="5" t="s">
        <v>1083</v>
      </c>
      <c r="D137" s="5" t="s">
        <v>1084</v>
      </c>
    </row>
    <row r="138" spans="1:4">
      <c r="A138" s="132">
        <v>43978</v>
      </c>
      <c r="B138" s="133">
        <v>5.5</v>
      </c>
      <c r="C138" s="5" t="s">
        <v>1085</v>
      </c>
      <c r="D138" s="5" t="s">
        <v>1086</v>
      </c>
    </row>
    <row r="139" spans="1:4">
      <c r="A139" s="132">
        <v>43977</v>
      </c>
      <c r="B139" s="133">
        <v>5.46</v>
      </c>
      <c r="C139" s="5" t="s">
        <v>1087</v>
      </c>
      <c r="D139" s="5" t="s">
        <v>1088</v>
      </c>
    </row>
    <row r="140" spans="1:4">
      <c r="A140" s="132">
        <v>43976</v>
      </c>
      <c r="B140" s="133">
        <v>5.41</v>
      </c>
      <c r="C140" s="5" t="s">
        <v>1089</v>
      </c>
      <c r="D140" s="5" t="s">
        <v>1090</v>
      </c>
    </row>
    <row r="141" spans="1:4">
      <c r="A141" s="132">
        <v>43973</v>
      </c>
      <c r="B141" s="133">
        <v>5.34</v>
      </c>
      <c r="C141" s="5" t="s">
        <v>1091</v>
      </c>
      <c r="D141" s="5" t="s">
        <v>1092</v>
      </c>
    </row>
    <row r="142" spans="1:4">
      <c r="A142" s="132">
        <v>43972</v>
      </c>
      <c r="B142" s="133">
        <v>5.32</v>
      </c>
      <c r="C142" s="5" t="s">
        <v>1024</v>
      </c>
      <c r="D142" s="5" t="s">
        <v>1093</v>
      </c>
    </row>
    <row r="143" spans="1:4">
      <c r="A143" s="132">
        <v>43971</v>
      </c>
      <c r="B143" s="133">
        <v>5.36</v>
      </c>
      <c r="C143" s="5" t="s">
        <v>1094</v>
      </c>
      <c r="D143" s="5" t="s">
        <v>1095</v>
      </c>
    </row>
    <row r="144" spans="1:4">
      <c r="A144" s="132">
        <v>43970</v>
      </c>
      <c r="B144" s="133">
        <v>5.3</v>
      </c>
      <c r="C144" s="5" t="s">
        <v>1096</v>
      </c>
      <c r="D144" s="5" t="s">
        <v>1097</v>
      </c>
    </row>
    <row r="145" spans="1:4">
      <c r="A145" s="132">
        <v>43969</v>
      </c>
      <c r="B145" s="133">
        <v>5.28</v>
      </c>
      <c r="C145" s="5" t="s">
        <v>1098</v>
      </c>
      <c r="D145" s="5" t="s">
        <v>1099</v>
      </c>
    </row>
    <row r="146" spans="1:4">
      <c r="A146" s="132">
        <v>43966</v>
      </c>
      <c r="B146" s="133">
        <v>5.27</v>
      </c>
      <c r="C146" s="5" t="s">
        <v>1100</v>
      </c>
      <c r="D146" s="5" t="s">
        <v>1101</v>
      </c>
    </row>
    <row r="147" spans="1:4">
      <c r="A147" s="132">
        <v>43965</v>
      </c>
      <c r="B147" s="133">
        <v>5.37</v>
      </c>
      <c r="C147" s="5" t="s">
        <v>1102</v>
      </c>
      <c r="D147" s="5" t="s">
        <v>1103</v>
      </c>
    </row>
    <row r="148" spans="1:4">
      <c r="A148" s="132">
        <v>43964</v>
      </c>
      <c r="B148" s="133">
        <v>5.51</v>
      </c>
      <c r="C148" s="5" t="s">
        <v>1104</v>
      </c>
      <c r="D148" s="5" t="s">
        <v>1105</v>
      </c>
    </row>
    <row r="149" spans="1:4">
      <c r="A149" s="132">
        <v>43963</v>
      </c>
      <c r="B149" s="133">
        <v>5.45</v>
      </c>
      <c r="C149" s="5" t="s">
        <v>1106</v>
      </c>
      <c r="D149" s="5" t="s">
        <v>1107</v>
      </c>
    </row>
    <row r="150" spans="1:4">
      <c r="A150" s="132">
        <v>43959</v>
      </c>
      <c r="B150" s="133">
        <v>5.19</v>
      </c>
      <c r="C150" s="5" t="s">
        <v>1108</v>
      </c>
      <c r="D150" s="5" t="s">
        <v>1109</v>
      </c>
    </row>
    <row r="151" spans="1:4">
      <c r="A151" s="132">
        <v>43958</v>
      </c>
      <c r="B151" s="133">
        <v>5.34</v>
      </c>
      <c r="C151" s="5" t="s">
        <v>1110</v>
      </c>
      <c r="D151" s="5" t="s">
        <v>1111</v>
      </c>
    </row>
    <row r="152" spans="1:4">
      <c r="A152" s="132">
        <v>43957</v>
      </c>
      <c r="B152" s="133">
        <v>5.35</v>
      </c>
      <c r="C152" s="5" t="s">
        <v>1112</v>
      </c>
      <c r="D152" s="5" t="s">
        <v>1113</v>
      </c>
    </row>
    <row r="153" spans="1:4">
      <c r="A153" s="132">
        <v>43951</v>
      </c>
      <c r="B153" s="133">
        <v>5.76</v>
      </c>
      <c r="C153" s="5" t="s">
        <v>1114</v>
      </c>
      <c r="D153" s="5" t="s">
        <v>1115</v>
      </c>
    </row>
    <row r="154" spans="1:4">
      <c r="A154" s="132">
        <v>43950</v>
      </c>
      <c r="B154" s="133">
        <v>5.89</v>
      </c>
      <c r="C154" s="5" t="s">
        <v>1116</v>
      </c>
      <c r="D154" s="5" t="s">
        <v>1117</v>
      </c>
    </row>
    <row r="155" spans="1:4">
      <c r="A155" s="132">
        <v>43949</v>
      </c>
      <c r="B155" s="133">
        <v>5.71</v>
      </c>
      <c r="C155" s="5" t="s">
        <v>1118</v>
      </c>
      <c r="D155" s="5" t="s">
        <v>1119</v>
      </c>
    </row>
    <row r="156" spans="1:4">
      <c r="A156" s="132">
        <v>43948</v>
      </c>
      <c r="B156" s="133">
        <v>5.58</v>
      </c>
      <c r="C156" s="5" t="s">
        <v>1120</v>
      </c>
      <c r="D156" s="5" t="s">
        <v>1121</v>
      </c>
    </row>
    <row r="157" spans="1:4">
      <c r="A157" s="132">
        <v>43945</v>
      </c>
      <c r="B157" s="133">
        <v>5.85</v>
      </c>
      <c r="C157" s="5" t="s">
        <v>1122</v>
      </c>
      <c r="D157" s="5" t="s">
        <v>1123</v>
      </c>
    </row>
    <row r="158" spans="1:4">
      <c r="A158" s="132">
        <v>43944</v>
      </c>
      <c r="B158" s="133">
        <v>6.16</v>
      </c>
      <c r="C158" s="5" t="s">
        <v>1079</v>
      </c>
      <c r="D158" s="5" t="s">
        <v>1124</v>
      </c>
    </row>
    <row r="159" spans="1:4">
      <c r="A159" s="132">
        <v>43943</v>
      </c>
      <c r="B159" s="133">
        <v>6.16</v>
      </c>
      <c r="C159" s="5" t="s">
        <v>1125</v>
      </c>
      <c r="D159" s="5" t="s">
        <v>1126</v>
      </c>
    </row>
    <row r="160" spans="1:4">
      <c r="A160" s="132">
        <v>43942</v>
      </c>
      <c r="B160" s="133">
        <v>6.15</v>
      </c>
      <c r="C160" s="5" t="s">
        <v>1127</v>
      </c>
      <c r="D160" s="5" t="s">
        <v>1128</v>
      </c>
    </row>
    <row r="161" spans="1:4">
      <c r="A161" s="132">
        <v>43941</v>
      </c>
      <c r="B161" s="133">
        <v>6.11</v>
      </c>
      <c r="C161" s="5" t="s">
        <v>1129</v>
      </c>
      <c r="D161" s="5" t="s">
        <v>1130</v>
      </c>
    </row>
    <row r="162" spans="1:4">
      <c r="A162" s="132">
        <v>43938</v>
      </c>
      <c r="B162" s="133">
        <v>6.12</v>
      </c>
      <c r="C162" s="5" t="s">
        <v>948</v>
      </c>
      <c r="D162" s="5" t="s">
        <v>1131</v>
      </c>
    </row>
    <row r="163" spans="1:4">
      <c r="A163" s="132">
        <v>43937</v>
      </c>
      <c r="B163" s="133">
        <v>6.01</v>
      </c>
      <c r="C163" s="5" t="s">
        <v>1132</v>
      </c>
      <c r="D163" s="5" t="s">
        <v>1133</v>
      </c>
    </row>
    <row r="164" spans="1:4">
      <c r="A164" s="132">
        <v>43936</v>
      </c>
      <c r="B164" s="133">
        <v>5.96</v>
      </c>
      <c r="C164" s="5" t="s">
        <v>872</v>
      </c>
      <c r="D164" s="5" t="s">
        <v>1134</v>
      </c>
    </row>
    <row r="165" spans="1:4">
      <c r="A165" s="132">
        <v>43935</v>
      </c>
      <c r="B165" s="133">
        <v>5.91</v>
      </c>
      <c r="C165" s="5" t="s">
        <v>1135</v>
      </c>
      <c r="D165" s="5" t="s">
        <v>1136</v>
      </c>
    </row>
    <row r="166" spans="1:4">
      <c r="A166" s="132">
        <v>43934</v>
      </c>
      <c r="B166" s="133">
        <v>5.83</v>
      </c>
      <c r="C166" s="5" t="s">
        <v>1137</v>
      </c>
      <c r="D166" s="5" t="s">
        <v>1138</v>
      </c>
    </row>
    <row r="167" spans="1:4">
      <c r="A167" s="132">
        <v>43931</v>
      </c>
      <c r="B167" s="133">
        <v>5.96</v>
      </c>
      <c r="C167" s="5" t="s">
        <v>1139</v>
      </c>
      <c r="D167" s="5" t="s">
        <v>1140</v>
      </c>
    </row>
    <row r="168" spans="1:4">
      <c r="A168" s="132">
        <v>43930</v>
      </c>
      <c r="B168" s="133">
        <v>5.89</v>
      </c>
      <c r="C168" s="5" t="s">
        <v>1141</v>
      </c>
      <c r="D168" s="5" t="s">
        <v>1142</v>
      </c>
    </row>
    <row r="169" spans="1:4">
      <c r="A169" s="132">
        <v>43929</v>
      </c>
      <c r="B169" s="133">
        <v>5.76</v>
      </c>
      <c r="C169" s="5" t="s">
        <v>1143</v>
      </c>
      <c r="D169" s="5" t="s">
        <v>1144</v>
      </c>
    </row>
    <row r="170" spans="1:4">
      <c r="A170" s="132">
        <v>43928</v>
      </c>
      <c r="B170" s="133">
        <v>5.74</v>
      </c>
      <c r="C170" s="5" t="s">
        <v>1145</v>
      </c>
      <c r="D170" s="5" t="s">
        <v>1146</v>
      </c>
    </row>
    <row r="171" spans="1:4">
      <c r="A171" s="132">
        <v>43927</v>
      </c>
      <c r="B171" s="133">
        <v>5.89</v>
      </c>
      <c r="C171" s="5" t="s">
        <v>1147</v>
      </c>
      <c r="D171" s="5" t="s">
        <v>1148</v>
      </c>
    </row>
    <row r="172" spans="1:4">
      <c r="A172" s="132">
        <v>43917</v>
      </c>
      <c r="B172" s="133">
        <v>6.24</v>
      </c>
      <c r="C172" s="5" t="s">
        <v>1149</v>
      </c>
      <c r="D172" s="5" t="s">
        <v>1150</v>
      </c>
    </row>
    <row r="173" spans="1:4">
      <c r="A173" s="132">
        <v>43916</v>
      </c>
      <c r="B173" s="133">
        <v>5.91</v>
      </c>
      <c r="C173" s="5" t="s">
        <v>1151</v>
      </c>
      <c r="D173" s="5" t="s">
        <v>1152</v>
      </c>
    </row>
    <row r="174" spans="1:4">
      <c r="A174" s="132">
        <v>43915</v>
      </c>
      <c r="B174" s="133">
        <v>5.84</v>
      </c>
      <c r="C174" s="5" t="s">
        <v>1153</v>
      </c>
      <c r="D174" s="5" t="s">
        <v>1154</v>
      </c>
    </row>
    <row r="175" spans="1:4">
      <c r="A175" s="132">
        <v>43914</v>
      </c>
      <c r="B175" s="133">
        <v>5.88</v>
      </c>
      <c r="C175" s="5" t="s">
        <v>1155</v>
      </c>
      <c r="D175" s="5" t="s">
        <v>1156</v>
      </c>
    </row>
    <row r="176" spans="1:4">
      <c r="A176" s="132">
        <v>43913</v>
      </c>
      <c r="B176" s="133">
        <v>5.8</v>
      </c>
      <c r="C176" s="5" t="s">
        <v>1157</v>
      </c>
      <c r="D176" s="5" t="s">
        <v>1158</v>
      </c>
    </row>
    <row r="177" spans="1:4">
      <c r="A177" s="132">
        <v>43910</v>
      </c>
      <c r="B177" s="133">
        <v>5.9</v>
      </c>
      <c r="C177" s="5" t="s">
        <v>1159</v>
      </c>
      <c r="D177" s="5" t="s">
        <v>1160</v>
      </c>
    </row>
    <row r="178" spans="1:4">
      <c r="A178" s="132">
        <v>43909</v>
      </c>
      <c r="B178" s="133">
        <v>5.72</v>
      </c>
      <c r="C178" s="5" t="s">
        <v>1161</v>
      </c>
      <c r="D178" s="5" t="s">
        <v>1162</v>
      </c>
    </row>
    <row r="179" spans="1:4">
      <c r="A179" s="132">
        <v>43908</v>
      </c>
      <c r="B179" s="133">
        <v>5.42</v>
      </c>
      <c r="C179" s="5" t="s">
        <v>1163</v>
      </c>
      <c r="D179" s="5" t="s">
        <v>1164</v>
      </c>
    </row>
    <row r="180" spans="1:4">
      <c r="A180" s="132">
        <v>43907</v>
      </c>
      <c r="B180" s="133">
        <v>5.3</v>
      </c>
      <c r="C180" s="5" t="s">
        <v>1165</v>
      </c>
      <c r="D180" s="5" t="s">
        <v>1166</v>
      </c>
    </row>
    <row r="181" spans="1:4">
      <c r="A181" s="132">
        <v>43906</v>
      </c>
      <c r="B181" s="133">
        <v>5.32</v>
      </c>
      <c r="C181" s="5" t="s">
        <v>1167</v>
      </c>
      <c r="D181" s="5" t="s">
        <v>1168</v>
      </c>
    </row>
    <row r="182" spans="1:4">
      <c r="A182" s="132">
        <v>43903</v>
      </c>
      <c r="B182" s="133">
        <v>5.3</v>
      </c>
      <c r="C182" s="5" t="s">
        <v>958</v>
      </c>
      <c r="D182" s="5" t="s">
        <v>1169</v>
      </c>
    </row>
    <row r="183" spans="1:4">
      <c r="A183" s="132">
        <v>43902</v>
      </c>
      <c r="B183" s="133">
        <v>5.63</v>
      </c>
      <c r="C183" s="5" t="s">
        <v>1170</v>
      </c>
      <c r="D183" s="5" t="s">
        <v>1171</v>
      </c>
    </row>
    <row r="184" spans="1:4">
      <c r="A184" s="132">
        <v>43901</v>
      </c>
      <c r="B184" s="133">
        <v>5.56</v>
      </c>
      <c r="C184" s="5" t="s">
        <v>1172</v>
      </c>
      <c r="D184" s="5" t="s">
        <v>1173</v>
      </c>
    </row>
    <row r="185" spans="1:4">
      <c r="A185" s="132">
        <v>43900</v>
      </c>
      <c r="B185" s="133">
        <v>5.87</v>
      </c>
      <c r="C185" s="5" t="s">
        <v>1174</v>
      </c>
      <c r="D185" s="5" t="s">
        <v>1175</v>
      </c>
    </row>
    <row r="186" spans="1:4">
      <c r="A186" s="132">
        <v>43896</v>
      </c>
      <c r="B186" s="133">
        <v>5.95</v>
      </c>
      <c r="C186" s="5" t="s">
        <v>1176</v>
      </c>
      <c r="D186" s="5" t="s">
        <v>1177</v>
      </c>
    </row>
    <row r="187" spans="1:4">
      <c r="A187" s="132">
        <v>43895</v>
      </c>
      <c r="B187" s="133">
        <v>5.87</v>
      </c>
      <c r="C187" s="5" t="s">
        <v>1157</v>
      </c>
      <c r="D187" s="5" t="s">
        <v>1178</v>
      </c>
    </row>
    <row r="188" spans="1:4">
      <c r="A188" s="132">
        <v>43894</v>
      </c>
      <c r="B188" s="133">
        <v>5.9</v>
      </c>
      <c r="C188" s="5" t="s">
        <v>1179</v>
      </c>
      <c r="D188" s="5" t="s">
        <v>1180</v>
      </c>
    </row>
    <row r="189" spans="1:4">
      <c r="A189" s="132">
        <v>43893</v>
      </c>
      <c r="B189" s="133">
        <v>5.95</v>
      </c>
      <c r="C189" s="5" t="s">
        <v>1181</v>
      </c>
      <c r="D189" s="5" t="s">
        <v>1182</v>
      </c>
    </row>
    <row r="190" spans="1:4">
      <c r="A190" s="132">
        <v>43892</v>
      </c>
      <c r="B190" s="133">
        <v>5.96</v>
      </c>
      <c r="C190" s="5" t="s">
        <v>1183</v>
      </c>
      <c r="D190" s="5" t="s">
        <v>1184</v>
      </c>
    </row>
    <row r="191" spans="1:4">
      <c r="A191" s="132">
        <v>43889</v>
      </c>
      <c r="B191" s="133">
        <v>6.32</v>
      </c>
      <c r="C191" s="5" t="s">
        <v>1185</v>
      </c>
      <c r="D191" s="5" t="s">
        <v>1186</v>
      </c>
    </row>
    <row r="192" spans="1:4">
      <c r="A192" s="132">
        <v>43888</v>
      </c>
      <c r="B192" s="133">
        <v>5.95</v>
      </c>
      <c r="C192" s="5" t="s">
        <v>1187</v>
      </c>
      <c r="D192" s="5" t="s">
        <v>1188</v>
      </c>
    </row>
    <row r="193" spans="1:4">
      <c r="A193" s="132">
        <v>43887</v>
      </c>
      <c r="B193" s="133">
        <v>5.97</v>
      </c>
      <c r="C193" s="5" t="s">
        <v>1189</v>
      </c>
      <c r="D193" s="5" t="s">
        <v>1190</v>
      </c>
    </row>
    <row r="194" spans="1:4">
      <c r="A194" s="132">
        <v>43886</v>
      </c>
      <c r="B194" s="133">
        <v>5.97</v>
      </c>
      <c r="C194" s="5" t="s">
        <v>1191</v>
      </c>
      <c r="D194" s="5" t="s">
        <v>1192</v>
      </c>
    </row>
    <row r="195" spans="1:4">
      <c r="A195" s="132">
        <v>43882</v>
      </c>
      <c r="B195" s="133">
        <v>5.82</v>
      </c>
      <c r="C195" s="5" t="s">
        <v>1193</v>
      </c>
      <c r="D195" s="5" t="s">
        <v>1194</v>
      </c>
    </row>
    <row r="196" spans="1:4">
      <c r="A196" s="132">
        <v>43881</v>
      </c>
      <c r="B196" s="133">
        <v>5.81</v>
      </c>
      <c r="C196" s="5" t="s">
        <v>1195</v>
      </c>
      <c r="D196" s="5" t="s">
        <v>1196</v>
      </c>
    </row>
    <row r="197" spans="1:4">
      <c r="A197" s="132">
        <v>43880</v>
      </c>
      <c r="B197" s="133">
        <v>5.84</v>
      </c>
      <c r="C197" s="5" t="s">
        <v>1197</v>
      </c>
      <c r="D197" s="5" t="s">
        <v>1198</v>
      </c>
    </row>
    <row r="198" spans="1:4">
      <c r="A198" s="132">
        <v>43879</v>
      </c>
      <c r="B198" s="133">
        <v>5.8</v>
      </c>
      <c r="C198" s="5" t="s">
        <v>1199</v>
      </c>
      <c r="D198" s="5" t="s">
        <v>1200</v>
      </c>
    </row>
    <row r="199" spans="1:4">
      <c r="A199" s="132">
        <v>43878</v>
      </c>
      <c r="B199" s="133">
        <v>5.8</v>
      </c>
      <c r="C199" s="5" t="s">
        <v>1201</v>
      </c>
      <c r="D199" s="5" t="s">
        <v>1202</v>
      </c>
    </row>
    <row r="200" spans="1:4">
      <c r="A200" s="132">
        <v>43875</v>
      </c>
      <c r="B200" s="133">
        <v>5.79</v>
      </c>
      <c r="C200" s="5" t="s">
        <v>1203</v>
      </c>
      <c r="D200" s="5" t="s">
        <v>1204</v>
      </c>
    </row>
    <row r="201" spans="1:4">
      <c r="A201" s="132">
        <v>43874</v>
      </c>
      <c r="B201" s="133">
        <v>5.83</v>
      </c>
      <c r="C201" s="5" t="s">
        <v>1205</v>
      </c>
      <c r="D201" s="5" t="s">
        <v>1206</v>
      </c>
    </row>
    <row r="202" spans="1:4">
      <c r="A202" s="132">
        <v>43873</v>
      </c>
      <c r="B202" s="133">
        <v>5.82</v>
      </c>
      <c r="C202" s="5" t="s">
        <v>1207</v>
      </c>
      <c r="D202" s="5" t="s">
        <v>1208</v>
      </c>
    </row>
    <row r="203" spans="1:4">
      <c r="A203" s="132">
        <v>43872</v>
      </c>
      <c r="B203" s="133">
        <v>5.87</v>
      </c>
      <c r="C203" s="5" t="s">
        <v>1209</v>
      </c>
      <c r="D203" s="5" t="s">
        <v>1210</v>
      </c>
    </row>
    <row r="204" spans="1:4">
      <c r="A204" s="132">
        <v>43871</v>
      </c>
      <c r="B204" s="133">
        <v>5.96</v>
      </c>
      <c r="C204" s="5" t="s">
        <v>1211</v>
      </c>
      <c r="D204" s="5" t="s">
        <v>1212</v>
      </c>
    </row>
    <row r="205" spans="1:4">
      <c r="A205" s="132">
        <v>43868</v>
      </c>
      <c r="B205" s="133">
        <v>6.04</v>
      </c>
      <c r="C205" s="5" t="s">
        <v>1207</v>
      </c>
      <c r="D205" s="5" t="s">
        <v>1213</v>
      </c>
    </row>
    <row r="206" spans="1:4">
      <c r="A206" s="132">
        <v>43867</v>
      </c>
      <c r="B206" s="133">
        <v>6.01</v>
      </c>
      <c r="C206" s="5" t="s">
        <v>1214</v>
      </c>
      <c r="D206" s="5" t="s">
        <v>1215</v>
      </c>
    </row>
    <row r="207" spans="1:4">
      <c r="A207" s="132">
        <v>43866</v>
      </c>
      <c r="B207" s="133">
        <v>6.01</v>
      </c>
      <c r="C207" s="5" t="s">
        <v>1216</v>
      </c>
      <c r="D207" s="5" t="s">
        <v>1217</v>
      </c>
    </row>
    <row r="208" spans="1:4">
      <c r="A208" s="132">
        <v>43865</v>
      </c>
      <c r="B208" s="133">
        <v>5.93</v>
      </c>
      <c r="C208" s="5" t="s">
        <v>1218</v>
      </c>
      <c r="D208" s="5" t="s">
        <v>1219</v>
      </c>
    </row>
    <row r="209" spans="1:4">
      <c r="A209" s="132">
        <v>43864</v>
      </c>
      <c r="B209" s="133">
        <v>6.01</v>
      </c>
      <c r="C209" s="5" t="s">
        <v>1220</v>
      </c>
      <c r="D209" s="5" t="s">
        <v>1221</v>
      </c>
    </row>
    <row r="210" spans="1:4">
      <c r="A210" s="132">
        <v>43861</v>
      </c>
      <c r="B210" s="133">
        <v>6.05</v>
      </c>
      <c r="C210" s="5" t="s">
        <v>1222</v>
      </c>
      <c r="D210" s="5" t="s">
        <v>1223</v>
      </c>
    </row>
    <row r="211" spans="1:4">
      <c r="A211" s="132">
        <v>43860</v>
      </c>
      <c r="B211" s="133">
        <v>6.14</v>
      </c>
      <c r="C211" s="5" t="s">
        <v>1224</v>
      </c>
      <c r="D211" s="5" t="s">
        <v>1225</v>
      </c>
    </row>
    <row r="212" spans="1:4">
      <c r="A212" s="132">
        <v>43859</v>
      </c>
      <c r="B212" s="133">
        <v>6.18</v>
      </c>
      <c r="C212" s="5" t="s">
        <v>1226</v>
      </c>
      <c r="D212" s="5" t="s">
        <v>1227</v>
      </c>
    </row>
    <row r="213" spans="1:4">
      <c r="A213" s="132">
        <v>43858</v>
      </c>
      <c r="B213" s="133">
        <v>6.15</v>
      </c>
      <c r="C213" s="5" t="s">
        <v>1228</v>
      </c>
      <c r="D213" s="5" t="s">
        <v>1229</v>
      </c>
    </row>
    <row r="214" spans="1:4">
      <c r="A214" s="132">
        <v>43857</v>
      </c>
      <c r="B214" s="133">
        <v>6.19</v>
      </c>
      <c r="C214" s="5" t="s">
        <v>1230</v>
      </c>
      <c r="D214" s="5" t="s">
        <v>1231</v>
      </c>
    </row>
    <row r="215" spans="1:4">
      <c r="A215" s="132">
        <v>43854</v>
      </c>
      <c r="B215" s="133">
        <v>5.95</v>
      </c>
      <c r="C215" s="5" t="s">
        <v>1232</v>
      </c>
      <c r="D215" s="5" t="s">
        <v>1233</v>
      </c>
    </row>
    <row r="216" spans="1:4">
      <c r="A216" s="132">
        <v>43853</v>
      </c>
      <c r="B216" s="133">
        <v>5.99</v>
      </c>
      <c r="C216" s="5" t="s">
        <v>1234</v>
      </c>
      <c r="D216" s="5" t="s">
        <v>1235</v>
      </c>
    </row>
    <row r="217" spans="1:4">
      <c r="A217" s="132">
        <v>43852</v>
      </c>
      <c r="B217" s="133">
        <v>6</v>
      </c>
      <c r="C217" s="5" t="s">
        <v>1236</v>
      </c>
      <c r="D217" s="5" t="s">
        <v>1237</v>
      </c>
    </row>
    <row r="218" spans="1:4">
      <c r="A218" s="132">
        <v>43851</v>
      </c>
      <c r="B218" s="133">
        <v>5.94</v>
      </c>
      <c r="C218" s="5" t="s">
        <v>1238</v>
      </c>
      <c r="D218" s="5" t="s">
        <v>1239</v>
      </c>
    </row>
    <row r="219" spans="1:4">
      <c r="A219" s="132">
        <v>43850</v>
      </c>
      <c r="B219" s="133">
        <v>5.91</v>
      </c>
      <c r="C219" s="5" t="s">
        <v>1240</v>
      </c>
      <c r="D219" s="5" t="s">
        <v>1241</v>
      </c>
    </row>
    <row r="220" spans="1:4">
      <c r="A220" s="132">
        <v>43847</v>
      </c>
      <c r="B220" s="133">
        <v>5.93</v>
      </c>
      <c r="C220" s="5" t="s">
        <v>1242</v>
      </c>
      <c r="D220" s="5" t="s">
        <v>1243</v>
      </c>
    </row>
    <row r="221" spans="1:4">
      <c r="A221" s="132">
        <v>43846</v>
      </c>
      <c r="B221" s="133">
        <v>5.95</v>
      </c>
      <c r="C221" s="5" t="s">
        <v>1244</v>
      </c>
      <c r="D221" s="5" t="s">
        <v>1245</v>
      </c>
    </row>
    <row r="222" spans="1:4">
      <c r="A222" s="132">
        <v>43845</v>
      </c>
      <c r="B222" s="133">
        <v>6.07</v>
      </c>
      <c r="C222" s="5" t="s">
        <v>1246</v>
      </c>
      <c r="D222" s="5" t="s">
        <v>1247</v>
      </c>
    </row>
    <row r="223" spans="1:4">
      <c r="A223" s="132">
        <v>43844</v>
      </c>
      <c r="B223" s="133">
        <v>5.87</v>
      </c>
      <c r="C223" s="5" t="s">
        <v>1248</v>
      </c>
      <c r="D223" s="5" t="s">
        <v>1249</v>
      </c>
    </row>
    <row r="224" spans="1:4">
      <c r="A224" s="132">
        <v>43843</v>
      </c>
      <c r="B224" s="133">
        <v>6.02</v>
      </c>
      <c r="C224" s="5" t="s">
        <v>1250</v>
      </c>
      <c r="D224" s="5" t="s">
        <v>1251</v>
      </c>
    </row>
    <row r="225" spans="1:4">
      <c r="A225" s="132">
        <v>43840</v>
      </c>
      <c r="B225" s="133">
        <v>6.15</v>
      </c>
      <c r="C225" s="5" t="s">
        <v>1252</v>
      </c>
      <c r="D225" s="5" t="s">
        <v>1253</v>
      </c>
    </row>
    <row r="226" spans="1:4">
      <c r="A226" s="132">
        <v>43839</v>
      </c>
      <c r="B226" s="133">
        <v>6.17</v>
      </c>
      <c r="C226" s="5" t="s">
        <v>1254</v>
      </c>
      <c r="D226" s="5" t="s">
        <v>1255</v>
      </c>
    </row>
    <row r="227" spans="1:4">
      <c r="A227" s="132">
        <v>43829</v>
      </c>
      <c r="B227" s="133">
        <v>6.23</v>
      </c>
      <c r="C227" s="5" t="s">
        <v>1256</v>
      </c>
      <c r="D227" s="5" t="s">
        <v>1257</v>
      </c>
    </row>
    <row r="228" spans="1:4">
      <c r="A228" s="132">
        <v>43826</v>
      </c>
      <c r="B228" s="133">
        <v>6.23</v>
      </c>
      <c r="C228" s="5" t="s">
        <v>1258</v>
      </c>
      <c r="D228" s="5" t="s">
        <v>1259</v>
      </c>
    </row>
    <row r="229" spans="1:4">
      <c r="A229" s="132">
        <v>43825</v>
      </c>
      <c r="B229" s="133">
        <v>6.18</v>
      </c>
      <c r="C229" s="5" t="s">
        <v>1260</v>
      </c>
      <c r="D229" s="5" t="s">
        <v>1261</v>
      </c>
    </row>
    <row r="230" spans="1:4">
      <c r="A230" s="132">
        <v>43824</v>
      </c>
      <c r="B230" s="133">
        <v>6.22</v>
      </c>
      <c r="C230" s="5" t="s">
        <v>1262</v>
      </c>
      <c r="D230" s="5" t="s">
        <v>1263</v>
      </c>
    </row>
    <row r="231" spans="1:4">
      <c r="A231" s="132">
        <v>43823</v>
      </c>
      <c r="B231" s="133">
        <v>6.07</v>
      </c>
      <c r="C231" s="5" t="s">
        <v>1264</v>
      </c>
      <c r="D231" s="5" t="s">
        <v>1265</v>
      </c>
    </row>
    <row r="232" spans="1:4">
      <c r="A232" s="132">
        <v>43822</v>
      </c>
      <c r="B232" s="133">
        <v>6.02</v>
      </c>
      <c r="C232" s="5" t="s">
        <v>1266</v>
      </c>
      <c r="D232" s="5" t="s">
        <v>1267</v>
      </c>
    </row>
    <row r="233" spans="1:4">
      <c r="A233" s="132">
        <v>43819</v>
      </c>
      <c r="B233" s="133">
        <v>6.04</v>
      </c>
      <c r="C233" s="5" t="s">
        <v>1268</v>
      </c>
      <c r="D233" s="5" t="s">
        <v>1269</v>
      </c>
    </row>
    <row r="234" spans="1:4">
      <c r="A234" s="132">
        <v>43818</v>
      </c>
      <c r="B234" s="133">
        <v>5.94</v>
      </c>
      <c r="C234" s="5" t="s">
        <v>1270</v>
      </c>
      <c r="D234" s="5" t="s">
        <v>1271</v>
      </c>
    </row>
    <row r="235" spans="1:4">
      <c r="A235" s="132">
        <v>43817</v>
      </c>
      <c r="B235" s="133">
        <v>5.89</v>
      </c>
      <c r="C235" s="5" t="s">
        <v>1272</v>
      </c>
      <c r="D235" s="5" t="s">
        <v>1273</v>
      </c>
    </row>
    <row r="236" spans="1:4">
      <c r="A236" s="132">
        <v>43816</v>
      </c>
      <c r="B236" s="133">
        <v>5.85</v>
      </c>
      <c r="C236" s="5" t="s">
        <v>1274</v>
      </c>
      <c r="D236" s="5" t="s">
        <v>1275</v>
      </c>
    </row>
    <row r="237" spans="1:4">
      <c r="A237" s="132">
        <v>43815</v>
      </c>
      <c r="B237" s="133">
        <v>5.9</v>
      </c>
      <c r="C237" s="5" t="s">
        <v>1276</v>
      </c>
      <c r="D237" s="5" t="s">
        <v>1277</v>
      </c>
    </row>
    <row r="238" spans="1:4">
      <c r="A238" s="132">
        <v>43812</v>
      </c>
      <c r="B238" s="133">
        <v>5.98</v>
      </c>
      <c r="C238" s="5" t="s">
        <v>1278</v>
      </c>
      <c r="D238" s="5" t="s">
        <v>1279</v>
      </c>
    </row>
    <row r="239" spans="1:4">
      <c r="A239" s="132">
        <v>43811</v>
      </c>
      <c r="B239" s="133">
        <v>6.04</v>
      </c>
      <c r="C239" s="5" t="s">
        <v>1280</v>
      </c>
      <c r="D239" s="5" t="s">
        <v>1281</v>
      </c>
    </row>
    <row r="240" spans="1:4">
      <c r="A240" s="132">
        <v>43810</v>
      </c>
      <c r="B240" s="133">
        <v>6.22</v>
      </c>
      <c r="C240" s="5" t="s">
        <v>1282</v>
      </c>
      <c r="D240" s="5" t="s">
        <v>1283</v>
      </c>
    </row>
    <row r="241" spans="1:4">
      <c r="A241" s="132">
        <v>43809</v>
      </c>
      <c r="B241" s="133">
        <v>6.12</v>
      </c>
      <c r="C241" s="5" t="s">
        <v>1284</v>
      </c>
      <c r="D241" s="5" t="s">
        <v>1285</v>
      </c>
    </row>
    <row r="242" spans="1:4">
      <c r="A242" s="132">
        <v>43808</v>
      </c>
      <c r="B242" s="133">
        <v>6.2</v>
      </c>
      <c r="C242" s="5" t="s">
        <v>1286</v>
      </c>
      <c r="D242" s="5" t="s">
        <v>1287</v>
      </c>
    </row>
    <row r="243" spans="1:4">
      <c r="A243" s="132">
        <v>43805</v>
      </c>
      <c r="B243" s="133">
        <v>6.24</v>
      </c>
      <c r="C243" s="5" t="s">
        <v>1288</v>
      </c>
      <c r="D243" s="5" t="s">
        <v>1289</v>
      </c>
    </row>
    <row r="244" spans="1:4">
      <c r="A244" s="132">
        <v>43804</v>
      </c>
      <c r="B244" s="133">
        <v>6.39</v>
      </c>
      <c r="C244" s="5" t="s">
        <v>1290</v>
      </c>
      <c r="D244" s="5" t="s">
        <v>1291</v>
      </c>
    </row>
    <row r="245" spans="1:4">
      <c r="A245" s="132">
        <v>43803</v>
      </c>
      <c r="B245" s="133">
        <v>6.46</v>
      </c>
      <c r="C245" s="5" t="s">
        <v>1292</v>
      </c>
      <c r="D245" s="5" t="s">
        <v>1293</v>
      </c>
    </row>
    <row r="246" spans="1:4">
      <c r="A246" s="132">
        <v>43802</v>
      </c>
      <c r="B246" s="133">
        <v>6.48</v>
      </c>
      <c r="C246" s="5" t="s">
        <v>1294</v>
      </c>
      <c r="D246" s="5" t="s">
        <v>1295</v>
      </c>
    </row>
    <row r="247" spans="1:4">
      <c r="A247" s="132">
        <v>43801</v>
      </c>
      <c r="B247" s="133">
        <v>6.6</v>
      </c>
      <c r="C247" s="5" t="s">
        <v>1296</v>
      </c>
      <c r="D247" s="5" t="s">
        <v>1297</v>
      </c>
    </row>
    <row r="248" spans="1:4">
      <c r="A248" s="132">
        <v>43798</v>
      </c>
      <c r="B248" s="133">
        <v>6.6</v>
      </c>
      <c r="C248" s="5" t="s">
        <v>1298</v>
      </c>
      <c r="D248" s="5" t="s">
        <v>1299</v>
      </c>
    </row>
    <row r="249" spans="1:4">
      <c r="A249" s="132">
        <v>43797</v>
      </c>
      <c r="B249" s="133">
        <v>6.49</v>
      </c>
      <c r="C249" s="5" t="s">
        <v>1300</v>
      </c>
      <c r="D249" s="5" t="s">
        <v>1301</v>
      </c>
    </row>
    <row r="250" spans="1:4">
      <c r="A250" s="132">
        <v>43796</v>
      </c>
      <c r="B250" s="133">
        <v>6.46</v>
      </c>
      <c r="C250" s="5" t="s">
        <v>1302</v>
      </c>
      <c r="D250" s="5" t="s">
        <v>1303</v>
      </c>
    </row>
    <row r="251" spans="1:4">
      <c r="A251" s="132">
        <v>43795</v>
      </c>
      <c r="B251" s="133">
        <v>6.51</v>
      </c>
      <c r="C251" s="5" t="s">
        <v>1304</v>
      </c>
      <c r="D251" s="5" t="s">
        <v>1305</v>
      </c>
    </row>
    <row r="252" spans="1:4">
      <c r="A252" s="132">
        <v>43794</v>
      </c>
      <c r="B252" s="133">
        <v>6.56</v>
      </c>
      <c r="C252" s="5" t="s">
        <v>1306</v>
      </c>
      <c r="D252" s="5" t="s">
        <v>1307</v>
      </c>
    </row>
    <row r="253" spans="1:4">
      <c r="A253" s="132">
        <v>43791</v>
      </c>
      <c r="B253" s="133">
        <v>6.49</v>
      </c>
      <c r="C253" s="5" t="s">
        <v>1308</v>
      </c>
      <c r="D253" s="5" t="s">
        <v>1309</v>
      </c>
    </row>
    <row r="254" spans="1:4">
      <c r="A254" s="132">
        <v>43790</v>
      </c>
      <c r="B254" s="133">
        <v>6.45</v>
      </c>
      <c r="C254" s="5" t="s">
        <v>1310</v>
      </c>
      <c r="D254" s="5" t="s">
        <v>1311</v>
      </c>
    </row>
    <row r="255" spans="1:4">
      <c r="A255" s="132">
        <v>43789</v>
      </c>
      <c r="B255" s="133">
        <v>6.49</v>
      </c>
      <c r="C255" s="5" t="s">
        <v>1312</v>
      </c>
      <c r="D255" s="5" t="s">
        <v>1313</v>
      </c>
    </row>
    <row r="256" spans="1:4">
      <c r="A256" s="132">
        <v>43788</v>
      </c>
      <c r="B256" s="133">
        <v>6.5</v>
      </c>
      <c r="C256" s="5" t="s">
        <v>1314</v>
      </c>
      <c r="D256" s="5" t="s">
        <v>1315</v>
      </c>
    </row>
    <row r="257" spans="1:4">
      <c r="A257" s="132">
        <v>43787</v>
      </c>
      <c r="B257" s="133">
        <v>6.43</v>
      </c>
      <c r="C257" s="5" t="s">
        <v>1316</v>
      </c>
      <c r="D257" s="5" t="s">
        <v>1317</v>
      </c>
    </row>
    <row r="258" spans="1:4">
      <c r="A258" s="132">
        <v>43784</v>
      </c>
      <c r="B258" s="133">
        <v>6.41</v>
      </c>
      <c r="C258" s="5" t="s">
        <v>1318</v>
      </c>
      <c r="D258" s="5" t="s">
        <v>1319</v>
      </c>
    </row>
    <row r="259" spans="1:4">
      <c r="A259" s="132">
        <v>43783</v>
      </c>
      <c r="B259" s="133">
        <v>6.39</v>
      </c>
      <c r="C259" s="5" t="s">
        <v>1320</v>
      </c>
      <c r="D259" s="5" t="s">
        <v>1321</v>
      </c>
    </row>
    <row r="260" spans="1:4">
      <c r="A260" s="132">
        <v>43782</v>
      </c>
      <c r="B260" s="133">
        <v>6.38</v>
      </c>
      <c r="C260" s="5" t="s">
        <v>1322</v>
      </c>
      <c r="D260" s="5" t="s">
        <v>1323</v>
      </c>
    </row>
    <row r="261" spans="1:4">
      <c r="A261" s="132">
        <v>43781</v>
      </c>
      <c r="B261" s="133">
        <v>6.43</v>
      </c>
      <c r="C261" s="5" t="s">
        <v>1324</v>
      </c>
      <c r="D261" s="5" t="s">
        <v>1325</v>
      </c>
    </row>
    <row r="262" spans="1:4">
      <c r="A262" s="132">
        <v>43780</v>
      </c>
      <c r="B262" s="133">
        <v>6.37</v>
      </c>
      <c r="C262" s="5" t="s">
        <v>1326</v>
      </c>
      <c r="D262" s="5" t="s">
        <v>1327</v>
      </c>
    </row>
    <row r="263" spans="1:4">
      <c r="A263" s="132">
        <v>43777</v>
      </c>
      <c r="B263" s="133">
        <v>6.4</v>
      </c>
      <c r="C263" s="5" t="s">
        <v>1328</v>
      </c>
      <c r="D263" s="5" t="s">
        <v>1329</v>
      </c>
    </row>
    <row r="264" spans="1:4">
      <c r="A264" s="132">
        <v>43776</v>
      </c>
      <c r="B264" s="133">
        <v>6.42</v>
      </c>
      <c r="C264" s="5" t="s">
        <v>1330</v>
      </c>
      <c r="D264" s="5" t="s">
        <v>1331</v>
      </c>
    </row>
    <row r="265" spans="1:4">
      <c r="A265" s="132">
        <v>43775</v>
      </c>
      <c r="B265" s="133">
        <v>6.53</v>
      </c>
      <c r="C265" s="5" t="s">
        <v>1332</v>
      </c>
      <c r="D265" s="5" t="s">
        <v>1333</v>
      </c>
    </row>
    <row r="266" spans="1:4">
      <c r="A266" s="132">
        <v>43774</v>
      </c>
      <c r="B266" s="133">
        <v>6.27</v>
      </c>
      <c r="C266" s="5" t="s">
        <v>1334</v>
      </c>
      <c r="D266" s="5" t="s">
        <v>1335</v>
      </c>
    </row>
    <row r="267" spans="1:4">
      <c r="A267" s="132">
        <v>43770</v>
      </c>
      <c r="B267" s="133">
        <v>6.35</v>
      </c>
      <c r="C267" s="5" t="s">
        <v>1336</v>
      </c>
      <c r="D267" s="5" t="s">
        <v>1337</v>
      </c>
    </row>
    <row r="268" spans="1:4">
      <c r="A268" s="132">
        <v>43769</v>
      </c>
      <c r="B268" s="133">
        <v>6.6</v>
      </c>
      <c r="C268" s="5" t="s">
        <v>1338</v>
      </c>
      <c r="D268" s="5" t="s">
        <v>1339</v>
      </c>
    </row>
    <row r="269" spans="1:4">
      <c r="A269" s="132">
        <v>43768</v>
      </c>
      <c r="B269" s="133">
        <v>6.56</v>
      </c>
      <c r="C269" s="5" t="s">
        <v>1296</v>
      </c>
      <c r="D269" s="5" t="s">
        <v>1340</v>
      </c>
    </row>
    <row r="270" spans="1:4">
      <c r="A270" s="132">
        <v>43767</v>
      </c>
      <c r="B270" s="133">
        <v>6.76</v>
      </c>
      <c r="C270" s="5" t="s">
        <v>1207</v>
      </c>
      <c r="D270" s="5" t="s">
        <v>1341</v>
      </c>
    </row>
    <row r="271" spans="1:4">
      <c r="A271" s="132">
        <v>43766</v>
      </c>
      <c r="B271" s="133">
        <v>6.71</v>
      </c>
      <c r="C271" s="5" t="s">
        <v>1342</v>
      </c>
      <c r="D271" s="5" t="s">
        <v>1343</v>
      </c>
    </row>
    <row r="272" spans="1:4">
      <c r="A272" s="132">
        <v>43763</v>
      </c>
      <c r="B272" s="133">
        <v>6.75</v>
      </c>
      <c r="C272" s="5" t="s">
        <v>1344</v>
      </c>
      <c r="D272" s="5" t="s">
        <v>1345</v>
      </c>
    </row>
    <row r="273" spans="1:4">
      <c r="A273" s="132">
        <v>43762</v>
      </c>
      <c r="B273" s="133">
        <v>6.63</v>
      </c>
      <c r="C273" s="5" t="s">
        <v>1346</v>
      </c>
      <c r="D273" s="5" t="s">
        <v>1347</v>
      </c>
    </row>
    <row r="274" spans="1:4">
      <c r="A274" s="132">
        <v>43761</v>
      </c>
      <c r="B274" s="133">
        <v>6.62</v>
      </c>
      <c r="C274" s="5" t="s">
        <v>1348</v>
      </c>
      <c r="D274" s="5" t="s">
        <v>1349</v>
      </c>
    </row>
    <row r="275" spans="1:4">
      <c r="A275" s="132">
        <v>43760</v>
      </c>
      <c r="B275" s="133">
        <v>6.61</v>
      </c>
      <c r="C275" s="5" t="s">
        <v>1350</v>
      </c>
      <c r="D275" s="5" t="s">
        <v>1351</v>
      </c>
    </row>
    <row r="276" spans="1:4">
      <c r="A276" s="132">
        <v>43759</v>
      </c>
      <c r="B276" s="133">
        <v>6.77</v>
      </c>
      <c r="C276" s="5" t="s">
        <v>1352</v>
      </c>
      <c r="D276" s="5" t="s">
        <v>1353</v>
      </c>
    </row>
    <row r="277" spans="1:4">
      <c r="A277" s="132">
        <v>43756</v>
      </c>
      <c r="B277" s="133">
        <v>6.77</v>
      </c>
      <c r="C277" s="5" t="s">
        <v>1354</v>
      </c>
      <c r="D277" s="5" t="s">
        <v>1355</v>
      </c>
    </row>
    <row r="278" spans="1:4">
      <c r="A278" s="132">
        <v>43755</v>
      </c>
      <c r="B278" s="133">
        <v>6.79</v>
      </c>
      <c r="C278" s="5" t="s">
        <v>1356</v>
      </c>
      <c r="D278" s="5" t="s">
        <v>1357</v>
      </c>
    </row>
    <row r="279" spans="1:4">
      <c r="A279" s="132">
        <v>43754</v>
      </c>
      <c r="B279" s="133">
        <v>6.81</v>
      </c>
      <c r="C279" s="5" t="s">
        <v>1358</v>
      </c>
      <c r="D279" s="5" t="s">
        <v>1359</v>
      </c>
    </row>
    <row r="280" spans="1:4">
      <c r="A280" s="132">
        <v>43753</v>
      </c>
      <c r="B280" s="133">
        <v>6.83</v>
      </c>
      <c r="C280" s="5" t="s">
        <v>1360</v>
      </c>
      <c r="D280" s="5" t="s">
        <v>1361</v>
      </c>
    </row>
    <row r="281" spans="1:4">
      <c r="A281" s="132">
        <v>43752</v>
      </c>
      <c r="B281" s="133">
        <v>6.75</v>
      </c>
      <c r="C281" s="5" t="s">
        <v>1362</v>
      </c>
      <c r="D281" s="5" t="s">
        <v>1363</v>
      </c>
    </row>
    <row r="282" spans="1:4">
      <c r="A282" s="132">
        <v>43749</v>
      </c>
      <c r="B282" s="133">
        <v>6.8</v>
      </c>
      <c r="C282" s="5" t="s">
        <v>1316</v>
      </c>
      <c r="D282" s="5" t="s">
        <v>1364</v>
      </c>
    </row>
    <row r="283" spans="1:4">
      <c r="A283" s="132">
        <v>43748</v>
      </c>
      <c r="B283" s="133">
        <v>6.78</v>
      </c>
      <c r="C283" s="5" t="s">
        <v>1365</v>
      </c>
      <c r="D283" s="5" t="s">
        <v>1366</v>
      </c>
    </row>
    <row r="284" spans="1:4">
      <c r="A284" s="132">
        <v>43747</v>
      </c>
      <c r="B284" s="133">
        <v>6.86</v>
      </c>
      <c r="C284" s="5" t="s">
        <v>1367</v>
      </c>
      <c r="D284" s="5" t="s">
        <v>1368</v>
      </c>
    </row>
    <row r="285" spans="1:4">
      <c r="A285" s="132">
        <v>43746</v>
      </c>
      <c r="B285" s="133">
        <v>6.82</v>
      </c>
      <c r="C285" s="5" t="s">
        <v>1369</v>
      </c>
      <c r="D285" s="5" t="s">
        <v>1370</v>
      </c>
    </row>
    <row r="286" spans="1:4">
      <c r="A286" s="132">
        <v>43745</v>
      </c>
      <c r="B286" s="133">
        <v>7.16</v>
      </c>
      <c r="C286" s="5" t="s">
        <v>1371</v>
      </c>
      <c r="D286" s="5" t="s">
        <v>1372</v>
      </c>
    </row>
    <row r="287" spans="1:4">
      <c r="A287" s="132">
        <v>43742</v>
      </c>
      <c r="B287" s="133">
        <v>6.82</v>
      </c>
      <c r="C287" s="5" t="s">
        <v>1373</v>
      </c>
      <c r="D287" s="5" t="s">
        <v>1374</v>
      </c>
    </row>
    <row r="288" spans="1:4">
      <c r="A288" s="132">
        <v>43741</v>
      </c>
      <c r="B288" s="133">
        <v>6.79</v>
      </c>
      <c r="C288" s="5" t="s">
        <v>1375</v>
      </c>
      <c r="D288" s="5" t="s">
        <v>1376</v>
      </c>
    </row>
    <row r="289" spans="1:4">
      <c r="A289" s="132">
        <v>43740</v>
      </c>
      <c r="B289" s="133">
        <v>6.81</v>
      </c>
      <c r="C289" s="5" t="s">
        <v>1377</v>
      </c>
      <c r="D289" s="5" t="s">
        <v>1378</v>
      </c>
    </row>
    <row r="290" spans="1:4">
      <c r="A290" s="132">
        <v>43739</v>
      </c>
      <c r="B290" s="133">
        <v>6.85</v>
      </c>
      <c r="C290" s="5" t="s">
        <v>1379</v>
      </c>
      <c r="D290" s="5" t="s">
        <v>1380</v>
      </c>
    </row>
    <row r="291" spans="1:4">
      <c r="A291" s="132">
        <v>43738</v>
      </c>
      <c r="B291" s="133">
        <v>6.89</v>
      </c>
      <c r="C291" s="5" t="s">
        <v>1381</v>
      </c>
      <c r="D291" s="5" t="s">
        <v>1382</v>
      </c>
    </row>
    <row r="292" spans="1:4">
      <c r="A292" s="132">
        <v>43735</v>
      </c>
      <c r="B292" s="133">
        <v>6.8</v>
      </c>
      <c r="C292" s="5" t="s">
        <v>1383</v>
      </c>
      <c r="D292" s="5" t="s">
        <v>1384</v>
      </c>
    </row>
    <row r="293" spans="1:4">
      <c r="A293" s="132">
        <v>43734</v>
      </c>
      <c r="B293" s="133">
        <v>6.79</v>
      </c>
      <c r="C293" s="5" t="s">
        <v>1385</v>
      </c>
      <c r="D293" s="5" t="s">
        <v>1386</v>
      </c>
    </row>
    <row r="294" spans="1:4">
      <c r="A294" s="132">
        <v>43733</v>
      </c>
      <c r="B294" s="133">
        <v>6.97</v>
      </c>
      <c r="C294" s="5" t="s">
        <v>1387</v>
      </c>
      <c r="D294" s="5" t="s">
        <v>1388</v>
      </c>
    </row>
    <row r="295" spans="1:4">
      <c r="A295" s="132">
        <v>43732</v>
      </c>
      <c r="B295" s="133">
        <v>6.63</v>
      </c>
      <c r="C295" s="5" t="s">
        <v>1389</v>
      </c>
      <c r="D295" s="5" t="s">
        <v>1390</v>
      </c>
    </row>
    <row r="296" spans="1:4">
      <c r="A296" s="132">
        <v>43731</v>
      </c>
      <c r="B296" s="133">
        <v>6.69</v>
      </c>
      <c r="C296" s="5" t="s">
        <v>1391</v>
      </c>
      <c r="D296" s="5" t="s">
        <v>1392</v>
      </c>
    </row>
    <row r="297" spans="1:4">
      <c r="A297" s="132">
        <v>43728</v>
      </c>
      <c r="B297" s="133">
        <v>6.69</v>
      </c>
      <c r="C297" s="5" t="s">
        <v>1201</v>
      </c>
      <c r="D297" s="5" t="s">
        <v>1393</v>
      </c>
    </row>
    <row r="298" spans="1:4">
      <c r="A298" s="132">
        <v>43727</v>
      </c>
      <c r="B298" s="133">
        <v>6.88</v>
      </c>
      <c r="C298" s="5" t="s">
        <v>1394</v>
      </c>
      <c r="D298" s="5" t="s">
        <v>1395</v>
      </c>
    </row>
    <row r="299" spans="1:4">
      <c r="A299" s="132">
        <v>43726</v>
      </c>
      <c r="B299" s="133">
        <v>6.74</v>
      </c>
      <c r="C299" s="5" t="s">
        <v>1396</v>
      </c>
      <c r="D299" s="5" t="s">
        <v>1397</v>
      </c>
    </row>
    <row r="300" spans="1:4">
      <c r="A300" s="132">
        <v>43725</v>
      </c>
      <c r="B300" s="133">
        <v>6.79</v>
      </c>
      <c r="C300" s="5" t="s">
        <v>1398</v>
      </c>
      <c r="D300" s="5" t="s">
        <v>1399</v>
      </c>
    </row>
    <row r="301" spans="1:4">
      <c r="A301" s="132">
        <v>43724</v>
      </c>
      <c r="B301" s="133">
        <v>6.73</v>
      </c>
      <c r="C301" s="5" t="s">
        <v>1400</v>
      </c>
      <c r="D301" s="5" t="s">
        <v>1401</v>
      </c>
    </row>
    <row r="302" spans="1:4">
      <c r="A302" s="132">
        <v>43721</v>
      </c>
      <c r="B302" s="133">
        <v>6.74</v>
      </c>
      <c r="C302" s="5" t="s">
        <v>1402</v>
      </c>
      <c r="D302" s="5" t="s">
        <v>1403</v>
      </c>
    </row>
    <row r="303" spans="1:4">
      <c r="A303" s="132">
        <v>43720</v>
      </c>
      <c r="B303" s="133">
        <v>6.84</v>
      </c>
      <c r="C303" s="5" t="s">
        <v>1404</v>
      </c>
      <c r="D303" s="5" t="s">
        <v>1405</v>
      </c>
    </row>
    <row r="304" spans="1:4">
      <c r="A304" s="132">
        <v>43719</v>
      </c>
      <c r="B304" s="133">
        <v>6.78</v>
      </c>
      <c r="C304" s="5" t="s">
        <v>1406</v>
      </c>
      <c r="D304" s="5" t="s">
        <v>1407</v>
      </c>
    </row>
    <row r="305" spans="1:4">
      <c r="A305" s="132">
        <v>43718</v>
      </c>
      <c r="B305" s="133">
        <v>6.71</v>
      </c>
      <c r="C305" s="5" t="s">
        <v>1408</v>
      </c>
      <c r="D305" s="5" t="s">
        <v>1409</v>
      </c>
    </row>
    <row r="306" spans="1:4">
      <c r="A306" s="132">
        <v>43717</v>
      </c>
      <c r="B306" s="133">
        <v>6.75</v>
      </c>
      <c r="C306" s="5" t="s">
        <v>1410</v>
      </c>
      <c r="D306" s="5" t="s">
        <v>1411</v>
      </c>
    </row>
    <row r="307" spans="1:4">
      <c r="A307" s="132">
        <v>43714</v>
      </c>
      <c r="B307" s="133">
        <v>6.91</v>
      </c>
      <c r="C307" s="5" t="s">
        <v>1412</v>
      </c>
      <c r="D307" s="5" t="s">
        <v>1413</v>
      </c>
    </row>
    <row r="308" spans="1:4">
      <c r="A308" s="132">
        <v>43713</v>
      </c>
      <c r="B308" s="133">
        <v>6.83</v>
      </c>
      <c r="C308" s="5" t="s">
        <v>1414</v>
      </c>
      <c r="D308" s="5" t="s">
        <v>1415</v>
      </c>
    </row>
    <row r="309" spans="1:4">
      <c r="A309" s="132">
        <v>43712</v>
      </c>
      <c r="B309" s="133">
        <v>6.99</v>
      </c>
      <c r="C309" s="5" t="s">
        <v>914</v>
      </c>
      <c r="D309" s="5" t="s">
        <v>1416</v>
      </c>
    </row>
    <row r="310" spans="1:4">
      <c r="A310" s="132">
        <v>43711</v>
      </c>
      <c r="B310" s="133">
        <v>7.13</v>
      </c>
      <c r="C310" s="5" t="s">
        <v>1417</v>
      </c>
      <c r="D310" s="5" t="s">
        <v>1418</v>
      </c>
    </row>
    <row r="311" spans="1:4">
      <c r="A311" s="132">
        <v>43710</v>
      </c>
      <c r="B311" s="133">
        <v>7.1</v>
      </c>
      <c r="C311" s="5" t="s">
        <v>1118</v>
      </c>
      <c r="D311" s="5" t="s">
        <v>1419</v>
      </c>
    </row>
    <row r="312" spans="1:4">
      <c r="A312" s="132">
        <v>43707</v>
      </c>
      <c r="B312" s="133">
        <v>7.13</v>
      </c>
      <c r="C312" s="5" t="s">
        <v>1420</v>
      </c>
      <c r="D312" s="5" t="s">
        <v>1421</v>
      </c>
    </row>
    <row r="313" spans="1:4">
      <c r="A313" s="132">
        <v>43706</v>
      </c>
      <c r="B313" s="133">
        <v>7.04</v>
      </c>
      <c r="C313" s="5" t="s">
        <v>1422</v>
      </c>
      <c r="D313" s="5" t="s">
        <v>1423</v>
      </c>
    </row>
    <row r="314" spans="1:4">
      <c r="A314" s="132">
        <v>43705</v>
      </c>
      <c r="B314" s="133">
        <v>7.11</v>
      </c>
      <c r="C314" s="5" t="s">
        <v>1424</v>
      </c>
      <c r="D314" s="5" t="s">
        <v>1425</v>
      </c>
    </row>
    <row r="315" spans="1:4">
      <c r="A315" s="132">
        <v>43704</v>
      </c>
      <c r="B315" s="133">
        <v>7.17</v>
      </c>
      <c r="C315" s="5" t="s">
        <v>1426</v>
      </c>
      <c r="D315" s="5" t="s">
        <v>1427</v>
      </c>
    </row>
    <row r="316" spans="1:4">
      <c r="A316" s="132">
        <v>43703</v>
      </c>
      <c r="B316" s="133">
        <v>7.41</v>
      </c>
      <c r="C316" s="5" t="s">
        <v>1428</v>
      </c>
      <c r="D316" s="5" t="s">
        <v>1429</v>
      </c>
    </row>
    <row r="317" spans="1:4">
      <c r="A317" s="132">
        <v>43700</v>
      </c>
      <c r="B317" s="133">
        <v>7</v>
      </c>
      <c r="C317" s="5" t="s">
        <v>1430</v>
      </c>
      <c r="D317" s="5" t="s">
        <v>1431</v>
      </c>
    </row>
    <row r="318" spans="1:4">
      <c r="A318" s="132">
        <v>43699</v>
      </c>
      <c r="B318" s="133">
        <v>6.98</v>
      </c>
      <c r="C318" s="5" t="s">
        <v>1432</v>
      </c>
      <c r="D318" s="5" t="s">
        <v>1433</v>
      </c>
    </row>
    <row r="319" spans="1:4">
      <c r="A319" s="132">
        <v>43698</v>
      </c>
      <c r="B319" s="133">
        <v>6.98</v>
      </c>
      <c r="C319" s="5" t="s">
        <v>1434</v>
      </c>
      <c r="D319" s="5" t="s">
        <v>1435</v>
      </c>
    </row>
    <row r="320" spans="1:4">
      <c r="A320" s="132">
        <v>43697</v>
      </c>
      <c r="B320" s="133">
        <v>7.05</v>
      </c>
      <c r="C320" s="5" t="s">
        <v>1436</v>
      </c>
      <c r="D320" s="5" t="s">
        <v>1437</v>
      </c>
    </row>
    <row r="321" spans="1:4">
      <c r="A321" s="132">
        <v>43696</v>
      </c>
      <c r="B321" s="133">
        <v>7.08</v>
      </c>
      <c r="C321" s="5" t="s">
        <v>1438</v>
      </c>
      <c r="D321" s="5" t="s">
        <v>1439</v>
      </c>
    </row>
    <row r="322" spans="1:4">
      <c r="A322" s="132">
        <v>43693</v>
      </c>
      <c r="B322" s="133">
        <v>7.05</v>
      </c>
      <c r="C322" s="5" t="s">
        <v>1440</v>
      </c>
      <c r="D322" s="5" t="s">
        <v>1441</v>
      </c>
    </row>
    <row r="323" spans="1:4">
      <c r="A323" s="132">
        <v>43692</v>
      </c>
      <c r="B323" s="133">
        <v>7</v>
      </c>
      <c r="C323" s="5" t="s">
        <v>1442</v>
      </c>
      <c r="D323" s="5" t="s">
        <v>1443</v>
      </c>
    </row>
    <row r="324" spans="1:4">
      <c r="A324" s="132">
        <v>43691</v>
      </c>
      <c r="B324" s="133">
        <v>7.02</v>
      </c>
      <c r="C324" s="5" t="s">
        <v>1444</v>
      </c>
      <c r="D324" s="5" t="s">
        <v>1445</v>
      </c>
    </row>
    <row r="325" spans="1:4">
      <c r="A325" s="132">
        <v>43690</v>
      </c>
      <c r="B325" s="133">
        <v>7.01</v>
      </c>
      <c r="C325" s="5" t="s">
        <v>1446</v>
      </c>
      <c r="D325" s="5" t="s">
        <v>1447</v>
      </c>
    </row>
    <row r="326" spans="1:4">
      <c r="A326" s="132">
        <v>43689</v>
      </c>
      <c r="B326" s="133">
        <v>7.04</v>
      </c>
      <c r="C326" s="5" t="s">
        <v>1448</v>
      </c>
      <c r="D326" s="5" t="s">
        <v>1449</v>
      </c>
    </row>
    <row r="327" spans="1:4">
      <c r="A327" s="132">
        <v>43686</v>
      </c>
      <c r="B327" s="133">
        <v>7.06</v>
      </c>
      <c r="C327" s="5" t="s">
        <v>1450</v>
      </c>
      <c r="D327" s="5" t="s">
        <v>1451</v>
      </c>
    </row>
    <row r="328" spans="1:4">
      <c r="A328" s="132">
        <v>43685</v>
      </c>
      <c r="B328" s="133">
        <v>7.08</v>
      </c>
      <c r="C328" s="5" t="s">
        <v>1452</v>
      </c>
      <c r="D328" s="5" t="s">
        <v>1453</v>
      </c>
    </row>
    <row r="329" spans="1:4">
      <c r="A329" s="132">
        <v>43684</v>
      </c>
      <c r="B329" s="133">
        <v>7.1</v>
      </c>
      <c r="C329" s="5" t="s">
        <v>1454</v>
      </c>
      <c r="D329" s="5" t="s">
        <v>1455</v>
      </c>
    </row>
    <row r="330" spans="1:4">
      <c r="A330" s="132">
        <v>43683</v>
      </c>
      <c r="B330" s="133">
        <v>7.04</v>
      </c>
      <c r="C330" s="5" t="s">
        <v>1456</v>
      </c>
      <c r="D330" s="5" t="s">
        <v>1457</v>
      </c>
    </row>
    <row r="331" spans="1:4">
      <c r="A331" s="132">
        <v>43682</v>
      </c>
      <c r="B331" s="133">
        <v>7.04</v>
      </c>
      <c r="C331" s="5" t="s">
        <v>892</v>
      </c>
      <c r="D331" s="5" t="s">
        <v>1458</v>
      </c>
    </row>
    <row r="332" spans="1:4">
      <c r="A332" s="132">
        <v>43679</v>
      </c>
      <c r="B332" s="133">
        <v>7.18</v>
      </c>
      <c r="C332" s="5" t="s">
        <v>1459</v>
      </c>
      <c r="D332" s="5" t="s">
        <v>1460</v>
      </c>
    </row>
    <row r="333" spans="1:4">
      <c r="A333" s="132">
        <v>43678</v>
      </c>
      <c r="B333" s="133">
        <v>7.28</v>
      </c>
      <c r="C333" s="5" t="s">
        <v>1461</v>
      </c>
      <c r="D333" s="5" t="s">
        <v>1462</v>
      </c>
    </row>
    <row r="334" spans="1:4">
      <c r="A334" s="132">
        <v>43677</v>
      </c>
      <c r="B334" s="133">
        <v>7.3</v>
      </c>
      <c r="C334" s="5" t="s">
        <v>1463</v>
      </c>
      <c r="D334" s="5" t="s">
        <v>1464</v>
      </c>
    </row>
    <row r="335" spans="1:4">
      <c r="A335" s="132">
        <v>43676</v>
      </c>
      <c r="B335" s="133">
        <v>7.25</v>
      </c>
      <c r="C335" s="5" t="s">
        <v>1465</v>
      </c>
      <c r="D335" s="5" t="s">
        <v>1466</v>
      </c>
    </row>
    <row r="336" spans="1:4">
      <c r="A336" s="132">
        <v>43675</v>
      </c>
      <c r="B336" s="133">
        <v>7.15</v>
      </c>
      <c r="C336" s="5" t="s">
        <v>1467</v>
      </c>
      <c r="D336" s="5" t="s">
        <v>1468</v>
      </c>
    </row>
    <row r="337" spans="1:4">
      <c r="A337" s="132">
        <v>43672</v>
      </c>
      <c r="B337" s="133">
        <v>7.18</v>
      </c>
      <c r="C337" s="5" t="s">
        <v>1469</v>
      </c>
      <c r="D337" s="5" t="s">
        <v>1470</v>
      </c>
    </row>
    <row r="338" spans="1:4">
      <c r="A338" s="132">
        <v>43671</v>
      </c>
      <c r="B338" s="133">
        <v>7.23</v>
      </c>
      <c r="C338" s="5" t="s">
        <v>1471</v>
      </c>
      <c r="D338" s="5" t="s">
        <v>1472</v>
      </c>
    </row>
    <row r="339" spans="1:4">
      <c r="A339" s="132">
        <v>43670</v>
      </c>
      <c r="B339" s="133">
        <v>7.11</v>
      </c>
      <c r="C339" s="5" t="s">
        <v>1473</v>
      </c>
      <c r="D339" s="5" t="s">
        <v>1474</v>
      </c>
    </row>
    <row r="340" spans="1:4">
      <c r="A340" s="132">
        <v>43669</v>
      </c>
      <c r="B340" s="133">
        <v>7.23</v>
      </c>
      <c r="C340" s="5" t="s">
        <v>1475</v>
      </c>
      <c r="D340" s="5" t="s">
        <v>1476</v>
      </c>
    </row>
    <row r="341" spans="1:4">
      <c r="A341" s="132">
        <v>43668</v>
      </c>
      <c r="B341" s="133">
        <v>7.2</v>
      </c>
      <c r="C341" s="5" t="s">
        <v>1477</v>
      </c>
      <c r="D341" s="5" t="s">
        <v>1478</v>
      </c>
    </row>
    <row r="342" spans="1:4">
      <c r="A342" s="132">
        <v>43665</v>
      </c>
      <c r="B342" s="133">
        <v>7.27</v>
      </c>
      <c r="C342" s="5" t="s">
        <v>1479</v>
      </c>
      <c r="D342" s="5" t="s">
        <v>1480</v>
      </c>
    </row>
    <row r="343" spans="1:4">
      <c r="A343" s="132">
        <v>43664</v>
      </c>
      <c r="B343" s="133">
        <v>7.27</v>
      </c>
      <c r="C343" s="5" t="s">
        <v>1304</v>
      </c>
      <c r="D343" s="5" t="s">
        <v>1481</v>
      </c>
    </row>
    <row r="344" spans="1:4">
      <c r="A344" s="132">
        <v>43663</v>
      </c>
      <c r="B344" s="133">
        <v>7.28</v>
      </c>
      <c r="C344" s="5" t="s">
        <v>1482</v>
      </c>
      <c r="D344" s="5" t="s">
        <v>1483</v>
      </c>
    </row>
    <row r="345" spans="1:4">
      <c r="A345" s="132">
        <v>43662</v>
      </c>
      <c r="B345" s="133">
        <v>7.28</v>
      </c>
      <c r="C345" s="5" t="s">
        <v>1465</v>
      </c>
      <c r="D345" s="5" t="s">
        <v>1484</v>
      </c>
    </row>
    <row r="346" spans="1:4">
      <c r="A346" s="132">
        <v>43661</v>
      </c>
      <c r="B346" s="133">
        <v>7.26</v>
      </c>
      <c r="C346" s="5" t="s">
        <v>1485</v>
      </c>
      <c r="D346" s="5" t="s">
        <v>1486</v>
      </c>
    </row>
    <row r="347" spans="1:4">
      <c r="A347" s="132">
        <v>43658</v>
      </c>
      <c r="B347" s="133">
        <v>7.26</v>
      </c>
      <c r="C347" s="5" t="s">
        <v>1487</v>
      </c>
      <c r="D347" s="5" t="s">
        <v>1488</v>
      </c>
    </row>
    <row r="348" spans="1:4">
      <c r="A348" s="132">
        <v>43657</v>
      </c>
      <c r="B348" s="133">
        <v>7.25</v>
      </c>
      <c r="C348" s="5" t="s">
        <v>1489</v>
      </c>
      <c r="D348" s="5" t="s">
        <v>1490</v>
      </c>
    </row>
    <row r="349" spans="1:4">
      <c r="A349" s="132">
        <v>43656</v>
      </c>
      <c r="B349" s="133">
        <v>7.31</v>
      </c>
      <c r="C349" s="5" t="s">
        <v>1491</v>
      </c>
      <c r="D349" s="5" t="s">
        <v>1492</v>
      </c>
    </row>
    <row r="350" spans="1:4">
      <c r="A350" s="132">
        <v>43655</v>
      </c>
      <c r="B350" s="133">
        <v>7.2</v>
      </c>
      <c r="C350" s="5" t="s">
        <v>1493</v>
      </c>
      <c r="D350" s="5" t="s">
        <v>1494</v>
      </c>
    </row>
    <row r="351" spans="1:4">
      <c r="A351" s="132">
        <v>43654</v>
      </c>
      <c r="B351" s="133">
        <v>6.99</v>
      </c>
      <c r="C351" s="5" t="s">
        <v>1495</v>
      </c>
      <c r="D351" s="5" t="s">
        <v>1496</v>
      </c>
    </row>
    <row r="352" spans="1:4">
      <c r="A352" s="132">
        <v>43651</v>
      </c>
      <c r="B352" s="133">
        <v>7.14</v>
      </c>
      <c r="C352" s="5" t="s">
        <v>1379</v>
      </c>
      <c r="D352" s="5" t="s">
        <v>1497</v>
      </c>
    </row>
    <row r="353" spans="1:4">
      <c r="A353" s="132">
        <v>43650</v>
      </c>
      <c r="B353" s="133">
        <v>7.37</v>
      </c>
      <c r="C353" s="5" t="s">
        <v>1498</v>
      </c>
      <c r="D353" s="5" t="s">
        <v>1499</v>
      </c>
    </row>
    <row r="354" spans="1:4">
      <c r="A354" s="132">
        <v>43649</v>
      </c>
      <c r="B354" s="133">
        <v>7.28</v>
      </c>
      <c r="C354" s="5" t="s">
        <v>1500</v>
      </c>
      <c r="D354" s="5" t="s">
        <v>1501</v>
      </c>
    </row>
    <row r="355" spans="1:4">
      <c r="A355" s="132">
        <v>43648</v>
      </c>
      <c r="B355" s="133">
        <v>7.34</v>
      </c>
      <c r="C355" s="5" t="s">
        <v>1502</v>
      </c>
      <c r="D355" s="5" t="s">
        <v>1503</v>
      </c>
    </row>
    <row r="356" spans="1:4">
      <c r="A356" s="132">
        <v>43647</v>
      </c>
      <c r="B356" s="133">
        <v>7.39</v>
      </c>
      <c r="C356" s="5" t="s">
        <v>1504</v>
      </c>
      <c r="D356" s="5" t="s">
        <v>1505</v>
      </c>
    </row>
    <row r="357" spans="1:4">
      <c r="A357" s="132">
        <v>43644</v>
      </c>
      <c r="B357" s="133">
        <v>7.55</v>
      </c>
      <c r="C357" s="5" t="s">
        <v>1506</v>
      </c>
      <c r="D357" s="5" t="s">
        <v>1507</v>
      </c>
    </row>
    <row r="358" spans="1:4">
      <c r="A358" s="132">
        <v>43643</v>
      </c>
      <c r="B358" s="133">
        <v>7.5</v>
      </c>
      <c r="C358" s="5" t="s">
        <v>1508</v>
      </c>
      <c r="D358" s="5" t="s">
        <v>1509</v>
      </c>
    </row>
    <row r="359" spans="1:4">
      <c r="A359" s="132">
        <v>43642</v>
      </c>
      <c r="B359" s="133">
        <v>7.43</v>
      </c>
      <c r="C359" s="5" t="s">
        <v>1510</v>
      </c>
      <c r="D359" s="5" t="s">
        <v>1511</v>
      </c>
    </row>
    <row r="360" spans="1:4">
      <c r="A360" s="132">
        <v>43641</v>
      </c>
      <c r="B360" s="133">
        <v>7.51</v>
      </c>
      <c r="C360" s="5" t="s">
        <v>1512</v>
      </c>
      <c r="D360" s="5" t="s">
        <v>1513</v>
      </c>
    </row>
    <row r="361" spans="1:4">
      <c r="A361" s="132">
        <v>43640</v>
      </c>
      <c r="B361" s="133">
        <v>7.41</v>
      </c>
      <c r="C361" s="5" t="s">
        <v>1514</v>
      </c>
      <c r="D361" s="5" t="s">
        <v>1515</v>
      </c>
    </row>
    <row r="362" spans="1:4">
      <c r="A362" s="132">
        <v>43637</v>
      </c>
      <c r="B362" s="133">
        <v>7.41</v>
      </c>
      <c r="C362" s="5" t="s">
        <v>1516</v>
      </c>
      <c r="D362" s="5" t="s">
        <v>1517</v>
      </c>
    </row>
    <row r="363" spans="1:4">
      <c r="A363" s="132">
        <v>43636</v>
      </c>
      <c r="B363" s="133">
        <v>7.4</v>
      </c>
      <c r="C363" s="5" t="s">
        <v>1518</v>
      </c>
      <c r="D363" s="5" t="s">
        <v>1519</v>
      </c>
    </row>
    <row r="364" spans="1:4">
      <c r="A364" s="132">
        <v>43635</v>
      </c>
      <c r="B364" s="133">
        <v>7.49</v>
      </c>
      <c r="C364" s="5" t="s">
        <v>1520</v>
      </c>
      <c r="D364" s="5" t="s">
        <v>1521</v>
      </c>
    </row>
    <row r="365" spans="1:4">
      <c r="A365" s="132">
        <v>43634</v>
      </c>
      <c r="B365" s="133">
        <v>7.48</v>
      </c>
      <c r="C365" s="5" t="s">
        <v>1522</v>
      </c>
      <c r="D365" s="5" t="s">
        <v>1523</v>
      </c>
    </row>
    <row r="366" spans="1:4">
      <c r="A366" s="132">
        <v>43633</v>
      </c>
      <c r="B366" s="133">
        <v>7.41</v>
      </c>
      <c r="C366" s="5" t="s">
        <v>1524</v>
      </c>
      <c r="D366" s="5" t="s">
        <v>1525</v>
      </c>
    </row>
    <row r="367" spans="1:4">
      <c r="A367" s="132">
        <v>43630</v>
      </c>
      <c r="B367" s="133">
        <v>7.49</v>
      </c>
      <c r="C367" s="5" t="s">
        <v>1526</v>
      </c>
      <c r="D367" s="5" t="s">
        <v>1527</v>
      </c>
    </row>
    <row r="368" spans="1:4">
      <c r="A368" s="132">
        <v>43629</v>
      </c>
      <c r="B368" s="133">
        <v>7.5</v>
      </c>
      <c r="C368" s="5" t="s">
        <v>1528</v>
      </c>
      <c r="D368" s="5" t="s">
        <v>1529</v>
      </c>
    </row>
    <row r="369" spans="1:4">
      <c r="A369" s="132">
        <v>43627</v>
      </c>
      <c r="B369" s="133">
        <v>7.53</v>
      </c>
      <c r="C369" s="5" t="s">
        <v>1530</v>
      </c>
      <c r="D369" s="5" t="s">
        <v>1531</v>
      </c>
    </row>
    <row r="370" spans="1:4">
      <c r="A370" s="132">
        <v>43626</v>
      </c>
      <c r="B370" s="133">
        <v>7.54</v>
      </c>
      <c r="C370" s="5" t="s">
        <v>1532</v>
      </c>
      <c r="D370" s="5" t="s">
        <v>1533</v>
      </c>
    </row>
    <row r="371" spans="1:4">
      <c r="A371" s="132">
        <v>43623</v>
      </c>
      <c r="B371" s="133">
        <v>7.59</v>
      </c>
      <c r="C371" s="5" t="s">
        <v>1534</v>
      </c>
      <c r="D371" s="5" t="s">
        <v>1535</v>
      </c>
    </row>
    <row r="372" spans="1:4">
      <c r="A372" s="132">
        <v>43622</v>
      </c>
      <c r="B372" s="133">
        <v>7.73</v>
      </c>
      <c r="C372" s="5" t="s">
        <v>1536</v>
      </c>
      <c r="D372" s="5" t="s">
        <v>1537</v>
      </c>
    </row>
    <row r="373" spans="1:4">
      <c r="A373" s="132">
        <v>43621</v>
      </c>
      <c r="B373" s="133">
        <v>7.75</v>
      </c>
      <c r="C373" s="5" t="s">
        <v>1538</v>
      </c>
      <c r="D373" s="5" t="s">
        <v>1539</v>
      </c>
    </row>
    <row r="374" spans="1:4">
      <c r="A374" s="132">
        <v>43620</v>
      </c>
      <c r="B374" s="133">
        <v>7.56</v>
      </c>
      <c r="C374" s="5" t="s">
        <v>1540</v>
      </c>
      <c r="D374" s="5" t="s">
        <v>1541</v>
      </c>
    </row>
    <row r="375" spans="1:4">
      <c r="A375" s="132">
        <v>43619</v>
      </c>
      <c r="B375" s="133">
        <v>7.71</v>
      </c>
      <c r="C375" s="5" t="s">
        <v>1394</v>
      </c>
      <c r="D375" s="5" t="s">
        <v>1542</v>
      </c>
    </row>
    <row r="376" spans="1:4">
      <c r="A376" s="132">
        <v>43616</v>
      </c>
      <c r="B376" s="133">
        <v>7.89</v>
      </c>
      <c r="C376" s="5" t="s">
        <v>1543</v>
      </c>
      <c r="D376" s="5" t="s">
        <v>1544</v>
      </c>
    </row>
    <row r="377" spans="1:4">
      <c r="A377" s="132">
        <v>43615</v>
      </c>
      <c r="B377" s="133">
        <v>8.06</v>
      </c>
      <c r="C377" s="5" t="s">
        <v>870</v>
      </c>
      <c r="D377" s="5" t="s">
        <v>1545</v>
      </c>
    </row>
    <row r="378" spans="1:4">
      <c r="A378" s="132">
        <v>43614</v>
      </c>
      <c r="B378" s="133">
        <v>7.81</v>
      </c>
      <c r="C378" s="5" t="s">
        <v>1546</v>
      </c>
      <c r="D378" s="5" t="s">
        <v>1547</v>
      </c>
    </row>
    <row r="379" spans="1:4">
      <c r="A379" s="132">
        <v>43613</v>
      </c>
      <c r="B379" s="133">
        <v>7.84</v>
      </c>
      <c r="C379" s="5" t="s">
        <v>938</v>
      </c>
      <c r="D379" s="5" t="s">
        <v>1548</v>
      </c>
    </row>
    <row r="380" spans="1:4">
      <c r="A380" s="132">
        <v>43612</v>
      </c>
      <c r="B380" s="133">
        <v>7.6</v>
      </c>
      <c r="C380" s="5" t="s">
        <v>1549</v>
      </c>
      <c r="D380" s="5" t="s">
        <v>1550</v>
      </c>
    </row>
    <row r="381" spans="1:4">
      <c r="A381" s="132">
        <v>43609</v>
      </c>
      <c r="B381" s="133">
        <v>7.4</v>
      </c>
      <c r="C381" s="5" t="s">
        <v>1551</v>
      </c>
      <c r="D381" s="5" t="s">
        <v>1552</v>
      </c>
    </row>
    <row r="382" spans="1:4">
      <c r="A382" s="132">
        <v>43608</v>
      </c>
      <c r="B382" s="133">
        <v>7.48</v>
      </c>
      <c r="C382" s="5" t="s">
        <v>1553</v>
      </c>
      <c r="D382" s="5" t="s">
        <v>1554</v>
      </c>
    </row>
    <row r="383" spans="1:4">
      <c r="A383" s="132">
        <v>43607</v>
      </c>
      <c r="B383" s="133">
        <v>7.5</v>
      </c>
      <c r="C383" s="5" t="s">
        <v>1555</v>
      </c>
      <c r="D383" s="5" t="s">
        <v>1556</v>
      </c>
    </row>
    <row r="384" spans="1:4">
      <c r="A384" s="132">
        <v>43606</v>
      </c>
      <c r="B384" s="133">
        <v>7.63</v>
      </c>
      <c r="C384" s="5" t="s">
        <v>1557</v>
      </c>
      <c r="D384" s="5" t="s">
        <v>1558</v>
      </c>
    </row>
    <row r="385" spans="1:4">
      <c r="A385" s="132">
        <v>43605</v>
      </c>
      <c r="B385" s="133">
        <v>7.67</v>
      </c>
      <c r="C385" s="5" t="s">
        <v>1559</v>
      </c>
      <c r="D385" s="5" t="s">
        <v>1560</v>
      </c>
    </row>
    <row r="386" spans="1:4">
      <c r="A386" s="132">
        <v>43602</v>
      </c>
      <c r="B386" s="133">
        <v>7.68</v>
      </c>
      <c r="C386" s="5" t="s">
        <v>1561</v>
      </c>
      <c r="D386" s="5" t="s">
        <v>1562</v>
      </c>
    </row>
    <row r="387" spans="1:4">
      <c r="A387" s="132">
        <v>43601</v>
      </c>
      <c r="B387" s="133">
        <v>7.63</v>
      </c>
      <c r="C387" s="5" t="s">
        <v>1563</v>
      </c>
      <c r="D387" s="5" t="s">
        <v>1564</v>
      </c>
    </row>
    <row r="388" spans="1:4">
      <c r="A388" s="132">
        <v>43600</v>
      </c>
      <c r="B388" s="133">
        <v>7.65</v>
      </c>
      <c r="C388" s="5" t="s">
        <v>1565</v>
      </c>
      <c r="D388" s="5" t="s">
        <v>1566</v>
      </c>
    </row>
    <row r="389" spans="1:4">
      <c r="A389" s="132">
        <v>43599</v>
      </c>
      <c r="B389" s="133">
        <v>7.61</v>
      </c>
      <c r="C389" s="5" t="s">
        <v>1567</v>
      </c>
      <c r="D389" s="5" t="s">
        <v>1568</v>
      </c>
    </row>
    <row r="390" spans="1:4">
      <c r="A390" s="132">
        <v>43598</v>
      </c>
      <c r="B390" s="133">
        <v>7.76</v>
      </c>
      <c r="C390" s="5" t="s">
        <v>1569</v>
      </c>
      <c r="D390" s="5" t="s">
        <v>1570</v>
      </c>
    </row>
    <row r="391" spans="1:4">
      <c r="A391" s="132">
        <v>43593</v>
      </c>
      <c r="B391" s="133">
        <v>7.59</v>
      </c>
      <c r="C391" s="5" t="s">
        <v>1571</v>
      </c>
      <c r="D391" s="5" t="s">
        <v>1572</v>
      </c>
    </row>
    <row r="392" spans="1:4">
      <c r="A392" s="132">
        <v>43592</v>
      </c>
      <c r="B392" s="133">
        <v>7.5</v>
      </c>
      <c r="C392" s="5" t="s">
        <v>1573</v>
      </c>
      <c r="D392" s="5" t="s">
        <v>1574</v>
      </c>
    </row>
    <row r="393" spans="1:4">
      <c r="A393" s="132">
        <v>43591</v>
      </c>
      <c r="B393" s="133">
        <v>7.37</v>
      </c>
      <c r="C393" s="5" t="s">
        <v>1575</v>
      </c>
      <c r="D393" s="5" t="s">
        <v>1576</v>
      </c>
    </row>
    <row r="394" spans="1:4">
      <c r="A394" s="132">
        <v>43585</v>
      </c>
      <c r="B394" s="133">
        <v>7.96</v>
      </c>
      <c r="C394" s="5" t="s">
        <v>1577</v>
      </c>
      <c r="D394" s="5" t="s">
        <v>1578</v>
      </c>
    </row>
    <row r="395" spans="1:4">
      <c r="A395" s="132">
        <v>43584</v>
      </c>
      <c r="B395" s="133">
        <v>7.96</v>
      </c>
      <c r="C395" s="5" t="s">
        <v>1579</v>
      </c>
      <c r="D395" s="5" t="s">
        <v>1580</v>
      </c>
    </row>
    <row r="396" spans="1:4">
      <c r="A396" s="132">
        <v>43581</v>
      </c>
      <c r="B396" s="133">
        <v>7.56</v>
      </c>
      <c r="C396" s="5" t="s">
        <v>1581</v>
      </c>
      <c r="D396" s="5" t="s">
        <v>1582</v>
      </c>
    </row>
    <row r="397" spans="1:4">
      <c r="A397" s="132">
        <v>43580</v>
      </c>
      <c r="B397" s="133">
        <v>7.49</v>
      </c>
      <c r="C397" s="5" t="s">
        <v>1583</v>
      </c>
      <c r="D397" s="5" t="s">
        <v>1584</v>
      </c>
    </row>
    <row r="398" spans="1:4">
      <c r="A398" s="132">
        <v>43579</v>
      </c>
      <c r="B398" s="133">
        <v>7.32</v>
      </c>
      <c r="C398" s="5" t="s">
        <v>1585</v>
      </c>
      <c r="D398" s="5" t="s">
        <v>1586</v>
      </c>
    </row>
    <row r="399" spans="1:4">
      <c r="A399" s="132">
        <v>43578</v>
      </c>
      <c r="B399" s="133">
        <v>7.36</v>
      </c>
      <c r="C399" s="5" t="s">
        <v>1587</v>
      </c>
      <c r="D399" s="5" t="s">
        <v>1588</v>
      </c>
    </row>
    <row r="400" spans="1:4">
      <c r="A400" s="132">
        <v>43577</v>
      </c>
      <c r="B400" s="133">
        <v>7.45</v>
      </c>
      <c r="C400" s="5" t="s">
        <v>1589</v>
      </c>
      <c r="D400" s="5" t="s">
        <v>1590</v>
      </c>
    </row>
    <row r="401" spans="1:4">
      <c r="A401" s="132">
        <v>43574</v>
      </c>
      <c r="B401" s="133">
        <v>7.61</v>
      </c>
      <c r="C401" s="5" t="s">
        <v>1591</v>
      </c>
      <c r="D401" s="5" t="s">
        <v>1592</v>
      </c>
    </row>
    <row r="402" spans="1:4">
      <c r="A402" s="132">
        <v>43573</v>
      </c>
      <c r="B402" s="133">
        <v>7.59</v>
      </c>
      <c r="C402" s="5" t="s">
        <v>1593</v>
      </c>
      <c r="D402" s="5" t="s">
        <v>1594</v>
      </c>
    </row>
    <row r="403" spans="1:4">
      <c r="A403" s="132">
        <v>43572</v>
      </c>
      <c r="B403" s="133">
        <v>7.59</v>
      </c>
      <c r="C403" s="5" t="s">
        <v>1595</v>
      </c>
      <c r="D403" s="5" t="s">
        <v>1596</v>
      </c>
    </row>
    <row r="404" spans="1:4">
      <c r="A404" s="132">
        <v>43571</v>
      </c>
      <c r="B404" s="133">
        <v>7.98</v>
      </c>
      <c r="C404" s="5" t="s">
        <v>1597</v>
      </c>
      <c r="D404" s="5" t="s">
        <v>1598</v>
      </c>
    </row>
    <row r="405" spans="1:4">
      <c r="A405" s="132">
        <v>43570</v>
      </c>
      <c r="B405" s="133">
        <v>7.89</v>
      </c>
      <c r="C405" s="5" t="s">
        <v>1599</v>
      </c>
      <c r="D405" s="5" t="s">
        <v>1600</v>
      </c>
    </row>
    <row r="406" spans="1:4">
      <c r="A406" s="132">
        <v>43567</v>
      </c>
      <c r="B406" s="133">
        <v>7.89</v>
      </c>
      <c r="C406" s="5" t="s">
        <v>1601</v>
      </c>
      <c r="D406" s="5" t="s">
        <v>1602</v>
      </c>
    </row>
    <row r="407" spans="1:4">
      <c r="A407" s="132">
        <v>43566</v>
      </c>
      <c r="B407" s="133">
        <v>7.79</v>
      </c>
      <c r="C407" s="5" t="s">
        <v>1603</v>
      </c>
      <c r="D407" s="5" t="s">
        <v>1604</v>
      </c>
    </row>
    <row r="408" spans="1:4">
      <c r="A408" s="132">
        <v>43565</v>
      </c>
      <c r="B408" s="133">
        <v>7.64</v>
      </c>
      <c r="C408" s="5" t="s">
        <v>1605</v>
      </c>
      <c r="D408" s="5" t="s">
        <v>1606</v>
      </c>
    </row>
    <row r="409" spans="1:4">
      <c r="A409" s="132">
        <v>43564</v>
      </c>
      <c r="B409" s="133">
        <v>7.7</v>
      </c>
      <c r="C409" s="5" t="s">
        <v>1607</v>
      </c>
      <c r="D409" s="5" t="s">
        <v>1608</v>
      </c>
    </row>
    <row r="410" spans="1:4">
      <c r="A410" s="132">
        <v>43563</v>
      </c>
      <c r="B410" s="133">
        <v>7.64</v>
      </c>
      <c r="C410" s="5" t="s">
        <v>886</v>
      </c>
      <c r="D410" s="5" t="s">
        <v>1609</v>
      </c>
    </row>
    <row r="411" spans="1:4">
      <c r="A411" s="132">
        <v>43560</v>
      </c>
      <c r="B411" s="133">
        <v>7.82</v>
      </c>
      <c r="C411" s="5" t="s">
        <v>1610</v>
      </c>
      <c r="D411" s="5" t="s">
        <v>1611</v>
      </c>
    </row>
    <row r="412" spans="1:4">
      <c r="A412" s="132">
        <v>43559</v>
      </c>
      <c r="B412" s="133">
        <v>7.72</v>
      </c>
      <c r="C412" s="5" t="s">
        <v>1612</v>
      </c>
      <c r="D412" s="5" t="s">
        <v>1613</v>
      </c>
    </row>
    <row r="413" spans="1:4">
      <c r="A413" s="132">
        <v>43558</v>
      </c>
      <c r="B413" s="133">
        <v>7.64</v>
      </c>
      <c r="C413" s="5" t="s">
        <v>1614</v>
      </c>
      <c r="D413" s="5" t="s">
        <v>1615</v>
      </c>
    </row>
    <row r="414" spans="1:4">
      <c r="A414" s="132">
        <v>43557</v>
      </c>
      <c r="B414" s="133">
        <v>7.61</v>
      </c>
      <c r="C414" s="5" t="s">
        <v>1616</v>
      </c>
      <c r="D414" s="5" t="s">
        <v>1617</v>
      </c>
    </row>
    <row r="415" spans="1:4">
      <c r="A415" s="132">
        <v>43556</v>
      </c>
      <c r="B415" s="133">
        <v>7.61</v>
      </c>
      <c r="C415" s="5" t="s">
        <v>1618</v>
      </c>
      <c r="D415" s="5" t="s">
        <v>1619</v>
      </c>
    </row>
    <row r="416" spans="1:4">
      <c r="A416" s="132">
        <v>43553</v>
      </c>
      <c r="B416" s="133">
        <v>7.81</v>
      </c>
      <c r="C416" s="5" t="s">
        <v>1620</v>
      </c>
      <c r="D416" s="5" t="s">
        <v>1621</v>
      </c>
    </row>
    <row r="417" spans="1:4">
      <c r="A417" s="132">
        <v>43552</v>
      </c>
      <c r="B417" s="133">
        <v>7.52</v>
      </c>
      <c r="C417" s="5" t="s">
        <v>1622</v>
      </c>
      <c r="D417" s="5" t="s">
        <v>1623</v>
      </c>
    </row>
    <row r="418" spans="1:4">
      <c r="A418" s="132">
        <v>43551</v>
      </c>
      <c r="B418" s="133">
        <v>7.63</v>
      </c>
      <c r="C418" s="5" t="s">
        <v>1624</v>
      </c>
      <c r="D418" s="5" t="s">
        <v>1625</v>
      </c>
    </row>
    <row r="419" spans="1:4">
      <c r="A419" s="132">
        <v>43550</v>
      </c>
      <c r="B419" s="133">
        <v>7.76</v>
      </c>
      <c r="C419" s="5" t="s">
        <v>876</v>
      </c>
      <c r="D419" s="5" t="s">
        <v>1626</v>
      </c>
    </row>
    <row r="420" spans="1:4">
      <c r="A420" s="132">
        <v>43549</v>
      </c>
      <c r="B420" s="133">
        <v>7.81</v>
      </c>
      <c r="C420" s="5" t="s">
        <v>1627</v>
      </c>
      <c r="D420" s="5" t="s">
        <v>1628</v>
      </c>
    </row>
    <row r="421" spans="1:4">
      <c r="A421" s="132">
        <v>43546</v>
      </c>
      <c r="B421" s="133">
        <v>7.45</v>
      </c>
      <c r="C421" s="5" t="s">
        <v>1629</v>
      </c>
      <c r="D421" s="5" t="s">
        <v>1630</v>
      </c>
    </row>
    <row r="422" spans="1:4">
      <c r="A422" s="132">
        <v>43545</v>
      </c>
      <c r="B422" s="133">
        <v>7.44</v>
      </c>
      <c r="C422" s="5" t="s">
        <v>1631</v>
      </c>
      <c r="D422" s="5" t="s">
        <v>1632</v>
      </c>
    </row>
    <row r="423" spans="1:4">
      <c r="A423" s="132">
        <v>43544</v>
      </c>
      <c r="B423" s="133">
        <v>7.42</v>
      </c>
      <c r="C423" s="5" t="s">
        <v>1633</v>
      </c>
      <c r="D423" s="5" t="s">
        <v>1634</v>
      </c>
    </row>
    <row r="424" spans="1:4">
      <c r="A424" s="132">
        <v>43543</v>
      </c>
      <c r="B424" s="133">
        <v>7.46</v>
      </c>
      <c r="C424" s="5" t="s">
        <v>1635</v>
      </c>
      <c r="D424" s="5" t="s">
        <v>1636</v>
      </c>
    </row>
    <row r="425" spans="1:4">
      <c r="A425" s="132">
        <v>43542</v>
      </c>
      <c r="B425" s="133">
        <v>7.45</v>
      </c>
      <c r="C425" s="5" t="s">
        <v>1637</v>
      </c>
      <c r="D425" s="5" t="s">
        <v>1638</v>
      </c>
    </row>
    <row r="426" spans="1:4">
      <c r="A426" s="132">
        <v>43539</v>
      </c>
      <c r="B426" s="133">
        <v>7.5</v>
      </c>
      <c r="C426" s="5" t="s">
        <v>1639</v>
      </c>
      <c r="D426" s="5" t="s">
        <v>1640</v>
      </c>
    </row>
    <row r="427" spans="1:4">
      <c r="A427" s="132">
        <v>43538</v>
      </c>
      <c r="B427" s="133">
        <v>7.48</v>
      </c>
      <c r="C427" s="5" t="s">
        <v>1641</v>
      </c>
      <c r="D427" s="5" t="s">
        <v>1642</v>
      </c>
    </row>
    <row r="428" spans="1:4">
      <c r="A428" s="132">
        <v>43537</v>
      </c>
      <c r="B428" s="133">
        <v>7.53</v>
      </c>
      <c r="C428" s="5" t="s">
        <v>1643</v>
      </c>
      <c r="D428" s="5" t="s">
        <v>1644</v>
      </c>
    </row>
    <row r="429" spans="1:4">
      <c r="A429" s="132">
        <v>43536</v>
      </c>
      <c r="B429" s="133">
        <v>7.54</v>
      </c>
      <c r="C429" s="5" t="s">
        <v>1645</v>
      </c>
      <c r="D429" s="5" t="s">
        <v>1646</v>
      </c>
    </row>
    <row r="430" spans="1:4">
      <c r="A430" s="132">
        <v>43535</v>
      </c>
      <c r="B430" s="133">
        <v>7.69</v>
      </c>
      <c r="C430" s="5" t="s">
        <v>1647</v>
      </c>
      <c r="D430" s="5" t="s">
        <v>1648</v>
      </c>
    </row>
    <row r="431" spans="1:4">
      <c r="A431" s="132">
        <v>43531</v>
      </c>
      <c r="B431" s="133">
        <v>7.78</v>
      </c>
      <c r="C431" s="5" t="s">
        <v>1649</v>
      </c>
      <c r="D431" s="5" t="s">
        <v>1650</v>
      </c>
    </row>
    <row r="432" spans="1:4">
      <c r="A432" s="132">
        <v>43530</v>
      </c>
      <c r="B432" s="133">
        <v>7.73</v>
      </c>
      <c r="C432" s="5" t="s">
        <v>1379</v>
      </c>
      <c r="D432" s="5" t="s">
        <v>1651</v>
      </c>
    </row>
    <row r="433" spans="1:4">
      <c r="A433" s="132">
        <v>43529</v>
      </c>
      <c r="B433" s="133">
        <v>7.72</v>
      </c>
      <c r="C433" s="5" t="s">
        <v>1414</v>
      </c>
      <c r="D433" s="5" t="s">
        <v>1652</v>
      </c>
    </row>
    <row r="434" spans="1:4">
      <c r="A434" s="132">
        <v>43528</v>
      </c>
      <c r="B434" s="133">
        <v>7.59</v>
      </c>
      <c r="C434" s="5" t="s">
        <v>1653</v>
      </c>
      <c r="D434" s="5" t="s">
        <v>1654</v>
      </c>
    </row>
    <row r="435" spans="1:4">
      <c r="A435" s="132">
        <v>43525</v>
      </c>
      <c r="B435" s="133">
        <v>7.51</v>
      </c>
      <c r="C435" s="5" t="s">
        <v>1655</v>
      </c>
      <c r="D435" s="5" t="s">
        <v>1656</v>
      </c>
    </row>
    <row r="436" spans="1:4">
      <c r="A436" s="132">
        <v>43524</v>
      </c>
      <c r="B436" s="133">
        <v>7.54</v>
      </c>
      <c r="C436" s="5" t="s">
        <v>1657</v>
      </c>
      <c r="D436" s="5" t="s">
        <v>1658</v>
      </c>
    </row>
    <row r="437" spans="1:4">
      <c r="A437" s="132">
        <v>43523</v>
      </c>
      <c r="B437" s="133">
        <v>7.64</v>
      </c>
      <c r="C437" s="5" t="s">
        <v>1659</v>
      </c>
      <c r="D437" s="5" t="s">
        <v>1660</v>
      </c>
    </row>
    <row r="438" spans="1:4">
      <c r="A438" s="132">
        <v>43522</v>
      </c>
      <c r="B438" s="133">
        <v>7.49</v>
      </c>
      <c r="C438" s="5" t="s">
        <v>1661</v>
      </c>
      <c r="D438" s="5" t="s">
        <v>1662</v>
      </c>
    </row>
    <row r="439" spans="1:4">
      <c r="A439" s="132">
        <v>43521</v>
      </c>
      <c r="B439" s="133">
        <v>7.5</v>
      </c>
      <c r="C439" s="5" t="s">
        <v>1663</v>
      </c>
      <c r="D439" s="5" t="s">
        <v>1664</v>
      </c>
    </row>
    <row r="440" spans="1:4">
      <c r="A440" s="132">
        <v>43518</v>
      </c>
      <c r="B440" s="133">
        <v>7.2</v>
      </c>
      <c r="C440" s="5" t="s">
        <v>1665</v>
      </c>
      <c r="D440" s="5" t="s">
        <v>1666</v>
      </c>
    </row>
    <row r="441" spans="1:4">
      <c r="A441" s="132">
        <v>43517</v>
      </c>
      <c r="B441" s="133">
        <v>7.38</v>
      </c>
      <c r="C441" s="5" t="s">
        <v>1667</v>
      </c>
      <c r="D441" s="5" t="s">
        <v>1668</v>
      </c>
    </row>
    <row r="442" spans="1:4">
      <c r="A442" s="132">
        <v>43516</v>
      </c>
      <c r="B442" s="133">
        <v>7.54</v>
      </c>
      <c r="C442" s="5" t="s">
        <v>1669</v>
      </c>
      <c r="D442" s="5" t="s">
        <v>1670</v>
      </c>
    </row>
    <row r="443" spans="1:4">
      <c r="A443" s="132">
        <v>43515</v>
      </c>
      <c r="B443" s="133">
        <v>7.62</v>
      </c>
      <c r="C443" s="5" t="s">
        <v>1671</v>
      </c>
      <c r="D443" s="5" t="s">
        <v>1672</v>
      </c>
    </row>
    <row r="444" spans="1:4">
      <c r="A444" s="132">
        <v>43514</v>
      </c>
      <c r="B444" s="133">
        <v>7.56</v>
      </c>
      <c r="C444" s="5" t="s">
        <v>1298</v>
      </c>
      <c r="D444" s="5" t="s">
        <v>1673</v>
      </c>
    </row>
    <row r="445" spans="1:4">
      <c r="A445" s="132">
        <v>43511</v>
      </c>
      <c r="B445" s="133">
        <v>7.54</v>
      </c>
      <c r="C445" s="5" t="s">
        <v>1674</v>
      </c>
      <c r="D445" s="5" t="s">
        <v>1675</v>
      </c>
    </row>
    <row r="446" spans="1:4">
      <c r="A446" s="132">
        <v>43510</v>
      </c>
      <c r="B446" s="133">
        <v>7.34</v>
      </c>
      <c r="C446" s="5" t="s">
        <v>1676</v>
      </c>
      <c r="D446" s="5" t="s">
        <v>1677</v>
      </c>
    </row>
    <row r="447" spans="1:4">
      <c r="A447" s="132">
        <v>43509</v>
      </c>
      <c r="B447" s="133">
        <v>7.53</v>
      </c>
      <c r="C447" s="5" t="s">
        <v>1678</v>
      </c>
      <c r="D447" s="5" t="s">
        <v>1679</v>
      </c>
    </row>
    <row r="448" spans="1:4">
      <c r="A448" s="132">
        <v>43508</v>
      </c>
      <c r="B448" s="133">
        <v>7.48</v>
      </c>
      <c r="C448" s="5" t="s">
        <v>981</v>
      </c>
      <c r="D448" s="5" t="s">
        <v>1680</v>
      </c>
    </row>
    <row r="449" spans="1:4">
      <c r="A449" s="132">
        <v>43507</v>
      </c>
      <c r="B449" s="133">
        <v>7.61</v>
      </c>
      <c r="C449" s="5" t="s">
        <v>1681</v>
      </c>
      <c r="D449" s="5" t="s">
        <v>1682</v>
      </c>
    </row>
    <row r="450" spans="1:4">
      <c r="A450" s="132">
        <v>43504</v>
      </c>
      <c r="B450" s="133">
        <v>7.6</v>
      </c>
      <c r="C450" s="5" t="s">
        <v>1683</v>
      </c>
      <c r="D450" s="5" t="s">
        <v>1684</v>
      </c>
    </row>
    <row r="451" spans="1:4">
      <c r="A451" s="132">
        <v>43503</v>
      </c>
      <c r="B451" s="133">
        <v>7.61</v>
      </c>
      <c r="C451" s="5" t="s">
        <v>1685</v>
      </c>
      <c r="D451" s="5" t="s">
        <v>1686</v>
      </c>
    </row>
    <row r="452" spans="1:4">
      <c r="A452" s="132">
        <v>43502</v>
      </c>
      <c r="B452" s="133">
        <v>7.58</v>
      </c>
      <c r="C452" s="5" t="s">
        <v>1687</v>
      </c>
      <c r="D452" s="5" t="s">
        <v>1688</v>
      </c>
    </row>
    <row r="453" spans="1:4">
      <c r="A453" s="132">
        <v>43501</v>
      </c>
      <c r="B453" s="133">
        <v>7.53</v>
      </c>
      <c r="C453" s="5" t="s">
        <v>1689</v>
      </c>
      <c r="D453" s="5" t="s">
        <v>1690</v>
      </c>
    </row>
    <row r="454" spans="1:4">
      <c r="A454" s="132">
        <v>43500</v>
      </c>
      <c r="B454" s="133">
        <v>7.5</v>
      </c>
      <c r="C454" s="5" t="s">
        <v>1691</v>
      </c>
      <c r="D454" s="5" t="s">
        <v>1692</v>
      </c>
    </row>
    <row r="455" spans="1:4">
      <c r="A455" s="132">
        <v>43497</v>
      </c>
      <c r="B455" s="133">
        <v>7.6</v>
      </c>
      <c r="C455" s="5" t="s">
        <v>1693</v>
      </c>
      <c r="D455" s="5" t="s">
        <v>1694</v>
      </c>
    </row>
    <row r="456" spans="1:4">
      <c r="A456" s="132">
        <v>43496</v>
      </c>
      <c r="B456" s="133">
        <v>7.62</v>
      </c>
      <c r="C456" s="5" t="s">
        <v>1695</v>
      </c>
      <c r="D456" s="5" t="s">
        <v>1696</v>
      </c>
    </row>
    <row r="457" spans="1:4">
      <c r="A457" s="132">
        <v>43495</v>
      </c>
      <c r="B457" s="133">
        <v>7.72</v>
      </c>
      <c r="C457" s="5" t="s">
        <v>1697</v>
      </c>
      <c r="D457" s="5" t="s">
        <v>1698</v>
      </c>
    </row>
    <row r="458" spans="1:4">
      <c r="A458" s="132">
        <v>43494</v>
      </c>
      <c r="B458" s="133">
        <v>7.78</v>
      </c>
      <c r="C458" s="5" t="s">
        <v>1699</v>
      </c>
      <c r="D458" s="5" t="s">
        <v>1700</v>
      </c>
    </row>
    <row r="459" spans="1:4">
      <c r="A459" s="132">
        <v>43493</v>
      </c>
      <c r="B459" s="133">
        <v>7.76</v>
      </c>
      <c r="C459" s="5" t="s">
        <v>1701</v>
      </c>
      <c r="D459" s="5" t="s">
        <v>1702</v>
      </c>
    </row>
    <row r="460" spans="1:4">
      <c r="A460" s="132">
        <v>43490</v>
      </c>
      <c r="B460" s="133">
        <v>7.71</v>
      </c>
      <c r="C460" s="5" t="s">
        <v>1703</v>
      </c>
      <c r="D460" s="5" t="s">
        <v>1704</v>
      </c>
    </row>
    <row r="461" spans="1:4">
      <c r="A461" s="132">
        <v>43489</v>
      </c>
      <c r="B461" s="133">
        <v>7.55</v>
      </c>
      <c r="C461" s="5" t="s">
        <v>1705</v>
      </c>
      <c r="D461" s="5" t="s">
        <v>1706</v>
      </c>
    </row>
    <row r="462" spans="1:4">
      <c r="A462" s="132">
        <v>43488</v>
      </c>
      <c r="B462" s="133">
        <v>7.56</v>
      </c>
      <c r="C462" s="5" t="s">
        <v>1707</v>
      </c>
      <c r="D462" s="5" t="s">
        <v>1708</v>
      </c>
    </row>
    <row r="463" spans="1:4">
      <c r="A463" s="132">
        <v>43487</v>
      </c>
      <c r="B463" s="133">
        <v>7.66</v>
      </c>
      <c r="C463" s="5" t="s">
        <v>906</v>
      </c>
      <c r="D463" s="5" t="s">
        <v>1709</v>
      </c>
    </row>
    <row r="464" spans="1:4">
      <c r="A464" s="132">
        <v>43486</v>
      </c>
      <c r="B464" s="133">
        <v>7.62</v>
      </c>
      <c r="C464" s="5" t="s">
        <v>1710</v>
      </c>
      <c r="D464" s="5" t="s">
        <v>1711</v>
      </c>
    </row>
    <row r="465" spans="1:4">
      <c r="A465" s="132">
        <v>43483</v>
      </c>
      <c r="B465" s="133">
        <v>7.63</v>
      </c>
      <c r="C465" s="5" t="s">
        <v>1712</v>
      </c>
      <c r="D465" s="5" t="s">
        <v>1713</v>
      </c>
    </row>
    <row r="466" spans="1:4">
      <c r="A466" s="132">
        <v>43482</v>
      </c>
      <c r="B466" s="133">
        <v>7.58</v>
      </c>
      <c r="C466" s="5" t="s">
        <v>1714</v>
      </c>
      <c r="D466" s="5" t="s">
        <v>1715</v>
      </c>
    </row>
    <row r="467" spans="1:4">
      <c r="A467" s="132">
        <v>43481</v>
      </c>
      <c r="B467" s="133">
        <v>7.56</v>
      </c>
      <c r="C467" s="5" t="s">
        <v>1716</v>
      </c>
      <c r="D467" s="5" t="s">
        <v>1717</v>
      </c>
    </row>
    <row r="468" spans="1:4">
      <c r="A468" s="132">
        <v>43480</v>
      </c>
      <c r="B468" s="133">
        <v>7.53</v>
      </c>
      <c r="C468" s="5" t="s">
        <v>1718</v>
      </c>
      <c r="D468" s="5" t="s">
        <v>1719</v>
      </c>
    </row>
    <row r="469" spans="1:4">
      <c r="A469" s="132">
        <v>43479</v>
      </c>
      <c r="B469" s="133">
        <v>7.53</v>
      </c>
      <c r="C469" s="5" t="s">
        <v>1720</v>
      </c>
      <c r="D469" s="5" t="s">
        <v>1721</v>
      </c>
    </row>
    <row r="470" spans="1:4">
      <c r="A470" s="132">
        <v>43476</v>
      </c>
      <c r="B470" s="133">
        <v>7.53</v>
      </c>
      <c r="C470" s="5" t="s">
        <v>1722</v>
      </c>
      <c r="D470" s="5" t="s">
        <v>1723</v>
      </c>
    </row>
    <row r="471" spans="1:4">
      <c r="A471" s="132">
        <v>43475</v>
      </c>
      <c r="B471" s="133">
        <v>7.53</v>
      </c>
      <c r="C471" s="5" t="s">
        <v>1724</v>
      </c>
      <c r="D471" s="5" t="s">
        <v>1725</v>
      </c>
    </row>
    <row r="472" spans="1:4">
      <c r="A472" s="132">
        <v>43474</v>
      </c>
      <c r="B472" s="133">
        <v>7.59</v>
      </c>
      <c r="C472" s="5" t="s">
        <v>1726</v>
      </c>
      <c r="D472" s="5" t="s">
        <v>1727</v>
      </c>
    </row>
    <row r="473" spans="1:4">
      <c r="A473" s="132">
        <v>43462</v>
      </c>
      <c r="B473" s="133">
        <v>7.07</v>
      </c>
      <c r="C473" s="5" t="s">
        <v>1728</v>
      </c>
      <c r="D473" s="5" t="s">
        <v>1729</v>
      </c>
    </row>
    <row r="474" spans="1:4">
      <c r="A474" s="132">
        <v>43461</v>
      </c>
      <c r="B474" s="133">
        <v>7.55</v>
      </c>
      <c r="C474" s="5" t="s">
        <v>1730</v>
      </c>
      <c r="D474" s="5" t="s">
        <v>1731</v>
      </c>
    </row>
    <row r="475" spans="1:4">
      <c r="A475" s="132">
        <v>43460</v>
      </c>
      <c r="B475" s="133">
        <v>7.43</v>
      </c>
      <c r="C475" s="5" t="s">
        <v>1732</v>
      </c>
      <c r="D475" s="5" t="s">
        <v>1733</v>
      </c>
    </row>
    <row r="476" spans="1:4">
      <c r="A476" s="132">
        <v>43459</v>
      </c>
      <c r="B476" s="133">
        <v>7.62</v>
      </c>
      <c r="C476" s="5" t="s">
        <v>1734</v>
      </c>
      <c r="D476" s="5" t="s">
        <v>1735</v>
      </c>
    </row>
    <row r="477" spans="1:4">
      <c r="A477" s="132">
        <v>43458</v>
      </c>
      <c r="B477" s="133">
        <v>7.62</v>
      </c>
      <c r="C477" s="5" t="s">
        <v>1736</v>
      </c>
      <c r="D477" s="5" t="s">
        <v>1737</v>
      </c>
    </row>
    <row r="478" spans="1:4">
      <c r="A478" s="132">
        <v>43455</v>
      </c>
      <c r="B478" s="133">
        <v>7.66</v>
      </c>
      <c r="C478" s="5" t="s">
        <v>1738</v>
      </c>
      <c r="D478" s="5" t="s">
        <v>1739</v>
      </c>
    </row>
    <row r="479" spans="1:4">
      <c r="A479" s="132">
        <v>43454</v>
      </c>
      <c r="B479" s="133">
        <v>7.66</v>
      </c>
      <c r="C479" s="5" t="s">
        <v>1740</v>
      </c>
      <c r="D479" s="5" t="s">
        <v>1741</v>
      </c>
    </row>
    <row r="480" spans="1:4">
      <c r="A480" s="132">
        <v>43453</v>
      </c>
      <c r="B480" s="133">
        <v>7.68</v>
      </c>
      <c r="C480" s="5" t="s">
        <v>1742</v>
      </c>
      <c r="D480" s="5" t="s">
        <v>1743</v>
      </c>
    </row>
    <row r="481" spans="1:4">
      <c r="A481" s="132">
        <v>43452</v>
      </c>
      <c r="B481" s="133">
        <v>7.67</v>
      </c>
      <c r="C481" s="5" t="s">
        <v>1744</v>
      </c>
      <c r="D481" s="5" t="s">
        <v>1745</v>
      </c>
    </row>
    <row r="482" spans="1:4">
      <c r="A482" s="132">
        <v>43451</v>
      </c>
      <c r="B482" s="133">
        <v>7.57</v>
      </c>
      <c r="C482" s="5" t="s">
        <v>1618</v>
      </c>
      <c r="D482" s="5" t="s">
        <v>1746</v>
      </c>
    </row>
    <row r="483" spans="1:4">
      <c r="A483" s="132">
        <v>43448</v>
      </c>
      <c r="B483" s="133">
        <v>7.5</v>
      </c>
      <c r="C483" s="5" t="s">
        <v>1747</v>
      </c>
      <c r="D483" s="5" t="s">
        <v>1748</v>
      </c>
    </row>
    <row r="484" spans="1:4">
      <c r="A484" s="132">
        <v>43447</v>
      </c>
      <c r="B484" s="133">
        <v>7.38</v>
      </c>
      <c r="C484" s="5" t="s">
        <v>1749</v>
      </c>
      <c r="D484" s="5" t="s">
        <v>1750</v>
      </c>
    </row>
    <row r="485" spans="1:4">
      <c r="A485" s="132">
        <v>43446</v>
      </c>
      <c r="B485" s="133">
        <v>7.4</v>
      </c>
      <c r="C485" s="5" t="s">
        <v>1681</v>
      </c>
      <c r="D485" s="5" t="s">
        <v>1751</v>
      </c>
    </row>
    <row r="486" spans="1:4">
      <c r="A486" s="132">
        <v>43445</v>
      </c>
      <c r="B486" s="133">
        <v>7.43</v>
      </c>
      <c r="C486" s="5" t="s">
        <v>1448</v>
      </c>
      <c r="D486" s="5" t="s">
        <v>1752</v>
      </c>
    </row>
    <row r="487" spans="1:4">
      <c r="A487" s="132">
        <v>43444</v>
      </c>
      <c r="B487" s="133">
        <v>7.42</v>
      </c>
      <c r="C487" s="5" t="s">
        <v>1753</v>
      </c>
      <c r="D487" s="5" t="s">
        <v>1754</v>
      </c>
    </row>
    <row r="488" spans="1:4">
      <c r="A488" s="132">
        <v>43441</v>
      </c>
      <c r="B488" s="133">
        <v>7.38</v>
      </c>
      <c r="C488" s="5" t="s">
        <v>1755</v>
      </c>
      <c r="D488" s="5" t="s">
        <v>1756</v>
      </c>
    </row>
    <row r="489" spans="1:4">
      <c r="A489" s="132">
        <v>43440</v>
      </c>
      <c r="B489" s="133">
        <v>7.41</v>
      </c>
      <c r="C489" s="5" t="s">
        <v>1757</v>
      </c>
      <c r="D489" s="5" t="s">
        <v>1758</v>
      </c>
    </row>
    <row r="490" spans="1:4">
      <c r="A490" s="132">
        <v>43439</v>
      </c>
      <c r="B490" s="133">
        <v>7.41</v>
      </c>
      <c r="C490" s="5" t="s">
        <v>1759</v>
      </c>
      <c r="D490" s="5" t="s">
        <v>1760</v>
      </c>
    </row>
    <row r="491" spans="1:4">
      <c r="A491" s="132">
        <v>43438</v>
      </c>
      <c r="B491" s="133">
        <v>7.41</v>
      </c>
      <c r="C491" s="5" t="s">
        <v>1761</v>
      </c>
      <c r="D491" s="5" t="s">
        <v>1762</v>
      </c>
    </row>
    <row r="492" spans="1:4">
      <c r="A492" s="132">
        <v>43437</v>
      </c>
      <c r="B492" s="133">
        <v>7.28</v>
      </c>
      <c r="C492" s="5" t="s">
        <v>1763</v>
      </c>
      <c r="D492" s="5" t="s">
        <v>1764</v>
      </c>
    </row>
    <row r="493" spans="1:4">
      <c r="A493" s="132">
        <v>43434</v>
      </c>
      <c r="B493" s="133">
        <v>7.5</v>
      </c>
      <c r="C493" s="5" t="s">
        <v>1765</v>
      </c>
      <c r="D493" s="5" t="s">
        <v>1766</v>
      </c>
    </row>
    <row r="494" spans="1:4">
      <c r="A494" s="132">
        <v>43433</v>
      </c>
      <c r="B494" s="133">
        <v>7.29</v>
      </c>
      <c r="C494" s="5" t="s">
        <v>1767</v>
      </c>
      <c r="D494" s="5" t="s">
        <v>1768</v>
      </c>
    </row>
    <row r="495" spans="1:4">
      <c r="A495" s="132">
        <v>43432</v>
      </c>
      <c r="B495" s="133">
        <v>7.46</v>
      </c>
      <c r="C495" s="5" t="s">
        <v>1769</v>
      </c>
      <c r="D495" s="5" t="s">
        <v>1770</v>
      </c>
    </row>
    <row r="496" spans="1:4">
      <c r="A496" s="132">
        <v>43431</v>
      </c>
      <c r="B496" s="133">
        <v>7.57</v>
      </c>
      <c r="C496" s="5" t="s">
        <v>1771</v>
      </c>
      <c r="D496" s="5" t="s">
        <v>1772</v>
      </c>
    </row>
    <row r="497" spans="1:4">
      <c r="A497" s="132">
        <v>43430</v>
      </c>
      <c r="B497" s="133">
        <v>7.43</v>
      </c>
      <c r="C497" s="5" t="s">
        <v>1773</v>
      </c>
      <c r="D497" s="5" t="s">
        <v>1774</v>
      </c>
    </row>
    <row r="498" spans="1:4">
      <c r="A498" s="132">
        <v>43427</v>
      </c>
      <c r="B498" s="133">
        <v>7.07</v>
      </c>
      <c r="C498" s="5" t="s">
        <v>1775</v>
      </c>
      <c r="D498" s="5" t="s">
        <v>1776</v>
      </c>
    </row>
    <row r="499" spans="1:4">
      <c r="A499" s="132">
        <v>43426</v>
      </c>
      <c r="B499" s="133">
        <v>6.91</v>
      </c>
      <c r="C499" s="5" t="s">
        <v>1777</v>
      </c>
      <c r="D499" s="5" t="s">
        <v>1778</v>
      </c>
    </row>
    <row r="500" spans="1:4">
      <c r="A500" s="132">
        <v>43425</v>
      </c>
      <c r="B500" s="133">
        <v>7.12</v>
      </c>
      <c r="C500" s="5" t="s">
        <v>1779</v>
      </c>
      <c r="D500" s="5" t="s">
        <v>1780</v>
      </c>
    </row>
    <row r="501" spans="1:4">
      <c r="A501" s="132">
        <v>43424</v>
      </c>
      <c r="B501" s="133">
        <v>7.06</v>
      </c>
      <c r="C501" s="5" t="s">
        <v>1781</v>
      </c>
      <c r="D501" s="5" t="s">
        <v>1782</v>
      </c>
    </row>
    <row r="502" spans="1:4">
      <c r="A502" s="132">
        <v>43423</v>
      </c>
      <c r="B502" s="133">
        <v>7.01</v>
      </c>
      <c r="C502" s="5" t="s">
        <v>1783</v>
      </c>
      <c r="D502" s="5" t="s">
        <v>1784</v>
      </c>
    </row>
    <row r="503" spans="1:4">
      <c r="A503" s="132">
        <v>43420</v>
      </c>
      <c r="B503" s="133">
        <v>6.92</v>
      </c>
      <c r="C503" s="5" t="s">
        <v>1785</v>
      </c>
      <c r="D503" s="5" t="s">
        <v>1786</v>
      </c>
    </row>
    <row r="504" spans="1:4">
      <c r="A504" s="132">
        <v>43419</v>
      </c>
      <c r="B504" s="133">
        <v>7.01</v>
      </c>
      <c r="C504" s="5" t="s">
        <v>1787</v>
      </c>
      <c r="D504" s="5" t="s">
        <v>1788</v>
      </c>
    </row>
    <row r="505" spans="1:4">
      <c r="A505" s="132">
        <v>43418</v>
      </c>
      <c r="B505" s="133">
        <v>7.15</v>
      </c>
      <c r="C505" s="5" t="s">
        <v>1789</v>
      </c>
      <c r="D505" s="5" t="s">
        <v>1790</v>
      </c>
    </row>
    <row r="506" spans="1:4">
      <c r="A506" s="132">
        <v>43417</v>
      </c>
      <c r="B506" s="133">
        <v>7.39</v>
      </c>
      <c r="C506" s="5" t="s">
        <v>1791</v>
      </c>
      <c r="D506" s="5" t="s">
        <v>1792</v>
      </c>
    </row>
    <row r="507" spans="1:4">
      <c r="A507" s="132">
        <v>43416</v>
      </c>
      <c r="B507" s="133">
        <v>7.43</v>
      </c>
      <c r="C507" s="5" t="s">
        <v>1793</v>
      </c>
      <c r="D507" s="5" t="s">
        <v>1794</v>
      </c>
    </row>
    <row r="508" spans="1:4">
      <c r="A508" s="132">
        <v>43413</v>
      </c>
      <c r="B508" s="133">
        <v>7.37</v>
      </c>
      <c r="C508" s="5" t="s">
        <v>1795</v>
      </c>
      <c r="D508" s="5" t="s">
        <v>1796</v>
      </c>
    </row>
    <row r="509" spans="1:4">
      <c r="A509" s="132">
        <v>43412</v>
      </c>
      <c r="B509" s="133">
        <v>7.34</v>
      </c>
      <c r="C509" s="5" t="s">
        <v>1797</v>
      </c>
      <c r="D509" s="5" t="s">
        <v>1798</v>
      </c>
    </row>
    <row r="510" spans="1:4">
      <c r="A510" s="132">
        <v>43411</v>
      </c>
      <c r="B510" s="133">
        <v>7.35</v>
      </c>
      <c r="C510" s="5" t="s">
        <v>1799</v>
      </c>
      <c r="D510" s="5" t="s">
        <v>1800</v>
      </c>
    </row>
    <row r="511" spans="1:4">
      <c r="A511" s="132">
        <v>43410</v>
      </c>
      <c r="B511" s="133">
        <v>7.5</v>
      </c>
      <c r="C511" s="5" t="s">
        <v>1801</v>
      </c>
      <c r="D511" s="5" t="s">
        <v>1802</v>
      </c>
    </row>
    <row r="512" spans="1:4">
      <c r="A512" s="132">
        <v>43406</v>
      </c>
      <c r="B512" s="133">
        <v>7.28</v>
      </c>
      <c r="C512" s="5" t="s">
        <v>1803</v>
      </c>
      <c r="D512" s="5" t="s">
        <v>1804</v>
      </c>
    </row>
    <row r="513" spans="1:4">
      <c r="A513" s="132">
        <v>43405</v>
      </c>
      <c r="B513" s="133">
        <v>6.86</v>
      </c>
      <c r="C513" s="5" t="s">
        <v>1805</v>
      </c>
      <c r="D513" s="5" t="s">
        <v>1806</v>
      </c>
    </row>
    <row r="514" spans="1:4">
      <c r="A514" s="132">
        <v>43404</v>
      </c>
      <c r="B514" s="133">
        <v>7.06</v>
      </c>
      <c r="C514" s="5" t="s">
        <v>1807</v>
      </c>
      <c r="D514" s="5" t="s">
        <v>1808</v>
      </c>
    </row>
    <row r="515" spans="1:4">
      <c r="A515" s="132">
        <v>43403</v>
      </c>
      <c r="B515" s="133">
        <v>7.12</v>
      </c>
      <c r="C515" s="5" t="s">
        <v>1809</v>
      </c>
      <c r="D515" s="5" t="s">
        <v>1810</v>
      </c>
    </row>
    <row r="516" spans="1:4">
      <c r="A516" s="132">
        <v>43402</v>
      </c>
      <c r="B516" s="133">
        <v>7.2</v>
      </c>
      <c r="C516" s="5" t="s">
        <v>1030</v>
      </c>
      <c r="D516" s="5" t="s">
        <v>1811</v>
      </c>
    </row>
    <row r="517" spans="1:4">
      <c r="A517" s="132">
        <v>43399</v>
      </c>
      <c r="B517" s="133">
        <v>7.25</v>
      </c>
      <c r="C517" s="5" t="s">
        <v>1812</v>
      </c>
      <c r="D517" s="5" t="s">
        <v>1813</v>
      </c>
    </row>
    <row r="518" spans="1:4">
      <c r="A518" s="132">
        <v>43398</v>
      </c>
      <c r="B518" s="133">
        <v>7.32</v>
      </c>
      <c r="C518" s="5" t="s">
        <v>1153</v>
      </c>
      <c r="D518" s="5" t="s">
        <v>1814</v>
      </c>
    </row>
    <row r="519" spans="1:4">
      <c r="A519" s="132">
        <v>43397</v>
      </c>
      <c r="B519" s="133">
        <v>7.05</v>
      </c>
      <c r="C519" s="5" t="s">
        <v>1815</v>
      </c>
      <c r="D519" s="5" t="s">
        <v>1816</v>
      </c>
    </row>
    <row r="520" spans="1:4">
      <c r="A520" s="132">
        <v>43396</v>
      </c>
      <c r="B520" s="133">
        <v>7.1</v>
      </c>
      <c r="C520" s="5" t="s">
        <v>1817</v>
      </c>
      <c r="D520" s="5" t="s">
        <v>1818</v>
      </c>
    </row>
    <row r="521" spans="1:4">
      <c r="A521" s="132">
        <v>43395</v>
      </c>
      <c r="B521" s="133">
        <v>7.16</v>
      </c>
      <c r="C521" s="5" t="s">
        <v>1819</v>
      </c>
      <c r="D521" s="5" t="s">
        <v>1820</v>
      </c>
    </row>
    <row r="522" spans="1:4">
      <c r="A522" s="132">
        <v>43392</v>
      </c>
      <c r="B522" s="133">
        <v>7.36</v>
      </c>
      <c r="C522" s="5" t="s">
        <v>1821</v>
      </c>
      <c r="D522" s="5" t="s">
        <v>1822</v>
      </c>
    </row>
    <row r="523" spans="1:4">
      <c r="A523" s="132">
        <v>43391</v>
      </c>
      <c r="B523" s="133">
        <v>7.41</v>
      </c>
      <c r="C523" s="5" t="s">
        <v>1823</v>
      </c>
      <c r="D523" s="5" t="s">
        <v>1824</v>
      </c>
    </row>
    <row r="524" spans="1:4">
      <c r="A524" s="132">
        <v>43390</v>
      </c>
      <c r="B524" s="133">
        <v>7.29</v>
      </c>
      <c r="C524" s="5" t="s">
        <v>1825</v>
      </c>
      <c r="D524" s="5" t="s">
        <v>1826</v>
      </c>
    </row>
    <row r="525" spans="1:4">
      <c r="A525" s="132">
        <v>43389</v>
      </c>
      <c r="B525" s="133">
        <v>7.27</v>
      </c>
      <c r="C525" s="5" t="s">
        <v>1827</v>
      </c>
      <c r="D525" s="5" t="s">
        <v>1828</v>
      </c>
    </row>
    <row r="526" spans="1:4">
      <c r="A526" s="132">
        <v>43388</v>
      </c>
      <c r="B526" s="133">
        <v>7.35</v>
      </c>
      <c r="C526" s="5" t="s">
        <v>1829</v>
      </c>
      <c r="D526" s="5" t="s">
        <v>1830</v>
      </c>
    </row>
    <row r="527" spans="1:4">
      <c r="A527" s="132">
        <v>43385</v>
      </c>
      <c r="B527" s="133">
        <v>7.33</v>
      </c>
      <c r="C527" s="5" t="s">
        <v>1831</v>
      </c>
      <c r="D527" s="5" t="s">
        <v>1832</v>
      </c>
    </row>
    <row r="528" spans="1:4">
      <c r="A528" s="132">
        <v>43384</v>
      </c>
      <c r="B528" s="133">
        <v>7.32</v>
      </c>
      <c r="C528" s="5" t="s">
        <v>1833</v>
      </c>
      <c r="D528" s="5" t="s">
        <v>1834</v>
      </c>
    </row>
    <row r="529" spans="1:4">
      <c r="A529" s="132">
        <v>43383</v>
      </c>
      <c r="B529" s="133">
        <v>7.16</v>
      </c>
      <c r="C529" s="5" t="s">
        <v>1304</v>
      </c>
      <c r="D529" s="5" t="s">
        <v>1835</v>
      </c>
    </row>
    <row r="530" spans="1:4">
      <c r="A530" s="132">
        <v>43382</v>
      </c>
      <c r="B530" s="133">
        <v>7.06</v>
      </c>
      <c r="C530" s="5" t="s">
        <v>1793</v>
      </c>
      <c r="D530" s="5" t="s">
        <v>1836</v>
      </c>
    </row>
    <row r="531" spans="1:4">
      <c r="A531" s="132">
        <v>43381</v>
      </c>
      <c r="B531" s="133">
        <v>7.36</v>
      </c>
      <c r="C531" s="5" t="s">
        <v>1837</v>
      </c>
      <c r="D531" s="5" t="s">
        <v>1838</v>
      </c>
    </row>
    <row r="532" spans="1:4">
      <c r="A532" s="132">
        <v>43378</v>
      </c>
      <c r="B532" s="133">
        <v>7.53</v>
      </c>
      <c r="C532" s="5" t="s">
        <v>1839</v>
      </c>
      <c r="D532" s="5" t="s">
        <v>1840</v>
      </c>
    </row>
    <row r="533" spans="1:4">
      <c r="A533" s="132">
        <v>43377</v>
      </c>
      <c r="B533" s="133">
        <v>7.42</v>
      </c>
      <c r="C533" s="5" t="s">
        <v>1841</v>
      </c>
      <c r="D533" s="5" t="s">
        <v>1842</v>
      </c>
    </row>
    <row r="534" spans="1:4">
      <c r="A534" s="132">
        <v>43376</v>
      </c>
      <c r="B534" s="133">
        <v>7.36</v>
      </c>
      <c r="C534" s="5" t="s">
        <v>1843</v>
      </c>
      <c r="D534" s="5" t="s">
        <v>1844</v>
      </c>
    </row>
    <row r="535" spans="1:4">
      <c r="A535" s="132">
        <v>43375</v>
      </c>
      <c r="B535" s="133">
        <v>7.25</v>
      </c>
      <c r="C535" s="5" t="s">
        <v>1845</v>
      </c>
      <c r="D535" s="5" t="s">
        <v>1846</v>
      </c>
    </row>
    <row r="536" spans="1:4">
      <c r="A536" s="132">
        <v>43374</v>
      </c>
      <c r="B536" s="133">
        <v>7.27</v>
      </c>
      <c r="C536" s="5" t="s">
        <v>1847</v>
      </c>
      <c r="D536" s="5" t="s">
        <v>1848</v>
      </c>
    </row>
    <row r="537" spans="1:4">
      <c r="A537" s="132">
        <v>43371</v>
      </c>
      <c r="B537" s="133">
        <v>7.4</v>
      </c>
      <c r="C537" s="5" t="s">
        <v>1849</v>
      </c>
      <c r="D537" s="5" t="s">
        <v>1850</v>
      </c>
    </row>
    <row r="538" spans="1:4">
      <c r="A538" s="132">
        <v>43370</v>
      </c>
      <c r="B538" s="133">
        <v>7.23</v>
      </c>
      <c r="C538" s="5" t="s">
        <v>1851</v>
      </c>
      <c r="D538" s="5" t="s">
        <v>1852</v>
      </c>
    </row>
    <row r="539" spans="1:4">
      <c r="A539" s="132">
        <v>43369</v>
      </c>
      <c r="B539" s="133">
        <v>7.24</v>
      </c>
      <c r="C539" s="5" t="s">
        <v>1853</v>
      </c>
      <c r="D539" s="5" t="s">
        <v>1854</v>
      </c>
    </row>
    <row r="540" spans="1:4">
      <c r="A540" s="132">
        <v>43368</v>
      </c>
      <c r="B540" s="133">
        <v>7.47</v>
      </c>
      <c r="C540" s="5" t="s">
        <v>1714</v>
      </c>
      <c r="D540" s="5" t="s">
        <v>1855</v>
      </c>
    </row>
    <row r="541" spans="1:4">
      <c r="A541" s="132">
        <v>43367</v>
      </c>
      <c r="B541" s="133">
        <v>7.22</v>
      </c>
      <c r="C541" s="5" t="s">
        <v>1856</v>
      </c>
      <c r="D541" s="5" t="s">
        <v>1857</v>
      </c>
    </row>
    <row r="542" spans="1:4">
      <c r="A542" s="132">
        <v>43364</v>
      </c>
      <c r="B542" s="133">
        <v>7.23</v>
      </c>
      <c r="C542" s="5" t="s">
        <v>1022</v>
      </c>
      <c r="D542" s="5" t="s">
        <v>1858</v>
      </c>
    </row>
    <row r="543" spans="1:4">
      <c r="A543" s="132">
        <v>43363</v>
      </c>
      <c r="B543" s="133">
        <v>7.29</v>
      </c>
      <c r="C543" s="5" t="s">
        <v>1744</v>
      </c>
      <c r="D543" s="5" t="s">
        <v>1859</v>
      </c>
    </row>
    <row r="544" spans="1:4">
      <c r="A544" s="132">
        <v>43362</v>
      </c>
      <c r="B544" s="133">
        <v>7.01</v>
      </c>
      <c r="C544" s="5" t="s">
        <v>1860</v>
      </c>
      <c r="D544" s="5" t="s">
        <v>1861</v>
      </c>
    </row>
    <row r="545" spans="1:4">
      <c r="A545" s="132">
        <v>43361</v>
      </c>
      <c r="B545" s="133">
        <v>7.24</v>
      </c>
      <c r="C545" s="5" t="s">
        <v>1862</v>
      </c>
      <c r="D545" s="5" t="s">
        <v>1863</v>
      </c>
    </row>
    <row r="546" spans="1:4">
      <c r="A546" s="132">
        <v>43360</v>
      </c>
      <c r="B546" s="133">
        <v>7.24</v>
      </c>
      <c r="C546" s="5" t="s">
        <v>1864</v>
      </c>
      <c r="D546" s="5" t="s">
        <v>1865</v>
      </c>
    </row>
    <row r="547" spans="1:4">
      <c r="A547" s="132">
        <v>43357</v>
      </c>
      <c r="B547" s="133">
        <v>7.02</v>
      </c>
      <c r="C547" s="5" t="s">
        <v>1866</v>
      </c>
      <c r="D547" s="5" t="s">
        <v>1867</v>
      </c>
    </row>
    <row r="548" spans="1:4">
      <c r="A548" s="132">
        <v>43356</v>
      </c>
      <c r="B548" s="133">
        <v>7</v>
      </c>
      <c r="C548" s="5" t="s">
        <v>1868</v>
      </c>
      <c r="D548" s="5" t="s">
        <v>1869</v>
      </c>
    </row>
    <row r="549" spans="1:4">
      <c r="A549" s="132">
        <v>43355</v>
      </c>
      <c r="B549" s="133">
        <v>6.81</v>
      </c>
      <c r="C549" s="5" t="s">
        <v>1870</v>
      </c>
      <c r="D549" s="5" t="s">
        <v>1871</v>
      </c>
    </row>
    <row r="550" spans="1:4">
      <c r="A550" s="132">
        <v>43354</v>
      </c>
      <c r="B550" s="133">
        <v>7.01</v>
      </c>
      <c r="C550" s="5" t="s">
        <v>1872</v>
      </c>
      <c r="D550" s="5" t="s">
        <v>1873</v>
      </c>
    </row>
    <row r="551" spans="1:4">
      <c r="A551" s="132">
        <v>43353</v>
      </c>
      <c r="B551" s="133">
        <v>6.98</v>
      </c>
      <c r="C551" s="5" t="s">
        <v>1874</v>
      </c>
      <c r="D551" s="5" t="s">
        <v>1875</v>
      </c>
    </row>
    <row r="552" spans="1:4">
      <c r="A552" s="132">
        <v>43350</v>
      </c>
      <c r="B552" s="133">
        <v>6.97</v>
      </c>
      <c r="C552" s="5" t="s">
        <v>1876</v>
      </c>
      <c r="D552" s="5" t="s">
        <v>1877</v>
      </c>
    </row>
    <row r="553" spans="1:4">
      <c r="A553" s="132">
        <v>43349</v>
      </c>
      <c r="B553" s="133">
        <v>6.87</v>
      </c>
      <c r="C553" s="5" t="s">
        <v>1878</v>
      </c>
      <c r="D553" s="5" t="s">
        <v>1879</v>
      </c>
    </row>
    <row r="554" spans="1:4">
      <c r="A554" s="132">
        <v>43348</v>
      </c>
      <c r="B554" s="133">
        <v>7</v>
      </c>
      <c r="C554" s="5" t="s">
        <v>898</v>
      </c>
      <c r="D554" s="5" t="s">
        <v>1880</v>
      </c>
    </row>
    <row r="555" spans="1:4">
      <c r="A555" s="132">
        <v>43347</v>
      </c>
      <c r="B555" s="133">
        <v>7.17</v>
      </c>
      <c r="C555" s="5" t="s">
        <v>1881</v>
      </c>
      <c r="D555" s="5" t="s">
        <v>1882</v>
      </c>
    </row>
    <row r="556" spans="1:4">
      <c r="A556" s="132">
        <v>43346</v>
      </c>
      <c r="B556" s="133">
        <v>7.15</v>
      </c>
      <c r="C556" s="5" t="s">
        <v>1883</v>
      </c>
      <c r="D556" s="5" t="s">
        <v>1884</v>
      </c>
    </row>
    <row r="557" spans="1:4">
      <c r="A557" s="132">
        <v>43343</v>
      </c>
      <c r="B557" s="133">
        <v>7.14</v>
      </c>
      <c r="C557" s="5" t="s">
        <v>1885</v>
      </c>
      <c r="D557" s="5" t="s">
        <v>1886</v>
      </c>
    </row>
    <row r="558" spans="1:4">
      <c r="A558" s="132">
        <v>43342</v>
      </c>
      <c r="B558" s="133">
        <v>7.14</v>
      </c>
      <c r="C558" s="5" t="s">
        <v>1887</v>
      </c>
      <c r="D558" s="5" t="s">
        <v>1888</v>
      </c>
    </row>
    <row r="559" spans="1:4">
      <c r="A559" s="132">
        <v>43341</v>
      </c>
      <c r="B559" s="133">
        <v>7.18</v>
      </c>
      <c r="C559" s="5" t="s">
        <v>1889</v>
      </c>
      <c r="D559" s="5" t="s">
        <v>1890</v>
      </c>
    </row>
    <row r="560" spans="1:4">
      <c r="A560" s="132">
        <v>43340</v>
      </c>
      <c r="B560" s="133">
        <v>7.26</v>
      </c>
      <c r="C560" s="5" t="s">
        <v>1891</v>
      </c>
      <c r="D560" s="5" t="s">
        <v>1892</v>
      </c>
    </row>
    <row r="561" spans="1:4">
      <c r="A561" s="132">
        <v>43339</v>
      </c>
      <c r="B561" s="133">
        <v>7.22</v>
      </c>
      <c r="C561" s="5" t="s">
        <v>1893</v>
      </c>
      <c r="D561" s="5" t="s">
        <v>1894</v>
      </c>
    </row>
    <row r="562" spans="1:4">
      <c r="A562" s="132">
        <v>43336</v>
      </c>
      <c r="B562" s="133">
        <v>6.97</v>
      </c>
      <c r="C562" s="5" t="s">
        <v>1895</v>
      </c>
      <c r="D562" s="5" t="s">
        <v>1896</v>
      </c>
    </row>
    <row r="563" spans="1:4">
      <c r="A563" s="132">
        <v>43335</v>
      </c>
      <c r="B563" s="133">
        <v>6.73</v>
      </c>
      <c r="C563" s="5" t="s">
        <v>1851</v>
      </c>
      <c r="D563" s="5" t="s">
        <v>1897</v>
      </c>
    </row>
    <row r="564" spans="1:4">
      <c r="A564" s="132">
        <v>43334</v>
      </c>
      <c r="B564" s="133">
        <v>6.96</v>
      </c>
      <c r="C564" s="5" t="s">
        <v>1898</v>
      </c>
      <c r="D564" s="5" t="s">
        <v>1899</v>
      </c>
    </row>
    <row r="565" spans="1:4">
      <c r="A565" s="132">
        <v>43333</v>
      </c>
      <c r="B565" s="133">
        <v>6.91</v>
      </c>
      <c r="C565" s="5" t="s">
        <v>1900</v>
      </c>
      <c r="D565" s="5" t="s">
        <v>1901</v>
      </c>
    </row>
    <row r="566" spans="1:4">
      <c r="A566" s="132">
        <v>43332</v>
      </c>
      <c r="B566" s="133">
        <v>6.97</v>
      </c>
      <c r="C566" s="5" t="s">
        <v>1902</v>
      </c>
      <c r="D566" s="5" t="s">
        <v>1903</v>
      </c>
    </row>
    <row r="567" spans="1:4">
      <c r="A567" s="132">
        <v>43329</v>
      </c>
      <c r="B567" s="133">
        <v>6.95</v>
      </c>
      <c r="C567" s="5" t="s">
        <v>1904</v>
      </c>
      <c r="D567" s="5" t="s">
        <v>1905</v>
      </c>
    </row>
    <row r="568" spans="1:4">
      <c r="A568" s="132">
        <v>43328</v>
      </c>
      <c r="B568" s="133">
        <v>7.08</v>
      </c>
      <c r="C568" s="5" t="s">
        <v>1906</v>
      </c>
      <c r="D568" s="5" t="s">
        <v>1907</v>
      </c>
    </row>
    <row r="569" spans="1:4">
      <c r="A569" s="132">
        <v>43327</v>
      </c>
      <c r="B569" s="133">
        <v>7.09</v>
      </c>
      <c r="C569" s="5" t="s">
        <v>1908</v>
      </c>
      <c r="D569" s="5" t="s">
        <v>1909</v>
      </c>
    </row>
    <row r="570" spans="1:4">
      <c r="A570" s="132">
        <v>43326</v>
      </c>
      <c r="B570" s="133">
        <v>7.18</v>
      </c>
      <c r="C570" s="5" t="s">
        <v>1779</v>
      </c>
      <c r="D570" s="5" t="s">
        <v>1910</v>
      </c>
    </row>
    <row r="571" spans="1:4">
      <c r="A571" s="132">
        <v>43325</v>
      </c>
      <c r="B571" s="133">
        <v>7.14</v>
      </c>
      <c r="C571" s="5" t="s">
        <v>1276</v>
      </c>
      <c r="D571" s="5" t="s">
        <v>1911</v>
      </c>
    </row>
    <row r="572" spans="1:4">
      <c r="A572" s="132">
        <v>43322</v>
      </c>
      <c r="B572" s="133">
        <v>7.15</v>
      </c>
      <c r="C572" s="5" t="s">
        <v>1912</v>
      </c>
      <c r="D572" s="5" t="s">
        <v>1913</v>
      </c>
    </row>
    <row r="573" spans="1:4">
      <c r="A573" s="132">
        <v>43321</v>
      </c>
      <c r="B573" s="133">
        <v>7.1</v>
      </c>
      <c r="C573" s="5" t="s">
        <v>1914</v>
      </c>
      <c r="D573" s="5" t="s">
        <v>1915</v>
      </c>
    </row>
    <row r="574" spans="1:4">
      <c r="A574" s="132">
        <v>43320</v>
      </c>
      <c r="B574" s="133">
        <v>7.02</v>
      </c>
      <c r="C574" s="5" t="s">
        <v>1916</v>
      </c>
      <c r="D574" s="5" t="s">
        <v>1917</v>
      </c>
    </row>
    <row r="575" spans="1:4">
      <c r="A575" s="132">
        <v>43319</v>
      </c>
      <c r="B575" s="133">
        <v>6.85</v>
      </c>
      <c r="C575" s="5" t="s">
        <v>1918</v>
      </c>
      <c r="D575" s="5" t="s">
        <v>1919</v>
      </c>
    </row>
    <row r="576" spans="1:4">
      <c r="A576" s="132">
        <v>43318</v>
      </c>
      <c r="B576" s="133">
        <v>6.86</v>
      </c>
      <c r="C576" s="5" t="s">
        <v>1920</v>
      </c>
      <c r="D576" s="5" t="s">
        <v>1921</v>
      </c>
    </row>
    <row r="577" spans="1:4">
      <c r="A577" s="132">
        <v>43315</v>
      </c>
      <c r="B577" s="133">
        <v>6.88</v>
      </c>
      <c r="C577" s="5" t="s">
        <v>1922</v>
      </c>
      <c r="D577" s="5" t="s">
        <v>1923</v>
      </c>
    </row>
    <row r="578" spans="1:4">
      <c r="A578" s="132">
        <v>43314</v>
      </c>
      <c r="B578" s="133">
        <v>6.97</v>
      </c>
      <c r="C578" s="5" t="s">
        <v>1924</v>
      </c>
      <c r="D578" s="5" t="s">
        <v>1925</v>
      </c>
    </row>
    <row r="579" spans="1:4">
      <c r="A579" s="132">
        <v>43313</v>
      </c>
      <c r="B579" s="133">
        <v>7.04</v>
      </c>
      <c r="C579" s="5" t="s">
        <v>1926</v>
      </c>
      <c r="D579" s="5" t="s">
        <v>1927</v>
      </c>
    </row>
    <row r="580" spans="1:4">
      <c r="A580" s="132">
        <v>43312</v>
      </c>
      <c r="B580" s="133">
        <v>7.74</v>
      </c>
      <c r="C580" s="5" t="s">
        <v>1928</v>
      </c>
      <c r="D580" s="5" t="s">
        <v>1929</v>
      </c>
    </row>
    <row r="581" spans="1:4">
      <c r="A581" s="132">
        <v>43311</v>
      </c>
      <c r="B581" s="133">
        <v>7.72</v>
      </c>
      <c r="C581" s="5" t="s">
        <v>1803</v>
      </c>
      <c r="D581" s="5" t="s">
        <v>1930</v>
      </c>
    </row>
    <row r="582" spans="1:4">
      <c r="A582" s="132">
        <v>43308</v>
      </c>
      <c r="B582" s="133">
        <v>7.71</v>
      </c>
      <c r="C582" s="5" t="s">
        <v>1931</v>
      </c>
      <c r="D582" s="5" t="s">
        <v>1932</v>
      </c>
    </row>
    <row r="583" spans="1:4">
      <c r="A583" s="132">
        <v>43307</v>
      </c>
      <c r="B583" s="133">
        <v>7.19</v>
      </c>
      <c r="C583" s="5" t="s">
        <v>1933</v>
      </c>
      <c r="D583" s="5" t="s">
        <v>1934</v>
      </c>
    </row>
    <row r="584" spans="1:4">
      <c r="A584" s="132">
        <v>43306</v>
      </c>
      <c r="B584" s="133">
        <v>7</v>
      </c>
      <c r="C584" s="5" t="s">
        <v>1935</v>
      </c>
      <c r="D584" s="5" t="s">
        <v>1936</v>
      </c>
    </row>
    <row r="585" spans="1:4">
      <c r="A585" s="132">
        <v>43305</v>
      </c>
      <c r="B585" s="133">
        <v>6.8</v>
      </c>
      <c r="C585" s="5" t="s">
        <v>1937</v>
      </c>
      <c r="D585" s="5" t="s">
        <v>1938</v>
      </c>
    </row>
    <row r="586" spans="1:4">
      <c r="A586" s="132">
        <v>43304</v>
      </c>
      <c r="B586" s="133">
        <v>6.76</v>
      </c>
      <c r="C586" s="5" t="s">
        <v>1862</v>
      </c>
      <c r="D586" s="5" t="s">
        <v>1939</v>
      </c>
    </row>
    <row r="587" spans="1:4">
      <c r="A587" s="132">
        <v>43301</v>
      </c>
      <c r="B587" s="133">
        <v>7.01</v>
      </c>
      <c r="C587" s="5" t="s">
        <v>1940</v>
      </c>
      <c r="D587" s="5" t="s">
        <v>1941</v>
      </c>
    </row>
    <row r="588" spans="1:4">
      <c r="A588" s="132">
        <v>43300</v>
      </c>
      <c r="B588" s="133">
        <v>7.09</v>
      </c>
      <c r="C588" s="5" t="s">
        <v>1942</v>
      </c>
      <c r="D588" s="5" t="s">
        <v>1943</v>
      </c>
    </row>
    <row r="589" spans="1:4">
      <c r="A589" s="132">
        <v>43299</v>
      </c>
      <c r="B589" s="133">
        <v>7.05</v>
      </c>
      <c r="C589" s="5" t="s">
        <v>1944</v>
      </c>
      <c r="D589" s="5" t="s">
        <v>1945</v>
      </c>
    </row>
    <row r="590" spans="1:4">
      <c r="A590" s="132">
        <v>43298</v>
      </c>
      <c r="B590" s="133">
        <v>7.19</v>
      </c>
      <c r="C590" s="5" t="s">
        <v>1946</v>
      </c>
      <c r="D590" s="5" t="s">
        <v>1947</v>
      </c>
    </row>
    <row r="591" spans="1:4">
      <c r="A591" s="132">
        <v>43297</v>
      </c>
      <c r="B591" s="133">
        <v>7.14</v>
      </c>
      <c r="C591" s="5" t="s">
        <v>1948</v>
      </c>
      <c r="D591" s="5" t="s">
        <v>1949</v>
      </c>
    </row>
    <row r="592" spans="1:4">
      <c r="A592" s="132">
        <v>43294</v>
      </c>
      <c r="B592" s="133">
        <v>7.13</v>
      </c>
      <c r="C592" s="5" t="s">
        <v>1950</v>
      </c>
      <c r="D592" s="5" t="s">
        <v>1951</v>
      </c>
    </row>
    <row r="593" spans="1:4">
      <c r="A593" s="132">
        <v>43293</v>
      </c>
      <c r="B593" s="133">
        <v>7.09</v>
      </c>
      <c r="C593" s="5" t="s">
        <v>1952</v>
      </c>
      <c r="D593" s="5" t="s">
        <v>1953</v>
      </c>
    </row>
    <row r="594" spans="1:4">
      <c r="A594" s="132">
        <v>43292</v>
      </c>
      <c r="B594" s="133">
        <v>7.06</v>
      </c>
      <c r="C594" s="5" t="s">
        <v>1954</v>
      </c>
      <c r="D594" s="5" t="s">
        <v>1955</v>
      </c>
    </row>
    <row r="595" spans="1:4">
      <c r="A595" s="132">
        <v>43291</v>
      </c>
      <c r="B595" s="133">
        <v>7.03</v>
      </c>
      <c r="C595" s="5" t="s">
        <v>1956</v>
      </c>
      <c r="D595" s="5" t="s">
        <v>1957</v>
      </c>
    </row>
    <row r="596" spans="1:4">
      <c r="A596" s="132">
        <v>43290</v>
      </c>
      <c r="B596" s="133">
        <v>6.64</v>
      </c>
      <c r="C596" s="5" t="s">
        <v>1151</v>
      </c>
      <c r="D596" s="5" t="s">
        <v>1958</v>
      </c>
    </row>
    <row r="597" spans="1:4">
      <c r="A597" s="132">
        <v>43287</v>
      </c>
      <c r="B597" s="133">
        <v>6.73</v>
      </c>
      <c r="C597" s="5" t="s">
        <v>1959</v>
      </c>
      <c r="D597" s="5" t="s">
        <v>1960</v>
      </c>
    </row>
    <row r="598" spans="1:4">
      <c r="A598" s="132">
        <v>43286</v>
      </c>
      <c r="B598" s="133">
        <v>7</v>
      </c>
      <c r="C598" s="5" t="s">
        <v>1961</v>
      </c>
      <c r="D598" s="5" t="s">
        <v>1962</v>
      </c>
    </row>
    <row r="599" spans="1:4">
      <c r="A599" s="132">
        <v>43285</v>
      </c>
      <c r="B599" s="133">
        <v>7.02</v>
      </c>
      <c r="C599" s="5" t="s">
        <v>1963</v>
      </c>
      <c r="D599" s="5" t="s">
        <v>1964</v>
      </c>
    </row>
    <row r="600" spans="1:4">
      <c r="A600" s="132">
        <v>43284</v>
      </c>
      <c r="B600" s="133">
        <v>6.72</v>
      </c>
      <c r="C600" s="5" t="s">
        <v>1965</v>
      </c>
      <c r="D600" s="5" t="s">
        <v>1966</v>
      </c>
    </row>
    <row r="601" spans="1:4">
      <c r="A601" s="132">
        <v>43283</v>
      </c>
      <c r="B601" s="133">
        <v>7.01</v>
      </c>
      <c r="C601" s="5" t="s">
        <v>1967</v>
      </c>
      <c r="D601" s="5" t="s">
        <v>1968</v>
      </c>
    </row>
    <row r="602" spans="1:4">
      <c r="A602" s="132">
        <v>43280</v>
      </c>
      <c r="B602" s="133">
        <v>7.16</v>
      </c>
      <c r="C602" s="5" t="s">
        <v>1969</v>
      </c>
      <c r="D602" s="5" t="s">
        <v>1970</v>
      </c>
    </row>
    <row r="603" spans="1:4">
      <c r="A603" s="132">
        <v>43279</v>
      </c>
      <c r="B603" s="133">
        <v>7.13</v>
      </c>
      <c r="C603" s="5" t="s">
        <v>1971</v>
      </c>
      <c r="D603" s="5" t="s">
        <v>1972</v>
      </c>
    </row>
    <row r="604" spans="1:4">
      <c r="A604" s="132">
        <v>43278</v>
      </c>
      <c r="B604" s="133">
        <v>7.21</v>
      </c>
      <c r="C604" s="5" t="s">
        <v>1973</v>
      </c>
      <c r="D604" s="5" t="s">
        <v>1974</v>
      </c>
    </row>
    <row r="605" spans="1:4">
      <c r="A605" s="132">
        <v>43277</v>
      </c>
      <c r="B605" s="133">
        <v>7.27</v>
      </c>
      <c r="C605" s="5" t="s">
        <v>1975</v>
      </c>
      <c r="D605" s="5" t="s">
        <v>1976</v>
      </c>
    </row>
    <row r="606" spans="1:4">
      <c r="A606" s="132">
        <v>43276</v>
      </c>
      <c r="B606" s="133">
        <v>7.11</v>
      </c>
      <c r="C606" s="5" t="s">
        <v>1977</v>
      </c>
      <c r="D606" s="5" t="s">
        <v>1978</v>
      </c>
    </row>
    <row r="607" spans="1:4">
      <c r="A607" s="132">
        <v>43273</v>
      </c>
      <c r="B607" s="133">
        <v>6.96</v>
      </c>
      <c r="C607" s="5" t="s">
        <v>1979</v>
      </c>
      <c r="D607" s="5" t="s">
        <v>1980</v>
      </c>
    </row>
    <row r="608" spans="1:4">
      <c r="A608" s="132">
        <v>43272</v>
      </c>
      <c r="B608" s="133">
        <v>6.96</v>
      </c>
      <c r="C608" s="5" t="s">
        <v>1981</v>
      </c>
      <c r="D608" s="5" t="s">
        <v>1982</v>
      </c>
    </row>
    <row r="609" spans="1:4">
      <c r="A609" s="132">
        <v>43271</v>
      </c>
      <c r="B609" s="133">
        <v>6.99</v>
      </c>
      <c r="C609" s="5" t="s">
        <v>1983</v>
      </c>
      <c r="D609" s="5" t="s">
        <v>1984</v>
      </c>
    </row>
    <row r="610" spans="1:4">
      <c r="A610" s="132">
        <v>43270</v>
      </c>
      <c r="B610" s="133">
        <v>7</v>
      </c>
      <c r="C610" s="5" t="s">
        <v>1985</v>
      </c>
      <c r="D610" s="5" t="s">
        <v>1986</v>
      </c>
    </row>
    <row r="611" spans="1:4">
      <c r="A611" s="132">
        <v>43269</v>
      </c>
      <c r="B611" s="133">
        <v>7.01</v>
      </c>
      <c r="C611" s="5" t="s">
        <v>1987</v>
      </c>
      <c r="D611" s="5" t="s">
        <v>1988</v>
      </c>
    </row>
    <row r="612" spans="1:4">
      <c r="A612" s="132">
        <v>43266</v>
      </c>
      <c r="B612" s="133">
        <v>6.98</v>
      </c>
      <c r="C612" s="5" t="s">
        <v>1989</v>
      </c>
      <c r="D612" s="5" t="s">
        <v>1990</v>
      </c>
    </row>
    <row r="613" spans="1:4">
      <c r="A613" s="132">
        <v>43265</v>
      </c>
      <c r="B613" s="133">
        <v>7</v>
      </c>
      <c r="C613" s="5" t="s">
        <v>1991</v>
      </c>
      <c r="D613" s="5" t="s">
        <v>1992</v>
      </c>
    </row>
    <row r="614" spans="1:4">
      <c r="A614" s="132">
        <v>43264</v>
      </c>
      <c r="B614" s="133">
        <v>6.99</v>
      </c>
      <c r="C614" s="5" t="s">
        <v>1993</v>
      </c>
      <c r="D614" s="5" t="s">
        <v>1994</v>
      </c>
    </row>
    <row r="615" spans="1:4">
      <c r="A615" s="132">
        <v>43260</v>
      </c>
      <c r="B615" s="133">
        <v>6.76</v>
      </c>
      <c r="C615" s="5" t="s">
        <v>1995</v>
      </c>
      <c r="D615" s="5" t="s">
        <v>1996</v>
      </c>
    </row>
    <row r="616" spans="1:4">
      <c r="A616" s="132">
        <v>43259</v>
      </c>
      <c r="B616" s="133">
        <v>7</v>
      </c>
      <c r="C616" s="5" t="s">
        <v>1997</v>
      </c>
      <c r="D616" s="5" t="s">
        <v>1998</v>
      </c>
    </row>
    <row r="617" spans="1:4">
      <c r="A617" s="132">
        <v>43258</v>
      </c>
      <c r="B617" s="133">
        <v>7</v>
      </c>
      <c r="C617" s="5" t="s">
        <v>1999</v>
      </c>
      <c r="D617" s="5" t="s">
        <v>2000</v>
      </c>
    </row>
    <row r="618" spans="1:4">
      <c r="A618" s="132">
        <v>43257</v>
      </c>
      <c r="B618" s="133">
        <v>7</v>
      </c>
      <c r="C618" s="5" t="s">
        <v>2001</v>
      </c>
      <c r="D618" s="5" t="s">
        <v>2002</v>
      </c>
    </row>
    <row r="619" spans="1:4">
      <c r="A619" s="132">
        <v>43256</v>
      </c>
      <c r="B619" s="133">
        <v>6.75</v>
      </c>
      <c r="C619" s="5" t="s">
        <v>2003</v>
      </c>
      <c r="D619" s="5" t="s">
        <v>2004</v>
      </c>
    </row>
    <row r="620" spans="1:4">
      <c r="A620" s="132">
        <v>43255</v>
      </c>
      <c r="B620" s="133">
        <v>6.71</v>
      </c>
      <c r="C620" s="5" t="s">
        <v>2005</v>
      </c>
      <c r="D620" s="5" t="s">
        <v>2006</v>
      </c>
    </row>
    <row r="621" spans="1:4">
      <c r="A621" s="132">
        <v>43252</v>
      </c>
      <c r="B621" s="133">
        <v>6.96</v>
      </c>
      <c r="C621" s="5" t="s">
        <v>2007</v>
      </c>
      <c r="D621" s="5" t="s">
        <v>2008</v>
      </c>
    </row>
    <row r="622" spans="1:4">
      <c r="A622" s="132">
        <v>43251</v>
      </c>
      <c r="B622" s="133">
        <v>7.1</v>
      </c>
      <c r="C622" s="5" t="s">
        <v>2009</v>
      </c>
      <c r="D622" s="5" t="s">
        <v>2010</v>
      </c>
    </row>
    <row r="623" spans="1:4">
      <c r="A623" s="132">
        <v>43250</v>
      </c>
      <c r="B623" s="133">
        <v>7.12</v>
      </c>
      <c r="C623" s="5" t="s">
        <v>2011</v>
      </c>
      <c r="D623" s="5" t="s">
        <v>2012</v>
      </c>
    </row>
    <row r="624" spans="1:4">
      <c r="A624" s="132">
        <v>43249</v>
      </c>
      <c r="B624" s="133">
        <v>7.08</v>
      </c>
      <c r="C624" s="5" t="s">
        <v>967</v>
      </c>
      <c r="D624" s="5" t="s">
        <v>2013</v>
      </c>
    </row>
    <row r="625" spans="1:4">
      <c r="A625" s="132">
        <v>43248</v>
      </c>
      <c r="B625" s="133">
        <v>7.07</v>
      </c>
      <c r="C625" s="5" t="s">
        <v>2014</v>
      </c>
      <c r="D625" s="5" t="s">
        <v>2015</v>
      </c>
    </row>
    <row r="626" spans="1:4">
      <c r="A626" s="132">
        <v>43245</v>
      </c>
      <c r="B626" s="133">
        <v>6.98</v>
      </c>
      <c r="C626" s="5" t="s">
        <v>2016</v>
      </c>
      <c r="D626" s="5" t="s">
        <v>2017</v>
      </c>
    </row>
    <row r="627" spans="1:4">
      <c r="A627" s="132">
        <v>43244</v>
      </c>
      <c r="B627" s="133">
        <v>6.84</v>
      </c>
      <c r="C627" s="5" t="s">
        <v>2018</v>
      </c>
      <c r="D627" s="5" t="s">
        <v>2019</v>
      </c>
    </row>
    <row r="628" spans="1:4">
      <c r="A628" s="132">
        <v>43243</v>
      </c>
      <c r="B628" s="133">
        <v>6.98</v>
      </c>
      <c r="C628" s="5" t="s">
        <v>2020</v>
      </c>
      <c r="D628" s="5" t="s">
        <v>2021</v>
      </c>
    </row>
    <row r="629" spans="1:4">
      <c r="A629" s="132">
        <v>43242</v>
      </c>
      <c r="B629" s="133">
        <v>7.05</v>
      </c>
      <c r="C629" s="5" t="s">
        <v>2022</v>
      </c>
      <c r="D629" s="5" t="s">
        <v>2023</v>
      </c>
    </row>
    <row r="630" spans="1:4">
      <c r="A630" s="132">
        <v>43241</v>
      </c>
      <c r="B630" s="133">
        <v>7.05</v>
      </c>
      <c r="C630" s="5" t="s">
        <v>2024</v>
      </c>
      <c r="D630" s="5" t="s">
        <v>2025</v>
      </c>
    </row>
    <row r="631" spans="1:4">
      <c r="A631" s="132">
        <v>43238</v>
      </c>
      <c r="B631" s="133">
        <v>7.15</v>
      </c>
      <c r="C631" s="5" t="s">
        <v>2026</v>
      </c>
      <c r="D631" s="5" t="s">
        <v>2027</v>
      </c>
    </row>
    <row r="632" spans="1:4">
      <c r="A632" s="132">
        <v>43237</v>
      </c>
      <c r="B632" s="133">
        <v>7.1</v>
      </c>
      <c r="C632" s="5" t="s">
        <v>2028</v>
      </c>
      <c r="D632" s="5" t="s">
        <v>2029</v>
      </c>
    </row>
    <row r="633" spans="1:4">
      <c r="A633" s="132">
        <v>43236</v>
      </c>
      <c r="B633" s="133">
        <v>7.04</v>
      </c>
      <c r="C633" s="5" t="s">
        <v>2030</v>
      </c>
      <c r="D633" s="5" t="s">
        <v>2031</v>
      </c>
    </row>
    <row r="634" spans="1:4">
      <c r="A634" s="132">
        <v>43235</v>
      </c>
      <c r="B634" s="133">
        <v>6.98</v>
      </c>
      <c r="C634" s="5" t="s">
        <v>2032</v>
      </c>
      <c r="D634" s="5" t="s">
        <v>2033</v>
      </c>
    </row>
    <row r="635" spans="1:4">
      <c r="A635" s="132">
        <v>43234</v>
      </c>
      <c r="B635" s="133">
        <v>6.87</v>
      </c>
      <c r="C635" s="5" t="s">
        <v>2034</v>
      </c>
      <c r="D635" s="5" t="s">
        <v>2035</v>
      </c>
    </row>
    <row r="636" spans="1:4">
      <c r="A636" s="132">
        <v>43231</v>
      </c>
      <c r="B636" s="133">
        <v>6.77</v>
      </c>
      <c r="C636" s="5" t="s">
        <v>2036</v>
      </c>
      <c r="D636" s="5" t="s">
        <v>2037</v>
      </c>
    </row>
    <row r="637" spans="1:4">
      <c r="A637" s="132">
        <v>43230</v>
      </c>
      <c r="B637" s="133">
        <v>6.79</v>
      </c>
      <c r="C637" s="5" t="s">
        <v>2038</v>
      </c>
      <c r="D637" s="5" t="s">
        <v>2039</v>
      </c>
    </row>
    <row r="638" spans="1:4">
      <c r="A638" s="132">
        <v>43228</v>
      </c>
      <c r="B638" s="133">
        <v>6.47</v>
      </c>
      <c r="C638" s="5" t="s">
        <v>2040</v>
      </c>
      <c r="D638" s="5" t="s">
        <v>2041</v>
      </c>
    </row>
    <row r="639" spans="1:4">
      <c r="A639" s="132">
        <v>43227</v>
      </c>
      <c r="B639" s="133">
        <v>6.7</v>
      </c>
      <c r="C639" s="5" t="s">
        <v>2042</v>
      </c>
      <c r="D639" s="5" t="s">
        <v>2043</v>
      </c>
    </row>
    <row r="640" spans="1:4">
      <c r="A640" s="132">
        <v>43224</v>
      </c>
      <c r="B640" s="133">
        <v>6.84</v>
      </c>
      <c r="C640" s="5" t="s">
        <v>2044</v>
      </c>
      <c r="D640" s="5" t="s">
        <v>2045</v>
      </c>
    </row>
    <row r="641" spans="1:4">
      <c r="A641" s="132">
        <v>43223</v>
      </c>
      <c r="B641" s="133">
        <v>7</v>
      </c>
      <c r="C641" s="5" t="s">
        <v>2046</v>
      </c>
      <c r="D641" s="5" t="s">
        <v>2047</v>
      </c>
    </row>
    <row r="642" spans="1:4">
      <c r="A642" s="132">
        <v>43218</v>
      </c>
      <c r="B642" s="133">
        <v>7.07</v>
      </c>
      <c r="C642" s="5" t="s">
        <v>2048</v>
      </c>
      <c r="D642" s="5" t="s">
        <v>2049</v>
      </c>
    </row>
    <row r="643" spans="1:4">
      <c r="A643" s="132">
        <v>43217</v>
      </c>
      <c r="B643" s="133">
        <v>7</v>
      </c>
      <c r="C643" s="5" t="s">
        <v>936</v>
      </c>
      <c r="D643" s="5" t="s">
        <v>2050</v>
      </c>
    </row>
    <row r="644" spans="1:4">
      <c r="A644" s="132">
        <v>43216</v>
      </c>
      <c r="B644" s="133">
        <v>7.05</v>
      </c>
      <c r="C644" s="5" t="s">
        <v>2051</v>
      </c>
      <c r="D644" s="5" t="s">
        <v>2052</v>
      </c>
    </row>
    <row r="645" spans="1:4">
      <c r="A645" s="132">
        <v>43215</v>
      </c>
      <c r="B645" s="133">
        <v>6.91</v>
      </c>
      <c r="C645" s="5" t="s">
        <v>2053</v>
      </c>
      <c r="D645" s="5" t="s">
        <v>2054</v>
      </c>
    </row>
    <row r="646" spans="1:4">
      <c r="A646" s="132">
        <v>43214</v>
      </c>
      <c r="B646" s="133">
        <v>6.8</v>
      </c>
      <c r="C646" s="5" t="s">
        <v>2055</v>
      </c>
      <c r="D646" s="5" t="s">
        <v>2056</v>
      </c>
    </row>
    <row r="647" spans="1:4">
      <c r="A647" s="132">
        <v>43213</v>
      </c>
      <c r="B647" s="133">
        <v>6.8</v>
      </c>
      <c r="C647" s="5" t="s">
        <v>2057</v>
      </c>
      <c r="D647" s="5" t="s">
        <v>2058</v>
      </c>
    </row>
    <row r="648" spans="1:4">
      <c r="A648" s="132">
        <v>43210</v>
      </c>
      <c r="B648" s="133">
        <v>7.03</v>
      </c>
      <c r="C648" s="5" t="s">
        <v>2048</v>
      </c>
      <c r="D648" s="5" t="s">
        <v>2059</v>
      </c>
    </row>
    <row r="649" spans="1:4">
      <c r="A649" s="132">
        <v>43209</v>
      </c>
      <c r="B649" s="133">
        <v>7.02</v>
      </c>
      <c r="C649" s="5" t="s">
        <v>2060</v>
      </c>
      <c r="D649" s="5" t="s">
        <v>2061</v>
      </c>
    </row>
    <row r="650" spans="1:4">
      <c r="A650" s="132">
        <v>43208</v>
      </c>
      <c r="B650" s="133">
        <v>7.1</v>
      </c>
      <c r="C650" s="5" t="s">
        <v>2062</v>
      </c>
      <c r="D650" s="5" t="s">
        <v>2063</v>
      </c>
    </row>
    <row r="651" spans="1:4">
      <c r="A651" s="132">
        <v>43207</v>
      </c>
      <c r="B651" s="133">
        <v>7.01</v>
      </c>
      <c r="C651" s="5" t="s">
        <v>2064</v>
      </c>
      <c r="D651" s="5" t="s">
        <v>2065</v>
      </c>
    </row>
    <row r="652" spans="1:4">
      <c r="A652" s="132">
        <v>43206</v>
      </c>
      <c r="B652" s="133">
        <v>7.01</v>
      </c>
      <c r="C652" s="5" t="s">
        <v>2066</v>
      </c>
      <c r="D652" s="5" t="s">
        <v>2067</v>
      </c>
    </row>
    <row r="653" spans="1:4">
      <c r="A653" s="132">
        <v>43203</v>
      </c>
      <c r="B653" s="133">
        <v>6.99</v>
      </c>
      <c r="C653" s="5" t="s">
        <v>2068</v>
      </c>
      <c r="D653" s="5" t="s">
        <v>2069</v>
      </c>
    </row>
    <row r="654" spans="1:4">
      <c r="A654" s="132">
        <v>43202</v>
      </c>
      <c r="B654" s="133">
        <v>6.99</v>
      </c>
      <c r="C654" s="5" t="s">
        <v>2070</v>
      </c>
      <c r="D654" s="5" t="s">
        <v>2071</v>
      </c>
    </row>
    <row r="655" spans="1:4">
      <c r="A655" s="132">
        <v>43201</v>
      </c>
      <c r="B655" s="133">
        <v>7</v>
      </c>
      <c r="C655" s="5" t="s">
        <v>2072</v>
      </c>
      <c r="D655" s="5" t="s">
        <v>2073</v>
      </c>
    </row>
    <row r="656" spans="1:4">
      <c r="A656" s="132">
        <v>43200</v>
      </c>
      <c r="B656" s="133">
        <v>7.24</v>
      </c>
      <c r="C656" s="5" t="s">
        <v>2074</v>
      </c>
      <c r="D656" s="5" t="s">
        <v>2075</v>
      </c>
    </row>
    <row r="657" spans="1:4">
      <c r="A657" s="132">
        <v>43199</v>
      </c>
      <c r="B657" s="133">
        <v>7.07</v>
      </c>
      <c r="C657" s="5" t="s">
        <v>1948</v>
      </c>
      <c r="D657" s="5" t="s">
        <v>2076</v>
      </c>
    </row>
    <row r="658" spans="1:4">
      <c r="A658" s="132">
        <v>43196</v>
      </c>
      <c r="B658" s="133">
        <v>7.06</v>
      </c>
      <c r="C658" s="5" t="s">
        <v>2077</v>
      </c>
      <c r="D658" s="5" t="s">
        <v>2078</v>
      </c>
    </row>
    <row r="659" spans="1:4">
      <c r="A659" s="132">
        <v>43195</v>
      </c>
      <c r="B659" s="133">
        <v>7.01</v>
      </c>
      <c r="C659" s="5" t="s">
        <v>2079</v>
      </c>
      <c r="D659" s="5" t="s">
        <v>2080</v>
      </c>
    </row>
    <row r="660" spans="1:4">
      <c r="A660" s="132">
        <v>43194</v>
      </c>
      <c r="B660" s="133">
        <v>6.94</v>
      </c>
      <c r="C660" s="5" t="s">
        <v>2081</v>
      </c>
      <c r="D660" s="5" t="s">
        <v>2082</v>
      </c>
    </row>
    <row r="661" spans="1:4">
      <c r="A661" s="132">
        <v>43193</v>
      </c>
      <c r="B661" s="133">
        <v>6.98</v>
      </c>
      <c r="C661" s="5" t="s">
        <v>2083</v>
      </c>
      <c r="D661" s="5" t="s">
        <v>2084</v>
      </c>
    </row>
    <row r="662" spans="1:4">
      <c r="A662" s="132">
        <v>43192</v>
      </c>
      <c r="B662" s="133">
        <v>7.07</v>
      </c>
      <c r="C662" s="5" t="s">
        <v>2085</v>
      </c>
      <c r="D662" s="5" t="s">
        <v>2086</v>
      </c>
    </row>
    <row r="663" spans="1:4">
      <c r="A663" s="132">
        <v>43189</v>
      </c>
      <c r="B663" s="133">
        <v>7.19</v>
      </c>
      <c r="C663" s="5" t="s">
        <v>1118</v>
      </c>
      <c r="D663" s="5" t="s">
        <v>2087</v>
      </c>
    </row>
    <row r="664" spans="1:4">
      <c r="A664" s="132">
        <v>43188</v>
      </c>
      <c r="B664" s="133">
        <v>7</v>
      </c>
      <c r="C664" s="5" t="s">
        <v>1720</v>
      </c>
      <c r="D664" s="5" t="s">
        <v>2088</v>
      </c>
    </row>
    <row r="665" spans="1:4">
      <c r="A665" s="132">
        <v>43187</v>
      </c>
      <c r="B665" s="133">
        <v>6.88</v>
      </c>
      <c r="C665" s="5" t="s">
        <v>2089</v>
      </c>
      <c r="D665" s="5" t="s">
        <v>2090</v>
      </c>
    </row>
    <row r="666" spans="1:4">
      <c r="A666" s="132">
        <v>43186</v>
      </c>
      <c r="B666" s="133">
        <v>7.08</v>
      </c>
      <c r="C666" s="5" t="s">
        <v>2091</v>
      </c>
      <c r="D666" s="5" t="s">
        <v>2092</v>
      </c>
    </row>
    <row r="667" spans="1:4">
      <c r="A667" s="132">
        <v>43185</v>
      </c>
      <c r="B667" s="133">
        <v>7.15</v>
      </c>
      <c r="C667" s="5" t="s">
        <v>825</v>
      </c>
      <c r="D667" s="5" t="s">
        <v>2093</v>
      </c>
    </row>
    <row r="668" spans="1:4">
      <c r="A668" s="132">
        <v>43182</v>
      </c>
      <c r="B668" s="133">
        <v>6.9</v>
      </c>
      <c r="C668" s="5" t="s">
        <v>1288</v>
      </c>
      <c r="D668" s="5" t="s">
        <v>2094</v>
      </c>
    </row>
    <row r="669" spans="1:4">
      <c r="A669" s="132">
        <v>43181</v>
      </c>
      <c r="B669" s="133">
        <v>7.12</v>
      </c>
      <c r="C669" s="5" t="s">
        <v>2095</v>
      </c>
      <c r="D669" s="5" t="s">
        <v>2096</v>
      </c>
    </row>
    <row r="670" spans="1:4">
      <c r="A670" s="132">
        <v>43180</v>
      </c>
      <c r="B670" s="133">
        <v>7.04</v>
      </c>
      <c r="C670" s="5" t="s">
        <v>2097</v>
      </c>
      <c r="D670" s="5" t="s">
        <v>2098</v>
      </c>
    </row>
    <row r="671" spans="1:4">
      <c r="A671" s="132">
        <v>43179</v>
      </c>
      <c r="B671" s="133">
        <v>7.16</v>
      </c>
      <c r="C671" s="5" t="s">
        <v>2099</v>
      </c>
      <c r="D671" s="5" t="s">
        <v>2100</v>
      </c>
    </row>
    <row r="672" spans="1:4">
      <c r="A672" s="132">
        <v>43178</v>
      </c>
      <c r="B672" s="133">
        <v>7.14</v>
      </c>
      <c r="C672" s="5" t="s">
        <v>870</v>
      </c>
      <c r="D672" s="5" t="s">
        <v>2101</v>
      </c>
    </row>
    <row r="673" spans="1:4">
      <c r="A673" s="132">
        <v>43175</v>
      </c>
      <c r="B673" s="133">
        <v>7.15</v>
      </c>
      <c r="C673" s="5" t="s">
        <v>2102</v>
      </c>
      <c r="D673" s="5" t="s">
        <v>2103</v>
      </c>
    </row>
    <row r="674" spans="1:4">
      <c r="A674" s="132">
        <v>43174</v>
      </c>
      <c r="B674" s="133">
        <v>7.28</v>
      </c>
      <c r="C674" s="5" t="s">
        <v>1432</v>
      </c>
      <c r="D674" s="5" t="s">
        <v>2104</v>
      </c>
    </row>
    <row r="675" spans="1:4">
      <c r="A675" s="132">
        <v>43173</v>
      </c>
      <c r="B675" s="133">
        <v>7.31</v>
      </c>
      <c r="C675" s="5" t="s">
        <v>2105</v>
      </c>
      <c r="D675" s="5" t="s">
        <v>2106</v>
      </c>
    </row>
    <row r="676" spans="1:4">
      <c r="A676" s="132">
        <v>43172</v>
      </c>
      <c r="B676" s="133">
        <v>7.31</v>
      </c>
      <c r="C676" s="5" t="s">
        <v>2107</v>
      </c>
      <c r="D676" s="5" t="s">
        <v>2108</v>
      </c>
    </row>
    <row r="677" spans="1:4">
      <c r="A677" s="132">
        <v>43171</v>
      </c>
      <c r="B677" s="133">
        <v>7.31</v>
      </c>
      <c r="C677" s="5" t="s">
        <v>960</v>
      </c>
      <c r="D677" s="5" t="s">
        <v>2109</v>
      </c>
    </row>
    <row r="678" spans="1:4">
      <c r="A678" s="132">
        <v>43166</v>
      </c>
      <c r="B678" s="133">
        <v>7.18</v>
      </c>
      <c r="C678" s="5" t="s">
        <v>2110</v>
      </c>
      <c r="D678" s="5" t="s">
        <v>2111</v>
      </c>
    </row>
    <row r="679" spans="1:4">
      <c r="A679" s="132">
        <v>43165</v>
      </c>
      <c r="B679" s="133">
        <v>7.11</v>
      </c>
      <c r="C679" s="5" t="s">
        <v>2112</v>
      </c>
      <c r="D679" s="5" t="s">
        <v>2113</v>
      </c>
    </row>
    <row r="680" spans="1:4">
      <c r="A680" s="132">
        <v>43164</v>
      </c>
      <c r="B680" s="133">
        <v>7.25</v>
      </c>
      <c r="C680" s="5" t="s">
        <v>2114</v>
      </c>
      <c r="D680" s="5" t="s">
        <v>2115</v>
      </c>
    </row>
    <row r="681" spans="1:4">
      <c r="A681" s="132">
        <v>43161</v>
      </c>
      <c r="B681" s="133">
        <v>7.16</v>
      </c>
      <c r="C681" s="5" t="s">
        <v>2116</v>
      </c>
      <c r="D681" s="5" t="s">
        <v>2117</v>
      </c>
    </row>
    <row r="682" spans="1:4">
      <c r="A682" s="132">
        <v>43160</v>
      </c>
      <c r="B682" s="133">
        <v>7.38</v>
      </c>
      <c r="C682" s="5" t="s">
        <v>2118</v>
      </c>
      <c r="D682" s="5" t="s">
        <v>2119</v>
      </c>
    </row>
    <row r="683" spans="1:4">
      <c r="A683" s="132">
        <v>43159</v>
      </c>
      <c r="B683" s="133">
        <v>7.5</v>
      </c>
      <c r="C683" s="5" t="s">
        <v>2120</v>
      </c>
      <c r="D683" s="5" t="s">
        <v>2121</v>
      </c>
    </row>
    <row r="684" spans="1:4">
      <c r="A684" s="132">
        <v>43158</v>
      </c>
      <c r="B684" s="133">
        <v>7.45</v>
      </c>
      <c r="C684" s="5" t="s">
        <v>2122</v>
      </c>
      <c r="D684" s="5" t="s">
        <v>2123</v>
      </c>
    </row>
    <row r="685" spans="1:4">
      <c r="A685" s="132">
        <v>43157</v>
      </c>
      <c r="B685" s="133">
        <v>7.3</v>
      </c>
      <c r="C685" s="5" t="s">
        <v>2001</v>
      </c>
      <c r="D685" s="5" t="s">
        <v>2124</v>
      </c>
    </row>
    <row r="686" spans="1:4">
      <c r="A686" s="132">
        <v>43153</v>
      </c>
      <c r="B686" s="133">
        <v>7.23</v>
      </c>
      <c r="C686" s="5" t="s">
        <v>2125</v>
      </c>
      <c r="D686" s="5" t="s">
        <v>2126</v>
      </c>
    </row>
    <row r="687" spans="1:4">
      <c r="A687" s="132">
        <v>43152</v>
      </c>
      <c r="B687" s="133">
        <v>7.29</v>
      </c>
      <c r="C687" s="5" t="s">
        <v>2127</v>
      </c>
      <c r="D687" s="5" t="s">
        <v>2128</v>
      </c>
    </row>
    <row r="688" spans="1:4">
      <c r="A688" s="132">
        <v>43151</v>
      </c>
      <c r="B688" s="133">
        <v>7.28</v>
      </c>
      <c r="C688" s="5" t="s">
        <v>2129</v>
      </c>
      <c r="D688" s="5" t="s">
        <v>2130</v>
      </c>
    </row>
    <row r="689" spans="1:4">
      <c r="A689" s="132">
        <v>43150</v>
      </c>
      <c r="B689" s="133">
        <v>7.28</v>
      </c>
      <c r="C689" s="5" t="s">
        <v>2131</v>
      </c>
      <c r="D689" s="5" t="s">
        <v>2132</v>
      </c>
    </row>
    <row r="690" spans="1:4">
      <c r="A690" s="132">
        <v>43147</v>
      </c>
      <c r="B690" s="133">
        <v>7.21</v>
      </c>
      <c r="C690" s="5" t="s">
        <v>2133</v>
      </c>
      <c r="D690" s="5" t="s">
        <v>2134</v>
      </c>
    </row>
    <row r="691" spans="1:4">
      <c r="A691" s="132">
        <v>43146</v>
      </c>
      <c r="B691" s="133">
        <v>7.08</v>
      </c>
      <c r="C691" s="5" t="s">
        <v>2135</v>
      </c>
      <c r="D691" s="5" t="s">
        <v>2136</v>
      </c>
    </row>
    <row r="692" spans="1:4">
      <c r="A692" s="132">
        <v>43145</v>
      </c>
      <c r="B692" s="133">
        <v>6.96</v>
      </c>
      <c r="C692" s="5" t="s">
        <v>1803</v>
      </c>
      <c r="D692" s="5" t="s">
        <v>2137</v>
      </c>
    </row>
    <row r="693" spans="1:4">
      <c r="A693" s="132">
        <v>43144</v>
      </c>
      <c r="B693" s="133">
        <v>6.83</v>
      </c>
      <c r="C693" s="5" t="s">
        <v>2138</v>
      </c>
      <c r="D693" s="5" t="s">
        <v>2139</v>
      </c>
    </row>
    <row r="694" spans="1:4">
      <c r="A694" s="132">
        <v>43143</v>
      </c>
      <c r="B694" s="133">
        <v>6.78</v>
      </c>
      <c r="C694" s="5" t="s">
        <v>2140</v>
      </c>
      <c r="D694" s="5" t="s">
        <v>2141</v>
      </c>
    </row>
    <row r="695" spans="1:4">
      <c r="A695" s="132">
        <v>43140</v>
      </c>
      <c r="B695" s="133">
        <v>6.99</v>
      </c>
      <c r="C695" s="5" t="s">
        <v>2142</v>
      </c>
      <c r="D695" s="5" t="s">
        <v>2143</v>
      </c>
    </row>
    <row r="696" spans="1:4">
      <c r="A696" s="132">
        <v>43139</v>
      </c>
      <c r="B696" s="133">
        <v>7.06</v>
      </c>
      <c r="C696" s="5" t="s">
        <v>2144</v>
      </c>
      <c r="D696" s="5" t="s">
        <v>2145</v>
      </c>
    </row>
    <row r="697" spans="1:4">
      <c r="A697" s="132">
        <v>43138</v>
      </c>
      <c r="B697" s="133">
        <v>7.07</v>
      </c>
      <c r="C697" s="5" t="s">
        <v>2146</v>
      </c>
      <c r="D697" s="5" t="s">
        <v>2147</v>
      </c>
    </row>
    <row r="698" spans="1:4">
      <c r="A698" s="132">
        <v>43137</v>
      </c>
      <c r="B698" s="133">
        <v>7.23</v>
      </c>
      <c r="C698" s="5" t="s">
        <v>1270</v>
      </c>
      <c r="D698" s="5" t="s">
        <v>2148</v>
      </c>
    </row>
    <row r="699" spans="1:4">
      <c r="A699" s="132">
        <v>43136</v>
      </c>
      <c r="B699" s="133">
        <v>7.19</v>
      </c>
      <c r="C699" s="5" t="s">
        <v>2149</v>
      </c>
      <c r="D699" s="5" t="s">
        <v>2150</v>
      </c>
    </row>
    <row r="700" spans="1:4">
      <c r="A700" s="132">
        <v>43133</v>
      </c>
      <c r="B700" s="133">
        <v>7.09</v>
      </c>
      <c r="C700" s="5" t="s">
        <v>2151</v>
      </c>
      <c r="D700" s="5" t="s">
        <v>2152</v>
      </c>
    </row>
    <row r="701" spans="1:4">
      <c r="A701" s="132">
        <v>43132</v>
      </c>
      <c r="B701" s="133">
        <v>7.26</v>
      </c>
      <c r="C701" s="5" t="s">
        <v>2153</v>
      </c>
      <c r="D701" s="5" t="s">
        <v>2154</v>
      </c>
    </row>
    <row r="702" spans="1:4">
      <c r="A702" s="132">
        <v>43131</v>
      </c>
      <c r="B702" s="133">
        <v>7.12</v>
      </c>
      <c r="C702" s="5" t="s">
        <v>2155</v>
      </c>
      <c r="D702" s="5" t="s">
        <v>2156</v>
      </c>
    </row>
    <row r="703" spans="1:4">
      <c r="A703" s="132">
        <v>43130</v>
      </c>
      <c r="B703" s="133">
        <v>7.37</v>
      </c>
      <c r="C703" s="5" t="s">
        <v>2157</v>
      </c>
      <c r="D703" s="5" t="s">
        <v>2158</v>
      </c>
    </row>
    <row r="704" spans="1:4">
      <c r="A704" s="132">
        <v>43129</v>
      </c>
      <c r="B704" s="133">
        <v>7.35</v>
      </c>
      <c r="C704" s="5" t="s">
        <v>2159</v>
      </c>
      <c r="D704" s="5" t="s">
        <v>2160</v>
      </c>
    </row>
    <row r="705" spans="1:4">
      <c r="A705" s="132">
        <v>43126</v>
      </c>
      <c r="B705" s="133">
        <v>7.25</v>
      </c>
      <c r="C705" s="5" t="s">
        <v>2161</v>
      </c>
      <c r="D705" s="5" t="s">
        <v>2162</v>
      </c>
    </row>
    <row r="706" spans="1:4">
      <c r="A706" s="132">
        <v>43125</v>
      </c>
      <c r="B706" s="133">
        <v>7.21</v>
      </c>
      <c r="C706" s="5" t="s">
        <v>2163</v>
      </c>
      <c r="D706" s="5" t="s">
        <v>2164</v>
      </c>
    </row>
    <row r="707" spans="1:4">
      <c r="A707" s="132">
        <v>43124</v>
      </c>
      <c r="B707" s="133">
        <v>6.93</v>
      </c>
      <c r="C707" s="5" t="s">
        <v>2165</v>
      </c>
      <c r="D707" s="5" t="s">
        <v>2166</v>
      </c>
    </row>
    <row r="708" spans="1:4">
      <c r="A708" s="132">
        <v>43123</v>
      </c>
      <c r="B708" s="133">
        <v>6.95</v>
      </c>
      <c r="C708" s="5" t="s">
        <v>2167</v>
      </c>
      <c r="D708" s="5" t="s">
        <v>2168</v>
      </c>
    </row>
    <row r="709" spans="1:4">
      <c r="A709" s="132">
        <v>43122</v>
      </c>
      <c r="B709" s="133">
        <v>7.01</v>
      </c>
      <c r="C709" s="5" t="s">
        <v>2169</v>
      </c>
      <c r="D709" s="5" t="s">
        <v>2170</v>
      </c>
    </row>
    <row r="710" spans="1:4">
      <c r="A710" s="132">
        <v>43119</v>
      </c>
      <c r="B710" s="133">
        <v>7.01</v>
      </c>
      <c r="C710" s="5" t="s">
        <v>2171</v>
      </c>
      <c r="D710" s="5" t="s">
        <v>2172</v>
      </c>
    </row>
    <row r="711" spans="1:4">
      <c r="A711" s="132">
        <v>43118</v>
      </c>
      <c r="B711" s="133">
        <v>7.07</v>
      </c>
      <c r="C711" s="5" t="s">
        <v>2173</v>
      </c>
      <c r="D711" s="5" t="s">
        <v>2174</v>
      </c>
    </row>
    <row r="712" spans="1:4">
      <c r="A712" s="132">
        <v>43117</v>
      </c>
      <c r="B712" s="133">
        <v>6.98</v>
      </c>
      <c r="C712" s="5" t="s">
        <v>2175</v>
      </c>
      <c r="D712" s="5" t="s">
        <v>2176</v>
      </c>
    </row>
    <row r="713" spans="1:4">
      <c r="A713" s="132">
        <v>43116</v>
      </c>
      <c r="B713" s="133">
        <v>7.02</v>
      </c>
      <c r="C713" s="5" t="s">
        <v>2177</v>
      </c>
      <c r="D713" s="5" t="s">
        <v>2178</v>
      </c>
    </row>
    <row r="714" spans="1:4">
      <c r="A714" s="132">
        <v>43115</v>
      </c>
      <c r="B714" s="133">
        <v>7</v>
      </c>
      <c r="C714" s="5" t="s">
        <v>2179</v>
      </c>
      <c r="D714" s="5" t="s">
        <v>2180</v>
      </c>
    </row>
    <row r="715" spans="1:4">
      <c r="A715" s="132">
        <v>43112</v>
      </c>
      <c r="B715" s="133">
        <v>7</v>
      </c>
      <c r="C715" s="5" t="s">
        <v>2181</v>
      </c>
      <c r="D715" s="5" t="s">
        <v>2182</v>
      </c>
    </row>
    <row r="716" spans="1:4">
      <c r="A716" s="132">
        <v>43111</v>
      </c>
      <c r="B716" s="133">
        <v>7.04</v>
      </c>
      <c r="C716" s="5" t="s">
        <v>2183</v>
      </c>
      <c r="D716" s="5" t="s">
        <v>2184</v>
      </c>
    </row>
    <row r="717" spans="1:4">
      <c r="A717" s="132">
        <v>43110</v>
      </c>
      <c r="B717" s="133">
        <v>7.16</v>
      </c>
      <c r="C717" s="5" t="s">
        <v>2185</v>
      </c>
      <c r="D717" s="5" t="s">
        <v>2186</v>
      </c>
    </row>
    <row r="718" spans="1:4">
      <c r="A718" s="132">
        <v>43109</v>
      </c>
      <c r="B718" s="133">
        <v>6.88</v>
      </c>
      <c r="C718" s="5" t="s">
        <v>1618</v>
      </c>
      <c r="D718" s="5" t="s">
        <v>2187</v>
      </c>
    </row>
    <row r="719" spans="1:4">
      <c r="A719" s="132">
        <v>43097</v>
      </c>
      <c r="B719" s="133">
        <v>7.19</v>
      </c>
      <c r="C719" s="5" t="s">
        <v>2188</v>
      </c>
      <c r="D719" s="5" t="s">
        <v>2189</v>
      </c>
    </row>
    <row r="720" spans="1:4">
      <c r="A720" s="132">
        <v>43096</v>
      </c>
      <c r="B720" s="133">
        <v>7.41</v>
      </c>
      <c r="C720" s="5" t="s">
        <v>918</v>
      </c>
      <c r="D720" s="5" t="s">
        <v>2190</v>
      </c>
    </row>
    <row r="721" spans="1:4">
      <c r="A721" s="132">
        <v>43095</v>
      </c>
      <c r="B721" s="133">
        <v>7.58</v>
      </c>
      <c r="C721" s="5" t="s">
        <v>2191</v>
      </c>
      <c r="D721" s="5" t="s">
        <v>2192</v>
      </c>
    </row>
    <row r="722" spans="1:4">
      <c r="A722" s="132">
        <v>43094</v>
      </c>
      <c r="B722" s="133">
        <v>7.84</v>
      </c>
      <c r="C722" s="5" t="s">
        <v>2193</v>
      </c>
      <c r="D722" s="5" t="s">
        <v>2194</v>
      </c>
    </row>
    <row r="723" spans="1:4">
      <c r="A723" s="132">
        <v>43091</v>
      </c>
      <c r="B723" s="133">
        <v>7.54</v>
      </c>
      <c r="C723" s="5" t="s">
        <v>2195</v>
      </c>
      <c r="D723" s="5" t="s">
        <v>2196</v>
      </c>
    </row>
    <row r="724" spans="1:4">
      <c r="A724" s="132">
        <v>43090</v>
      </c>
      <c r="B724" s="133">
        <v>7.5</v>
      </c>
      <c r="C724" s="5" t="s">
        <v>2197</v>
      </c>
      <c r="D724" s="5" t="s">
        <v>2198</v>
      </c>
    </row>
    <row r="725" spans="1:4">
      <c r="A725" s="132">
        <v>43089</v>
      </c>
      <c r="B725" s="133">
        <v>7.5</v>
      </c>
      <c r="C725" s="5" t="s">
        <v>2199</v>
      </c>
      <c r="D725" s="5" t="s">
        <v>2200</v>
      </c>
    </row>
    <row r="726" spans="1:4">
      <c r="A726" s="132">
        <v>43088</v>
      </c>
      <c r="B726" s="133">
        <v>7.48</v>
      </c>
      <c r="C726" s="5" t="s">
        <v>2201</v>
      </c>
      <c r="D726" s="5" t="s">
        <v>2202</v>
      </c>
    </row>
    <row r="727" spans="1:4">
      <c r="A727" s="132">
        <v>43087</v>
      </c>
      <c r="B727" s="133">
        <v>7.54</v>
      </c>
      <c r="C727" s="5" t="s">
        <v>1740</v>
      </c>
      <c r="D727" s="5" t="s">
        <v>2203</v>
      </c>
    </row>
    <row r="728" spans="1:4">
      <c r="A728" s="132">
        <v>43084</v>
      </c>
      <c r="B728" s="133">
        <v>7.9</v>
      </c>
      <c r="C728" s="5" t="s">
        <v>2204</v>
      </c>
      <c r="D728" s="5" t="s">
        <v>2205</v>
      </c>
    </row>
    <row r="729" spans="1:4">
      <c r="A729" s="132">
        <v>43083</v>
      </c>
      <c r="B729" s="133">
        <v>7.85</v>
      </c>
      <c r="C729" s="5" t="s">
        <v>2206</v>
      </c>
      <c r="D729" s="5" t="s">
        <v>2207</v>
      </c>
    </row>
    <row r="730" spans="1:4">
      <c r="A730" s="132">
        <v>43082</v>
      </c>
      <c r="B730" s="133">
        <v>7.97</v>
      </c>
      <c r="C730" s="5" t="s">
        <v>2208</v>
      </c>
      <c r="D730" s="5" t="s">
        <v>2209</v>
      </c>
    </row>
    <row r="731" spans="1:4">
      <c r="A731" s="132">
        <v>43081</v>
      </c>
      <c r="B731" s="133">
        <v>7.99</v>
      </c>
      <c r="C731" s="5" t="s">
        <v>2210</v>
      </c>
      <c r="D731" s="5" t="s">
        <v>2211</v>
      </c>
    </row>
    <row r="732" spans="1:4">
      <c r="A732" s="132">
        <v>43080</v>
      </c>
      <c r="B732" s="133">
        <v>7.98</v>
      </c>
      <c r="C732" s="5" t="s">
        <v>2212</v>
      </c>
      <c r="D732" s="5" t="s">
        <v>2213</v>
      </c>
    </row>
    <row r="733" spans="1:4">
      <c r="A733" s="132">
        <v>43077</v>
      </c>
      <c r="B733" s="133">
        <v>8.09</v>
      </c>
      <c r="C733" s="5" t="s">
        <v>2214</v>
      </c>
      <c r="D733" s="5" t="s">
        <v>2215</v>
      </c>
    </row>
    <row r="734" spans="1:4">
      <c r="A734" s="132">
        <v>43076</v>
      </c>
      <c r="B734" s="133">
        <v>8.11</v>
      </c>
      <c r="C734" s="5" t="s">
        <v>2216</v>
      </c>
      <c r="D734" s="5" t="s">
        <v>2217</v>
      </c>
    </row>
    <row r="735" spans="1:4">
      <c r="A735" s="132">
        <v>43075</v>
      </c>
      <c r="B735" s="133">
        <v>8.07</v>
      </c>
      <c r="C735" s="5" t="s">
        <v>2218</v>
      </c>
      <c r="D735" s="5" t="s">
        <v>2219</v>
      </c>
    </row>
    <row r="736" spans="1:4">
      <c r="A736" s="132">
        <v>43074</v>
      </c>
      <c r="B736" s="133">
        <v>8.07</v>
      </c>
      <c r="C736" s="5" t="s">
        <v>1469</v>
      </c>
      <c r="D736" s="5" t="s">
        <v>2220</v>
      </c>
    </row>
    <row r="737" spans="1:4">
      <c r="A737" s="132">
        <v>43073</v>
      </c>
      <c r="B737" s="133">
        <v>7.83</v>
      </c>
      <c r="C737" s="5" t="s">
        <v>2221</v>
      </c>
      <c r="D737" s="5" t="s">
        <v>2222</v>
      </c>
    </row>
    <row r="738" spans="1:4">
      <c r="A738" s="132">
        <v>43070</v>
      </c>
      <c r="B738" s="133">
        <v>8.2100000000000009</v>
      </c>
      <c r="C738" s="5" t="s">
        <v>2223</v>
      </c>
      <c r="D738" s="5" t="s">
        <v>2224</v>
      </c>
    </row>
    <row r="739" spans="1:4">
      <c r="A739" s="132">
        <v>43069</v>
      </c>
      <c r="B739" s="133">
        <v>8.24</v>
      </c>
      <c r="C739" s="5" t="s">
        <v>2225</v>
      </c>
      <c r="D739" s="5" t="s">
        <v>2226</v>
      </c>
    </row>
    <row r="740" spans="1:4">
      <c r="A740" s="132">
        <v>43068</v>
      </c>
      <c r="B740" s="133">
        <v>8.2799999999999994</v>
      </c>
      <c r="C740" s="5" t="s">
        <v>2227</v>
      </c>
      <c r="D740" s="5" t="s">
        <v>2228</v>
      </c>
    </row>
    <row r="741" spans="1:4">
      <c r="A741" s="132">
        <v>43067</v>
      </c>
      <c r="B741" s="133">
        <v>8.1999999999999993</v>
      </c>
      <c r="C741" s="5" t="s">
        <v>2229</v>
      </c>
      <c r="D741" s="5" t="s">
        <v>2230</v>
      </c>
    </row>
    <row r="742" spans="1:4">
      <c r="A742" s="132">
        <v>43066</v>
      </c>
      <c r="B742" s="133">
        <v>8.0299999999999994</v>
      </c>
      <c r="C742" s="5" t="s">
        <v>2231</v>
      </c>
      <c r="D742" s="5" t="s">
        <v>2232</v>
      </c>
    </row>
    <row r="743" spans="1:4">
      <c r="A743" s="132">
        <v>43063</v>
      </c>
      <c r="B743" s="133">
        <v>7.97</v>
      </c>
      <c r="C743" s="5" t="s">
        <v>2233</v>
      </c>
      <c r="D743" s="5" t="s">
        <v>2234</v>
      </c>
    </row>
    <row r="744" spans="1:4">
      <c r="A744" s="132">
        <v>43062</v>
      </c>
      <c r="B744" s="133">
        <v>7.95</v>
      </c>
      <c r="C744" s="5" t="s">
        <v>2235</v>
      </c>
      <c r="D744" s="5" t="s">
        <v>2236</v>
      </c>
    </row>
    <row r="745" spans="1:4">
      <c r="A745" s="132">
        <v>43061</v>
      </c>
      <c r="B745" s="133">
        <v>7.96</v>
      </c>
      <c r="C745" s="5" t="s">
        <v>2237</v>
      </c>
      <c r="D745" s="5" t="s">
        <v>2238</v>
      </c>
    </row>
    <row r="746" spans="1:4">
      <c r="A746" s="132">
        <v>43060</v>
      </c>
      <c r="B746" s="133">
        <v>7.98</v>
      </c>
      <c r="C746" s="5" t="s">
        <v>2239</v>
      </c>
      <c r="D746" s="5" t="s">
        <v>2240</v>
      </c>
    </row>
    <row r="747" spans="1:4">
      <c r="A747" s="132">
        <v>43059</v>
      </c>
      <c r="B747" s="133">
        <v>8</v>
      </c>
      <c r="C747" s="5" t="s">
        <v>2241</v>
      </c>
      <c r="D747" s="5" t="s">
        <v>2242</v>
      </c>
    </row>
    <row r="748" spans="1:4">
      <c r="A748" s="132">
        <v>43056</v>
      </c>
      <c r="B748" s="133">
        <v>7.99</v>
      </c>
      <c r="C748" s="5" t="s">
        <v>2243</v>
      </c>
      <c r="D748" s="5" t="s">
        <v>2244</v>
      </c>
    </row>
    <row r="749" spans="1:4">
      <c r="A749" s="132">
        <v>43055</v>
      </c>
      <c r="B749" s="133">
        <v>7.99</v>
      </c>
      <c r="C749" s="5" t="s">
        <v>2245</v>
      </c>
      <c r="D749" s="5" t="s">
        <v>2246</v>
      </c>
    </row>
    <row r="750" spans="1:4">
      <c r="A750" s="132">
        <v>43054</v>
      </c>
      <c r="B750" s="133">
        <v>7.98</v>
      </c>
      <c r="C750" s="5" t="s">
        <v>1948</v>
      </c>
      <c r="D750" s="5" t="s">
        <v>2247</v>
      </c>
    </row>
    <row r="751" spans="1:4">
      <c r="A751" s="132">
        <v>43053</v>
      </c>
      <c r="B751" s="133">
        <v>7.92</v>
      </c>
      <c r="C751" s="5" t="s">
        <v>2248</v>
      </c>
      <c r="D751" s="5" t="s">
        <v>2249</v>
      </c>
    </row>
    <row r="752" spans="1:4">
      <c r="A752" s="132">
        <v>43052</v>
      </c>
      <c r="B752" s="133">
        <v>7.86</v>
      </c>
      <c r="C752" s="5" t="s">
        <v>2250</v>
      </c>
      <c r="D752" s="5" t="s">
        <v>2251</v>
      </c>
    </row>
    <row r="753" spans="1:4">
      <c r="A753" s="132">
        <v>43049</v>
      </c>
      <c r="B753" s="133">
        <v>7.83</v>
      </c>
      <c r="C753" s="5" t="s">
        <v>2252</v>
      </c>
      <c r="D753" s="5" t="s">
        <v>2253</v>
      </c>
    </row>
    <row r="754" spans="1:4">
      <c r="A754" s="132">
        <v>43048</v>
      </c>
      <c r="B754" s="133">
        <v>7.74</v>
      </c>
      <c r="C754" s="5" t="s">
        <v>2254</v>
      </c>
      <c r="D754" s="5" t="s">
        <v>2255</v>
      </c>
    </row>
    <row r="755" spans="1:4">
      <c r="A755" s="132">
        <v>43047</v>
      </c>
      <c r="B755" s="133">
        <v>7.76</v>
      </c>
      <c r="C755" s="5" t="s">
        <v>2256</v>
      </c>
      <c r="D755" s="5" t="s">
        <v>2257</v>
      </c>
    </row>
    <row r="756" spans="1:4">
      <c r="A756" s="132">
        <v>43046</v>
      </c>
      <c r="B756" s="133">
        <v>7.74</v>
      </c>
      <c r="C756" s="5" t="s">
        <v>932</v>
      </c>
      <c r="D756" s="5" t="s">
        <v>2258</v>
      </c>
    </row>
    <row r="757" spans="1:4">
      <c r="A757" s="132">
        <v>43042</v>
      </c>
      <c r="B757" s="133">
        <v>7.98</v>
      </c>
      <c r="C757" s="5" t="s">
        <v>2259</v>
      </c>
      <c r="D757" s="5" t="s">
        <v>2260</v>
      </c>
    </row>
    <row r="758" spans="1:4">
      <c r="A758" s="132">
        <v>43041</v>
      </c>
      <c r="B758" s="133">
        <v>8.23</v>
      </c>
      <c r="C758" s="5" t="s">
        <v>2261</v>
      </c>
      <c r="D758" s="5" t="s">
        <v>2262</v>
      </c>
    </row>
    <row r="759" spans="1:4">
      <c r="A759" s="132">
        <v>43040</v>
      </c>
      <c r="B759" s="133">
        <v>8.1</v>
      </c>
      <c r="C759" s="5" t="s">
        <v>2263</v>
      </c>
      <c r="D759" s="5" t="s">
        <v>2264</v>
      </c>
    </row>
    <row r="760" spans="1:4">
      <c r="A760" s="132">
        <v>43039</v>
      </c>
      <c r="B760" s="133">
        <v>8.02</v>
      </c>
      <c r="C760" s="5" t="s">
        <v>2265</v>
      </c>
      <c r="D760" s="5" t="s">
        <v>2266</v>
      </c>
    </row>
    <row r="761" spans="1:4">
      <c r="A761" s="132">
        <v>43038</v>
      </c>
      <c r="B761" s="133">
        <v>8.11</v>
      </c>
      <c r="C761" s="5" t="s">
        <v>2267</v>
      </c>
      <c r="D761" s="5" t="s">
        <v>2268</v>
      </c>
    </row>
    <row r="762" spans="1:4">
      <c r="A762" s="132">
        <v>43035</v>
      </c>
      <c r="B762" s="133">
        <v>7.82</v>
      </c>
      <c r="C762" s="5" t="s">
        <v>838</v>
      </c>
      <c r="D762" s="5" t="s">
        <v>2269</v>
      </c>
    </row>
    <row r="763" spans="1:4">
      <c r="A763" s="132">
        <v>43034</v>
      </c>
      <c r="B763" s="133">
        <v>7.99</v>
      </c>
      <c r="C763" s="5" t="s">
        <v>2270</v>
      </c>
      <c r="D763" s="5" t="s">
        <v>2271</v>
      </c>
    </row>
    <row r="764" spans="1:4">
      <c r="A764" s="132">
        <v>43033</v>
      </c>
      <c r="B764" s="133">
        <v>7.86</v>
      </c>
      <c r="C764" s="5" t="s">
        <v>2272</v>
      </c>
      <c r="D764" s="5" t="s">
        <v>2273</v>
      </c>
    </row>
    <row r="765" spans="1:4">
      <c r="A765" s="132">
        <v>43032</v>
      </c>
      <c r="B765" s="133">
        <v>7.78</v>
      </c>
      <c r="C765" s="5" t="s">
        <v>2274</v>
      </c>
      <c r="D765" s="5" t="s">
        <v>2275</v>
      </c>
    </row>
    <row r="766" spans="1:4">
      <c r="A766" s="132">
        <v>43031</v>
      </c>
      <c r="B766" s="133">
        <v>7.98</v>
      </c>
      <c r="C766" s="5" t="s">
        <v>2276</v>
      </c>
      <c r="D766" s="5" t="s">
        <v>2277</v>
      </c>
    </row>
    <row r="767" spans="1:4">
      <c r="A767" s="132">
        <v>43028</v>
      </c>
      <c r="B767" s="133">
        <v>7.73</v>
      </c>
      <c r="C767" s="5" t="s">
        <v>2278</v>
      </c>
      <c r="D767" s="5" t="s">
        <v>2279</v>
      </c>
    </row>
    <row r="768" spans="1:4">
      <c r="A768" s="132">
        <v>43027</v>
      </c>
      <c r="B768" s="133">
        <v>7.85</v>
      </c>
      <c r="C768" s="5" t="s">
        <v>2280</v>
      </c>
      <c r="D768" s="5" t="s">
        <v>2281</v>
      </c>
    </row>
    <row r="769" spans="1:4">
      <c r="A769" s="132">
        <v>43026</v>
      </c>
      <c r="B769" s="133">
        <v>7.87</v>
      </c>
      <c r="C769" s="5" t="s">
        <v>2282</v>
      </c>
      <c r="D769" s="5" t="s">
        <v>2283</v>
      </c>
    </row>
    <row r="770" spans="1:4">
      <c r="A770" s="132">
        <v>43025</v>
      </c>
      <c r="B770" s="133">
        <v>7.95</v>
      </c>
      <c r="C770" s="5" t="s">
        <v>2284</v>
      </c>
      <c r="D770" s="5" t="s">
        <v>2285</v>
      </c>
    </row>
    <row r="771" spans="1:4">
      <c r="A771" s="132">
        <v>43024</v>
      </c>
      <c r="B771" s="133">
        <v>8.1999999999999993</v>
      </c>
      <c r="C771" s="5" t="s">
        <v>2286</v>
      </c>
      <c r="D771" s="5" t="s">
        <v>2287</v>
      </c>
    </row>
    <row r="772" spans="1:4">
      <c r="A772" s="132">
        <v>43021</v>
      </c>
      <c r="B772" s="133">
        <v>8.16</v>
      </c>
      <c r="C772" s="5" t="s">
        <v>2288</v>
      </c>
      <c r="D772" s="5" t="s">
        <v>2289</v>
      </c>
    </row>
    <row r="773" spans="1:4">
      <c r="A773" s="132">
        <v>43020</v>
      </c>
      <c r="B773" s="133">
        <v>8.18</v>
      </c>
      <c r="C773" s="5" t="s">
        <v>2290</v>
      </c>
      <c r="D773" s="5" t="s">
        <v>2291</v>
      </c>
    </row>
    <row r="774" spans="1:4">
      <c r="A774" s="132">
        <v>43019</v>
      </c>
      <c r="B774" s="133">
        <v>7.92</v>
      </c>
      <c r="C774" s="5" t="s">
        <v>2292</v>
      </c>
      <c r="D774" s="5" t="s">
        <v>2293</v>
      </c>
    </row>
    <row r="775" spans="1:4">
      <c r="A775" s="132">
        <v>43018</v>
      </c>
      <c r="B775" s="133">
        <v>8.26</v>
      </c>
      <c r="C775" s="5" t="s">
        <v>2294</v>
      </c>
      <c r="D775" s="5" t="s">
        <v>2295</v>
      </c>
    </row>
    <row r="776" spans="1:4">
      <c r="A776" s="132">
        <v>43017</v>
      </c>
      <c r="B776" s="133">
        <v>8.3699999999999992</v>
      </c>
      <c r="C776" s="5" t="s">
        <v>2296</v>
      </c>
      <c r="D776" s="5" t="s">
        <v>2297</v>
      </c>
    </row>
    <row r="777" spans="1:4">
      <c r="A777" s="132">
        <v>43014</v>
      </c>
      <c r="B777" s="133">
        <v>8.3000000000000007</v>
      </c>
      <c r="C777" s="5" t="s">
        <v>2009</v>
      </c>
      <c r="D777" s="5" t="s">
        <v>2298</v>
      </c>
    </row>
    <row r="778" spans="1:4">
      <c r="A778" s="132">
        <v>43013</v>
      </c>
      <c r="B778" s="133">
        <v>7.95</v>
      </c>
      <c r="C778" s="5" t="s">
        <v>2299</v>
      </c>
      <c r="D778" s="5" t="s">
        <v>2300</v>
      </c>
    </row>
    <row r="779" spans="1:4">
      <c r="A779" s="132">
        <v>43012</v>
      </c>
      <c r="B779" s="133">
        <v>7.99</v>
      </c>
      <c r="C779" s="5" t="s">
        <v>2301</v>
      </c>
      <c r="D779" s="5" t="s">
        <v>2302</v>
      </c>
    </row>
    <row r="780" spans="1:4">
      <c r="A780" s="132">
        <v>43011</v>
      </c>
      <c r="B780" s="133">
        <v>8.2200000000000006</v>
      </c>
      <c r="C780" s="5" t="s">
        <v>2303</v>
      </c>
      <c r="D780" s="5" t="s">
        <v>2304</v>
      </c>
    </row>
    <row r="781" spans="1:4">
      <c r="A781" s="132">
        <v>43010</v>
      </c>
      <c r="B781" s="133">
        <v>8.25</v>
      </c>
      <c r="C781" s="5" t="s">
        <v>2305</v>
      </c>
      <c r="D781" s="5" t="s">
        <v>2306</v>
      </c>
    </row>
    <row r="782" spans="1:4">
      <c r="A782" s="132">
        <v>43007</v>
      </c>
      <c r="B782" s="133">
        <v>8.49</v>
      </c>
      <c r="C782" s="5" t="s">
        <v>2307</v>
      </c>
      <c r="D782" s="5" t="s">
        <v>2308</v>
      </c>
    </row>
    <row r="783" spans="1:4">
      <c r="A783" s="132">
        <v>43006</v>
      </c>
      <c r="B783" s="133">
        <v>8.4700000000000006</v>
      </c>
      <c r="C783" s="5" t="s">
        <v>2309</v>
      </c>
      <c r="D783" s="5" t="s">
        <v>2310</v>
      </c>
    </row>
    <row r="784" spans="1:4">
      <c r="A784" s="132">
        <v>43005</v>
      </c>
      <c r="B784" s="133">
        <v>8.2100000000000009</v>
      </c>
      <c r="C784" s="5" t="s">
        <v>2311</v>
      </c>
      <c r="D784" s="5" t="s">
        <v>2312</v>
      </c>
    </row>
    <row r="785" spans="1:4">
      <c r="A785" s="132">
        <v>43004</v>
      </c>
      <c r="B785" s="133">
        <v>7.98</v>
      </c>
      <c r="C785" s="5" t="s">
        <v>2313</v>
      </c>
      <c r="D785" s="5" t="s">
        <v>2314</v>
      </c>
    </row>
    <row r="786" spans="1:4">
      <c r="A786" s="132">
        <v>43003</v>
      </c>
      <c r="B786" s="133">
        <v>8.0500000000000007</v>
      </c>
      <c r="C786" s="5" t="s">
        <v>2315</v>
      </c>
      <c r="D786" s="5" t="s">
        <v>2316</v>
      </c>
    </row>
    <row r="787" spans="1:4">
      <c r="A787" s="132">
        <v>43000</v>
      </c>
      <c r="B787" s="133">
        <v>7.99</v>
      </c>
      <c r="C787" s="5" t="s">
        <v>2317</v>
      </c>
      <c r="D787" s="5" t="s">
        <v>2318</v>
      </c>
    </row>
    <row r="788" spans="1:4">
      <c r="A788" s="132">
        <v>42999</v>
      </c>
      <c r="B788" s="133">
        <v>8.02</v>
      </c>
      <c r="C788" s="5" t="s">
        <v>2319</v>
      </c>
      <c r="D788" s="5" t="s">
        <v>2320</v>
      </c>
    </row>
    <row r="789" spans="1:4">
      <c r="A789" s="132">
        <v>42998</v>
      </c>
      <c r="B789" s="133">
        <v>8</v>
      </c>
      <c r="C789" s="5" t="s">
        <v>2321</v>
      </c>
      <c r="D789" s="5" t="s">
        <v>2322</v>
      </c>
    </row>
    <row r="790" spans="1:4">
      <c r="A790" s="132">
        <v>42997</v>
      </c>
      <c r="B790" s="133">
        <v>8.0399999999999991</v>
      </c>
      <c r="C790" s="5" t="s">
        <v>2323</v>
      </c>
      <c r="D790" s="5" t="s">
        <v>2324</v>
      </c>
    </row>
    <row r="791" spans="1:4">
      <c r="A791" s="132">
        <v>42996</v>
      </c>
      <c r="B791" s="133">
        <v>7.96</v>
      </c>
      <c r="C791" s="5" t="s">
        <v>2325</v>
      </c>
      <c r="D791" s="5" t="s">
        <v>2326</v>
      </c>
    </row>
    <row r="792" spans="1:4">
      <c r="A792" s="132">
        <v>42993</v>
      </c>
      <c r="B792" s="133">
        <v>8.69</v>
      </c>
      <c r="C792" s="5" t="s">
        <v>2327</v>
      </c>
      <c r="D792" s="5" t="s">
        <v>2328</v>
      </c>
    </row>
    <row r="793" spans="1:4">
      <c r="A793" s="132">
        <v>42992</v>
      </c>
      <c r="B793" s="133">
        <v>8.61</v>
      </c>
      <c r="C793" s="5" t="s">
        <v>2329</v>
      </c>
      <c r="D793" s="5" t="s">
        <v>2330</v>
      </c>
    </row>
    <row r="794" spans="1:4">
      <c r="A794" s="132">
        <v>42991</v>
      </c>
      <c r="B794" s="133">
        <v>8.24</v>
      </c>
      <c r="C794" s="5" t="s">
        <v>2292</v>
      </c>
      <c r="D794" s="5" t="s">
        <v>2331</v>
      </c>
    </row>
    <row r="795" spans="1:4">
      <c r="A795" s="132">
        <v>42990</v>
      </c>
      <c r="B795" s="133">
        <v>8.19</v>
      </c>
      <c r="C795" s="5" t="s">
        <v>2332</v>
      </c>
      <c r="D795" s="5" t="s">
        <v>2333</v>
      </c>
    </row>
    <row r="796" spans="1:4">
      <c r="A796" s="132">
        <v>42989</v>
      </c>
      <c r="B796" s="133">
        <v>8.44</v>
      </c>
      <c r="C796" s="5" t="s">
        <v>2334</v>
      </c>
      <c r="D796" s="5" t="s">
        <v>2335</v>
      </c>
    </row>
    <row r="797" spans="1:4">
      <c r="A797" s="132">
        <v>42986</v>
      </c>
      <c r="B797" s="133">
        <v>8.42</v>
      </c>
      <c r="C797" s="5" t="s">
        <v>2336</v>
      </c>
      <c r="D797" s="5" t="s">
        <v>2337</v>
      </c>
    </row>
    <row r="798" spans="1:4">
      <c r="A798" s="132">
        <v>42985</v>
      </c>
      <c r="B798" s="133">
        <v>8.4600000000000009</v>
      </c>
      <c r="C798" s="5" t="s">
        <v>2338</v>
      </c>
      <c r="D798" s="5" t="s">
        <v>2337</v>
      </c>
    </row>
    <row r="799" spans="1:4">
      <c r="A799" s="132">
        <v>42984</v>
      </c>
      <c r="B799" s="133">
        <v>8.49</v>
      </c>
      <c r="C799" s="5" t="s">
        <v>2339</v>
      </c>
      <c r="D799" s="5" t="s">
        <v>2337</v>
      </c>
    </row>
    <row r="800" spans="1:4">
      <c r="A800" s="132">
        <v>42983</v>
      </c>
      <c r="B800" s="133">
        <v>8.58</v>
      </c>
      <c r="C800" s="5" t="s">
        <v>2340</v>
      </c>
      <c r="D800" s="5" t="s">
        <v>2337</v>
      </c>
    </row>
    <row r="801" spans="1:4">
      <c r="A801" s="132">
        <v>42982</v>
      </c>
      <c r="B801" s="133">
        <v>8.94</v>
      </c>
      <c r="C801" s="5" t="s">
        <v>2341</v>
      </c>
      <c r="D801" s="5" t="s">
        <v>2337</v>
      </c>
    </row>
    <row r="802" spans="1:4">
      <c r="A802" s="132">
        <v>42979</v>
      </c>
      <c r="B802" s="133">
        <v>8.7799999999999994</v>
      </c>
      <c r="C802" s="5" t="s">
        <v>2342</v>
      </c>
      <c r="D802" s="5" t="s">
        <v>2337</v>
      </c>
    </row>
    <row r="803" spans="1:4">
      <c r="A803" s="132">
        <v>42978</v>
      </c>
      <c r="B803" s="133">
        <v>8.7100000000000009</v>
      </c>
      <c r="C803" s="5" t="s">
        <v>2343</v>
      </c>
      <c r="D803" s="5" t="s">
        <v>2337</v>
      </c>
    </row>
    <row r="804" spans="1:4">
      <c r="A804" s="132">
        <v>42977</v>
      </c>
      <c r="B804" s="133">
        <v>8.56</v>
      </c>
      <c r="C804" s="5" t="s">
        <v>2344</v>
      </c>
      <c r="D804" s="5" t="s">
        <v>2337</v>
      </c>
    </row>
    <row r="805" spans="1:4">
      <c r="A805" s="132">
        <v>42976</v>
      </c>
      <c r="B805" s="133">
        <v>8.5500000000000007</v>
      </c>
      <c r="C805" s="5" t="s">
        <v>2345</v>
      </c>
      <c r="D805" s="5" t="s">
        <v>2337</v>
      </c>
    </row>
    <row r="806" spans="1:4">
      <c r="A806" s="132">
        <v>42975</v>
      </c>
      <c r="B806" s="133">
        <v>8.58</v>
      </c>
      <c r="C806" s="5" t="s">
        <v>2346</v>
      </c>
      <c r="D806" s="5" t="s">
        <v>2337</v>
      </c>
    </row>
    <row r="807" spans="1:4">
      <c r="A807" s="132">
        <v>42972</v>
      </c>
      <c r="B807" s="133">
        <v>8.5299999999999994</v>
      </c>
      <c r="C807" s="5" t="s">
        <v>2347</v>
      </c>
      <c r="D807" s="5" t="s">
        <v>2337</v>
      </c>
    </row>
    <row r="808" spans="1:4">
      <c r="A808" s="132">
        <v>42971</v>
      </c>
      <c r="B808" s="133">
        <v>8.3699999999999992</v>
      </c>
      <c r="C808" s="5" t="s">
        <v>2348</v>
      </c>
      <c r="D808" s="5" t="s">
        <v>2337</v>
      </c>
    </row>
    <row r="809" spans="1:4">
      <c r="A809" s="132">
        <v>42970</v>
      </c>
      <c r="B809" s="133">
        <v>8.4</v>
      </c>
      <c r="C809" s="5" t="s">
        <v>2349</v>
      </c>
      <c r="D809" s="5" t="s">
        <v>2337</v>
      </c>
    </row>
    <row r="810" spans="1:4">
      <c r="A810" s="132">
        <v>42969</v>
      </c>
      <c r="B810" s="133">
        <v>8.57</v>
      </c>
      <c r="C810" s="5" t="s">
        <v>2350</v>
      </c>
      <c r="D810" s="5" t="s">
        <v>2337</v>
      </c>
    </row>
    <row r="811" spans="1:4">
      <c r="A811" s="132">
        <v>42968</v>
      </c>
      <c r="B811" s="133">
        <v>8.56</v>
      </c>
      <c r="C811" s="5" t="s">
        <v>2351</v>
      </c>
      <c r="D811" s="5" t="s">
        <v>2337</v>
      </c>
    </row>
    <row r="812" spans="1:4">
      <c r="A812" s="132">
        <v>42965</v>
      </c>
      <c r="B812" s="133">
        <v>8.52</v>
      </c>
      <c r="C812" s="5" t="s">
        <v>1618</v>
      </c>
      <c r="D812" s="5" t="s">
        <v>2337</v>
      </c>
    </row>
    <row r="813" spans="1:4">
      <c r="A813" s="132">
        <v>42964</v>
      </c>
      <c r="B813" s="133">
        <v>8.51</v>
      </c>
      <c r="C813" s="5" t="s">
        <v>2352</v>
      </c>
      <c r="D813" s="5" t="s">
        <v>2337</v>
      </c>
    </row>
    <row r="814" spans="1:4">
      <c r="A814" s="132">
        <v>42963</v>
      </c>
      <c r="B814" s="133">
        <v>8.5</v>
      </c>
      <c r="C814" s="5" t="s">
        <v>1294</v>
      </c>
      <c r="D814" s="5" t="s">
        <v>2337</v>
      </c>
    </row>
    <row r="815" spans="1:4">
      <c r="A815" s="132">
        <v>42962</v>
      </c>
      <c r="B815" s="133">
        <v>8.33</v>
      </c>
      <c r="C815" s="5" t="s">
        <v>2353</v>
      </c>
      <c r="D815" s="5" t="s">
        <v>2337</v>
      </c>
    </row>
    <row r="816" spans="1:4">
      <c r="A816" s="132">
        <v>42961</v>
      </c>
      <c r="B816" s="133">
        <v>8.25</v>
      </c>
      <c r="C816" s="5" t="s">
        <v>2354</v>
      </c>
      <c r="D816" s="5" t="s">
        <v>2337</v>
      </c>
    </row>
    <row r="817" spans="1:4">
      <c r="A817" s="132">
        <v>42958</v>
      </c>
      <c r="B817" s="133">
        <v>8.35</v>
      </c>
      <c r="C817" s="5" t="s">
        <v>2173</v>
      </c>
      <c r="D817" s="5" t="s">
        <v>2337</v>
      </c>
    </row>
    <row r="818" spans="1:4">
      <c r="A818" s="132">
        <v>42957</v>
      </c>
      <c r="B818" s="133">
        <v>8.44</v>
      </c>
      <c r="C818" s="5" t="s">
        <v>2355</v>
      </c>
      <c r="D818" s="5" t="s">
        <v>2337</v>
      </c>
    </row>
    <row r="819" spans="1:4">
      <c r="A819" s="132">
        <v>42956</v>
      </c>
      <c r="B819" s="133">
        <v>8.6300000000000008</v>
      </c>
      <c r="C819" s="5" t="s">
        <v>2356</v>
      </c>
      <c r="D819" s="5" t="s">
        <v>2337</v>
      </c>
    </row>
    <row r="820" spans="1:4">
      <c r="A820" s="132">
        <v>42955</v>
      </c>
      <c r="B820" s="133">
        <v>8.2200000000000006</v>
      </c>
      <c r="C820" s="5" t="s">
        <v>2357</v>
      </c>
      <c r="D820" s="5" t="s">
        <v>2337</v>
      </c>
    </row>
    <row r="821" spans="1:4">
      <c r="A821" s="132">
        <v>42954</v>
      </c>
      <c r="B821" s="133">
        <v>8.24</v>
      </c>
      <c r="C821" s="5" t="s">
        <v>2358</v>
      </c>
      <c r="D821" s="5" t="s">
        <v>2337</v>
      </c>
    </row>
    <row r="822" spans="1:4">
      <c r="A822" s="132">
        <v>42951</v>
      </c>
      <c r="B822" s="133">
        <v>8.34</v>
      </c>
      <c r="C822" s="5" t="s">
        <v>2359</v>
      </c>
      <c r="D822" s="5" t="s">
        <v>2337</v>
      </c>
    </row>
    <row r="823" spans="1:4">
      <c r="A823" s="132">
        <v>42950</v>
      </c>
      <c r="B823" s="133">
        <v>8.64</v>
      </c>
      <c r="C823" s="5" t="s">
        <v>2360</v>
      </c>
      <c r="D823" s="5" t="s">
        <v>2337</v>
      </c>
    </row>
    <row r="824" spans="1:4">
      <c r="A824" s="132">
        <v>42949</v>
      </c>
      <c r="B824" s="133">
        <v>8.6999999999999993</v>
      </c>
      <c r="C824" s="5" t="s">
        <v>2361</v>
      </c>
      <c r="D824" s="5" t="s">
        <v>2337</v>
      </c>
    </row>
    <row r="825" spans="1:4">
      <c r="A825" s="132">
        <v>42948</v>
      </c>
      <c r="B825" s="133">
        <v>8.9</v>
      </c>
      <c r="C825" s="5" t="s">
        <v>2362</v>
      </c>
      <c r="D825" s="5" t="s">
        <v>2337</v>
      </c>
    </row>
    <row r="826" spans="1:4">
      <c r="A826" s="132">
        <v>42947</v>
      </c>
      <c r="B826" s="133">
        <v>9.24</v>
      </c>
      <c r="C826" s="5" t="s">
        <v>1712</v>
      </c>
      <c r="D826" s="5" t="s">
        <v>2337</v>
      </c>
    </row>
    <row r="827" spans="1:4">
      <c r="A827" s="132">
        <v>42944</v>
      </c>
      <c r="B827" s="133">
        <v>9.17</v>
      </c>
      <c r="C827" s="5" t="s">
        <v>1398</v>
      </c>
      <c r="D827" s="5" t="s">
        <v>2337</v>
      </c>
    </row>
    <row r="828" spans="1:4">
      <c r="A828" s="132">
        <v>42943</v>
      </c>
      <c r="B828" s="133">
        <v>9.1300000000000008</v>
      </c>
      <c r="C828" s="5" t="s">
        <v>2363</v>
      </c>
      <c r="D828" s="5" t="s">
        <v>2337</v>
      </c>
    </row>
    <row r="829" spans="1:4">
      <c r="A829" s="132">
        <v>42942</v>
      </c>
      <c r="B829" s="133">
        <v>9.0500000000000007</v>
      </c>
      <c r="C829" s="5" t="s">
        <v>2364</v>
      </c>
      <c r="D829" s="5" t="s">
        <v>2337</v>
      </c>
    </row>
    <row r="830" spans="1:4">
      <c r="A830" s="132">
        <v>42941</v>
      </c>
      <c r="B830" s="133">
        <v>8.93</v>
      </c>
      <c r="C830" s="5" t="s">
        <v>2365</v>
      </c>
      <c r="D830" s="5" t="s">
        <v>2337</v>
      </c>
    </row>
    <row r="831" spans="1:4">
      <c r="A831" s="132">
        <v>42940</v>
      </c>
      <c r="B831" s="133">
        <v>8.94</v>
      </c>
      <c r="C831" s="5" t="s">
        <v>2366</v>
      </c>
      <c r="D831" s="5" t="s">
        <v>2337</v>
      </c>
    </row>
    <row r="832" spans="1:4">
      <c r="A832" s="132">
        <v>42937</v>
      </c>
      <c r="B832" s="133">
        <v>8.9600000000000009</v>
      </c>
      <c r="C832" s="5" t="s">
        <v>2367</v>
      </c>
      <c r="D832" s="5" t="s">
        <v>2337</v>
      </c>
    </row>
    <row r="833" spans="1:4">
      <c r="A833" s="132">
        <v>42936</v>
      </c>
      <c r="B833" s="133">
        <v>8.9499999999999993</v>
      </c>
      <c r="C833" s="5" t="s">
        <v>2368</v>
      </c>
      <c r="D833" s="5" t="s">
        <v>2337</v>
      </c>
    </row>
    <row r="834" spans="1:4">
      <c r="A834" s="132">
        <v>42935</v>
      </c>
      <c r="B834" s="133">
        <v>8.91</v>
      </c>
      <c r="C834" s="5" t="s">
        <v>1825</v>
      </c>
      <c r="D834" s="5" t="s">
        <v>2337</v>
      </c>
    </row>
    <row r="835" spans="1:4">
      <c r="A835" s="132">
        <v>42934</v>
      </c>
      <c r="B835" s="133">
        <v>8.86</v>
      </c>
      <c r="C835" s="5" t="s">
        <v>2369</v>
      </c>
      <c r="D835" s="5" t="s">
        <v>2337</v>
      </c>
    </row>
    <row r="836" spans="1:4">
      <c r="A836" s="132">
        <v>42933</v>
      </c>
      <c r="B836" s="133">
        <v>8.9600000000000009</v>
      </c>
      <c r="C836" s="5" t="s">
        <v>2370</v>
      </c>
      <c r="D836" s="5" t="s">
        <v>2337</v>
      </c>
    </row>
    <row r="837" spans="1:4">
      <c r="A837" s="132">
        <v>42930</v>
      </c>
      <c r="B837" s="133">
        <v>8.75</v>
      </c>
      <c r="C837" s="5" t="s">
        <v>2371</v>
      </c>
      <c r="D837" s="5" t="s">
        <v>2337</v>
      </c>
    </row>
    <row r="838" spans="1:4">
      <c r="A838" s="132">
        <v>42929</v>
      </c>
      <c r="B838" s="133">
        <v>8.82</v>
      </c>
      <c r="C838" s="5" t="s">
        <v>1270</v>
      </c>
      <c r="D838" s="5" t="s">
        <v>2337</v>
      </c>
    </row>
    <row r="839" spans="1:4">
      <c r="A839" s="132">
        <v>42928</v>
      </c>
      <c r="B839" s="133">
        <v>8.7899999999999991</v>
      </c>
      <c r="C839" s="5" t="s">
        <v>2372</v>
      </c>
      <c r="D839" s="5" t="s">
        <v>2337</v>
      </c>
    </row>
    <row r="840" spans="1:4">
      <c r="A840" s="132">
        <v>42927</v>
      </c>
      <c r="B840" s="133">
        <v>8.48</v>
      </c>
      <c r="C840" s="5" t="s">
        <v>2373</v>
      </c>
      <c r="D840" s="5" t="s">
        <v>2337</v>
      </c>
    </row>
    <row r="841" spans="1:4">
      <c r="A841" s="132">
        <v>42926</v>
      </c>
      <c r="B841" s="133">
        <v>8.64</v>
      </c>
      <c r="C841" s="5" t="s">
        <v>2374</v>
      </c>
      <c r="D841" s="5" t="s">
        <v>2337</v>
      </c>
    </row>
    <row r="842" spans="1:4">
      <c r="A842" s="132">
        <v>42923</v>
      </c>
      <c r="B842" s="133">
        <v>8.98</v>
      </c>
      <c r="C842" s="5" t="s">
        <v>2375</v>
      </c>
      <c r="D842" s="5" t="s">
        <v>2337</v>
      </c>
    </row>
    <row r="843" spans="1:4">
      <c r="A843" s="132">
        <v>42922</v>
      </c>
      <c r="B843" s="133">
        <v>9.02</v>
      </c>
      <c r="C843" s="5" t="s">
        <v>2376</v>
      </c>
      <c r="D843" s="5" t="s">
        <v>2337</v>
      </c>
    </row>
    <row r="844" spans="1:4">
      <c r="A844" s="132">
        <v>42921</v>
      </c>
      <c r="B844" s="133">
        <v>9</v>
      </c>
      <c r="C844" s="5" t="s">
        <v>2377</v>
      </c>
      <c r="D844" s="5" t="s">
        <v>2337</v>
      </c>
    </row>
    <row r="845" spans="1:4">
      <c r="A845" s="132">
        <v>42920</v>
      </c>
      <c r="B845" s="133">
        <v>9.02</v>
      </c>
      <c r="C845" s="5" t="s">
        <v>2378</v>
      </c>
      <c r="D845" s="5" t="s">
        <v>2337</v>
      </c>
    </row>
    <row r="846" spans="1:4">
      <c r="A846" s="132">
        <v>42919</v>
      </c>
      <c r="B846" s="133">
        <v>9.0299999999999994</v>
      </c>
      <c r="C846" s="5" t="s">
        <v>1868</v>
      </c>
      <c r="D846" s="5" t="s">
        <v>2337</v>
      </c>
    </row>
    <row r="847" spans="1:4">
      <c r="A847" s="132">
        <v>42916</v>
      </c>
      <c r="B847" s="133">
        <v>9.09</v>
      </c>
      <c r="C847" s="5" t="s">
        <v>2379</v>
      </c>
      <c r="D847" s="5" t="s">
        <v>2337</v>
      </c>
    </row>
    <row r="848" spans="1:4">
      <c r="A848" s="132">
        <v>42915</v>
      </c>
      <c r="B848" s="133">
        <v>9.15</v>
      </c>
      <c r="C848" s="5" t="s">
        <v>2380</v>
      </c>
      <c r="D848" s="5" t="s">
        <v>2337</v>
      </c>
    </row>
    <row r="849" spans="1:4">
      <c r="A849" s="132">
        <v>42914</v>
      </c>
      <c r="B849" s="133">
        <v>9.09</v>
      </c>
      <c r="C849" s="5" t="s">
        <v>2381</v>
      </c>
      <c r="D849" s="5" t="s">
        <v>2337</v>
      </c>
    </row>
    <row r="850" spans="1:4">
      <c r="A850" s="132">
        <v>42913</v>
      </c>
      <c r="B850" s="133">
        <v>9.0500000000000007</v>
      </c>
      <c r="C850" s="5" t="s">
        <v>2382</v>
      </c>
      <c r="D850" s="5" t="s">
        <v>2337</v>
      </c>
    </row>
    <row r="851" spans="1:4">
      <c r="A851" s="132">
        <v>42912</v>
      </c>
      <c r="B851" s="133">
        <v>8.9</v>
      </c>
      <c r="C851" s="5" t="s">
        <v>2383</v>
      </c>
      <c r="D851" s="5" t="s">
        <v>2337</v>
      </c>
    </row>
    <row r="852" spans="1:4">
      <c r="A852" s="132">
        <v>42909</v>
      </c>
      <c r="B852" s="133">
        <v>8.64</v>
      </c>
      <c r="C852" s="5" t="s">
        <v>2384</v>
      </c>
      <c r="D852" s="5" t="s">
        <v>2337</v>
      </c>
    </row>
    <row r="853" spans="1:4">
      <c r="A853" s="132">
        <v>42908</v>
      </c>
      <c r="B853" s="133">
        <v>8.77</v>
      </c>
      <c r="C853" s="5" t="s">
        <v>2385</v>
      </c>
      <c r="D853" s="5" t="s">
        <v>2337</v>
      </c>
    </row>
    <row r="854" spans="1:4">
      <c r="A854" s="132">
        <v>42907</v>
      </c>
      <c r="B854" s="133">
        <v>8.99</v>
      </c>
      <c r="C854" s="5" t="s">
        <v>2386</v>
      </c>
      <c r="D854" s="5" t="s">
        <v>2337</v>
      </c>
    </row>
    <row r="855" spans="1:4">
      <c r="A855" s="132">
        <v>42906</v>
      </c>
      <c r="B855" s="133">
        <v>9.0299999999999994</v>
      </c>
      <c r="C855" s="5" t="s">
        <v>2387</v>
      </c>
      <c r="D855" s="5" t="s">
        <v>2337</v>
      </c>
    </row>
    <row r="856" spans="1:4">
      <c r="A856" s="132">
        <v>42905</v>
      </c>
      <c r="B856" s="133">
        <v>9.02</v>
      </c>
      <c r="C856" s="5" t="s">
        <v>2388</v>
      </c>
      <c r="D856" s="5" t="s">
        <v>2337</v>
      </c>
    </row>
    <row r="857" spans="1:4">
      <c r="A857" s="132">
        <v>42902</v>
      </c>
      <c r="B857" s="133">
        <v>9.27</v>
      </c>
      <c r="C857" s="5" t="s">
        <v>2389</v>
      </c>
      <c r="D857" s="5" t="s">
        <v>2337</v>
      </c>
    </row>
    <row r="858" spans="1:4">
      <c r="A858" s="132">
        <v>42901</v>
      </c>
      <c r="B858" s="133">
        <v>9.26</v>
      </c>
      <c r="C858" s="5" t="s">
        <v>2390</v>
      </c>
      <c r="D858" s="5" t="s">
        <v>2337</v>
      </c>
    </row>
    <row r="859" spans="1:4">
      <c r="A859" s="132">
        <v>42900</v>
      </c>
      <c r="B859" s="133">
        <v>9.19</v>
      </c>
      <c r="C859" s="5" t="s">
        <v>2391</v>
      </c>
      <c r="D859" s="5" t="s">
        <v>2337</v>
      </c>
    </row>
    <row r="860" spans="1:4">
      <c r="A860" s="132">
        <v>42899</v>
      </c>
      <c r="B860" s="133">
        <v>9.07</v>
      </c>
      <c r="C860" s="5" t="s">
        <v>2392</v>
      </c>
      <c r="D860" s="5" t="s">
        <v>2337</v>
      </c>
    </row>
    <row r="861" spans="1:4">
      <c r="A861" s="132">
        <v>42895</v>
      </c>
      <c r="B861" s="133">
        <v>9.07</v>
      </c>
      <c r="C861" s="5" t="s">
        <v>2393</v>
      </c>
      <c r="D861" s="5" t="s">
        <v>2337</v>
      </c>
    </row>
    <row r="862" spans="1:4">
      <c r="A862" s="132">
        <v>42894</v>
      </c>
      <c r="B862" s="133">
        <v>9.08</v>
      </c>
      <c r="C862" s="5" t="s">
        <v>2394</v>
      </c>
      <c r="D862" s="5" t="s">
        <v>2337</v>
      </c>
    </row>
    <row r="863" spans="1:4">
      <c r="A863" s="132">
        <v>42893</v>
      </c>
      <c r="B863" s="133">
        <v>9.14</v>
      </c>
      <c r="C863" s="5" t="s">
        <v>2395</v>
      </c>
      <c r="D863" s="5" t="s">
        <v>2337</v>
      </c>
    </row>
    <row r="864" spans="1:4">
      <c r="A864" s="132">
        <v>42892</v>
      </c>
      <c r="B864" s="133">
        <v>9.61</v>
      </c>
      <c r="C864" s="5" t="s">
        <v>2396</v>
      </c>
      <c r="D864" s="5" t="s">
        <v>2337</v>
      </c>
    </row>
    <row r="865" spans="1:4">
      <c r="A865" s="132">
        <v>42891</v>
      </c>
      <c r="B865" s="133">
        <v>9.4499999999999993</v>
      </c>
      <c r="C865" s="5" t="s">
        <v>2397</v>
      </c>
      <c r="D865" s="5" t="s">
        <v>2337</v>
      </c>
    </row>
    <row r="866" spans="1:4">
      <c r="A866" s="132">
        <v>42888</v>
      </c>
      <c r="B866" s="133">
        <v>9.1999999999999993</v>
      </c>
      <c r="C866" s="5" t="s">
        <v>1179</v>
      </c>
      <c r="D866" s="5" t="s">
        <v>2337</v>
      </c>
    </row>
    <row r="867" spans="1:4">
      <c r="A867" s="132">
        <v>42887</v>
      </c>
      <c r="B867" s="133">
        <v>9.19</v>
      </c>
      <c r="C867" s="5" t="s">
        <v>2398</v>
      </c>
      <c r="D867" s="5" t="s">
        <v>2337</v>
      </c>
    </row>
    <row r="868" spans="1:4">
      <c r="A868" s="132">
        <v>42886</v>
      </c>
      <c r="B868" s="133">
        <v>9.15</v>
      </c>
      <c r="C868" s="5" t="s">
        <v>2399</v>
      </c>
      <c r="D868" s="5" t="s">
        <v>2337</v>
      </c>
    </row>
    <row r="869" spans="1:4">
      <c r="A869" s="132">
        <v>42885</v>
      </c>
      <c r="B869" s="133">
        <v>9.18</v>
      </c>
      <c r="C869" s="5" t="s">
        <v>2400</v>
      </c>
      <c r="D869" s="5" t="s">
        <v>2337</v>
      </c>
    </row>
    <row r="870" spans="1:4">
      <c r="A870" s="132">
        <v>42884</v>
      </c>
      <c r="B870" s="133">
        <v>9.27</v>
      </c>
      <c r="C870" s="5" t="s">
        <v>2401</v>
      </c>
      <c r="D870" s="5" t="s">
        <v>2337</v>
      </c>
    </row>
    <row r="871" spans="1:4">
      <c r="A871" s="132">
        <v>42881</v>
      </c>
      <c r="B871" s="133">
        <v>9.07</v>
      </c>
      <c r="C871" s="5" t="s">
        <v>2402</v>
      </c>
      <c r="D871" s="5" t="s">
        <v>2337</v>
      </c>
    </row>
    <row r="872" spans="1:4">
      <c r="A872" s="132">
        <v>42880</v>
      </c>
      <c r="B872" s="133">
        <v>9.1199999999999992</v>
      </c>
      <c r="C872" s="5" t="s">
        <v>2403</v>
      </c>
      <c r="D872" s="5" t="s">
        <v>2337</v>
      </c>
    </row>
    <row r="873" spans="1:4">
      <c r="A873" s="132">
        <v>42879</v>
      </c>
      <c r="B873" s="133">
        <v>8.85</v>
      </c>
      <c r="C873" s="5" t="s">
        <v>2404</v>
      </c>
      <c r="D873" s="5" t="s">
        <v>2337</v>
      </c>
    </row>
    <row r="874" spans="1:4">
      <c r="A874" s="132">
        <v>42878</v>
      </c>
      <c r="B874" s="133">
        <v>8.99</v>
      </c>
      <c r="C874" s="5" t="s">
        <v>2354</v>
      </c>
      <c r="D874" s="5" t="s">
        <v>2337</v>
      </c>
    </row>
    <row r="875" spans="1:4">
      <c r="A875" s="132">
        <v>42877</v>
      </c>
      <c r="B875" s="133">
        <v>8.93</v>
      </c>
      <c r="C875" s="5" t="s">
        <v>2405</v>
      </c>
      <c r="D875" s="5" t="s">
        <v>2337</v>
      </c>
    </row>
    <row r="876" spans="1:4">
      <c r="A876" s="132">
        <v>42874</v>
      </c>
      <c r="B876" s="133">
        <v>9.1</v>
      </c>
      <c r="C876" s="5" t="s">
        <v>2406</v>
      </c>
      <c r="D876" s="5" t="s">
        <v>2337</v>
      </c>
    </row>
    <row r="877" spans="1:4">
      <c r="A877" s="132">
        <v>42873</v>
      </c>
      <c r="B877" s="133">
        <v>9.08</v>
      </c>
      <c r="C877" s="5" t="s">
        <v>2407</v>
      </c>
      <c r="D877" s="5" t="s">
        <v>2337</v>
      </c>
    </row>
    <row r="878" spans="1:4">
      <c r="A878" s="132">
        <v>42872</v>
      </c>
      <c r="B878" s="133">
        <v>9.0500000000000007</v>
      </c>
      <c r="C878" s="5" t="s">
        <v>2408</v>
      </c>
      <c r="D878" s="5" t="s">
        <v>2337</v>
      </c>
    </row>
    <row r="879" spans="1:4">
      <c r="A879" s="132">
        <v>42871</v>
      </c>
      <c r="B879" s="133">
        <v>8.86</v>
      </c>
      <c r="C879" s="5" t="s">
        <v>2409</v>
      </c>
      <c r="D879" s="5" t="s">
        <v>2337</v>
      </c>
    </row>
    <row r="880" spans="1:4">
      <c r="A880" s="132">
        <v>42870</v>
      </c>
      <c r="B880" s="133">
        <v>9</v>
      </c>
      <c r="C880" s="5" t="s">
        <v>2410</v>
      </c>
      <c r="D880" s="5" t="s">
        <v>2337</v>
      </c>
    </row>
    <row r="881" spans="1:4">
      <c r="A881" s="132">
        <v>42867</v>
      </c>
      <c r="B881" s="133">
        <v>8.99</v>
      </c>
      <c r="C881" s="5" t="s">
        <v>2102</v>
      </c>
      <c r="D881" s="5" t="s">
        <v>2337</v>
      </c>
    </row>
    <row r="882" spans="1:4">
      <c r="A882" s="132">
        <v>42866</v>
      </c>
      <c r="B882" s="133">
        <v>9.02</v>
      </c>
      <c r="C882" s="5" t="s">
        <v>2411</v>
      </c>
      <c r="D882" s="5" t="s">
        <v>2337</v>
      </c>
    </row>
    <row r="883" spans="1:4">
      <c r="A883" s="132">
        <v>42865</v>
      </c>
      <c r="B883" s="133">
        <v>9.27</v>
      </c>
      <c r="C883" s="5" t="s">
        <v>2412</v>
      </c>
      <c r="D883" s="5" t="s">
        <v>2337</v>
      </c>
    </row>
    <row r="884" spans="1:4">
      <c r="A884" s="132">
        <v>42860</v>
      </c>
      <c r="B884" s="133">
        <v>9.42</v>
      </c>
      <c r="C884" s="5" t="s">
        <v>2413</v>
      </c>
      <c r="D884" s="5" t="s">
        <v>2337</v>
      </c>
    </row>
    <row r="885" spans="1:4">
      <c r="A885" s="132">
        <v>42859</v>
      </c>
      <c r="B885" s="133">
        <v>9.52</v>
      </c>
      <c r="C885" s="5" t="s">
        <v>2414</v>
      </c>
      <c r="D885" s="5" t="s">
        <v>2337</v>
      </c>
    </row>
    <row r="886" spans="1:4">
      <c r="A886" s="132">
        <v>42858</v>
      </c>
      <c r="B886" s="133">
        <v>9.4</v>
      </c>
      <c r="C886" s="5" t="s">
        <v>2415</v>
      </c>
      <c r="D886" s="5" t="s">
        <v>2337</v>
      </c>
    </row>
    <row r="887" spans="1:4">
      <c r="A887" s="132">
        <v>42857</v>
      </c>
      <c r="B887" s="133">
        <v>9.11</v>
      </c>
      <c r="C887" s="5" t="s">
        <v>2416</v>
      </c>
      <c r="D887" s="5" t="s">
        <v>2337</v>
      </c>
    </row>
    <row r="888" spans="1:4">
      <c r="A888" s="132">
        <v>42853</v>
      </c>
      <c r="B888" s="133">
        <v>9.7100000000000009</v>
      </c>
      <c r="C888" s="5" t="s">
        <v>2417</v>
      </c>
      <c r="D888" s="5" t="s">
        <v>2337</v>
      </c>
    </row>
    <row r="889" spans="1:4">
      <c r="A889" s="132">
        <v>42852</v>
      </c>
      <c r="B889" s="133">
        <v>9.59</v>
      </c>
      <c r="C889" s="5" t="s">
        <v>2418</v>
      </c>
      <c r="D889" s="5" t="s">
        <v>2337</v>
      </c>
    </row>
    <row r="890" spans="1:4">
      <c r="A890" s="132">
        <v>42851</v>
      </c>
      <c r="B890" s="133">
        <v>9.61</v>
      </c>
      <c r="C890" s="5" t="s">
        <v>2419</v>
      </c>
      <c r="D890" s="5" t="s">
        <v>2337</v>
      </c>
    </row>
    <row r="891" spans="1:4">
      <c r="A891" s="132">
        <v>42850</v>
      </c>
      <c r="B891" s="133">
        <v>9.77</v>
      </c>
      <c r="C891" s="5" t="s">
        <v>2420</v>
      </c>
      <c r="D891" s="5" t="s">
        <v>2337</v>
      </c>
    </row>
    <row r="892" spans="1:4">
      <c r="A892" s="132">
        <v>42849</v>
      </c>
      <c r="B892" s="133">
        <v>9.52</v>
      </c>
      <c r="C892" s="5" t="s">
        <v>2421</v>
      </c>
      <c r="D892" s="5" t="s">
        <v>2337</v>
      </c>
    </row>
    <row r="893" spans="1:4">
      <c r="A893" s="132">
        <v>42846</v>
      </c>
      <c r="B893" s="133">
        <v>9.5500000000000007</v>
      </c>
      <c r="C893" s="5" t="s">
        <v>2422</v>
      </c>
      <c r="D893" s="5" t="s">
        <v>2337</v>
      </c>
    </row>
    <row r="894" spans="1:4">
      <c r="A894" s="132">
        <v>42845</v>
      </c>
      <c r="B894" s="133">
        <v>9.61</v>
      </c>
      <c r="C894" s="5" t="s">
        <v>2423</v>
      </c>
      <c r="D894" s="5" t="s">
        <v>2337</v>
      </c>
    </row>
    <row r="895" spans="1:4">
      <c r="A895" s="132">
        <v>42844</v>
      </c>
      <c r="B895" s="133">
        <v>9.58</v>
      </c>
      <c r="C895" s="5" t="s">
        <v>2424</v>
      </c>
      <c r="D895" s="5" t="s">
        <v>2337</v>
      </c>
    </row>
    <row r="896" spans="1:4">
      <c r="A896" s="132">
        <v>42843</v>
      </c>
      <c r="B896" s="133">
        <v>9.57</v>
      </c>
      <c r="C896" s="5" t="s">
        <v>2425</v>
      </c>
      <c r="D896" s="5" t="s">
        <v>2337</v>
      </c>
    </row>
    <row r="897" spans="1:4">
      <c r="A897" s="132">
        <v>42842</v>
      </c>
      <c r="B897" s="133">
        <v>9.61</v>
      </c>
      <c r="C897" s="5" t="s">
        <v>2426</v>
      </c>
      <c r="D897" s="5" t="s">
        <v>2337</v>
      </c>
    </row>
    <row r="898" spans="1:4">
      <c r="A898" s="132">
        <v>42839</v>
      </c>
      <c r="B898" s="133">
        <v>9.6199999999999992</v>
      </c>
      <c r="C898" s="5" t="s">
        <v>2427</v>
      </c>
      <c r="D898" s="5" t="s">
        <v>2337</v>
      </c>
    </row>
    <row r="899" spans="1:4">
      <c r="A899" s="132">
        <v>42838</v>
      </c>
      <c r="B899" s="133">
        <v>9.5399999999999991</v>
      </c>
      <c r="C899" s="5" t="s">
        <v>2428</v>
      </c>
      <c r="D899" s="5" t="s">
        <v>2337</v>
      </c>
    </row>
    <row r="900" spans="1:4">
      <c r="A900" s="132">
        <v>42837</v>
      </c>
      <c r="B900" s="133">
        <v>9.57</v>
      </c>
      <c r="C900" s="5" t="s">
        <v>2429</v>
      </c>
      <c r="D900" s="5" t="s">
        <v>2337</v>
      </c>
    </row>
    <row r="901" spans="1:4">
      <c r="A901" s="132">
        <v>42836</v>
      </c>
      <c r="B901" s="133">
        <v>9.23</v>
      </c>
      <c r="C901" s="5" t="s">
        <v>2430</v>
      </c>
      <c r="D901" s="5" t="s">
        <v>2337</v>
      </c>
    </row>
    <row r="902" spans="1:4">
      <c r="A902" s="132">
        <v>42835</v>
      </c>
      <c r="B902" s="133">
        <v>9.3800000000000008</v>
      </c>
      <c r="C902" s="5" t="s">
        <v>2431</v>
      </c>
      <c r="D902" s="5" t="s">
        <v>2337</v>
      </c>
    </row>
    <row r="903" spans="1:4">
      <c r="A903" s="132">
        <v>42832</v>
      </c>
      <c r="B903" s="133">
        <v>9.3000000000000007</v>
      </c>
      <c r="C903" s="5" t="s">
        <v>2432</v>
      </c>
      <c r="D903" s="5" t="s">
        <v>2337</v>
      </c>
    </row>
    <row r="904" spans="1:4">
      <c r="A904" s="132">
        <v>42831</v>
      </c>
      <c r="B904" s="133">
        <v>9.2899999999999991</v>
      </c>
      <c r="C904" s="5" t="s">
        <v>2433</v>
      </c>
      <c r="D904" s="5" t="s">
        <v>2337</v>
      </c>
    </row>
    <row r="905" spans="1:4">
      <c r="A905" s="132">
        <v>42830</v>
      </c>
      <c r="B905" s="133">
        <v>9.35</v>
      </c>
      <c r="C905" s="5" t="s">
        <v>2434</v>
      </c>
      <c r="D905" s="5" t="s">
        <v>2337</v>
      </c>
    </row>
    <row r="906" spans="1:4">
      <c r="A906" s="132">
        <v>42829</v>
      </c>
      <c r="B906" s="133">
        <v>9.7100000000000009</v>
      </c>
      <c r="C906" s="5" t="s">
        <v>2435</v>
      </c>
      <c r="D906" s="5" t="s">
        <v>2337</v>
      </c>
    </row>
    <row r="907" spans="1:4">
      <c r="A907" s="132">
        <v>42828</v>
      </c>
      <c r="B907" s="133">
        <v>9.8800000000000008</v>
      </c>
      <c r="C907" s="5" t="s">
        <v>2436</v>
      </c>
      <c r="D907" s="5" t="s">
        <v>2337</v>
      </c>
    </row>
    <row r="908" spans="1:4">
      <c r="A908" s="132">
        <v>42825</v>
      </c>
      <c r="B908" s="133">
        <v>9.82</v>
      </c>
      <c r="C908" s="5" t="s">
        <v>2437</v>
      </c>
      <c r="D908" s="5" t="s">
        <v>2337</v>
      </c>
    </row>
    <row r="909" spans="1:4">
      <c r="A909" s="132">
        <v>42824</v>
      </c>
      <c r="B909" s="133">
        <v>10.029999999999999</v>
      </c>
      <c r="C909" s="5" t="s">
        <v>2438</v>
      </c>
      <c r="D909" s="5" t="s">
        <v>2337</v>
      </c>
    </row>
    <row r="910" spans="1:4">
      <c r="A910" s="132">
        <v>42823</v>
      </c>
      <c r="B910" s="133">
        <v>10</v>
      </c>
      <c r="C910" s="5" t="s">
        <v>2439</v>
      </c>
      <c r="D910" s="5" t="s">
        <v>2337</v>
      </c>
    </row>
    <row r="911" spans="1:4">
      <c r="A911" s="132">
        <v>42822</v>
      </c>
      <c r="B911" s="133">
        <v>9.8000000000000007</v>
      </c>
      <c r="C911" s="5" t="s">
        <v>2440</v>
      </c>
      <c r="D911" s="5" t="s">
        <v>2337</v>
      </c>
    </row>
    <row r="912" spans="1:4">
      <c r="A912" s="132">
        <v>42821</v>
      </c>
      <c r="B912" s="133">
        <v>9.77</v>
      </c>
      <c r="C912" s="5" t="s">
        <v>2441</v>
      </c>
      <c r="D912" s="5" t="s">
        <v>2337</v>
      </c>
    </row>
    <row r="913" spans="1:4">
      <c r="A913" s="132">
        <v>42818</v>
      </c>
      <c r="B913" s="133">
        <v>9.74</v>
      </c>
      <c r="C913" s="5" t="s">
        <v>1218</v>
      </c>
      <c r="D913" s="5" t="s">
        <v>2337</v>
      </c>
    </row>
    <row r="914" spans="1:4">
      <c r="A914" s="132">
        <v>42817</v>
      </c>
      <c r="B914" s="133">
        <v>9.98</v>
      </c>
      <c r="C914" s="5" t="s">
        <v>2442</v>
      </c>
      <c r="D914" s="5" t="s">
        <v>2337</v>
      </c>
    </row>
    <row r="915" spans="1:4">
      <c r="A915" s="132">
        <v>42816</v>
      </c>
      <c r="B915" s="133">
        <v>9.9499999999999993</v>
      </c>
      <c r="C915" s="5" t="s">
        <v>2443</v>
      </c>
      <c r="D915" s="5" t="s">
        <v>2337</v>
      </c>
    </row>
    <row r="916" spans="1:4">
      <c r="A916" s="132">
        <v>42815</v>
      </c>
      <c r="B916" s="133">
        <v>10</v>
      </c>
      <c r="C916" s="5" t="s">
        <v>2444</v>
      </c>
      <c r="D916" s="5" t="s">
        <v>2337</v>
      </c>
    </row>
    <row r="917" spans="1:4">
      <c r="A917" s="132">
        <v>42814</v>
      </c>
      <c r="B917" s="133">
        <v>10.02</v>
      </c>
      <c r="C917" s="5" t="s">
        <v>2445</v>
      </c>
      <c r="D917" s="5" t="s">
        <v>2337</v>
      </c>
    </row>
    <row r="918" spans="1:4">
      <c r="A918" s="132">
        <v>42811</v>
      </c>
      <c r="B918" s="133">
        <v>9.94</v>
      </c>
      <c r="C918" s="5" t="s">
        <v>2446</v>
      </c>
      <c r="D918" s="5" t="s">
        <v>2337</v>
      </c>
    </row>
    <row r="919" spans="1:4">
      <c r="A919" s="132">
        <v>42810</v>
      </c>
      <c r="B919" s="133">
        <v>9.94</v>
      </c>
      <c r="C919" s="5" t="s">
        <v>2447</v>
      </c>
      <c r="D919" s="5" t="s">
        <v>2337</v>
      </c>
    </row>
    <row r="920" spans="1:4">
      <c r="A920" s="132">
        <v>42809</v>
      </c>
      <c r="B920" s="133">
        <v>10.02</v>
      </c>
      <c r="C920" s="5" t="s">
        <v>2448</v>
      </c>
      <c r="D920" s="5" t="s">
        <v>2337</v>
      </c>
    </row>
    <row r="921" spans="1:4">
      <c r="A921" s="132">
        <v>42808</v>
      </c>
      <c r="B921" s="133">
        <v>10.02</v>
      </c>
      <c r="C921" s="5" t="s">
        <v>2449</v>
      </c>
      <c r="D921" s="5" t="s">
        <v>2337</v>
      </c>
    </row>
    <row r="922" spans="1:4">
      <c r="A922" s="132">
        <v>42807</v>
      </c>
      <c r="B922" s="133">
        <v>9.91</v>
      </c>
      <c r="C922" s="5" t="s">
        <v>2450</v>
      </c>
      <c r="D922" s="5" t="s">
        <v>2337</v>
      </c>
    </row>
    <row r="923" spans="1:4">
      <c r="A923" s="132">
        <v>42804</v>
      </c>
      <c r="B923" s="133">
        <v>9.92</v>
      </c>
      <c r="C923" s="5" t="s">
        <v>2451</v>
      </c>
      <c r="D923" s="5" t="s">
        <v>2337</v>
      </c>
    </row>
    <row r="924" spans="1:4">
      <c r="A924" s="132">
        <v>42803</v>
      </c>
      <c r="B924" s="133">
        <v>9.94</v>
      </c>
      <c r="C924" s="5" t="s">
        <v>2452</v>
      </c>
      <c r="D924" s="5" t="s">
        <v>2337</v>
      </c>
    </row>
    <row r="925" spans="1:4">
      <c r="A925" s="132">
        <v>42801</v>
      </c>
      <c r="B925" s="133">
        <v>9.5299999999999994</v>
      </c>
      <c r="C925" s="5" t="s">
        <v>2453</v>
      </c>
      <c r="D925" s="5" t="s">
        <v>2337</v>
      </c>
    </row>
    <row r="926" spans="1:4">
      <c r="A926" s="132">
        <v>42800</v>
      </c>
      <c r="B926" s="133">
        <v>9.68</v>
      </c>
      <c r="C926" s="5" t="s">
        <v>2454</v>
      </c>
      <c r="D926" s="5" t="s">
        <v>2337</v>
      </c>
    </row>
    <row r="927" spans="1:4">
      <c r="A927" s="132">
        <v>42797</v>
      </c>
      <c r="B927" s="133">
        <v>9.74</v>
      </c>
      <c r="C927" s="5" t="s">
        <v>2455</v>
      </c>
      <c r="D927" s="5" t="s">
        <v>2337</v>
      </c>
    </row>
    <row r="928" spans="1:4">
      <c r="A928" s="132">
        <v>42796</v>
      </c>
      <c r="B928" s="133">
        <v>9.85</v>
      </c>
      <c r="C928" s="5" t="s">
        <v>2456</v>
      </c>
      <c r="D928" s="5" t="s">
        <v>2337</v>
      </c>
    </row>
    <row r="929" spans="1:4">
      <c r="A929" s="132">
        <v>42795</v>
      </c>
      <c r="B929" s="133">
        <v>9.99</v>
      </c>
      <c r="C929" s="5" t="s">
        <v>2457</v>
      </c>
      <c r="D929" s="5" t="s">
        <v>2337</v>
      </c>
    </row>
    <row r="930" spans="1:4">
      <c r="A930" s="132">
        <v>42794</v>
      </c>
      <c r="B930" s="133">
        <v>10</v>
      </c>
      <c r="C930" s="5" t="s">
        <v>2458</v>
      </c>
      <c r="D930" s="5" t="s">
        <v>2337</v>
      </c>
    </row>
    <row r="931" spans="1:4">
      <c r="A931" s="132">
        <v>42793</v>
      </c>
      <c r="B931" s="133">
        <v>10.15</v>
      </c>
      <c r="C931" s="5" t="s">
        <v>2459</v>
      </c>
      <c r="D931" s="5" t="s">
        <v>2337</v>
      </c>
    </row>
    <row r="932" spans="1:4">
      <c r="A932" s="132">
        <v>42788</v>
      </c>
      <c r="B932" s="133">
        <v>10.08</v>
      </c>
      <c r="C932" s="5" t="s">
        <v>2460</v>
      </c>
      <c r="D932" s="5" t="s">
        <v>2337</v>
      </c>
    </row>
    <row r="933" spans="1:4">
      <c r="A933" s="132">
        <v>42787</v>
      </c>
      <c r="B933" s="133">
        <v>10.17</v>
      </c>
      <c r="C933" s="5" t="s">
        <v>2461</v>
      </c>
      <c r="D933" s="5" t="s">
        <v>2337</v>
      </c>
    </row>
    <row r="934" spans="1:4">
      <c r="A934" s="132">
        <v>42786</v>
      </c>
      <c r="B934" s="133">
        <v>10.15</v>
      </c>
      <c r="C934" s="5" t="s">
        <v>2462</v>
      </c>
      <c r="D934" s="5" t="s">
        <v>2337</v>
      </c>
    </row>
    <row r="935" spans="1:4">
      <c r="A935" s="132">
        <v>42783</v>
      </c>
      <c r="B935" s="133">
        <v>10.32</v>
      </c>
      <c r="C935" s="5" t="s">
        <v>2463</v>
      </c>
      <c r="D935" s="5" t="s">
        <v>2337</v>
      </c>
    </row>
    <row r="936" spans="1:4">
      <c r="A936" s="132">
        <v>42782</v>
      </c>
      <c r="B936" s="133">
        <v>10.39</v>
      </c>
      <c r="C936" s="5" t="s">
        <v>2464</v>
      </c>
      <c r="D936" s="5" t="s">
        <v>2337</v>
      </c>
    </row>
    <row r="937" spans="1:4">
      <c r="A937" s="132">
        <v>42781</v>
      </c>
      <c r="B937" s="133">
        <v>10.45</v>
      </c>
      <c r="C937" s="5" t="s">
        <v>2465</v>
      </c>
      <c r="D937" s="5" t="s">
        <v>2337</v>
      </c>
    </row>
    <row r="938" spans="1:4">
      <c r="A938" s="132">
        <v>42780</v>
      </c>
      <c r="B938" s="133">
        <v>10.18</v>
      </c>
      <c r="C938" s="5" t="s">
        <v>2466</v>
      </c>
      <c r="D938" s="5" t="s">
        <v>2337</v>
      </c>
    </row>
    <row r="939" spans="1:4">
      <c r="A939" s="132">
        <v>42779</v>
      </c>
      <c r="B939" s="133">
        <v>10.210000000000001</v>
      </c>
      <c r="C939" s="5" t="s">
        <v>2467</v>
      </c>
      <c r="D939" s="5" t="s">
        <v>2337</v>
      </c>
    </row>
    <row r="940" spans="1:4">
      <c r="A940" s="132">
        <v>42776</v>
      </c>
      <c r="B940" s="133">
        <v>10.3</v>
      </c>
      <c r="C940" s="5" t="s">
        <v>2468</v>
      </c>
      <c r="D940" s="5" t="s">
        <v>2337</v>
      </c>
    </row>
    <row r="941" spans="1:4">
      <c r="A941" s="132">
        <v>42775</v>
      </c>
      <c r="B941" s="133">
        <v>10.25</v>
      </c>
      <c r="C941" s="5" t="s">
        <v>2469</v>
      </c>
      <c r="D941" s="5" t="s">
        <v>2337</v>
      </c>
    </row>
    <row r="942" spans="1:4">
      <c r="A942" s="132">
        <v>42774</v>
      </c>
      <c r="B942" s="133">
        <v>10.24</v>
      </c>
      <c r="C942" s="5" t="s">
        <v>2470</v>
      </c>
      <c r="D942" s="5" t="s">
        <v>2337</v>
      </c>
    </row>
    <row r="943" spans="1:4">
      <c r="A943" s="132">
        <v>42773</v>
      </c>
      <c r="B943" s="133">
        <v>9.9</v>
      </c>
      <c r="C943" s="5" t="s">
        <v>2471</v>
      </c>
      <c r="D943" s="5" t="s">
        <v>2337</v>
      </c>
    </row>
    <row r="944" spans="1:4">
      <c r="A944" s="132">
        <v>42772</v>
      </c>
      <c r="B944" s="133">
        <v>9.77</v>
      </c>
      <c r="C944" s="5" t="s">
        <v>2472</v>
      </c>
      <c r="D944" s="5" t="s">
        <v>2337</v>
      </c>
    </row>
    <row r="945" spans="1:4">
      <c r="A945" s="132">
        <v>42769</v>
      </c>
      <c r="B945" s="133">
        <v>9.9600000000000009</v>
      </c>
      <c r="C945" s="5" t="s">
        <v>2473</v>
      </c>
      <c r="D945" s="5" t="s">
        <v>2337</v>
      </c>
    </row>
    <row r="946" spans="1:4">
      <c r="A946" s="132">
        <v>42768</v>
      </c>
      <c r="B946" s="133">
        <v>10.130000000000001</v>
      </c>
      <c r="C946" s="5" t="s">
        <v>2474</v>
      </c>
      <c r="D946" s="5" t="s">
        <v>2337</v>
      </c>
    </row>
    <row r="947" spans="1:4">
      <c r="A947" s="132">
        <v>42767</v>
      </c>
      <c r="B947" s="133">
        <v>10.24</v>
      </c>
      <c r="C947" s="5" t="s">
        <v>2475</v>
      </c>
      <c r="D947" s="5" t="s">
        <v>2337</v>
      </c>
    </row>
    <row r="948" spans="1:4">
      <c r="A948" s="132">
        <v>42766</v>
      </c>
      <c r="B948" s="133">
        <v>10.24</v>
      </c>
      <c r="C948" s="5" t="s">
        <v>2476</v>
      </c>
      <c r="D948" s="5" t="s">
        <v>2337</v>
      </c>
    </row>
    <row r="949" spans="1:4">
      <c r="A949" s="132">
        <v>42765</v>
      </c>
      <c r="B949" s="133">
        <v>10.27</v>
      </c>
      <c r="C949" s="5" t="s">
        <v>2477</v>
      </c>
      <c r="D949" s="5" t="s">
        <v>2337</v>
      </c>
    </row>
    <row r="950" spans="1:4">
      <c r="A950" s="132">
        <v>42762</v>
      </c>
      <c r="B950" s="133">
        <v>10.33</v>
      </c>
      <c r="C950" s="5" t="s">
        <v>1841</v>
      </c>
      <c r="D950" s="5" t="s">
        <v>2337</v>
      </c>
    </row>
    <row r="951" spans="1:4">
      <c r="A951" s="132">
        <v>42761</v>
      </c>
      <c r="B951" s="133">
        <v>10.38</v>
      </c>
      <c r="C951" s="5" t="s">
        <v>2478</v>
      </c>
      <c r="D951" s="5" t="s">
        <v>2337</v>
      </c>
    </row>
    <row r="952" spans="1:4">
      <c r="A952" s="132">
        <v>42760</v>
      </c>
      <c r="B952" s="133">
        <v>10.23</v>
      </c>
      <c r="C952" s="5" t="s">
        <v>2479</v>
      </c>
      <c r="D952" s="5" t="s">
        <v>2337</v>
      </c>
    </row>
    <row r="953" spans="1:4">
      <c r="A953" s="132">
        <v>42759</v>
      </c>
      <c r="B953" s="133">
        <v>9.82</v>
      </c>
      <c r="C953" s="5" t="s">
        <v>2480</v>
      </c>
      <c r="D953" s="5" t="s">
        <v>2337</v>
      </c>
    </row>
    <row r="954" spans="1:4">
      <c r="A954" s="132">
        <v>42758</v>
      </c>
      <c r="B954" s="133">
        <v>9.82</v>
      </c>
      <c r="C954" s="5" t="s">
        <v>2481</v>
      </c>
      <c r="D954" s="5" t="s">
        <v>2337</v>
      </c>
    </row>
    <row r="955" spans="1:4">
      <c r="A955" s="132">
        <v>42755</v>
      </c>
      <c r="B955" s="133">
        <v>10.1</v>
      </c>
      <c r="C955" s="5" t="s">
        <v>2282</v>
      </c>
      <c r="D955" s="5" t="s">
        <v>2337</v>
      </c>
    </row>
    <row r="956" spans="1:4">
      <c r="A956" s="132">
        <v>42754</v>
      </c>
      <c r="B956" s="133">
        <v>10.19</v>
      </c>
      <c r="C956" s="5" t="s">
        <v>2482</v>
      </c>
      <c r="D956" s="5" t="s">
        <v>2337</v>
      </c>
    </row>
    <row r="957" spans="1:4">
      <c r="A957" s="132">
        <v>42753</v>
      </c>
      <c r="B957" s="133">
        <v>10.26</v>
      </c>
      <c r="C957" s="5" t="s">
        <v>2483</v>
      </c>
      <c r="D957" s="5" t="s">
        <v>2337</v>
      </c>
    </row>
    <row r="958" spans="1:4">
      <c r="A958" s="132">
        <v>42752</v>
      </c>
      <c r="B958" s="133">
        <v>10.210000000000001</v>
      </c>
      <c r="C958" s="5" t="s">
        <v>2484</v>
      </c>
      <c r="D958" s="5" t="s">
        <v>2337</v>
      </c>
    </row>
    <row r="959" spans="1:4">
      <c r="A959" s="132">
        <v>42751</v>
      </c>
      <c r="B959" s="133">
        <v>10.220000000000001</v>
      </c>
      <c r="C959" s="5" t="s">
        <v>2485</v>
      </c>
      <c r="D959" s="5" t="s">
        <v>2337</v>
      </c>
    </row>
    <row r="960" spans="1:4">
      <c r="A960" s="132">
        <v>42748</v>
      </c>
      <c r="B960" s="133">
        <v>10.06</v>
      </c>
      <c r="C960" s="5" t="s">
        <v>2486</v>
      </c>
      <c r="D960" s="5" t="s">
        <v>2337</v>
      </c>
    </row>
    <row r="961" spans="1:4">
      <c r="A961" s="132">
        <v>42747</v>
      </c>
      <c r="B961" s="133">
        <v>9.93</v>
      </c>
      <c r="C961" s="5" t="s">
        <v>2487</v>
      </c>
      <c r="D961" s="5" t="s">
        <v>2337</v>
      </c>
    </row>
    <row r="962" spans="1:4">
      <c r="A962" s="132">
        <v>42746</v>
      </c>
      <c r="B962" s="133">
        <v>9.9700000000000006</v>
      </c>
      <c r="C962" s="5" t="s">
        <v>2488</v>
      </c>
      <c r="D962" s="5" t="s">
        <v>2337</v>
      </c>
    </row>
    <row r="963" spans="1:4">
      <c r="A963" s="132">
        <v>42745</v>
      </c>
      <c r="B963" s="133">
        <v>9.93</v>
      </c>
      <c r="C963" s="5" t="s">
        <v>2489</v>
      </c>
      <c r="D963" s="5" t="s">
        <v>2337</v>
      </c>
    </row>
    <row r="964" spans="1:4">
      <c r="A964" s="132">
        <v>42744</v>
      </c>
      <c r="B964" s="133">
        <v>10.130000000000001</v>
      </c>
      <c r="C964" s="5" t="s">
        <v>2490</v>
      </c>
      <c r="D964" s="5" t="s">
        <v>2337</v>
      </c>
    </row>
    <row r="965" spans="1:4">
      <c r="A965" s="132">
        <v>42733</v>
      </c>
      <c r="B965" s="133">
        <v>10.5</v>
      </c>
      <c r="C965" s="5" t="s">
        <v>2491</v>
      </c>
      <c r="D965" s="5" t="s">
        <v>2337</v>
      </c>
    </row>
    <row r="966" spans="1:4">
      <c r="A966" s="132">
        <v>42732</v>
      </c>
      <c r="B966" s="133">
        <v>10.47</v>
      </c>
      <c r="C966" s="5" t="s">
        <v>2492</v>
      </c>
      <c r="D966" s="5" t="s">
        <v>2337</v>
      </c>
    </row>
    <row r="967" spans="1:4">
      <c r="A967" s="132">
        <v>42731</v>
      </c>
      <c r="B967" s="133">
        <v>10.36</v>
      </c>
      <c r="C967" s="5" t="s">
        <v>1151</v>
      </c>
      <c r="D967" s="5" t="s">
        <v>2337</v>
      </c>
    </row>
    <row r="968" spans="1:4">
      <c r="A968" s="132">
        <v>42730</v>
      </c>
      <c r="B968" s="133">
        <v>10.25</v>
      </c>
      <c r="C968" s="5" t="s">
        <v>2493</v>
      </c>
      <c r="D968" s="5" t="s">
        <v>2337</v>
      </c>
    </row>
    <row r="969" spans="1:4">
      <c r="A969" s="132">
        <v>42727</v>
      </c>
      <c r="B969" s="133">
        <v>10.08</v>
      </c>
      <c r="C969" s="5" t="s">
        <v>2494</v>
      </c>
      <c r="D969" s="5" t="s">
        <v>2337</v>
      </c>
    </row>
    <row r="970" spans="1:4">
      <c r="A970" s="132">
        <v>42726</v>
      </c>
      <c r="B970" s="133">
        <v>10.18</v>
      </c>
      <c r="C970" s="5" t="s">
        <v>2495</v>
      </c>
      <c r="D970" s="5" t="s">
        <v>2337</v>
      </c>
    </row>
    <row r="971" spans="1:4">
      <c r="A971" s="132">
        <v>42725</v>
      </c>
      <c r="B971" s="133">
        <v>10.14</v>
      </c>
      <c r="C971" s="5" t="s">
        <v>2496</v>
      </c>
      <c r="D971" s="5" t="s">
        <v>2337</v>
      </c>
    </row>
    <row r="972" spans="1:4">
      <c r="A972" s="132">
        <v>42724</v>
      </c>
      <c r="B972" s="133">
        <v>10.14</v>
      </c>
      <c r="C972" s="5" t="s">
        <v>1137</v>
      </c>
      <c r="D972" s="5" t="s">
        <v>2337</v>
      </c>
    </row>
    <row r="973" spans="1:4">
      <c r="A973" s="132">
        <v>42723</v>
      </c>
      <c r="B973" s="133">
        <v>10.119999999999999</v>
      </c>
      <c r="C973" s="5" t="s">
        <v>2497</v>
      </c>
      <c r="D973" s="5" t="s">
        <v>2337</v>
      </c>
    </row>
    <row r="974" spans="1:4">
      <c r="A974" s="132">
        <v>42720</v>
      </c>
      <c r="B974" s="133">
        <v>9.98</v>
      </c>
      <c r="C974" s="5" t="s">
        <v>2498</v>
      </c>
      <c r="D974" s="5" t="s">
        <v>2337</v>
      </c>
    </row>
    <row r="975" spans="1:4">
      <c r="A975" s="132">
        <v>42719</v>
      </c>
      <c r="B975" s="133">
        <v>10.039999999999999</v>
      </c>
      <c r="C975" s="5" t="s">
        <v>2499</v>
      </c>
      <c r="D975" s="5" t="s">
        <v>2337</v>
      </c>
    </row>
    <row r="976" spans="1:4">
      <c r="A976" s="132">
        <v>42718</v>
      </c>
      <c r="B976" s="133">
        <v>10.17</v>
      </c>
      <c r="C976" s="5" t="s">
        <v>2500</v>
      </c>
      <c r="D976" s="5" t="s">
        <v>2337</v>
      </c>
    </row>
    <row r="977" spans="1:4">
      <c r="A977" s="132">
        <v>42717</v>
      </c>
      <c r="B977" s="133">
        <v>10.18</v>
      </c>
      <c r="C977" s="5" t="s">
        <v>2501</v>
      </c>
      <c r="D977" s="5" t="s">
        <v>2337</v>
      </c>
    </row>
    <row r="978" spans="1:4">
      <c r="A978" s="132">
        <v>42716</v>
      </c>
      <c r="B978" s="133">
        <v>10.16</v>
      </c>
      <c r="C978" s="5" t="s">
        <v>2502</v>
      </c>
      <c r="D978" s="5" t="s">
        <v>2337</v>
      </c>
    </row>
    <row r="979" spans="1:4">
      <c r="A979" s="132">
        <v>42713</v>
      </c>
      <c r="B979" s="133">
        <v>10.210000000000001</v>
      </c>
      <c r="C979" s="5" t="s">
        <v>2503</v>
      </c>
      <c r="D979" s="5" t="s">
        <v>2337</v>
      </c>
    </row>
    <row r="980" spans="1:4">
      <c r="A980" s="132">
        <v>42712</v>
      </c>
      <c r="B980" s="133">
        <v>10.19</v>
      </c>
      <c r="C980" s="5" t="s">
        <v>1839</v>
      </c>
      <c r="D980" s="5" t="s">
        <v>2337</v>
      </c>
    </row>
    <row r="981" spans="1:4">
      <c r="A981" s="132">
        <v>42711</v>
      </c>
      <c r="B981" s="133">
        <v>10.130000000000001</v>
      </c>
      <c r="C981" s="5" t="s">
        <v>2504</v>
      </c>
      <c r="D981" s="5" t="s">
        <v>2337</v>
      </c>
    </row>
    <row r="982" spans="1:4">
      <c r="A982" s="132">
        <v>42710</v>
      </c>
      <c r="B982" s="133">
        <v>10.130000000000001</v>
      </c>
      <c r="C982" s="5" t="s">
        <v>2505</v>
      </c>
      <c r="D982" s="5" t="s">
        <v>2337</v>
      </c>
    </row>
    <row r="983" spans="1:4">
      <c r="A983" s="132">
        <v>42709</v>
      </c>
      <c r="B983" s="133">
        <v>10.220000000000001</v>
      </c>
      <c r="C983" s="5" t="s">
        <v>2506</v>
      </c>
      <c r="D983" s="5" t="s">
        <v>2337</v>
      </c>
    </row>
    <row r="984" spans="1:4">
      <c r="A984" s="132">
        <v>42706</v>
      </c>
      <c r="B984" s="133">
        <v>10.16</v>
      </c>
      <c r="C984" s="5" t="s">
        <v>2507</v>
      </c>
      <c r="D984" s="5" t="s">
        <v>2337</v>
      </c>
    </row>
    <row r="985" spans="1:4">
      <c r="A985" s="132">
        <v>42705</v>
      </c>
      <c r="B985" s="133">
        <v>9.98</v>
      </c>
      <c r="C985" s="5" t="s">
        <v>896</v>
      </c>
      <c r="D985" s="5" t="s">
        <v>2337</v>
      </c>
    </row>
    <row r="986" spans="1:4">
      <c r="A986" s="132">
        <v>42704</v>
      </c>
      <c r="B986" s="133">
        <v>10.09</v>
      </c>
      <c r="C986" s="5" t="s">
        <v>2508</v>
      </c>
      <c r="D986" s="5" t="s">
        <v>2337</v>
      </c>
    </row>
    <row r="987" spans="1:4">
      <c r="A987" s="132">
        <v>42703</v>
      </c>
      <c r="B987" s="133">
        <v>10.17</v>
      </c>
      <c r="C987" s="5" t="s">
        <v>2509</v>
      </c>
      <c r="D987" s="5" t="s">
        <v>2337</v>
      </c>
    </row>
    <row r="988" spans="1:4">
      <c r="A988" s="132">
        <v>42702</v>
      </c>
      <c r="B988" s="133">
        <v>10.41</v>
      </c>
      <c r="C988" s="5" t="s">
        <v>2510</v>
      </c>
      <c r="D988" s="5" t="s">
        <v>2337</v>
      </c>
    </row>
    <row r="989" spans="1:4">
      <c r="A989" s="132">
        <v>42699</v>
      </c>
      <c r="B989" s="133">
        <v>10.210000000000001</v>
      </c>
      <c r="C989" s="5" t="s">
        <v>2511</v>
      </c>
      <c r="D989" s="5" t="s">
        <v>2337</v>
      </c>
    </row>
    <row r="990" spans="1:4">
      <c r="A990" s="132">
        <v>42698</v>
      </c>
      <c r="B990" s="133">
        <v>10.1</v>
      </c>
      <c r="C990" s="5" t="s">
        <v>2512</v>
      </c>
      <c r="D990" s="5" t="s">
        <v>2337</v>
      </c>
    </row>
    <row r="991" spans="1:4">
      <c r="A991" s="132">
        <v>42697</v>
      </c>
      <c r="B991" s="133">
        <v>9.9700000000000006</v>
      </c>
      <c r="C991" s="5" t="s">
        <v>2513</v>
      </c>
      <c r="D991" s="5" t="s">
        <v>2337</v>
      </c>
    </row>
    <row r="992" spans="1:4">
      <c r="A992" s="132">
        <v>42696</v>
      </c>
      <c r="B992" s="133">
        <v>10.08</v>
      </c>
      <c r="C992" s="5" t="s">
        <v>2514</v>
      </c>
      <c r="D992" s="5" t="s">
        <v>2337</v>
      </c>
    </row>
    <row r="993" spans="1:4">
      <c r="A993" s="132">
        <v>42695</v>
      </c>
      <c r="B993" s="133">
        <v>10.19</v>
      </c>
      <c r="C993" s="5" t="s">
        <v>2159</v>
      </c>
      <c r="D993" s="5" t="s">
        <v>2337</v>
      </c>
    </row>
    <row r="994" spans="1:4">
      <c r="A994" s="132">
        <v>42692</v>
      </c>
      <c r="B994" s="133">
        <v>10.1</v>
      </c>
      <c r="C994" s="5" t="s">
        <v>2515</v>
      </c>
      <c r="D994" s="5" t="s">
        <v>2337</v>
      </c>
    </row>
    <row r="995" spans="1:4">
      <c r="A995" s="132">
        <v>42691</v>
      </c>
      <c r="B995" s="133">
        <v>10.14</v>
      </c>
      <c r="C995" s="5" t="s">
        <v>2516</v>
      </c>
      <c r="D995" s="5" t="s">
        <v>2337</v>
      </c>
    </row>
    <row r="996" spans="1:4">
      <c r="A996" s="132">
        <v>42690</v>
      </c>
      <c r="B996" s="133">
        <v>10.09</v>
      </c>
      <c r="C996" s="5" t="s">
        <v>1862</v>
      </c>
      <c r="D996" s="5" t="s">
        <v>2337</v>
      </c>
    </row>
    <row r="997" spans="1:4">
      <c r="A997" s="132">
        <v>42689</v>
      </c>
      <c r="B997" s="133">
        <v>10.18</v>
      </c>
      <c r="C997" s="5" t="s">
        <v>2517</v>
      </c>
      <c r="D997" s="5" t="s">
        <v>2337</v>
      </c>
    </row>
    <row r="998" spans="1:4">
      <c r="A998" s="132">
        <v>42688</v>
      </c>
      <c r="B998" s="133">
        <v>10.199999999999999</v>
      </c>
      <c r="C998" s="5" t="s">
        <v>2518</v>
      </c>
      <c r="D998" s="5" t="s">
        <v>2337</v>
      </c>
    </row>
    <row r="999" spans="1:4">
      <c r="A999" s="132">
        <v>42685</v>
      </c>
      <c r="B999" s="133">
        <v>10.029999999999999</v>
      </c>
      <c r="C999" s="5" t="s">
        <v>2519</v>
      </c>
      <c r="D999" s="5" t="s">
        <v>2337</v>
      </c>
    </row>
    <row r="1000" spans="1:4">
      <c r="A1000" s="132">
        <v>42684</v>
      </c>
      <c r="B1000" s="133">
        <v>10.050000000000001</v>
      </c>
      <c r="C1000" s="5" t="s">
        <v>2520</v>
      </c>
      <c r="D1000" s="5" t="s">
        <v>2337</v>
      </c>
    </row>
    <row r="1001" spans="1:4">
      <c r="A1001" s="132">
        <v>42683</v>
      </c>
      <c r="B1001" s="133">
        <v>10.01</v>
      </c>
      <c r="C1001" s="5" t="s">
        <v>2521</v>
      </c>
      <c r="D1001" s="5" t="s">
        <v>2337</v>
      </c>
    </row>
    <row r="1002" spans="1:4">
      <c r="A1002" s="132">
        <v>42682</v>
      </c>
      <c r="B1002" s="133">
        <v>9.3699999999999992</v>
      </c>
      <c r="C1002" s="5" t="s">
        <v>2522</v>
      </c>
      <c r="D1002" s="5" t="s">
        <v>2337</v>
      </c>
    </row>
    <row r="1003" spans="1:4">
      <c r="A1003" s="132">
        <v>42681</v>
      </c>
      <c r="B1003" s="133">
        <v>9.2200000000000006</v>
      </c>
      <c r="C1003" s="5" t="s">
        <v>2014</v>
      </c>
      <c r="D1003" s="5" t="s">
        <v>2337</v>
      </c>
    </row>
    <row r="1004" spans="1:4">
      <c r="A1004" s="132">
        <v>42677</v>
      </c>
      <c r="B1004" s="133">
        <v>9.5</v>
      </c>
      <c r="C1004" s="5" t="s">
        <v>2523</v>
      </c>
      <c r="D1004" s="5" t="s">
        <v>2337</v>
      </c>
    </row>
    <row r="1005" spans="1:4">
      <c r="A1005" s="132">
        <v>42676</v>
      </c>
      <c r="B1005" s="133">
        <v>9.75</v>
      </c>
      <c r="C1005" s="5" t="s">
        <v>2524</v>
      </c>
      <c r="D1005" s="5" t="s">
        <v>2337</v>
      </c>
    </row>
    <row r="1006" spans="1:4">
      <c r="A1006" s="132">
        <v>42675</v>
      </c>
      <c r="B1006" s="133">
        <v>10.039999999999999</v>
      </c>
      <c r="C1006" s="5" t="s">
        <v>1876</v>
      </c>
      <c r="D1006" s="5" t="s">
        <v>2337</v>
      </c>
    </row>
    <row r="1007" spans="1:4">
      <c r="A1007" s="132">
        <v>42674</v>
      </c>
      <c r="B1007" s="133">
        <v>10.36</v>
      </c>
      <c r="C1007" s="5" t="s">
        <v>2525</v>
      </c>
      <c r="D1007" s="5" t="s">
        <v>2337</v>
      </c>
    </row>
    <row r="1008" spans="1:4">
      <c r="A1008" s="132">
        <v>42671</v>
      </c>
      <c r="B1008" s="133">
        <v>10.23</v>
      </c>
      <c r="C1008" s="5" t="s">
        <v>2526</v>
      </c>
      <c r="D1008" s="5" t="s">
        <v>2337</v>
      </c>
    </row>
    <row r="1009" spans="1:4">
      <c r="A1009" s="132">
        <v>42670</v>
      </c>
      <c r="B1009" s="133">
        <v>10.16</v>
      </c>
      <c r="C1009" s="5" t="s">
        <v>2527</v>
      </c>
      <c r="D1009" s="5" t="s">
        <v>2337</v>
      </c>
    </row>
    <row r="1010" spans="1:4">
      <c r="A1010" s="132">
        <v>42669</v>
      </c>
      <c r="B1010" s="133">
        <v>10.17</v>
      </c>
      <c r="C1010" s="5" t="s">
        <v>2528</v>
      </c>
      <c r="D1010" s="5" t="s">
        <v>2337</v>
      </c>
    </row>
    <row r="1011" spans="1:4">
      <c r="A1011" s="132">
        <v>42668</v>
      </c>
      <c r="B1011" s="133">
        <v>10.32</v>
      </c>
      <c r="C1011" s="5" t="s">
        <v>2529</v>
      </c>
      <c r="D1011" s="5" t="s">
        <v>2337</v>
      </c>
    </row>
    <row r="1012" spans="1:4">
      <c r="A1012" s="132">
        <v>42667</v>
      </c>
      <c r="B1012" s="133">
        <v>10.17</v>
      </c>
      <c r="C1012" s="5" t="s">
        <v>2530</v>
      </c>
      <c r="D1012" s="5" t="s">
        <v>2337</v>
      </c>
    </row>
    <row r="1013" spans="1:4">
      <c r="A1013" s="132">
        <v>42664</v>
      </c>
      <c r="B1013" s="133">
        <v>10.33</v>
      </c>
      <c r="C1013" s="5" t="s">
        <v>1983</v>
      </c>
      <c r="D1013" s="5" t="s">
        <v>2337</v>
      </c>
    </row>
    <row r="1014" spans="1:4">
      <c r="A1014" s="132">
        <v>42663</v>
      </c>
      <c r="B1014" s="133">
        <v>10.35</v>
      </c>
      <c r="C1014" s="5" t="s">
        <v>2531</v>
      </c>
      <c r="D1014" s="5" t="s">
        <v>2337</v>
      </c>
    </row>
    <row r="1015" spans="1:4">
      <c r="A1015" s="132">
        <v>42662</v>
      </c>
      <c r="B1015" s="133">
        <v>10.47</v>
      </c>
      <c r="C1015" s="5" t="s">
        <v>2532</v>
      </c>
      <c r="D1015" s="5" t="s">
        <v>2337</v>
      </c>
    </row>
    <row r="1016" spans="1:4">
      <c r="A1016" s="132">
        <v>42661</v>
      </c>
      <c r="B1016" s="133">
        <v>10.45</v>
      </c>
      <c r="C1016" s="5" t="s">
        <v>2533</v>
      </c>
      <c r="D1016" s="5" t="s">
        <v>2337</v>
      </c>
    </row>
    <row r="1017" spans="1:4">
      <c r="A1017" s="132">
        <v>42660</v>
      </c>
      <c r="B1017" s="133">
        <v>10.44</v>
      </c>
      <c r="C1017" s="5" t="s">
        <v>2534</v>
      </c>
      <c r="D1017" s="5" t="s">
        <v>2337</v>
      </c>
    </row>
    <row r="1018" spans="1:4">
      <c r="A1018" s="132">
        <v>42657</v>
      </c>
      <c r="B1018" s="133">
        <v>10.47</v>
      </c>
      <c r="C1018" s="5" t="s">
        <v>2501</v>
      </c>
      <c r="D1018" s="5" t="s">
        <v>2337</v>
      </c>
    </row>
    <row r="1019" spans="1:4">
      <c r="A1019" s="132">
        <v>42656</v>
      </c>
      <c r="B1019" s="133">
        <v>10.5</v>
      </c>
      <c r="C1019" s="5" t="s">
        <v>2535</v>
      </c>
      <c r="D1019" s="5" t="s">
        <v>2337</v>
      </c>
    </row>
    <row r="1020" spans="1:4">
      <c r="A1020" s="132">
        <v>42655</v>
      </c>
      <c r="B1020" s="133">
        <v>10.43</v>
      </c>
      <c r="C1020" s="5" t="s">
        <v>2536</v>
      </c>
      <c r="D1020" s="5" t="s">
        <v>2337</v>
      </c>
    </row>
    <row r="1021" spans="1:4">
      <c r="A1021" s="132">
        <v>42654</v>
      </c>
      <c r="B1021" s="133">
        <v>10.5</v>
      </c>
      <c r="C1021" s="5" t="s">
        <v>2537</v>
      </c>
      <c r="D1021" s="5" t="s">
        <v>2337</v>
      </c>
    </row>
    <row r="1022" spans="1:4">
      <c r="A1022" s="132">
        <v>42653</v>
      </c>
      <c r="B1022" s="133">
        <v>10.46</v>
      </c>
      <c r="C1022" s="5" t="s">
        <v>2538</v>
      </c>
      <c r="D1022" s="5" t="s">
        <v>2337</v>
      </c>
    </row>
    <row r="1023" spans="1:4">
      <c r="A1023" s="132">
        <v>42650</v>
      </c>
      <c r="B1023" s="133">
        <v>10.32</v>
      </c>
      <c r="C1023" s="5" t="s">
        <v>2539</v>
      </c>
      <c r="D1023" s="5" t="s">
        <v>2337</v>
      </c>
    </row>
    <row r="1024" spans="1:4">
      <c r="A1024" s="132">
        <v>42649</v>
      </c>
      <c r="B1024" s="133">
        <v>10.27</v>
      </c>
      <c r="C1024" s="5" t="s">
        <v>2540</v>
      </c>
      <c r="D1024" s="5" t="s">
        <v>2337</v>
      </c>
    </row>
    <row r="1025" spans="1:4">
      <c r="A1025" s="132">
        <v>42648</v>
      </c>
      <c r="B1025" s="133">
        <v>10.18</v>
      </c>
      <c r="C1025" s="5" t="s">
        <v>2541</v>
      </c>
      <c r="D1025" s="5" t="s">
        <v>2337</v>
      </c>
    </row>
    <row r="1026" spans="1:4">
      <c r="A1026" s="132">
        <v>42647</v>
      </c>
      <c r="B1026" s="133">
        <v>10.210000000000001</v>
      </c>
      <c r="C1026" s="5" t="s">
        <v>2542</v>
      </c>
      <c r="D1026" s="5" t="s">
        <v>2337</v>
      </c>
    </row>
    <row r="1027" spans="1:4">
      <c r="A1027" s="132">
        <v>42646</v>
      </c>
      <c r="B1027" s="133">
        <v>9.98</v>
      </c>
      <c r="C1027" s="5" t="s">
        <v>2543</v>
      </c>
      <c r="D1027" s="5" t="s">
        <v>2337</v>
      </c>
    </row>
    <row r="1028" spans="1:4">
      <c r="A1028" s="132">
        <v>42643</v>
      </c>
      <c r="B1028" s="133">
        <v>10.55</v>
      </c>
      <c r="C1028" s="5" t="s">
        <v>2544</v>
      </c>
      <c r="D1028" s="5" t="s">
        <v>2337</v>
      </c>
    </row>
    <row r="1029" spans="1:4">
      <c r="A1029" s="132">
        <v>42642</v>
      </c>
      <c r="B1029" s="133">
        <v>10.5</v>
      </c>
      <c r="C1029" s="5" t="s">
        <v>2545</v>
      </c>
      <c r="D1029" s="5" t="s">
        <v>2337</v>
      </c>
    </row>
    <row r="1030" spans="1:4">
      <c r="A1030" s="132">
        <v>42641</v>
      </c>
      <c r="B1030" s="133">
        <v>10.28</v>
      </c>
      <c r="C1030" s="5" t="s">
        <v>2546</v>
      </c>
      <c r="D1030" s="5" t="s">
        <v>2337</v>
      </c>
    </row>
    <row r="1031" spans="1:4">
      <c r="A1031" s="132">
        <v>42640</v>
      </c>
      <c r="B1031" s="133">
        <v>10.01</v>
      </c>
      <c r="C1031" s="5" t="s">
        <v>2547</v>
      </c>
      <c r="D1031" s="5" t="s">
        <v>2337</v>
      </c>
    </row>
    <row r="1032" spans="1:4">
      <c r="A1032" s="132">
        <v>42639</v>
      </c>
      <c r="B1032" s="133">
        <v>9.98</v>
      </c>
      <c r="C1032" s="5" t="s">
        <v>2548</v>
      </c>
      <c r="D1032" s="5" t="s">
        <v>2337</v>
      </c>
    </row>
    <row r="1033" spans="1:4">
      <c r="A1033" s="132">
        <v>42636</v>
      </c>
      <c r="B1033" s="133">
        <v>9.66</v>
      </c>
      <c r="C1033" s="5" t="s">
        <v>2549</v>
      </c>
      <c r="D1033" s="5" t="s">
        <v>2337</v>
      </c>
    </row>
    <row r="1034" spans="1:4">
      <c r="A1034" s="132">
        <v>42635</v>
      </c>
      <c r="B1034" s="133">
        <v>9.7100000000000009</v>
      </c>
      <c r="C1034" s="5" t="s">
        <v>2550</v>
      </c>
      <c r="D1034" s="5" t="s">
        <v>2337</v>
      </c>
    </row>
    <row r="1035" spans="1:4">
      <c r="A1035" s="132">
        <v>42634</v>
      </c>
      <c r="B1035" s="133">
        <v>9.8000000000000007</v>
      </c>
      <c r="C1035" s="5" t="s">
        <v>2551</v>
      </c>
      <c r="D1035" s="5" t="s">
        <v>2337</v>
      </c>
    </row>
    <row r="1036" spans="1:4">
      <c r="A1036" s="132">
        <v>42633</v>
      </c>
      <c r="B1036" s="133">
        <v>10.17</v>
      </c>
      <c r="C1036" s="5" t="s">
        <v>2552</v>
      </c>
      <c r="D1036" s="5" t="s">
        <v>2337</v>
      </c>
    </row>
    <row r="1037" spans="1:4">
      <c r="A1037" s="132">
        <v>42632</v>
      </c>
      <c r="B1037" s="133">
        <v>10.18</v>
      </c>
      <c r="C1037" s="5" t="s">
        <v>2553</v>
      </c>
      <c r="D1037" s="5" t="s">
        <v>2337</v>
      </c>
    </row>
    <row r="1038" spans="1:4">
      <c r="A1038" s="132">
        <v>42629</v>
      </c>
      <c r="B1038" s="133">
        <v>10.62</v>
      </c>
      <c r="C1038" s="5" t="s">
        <v>2554</v>
      </c>
      <c r="D1038" s="5" t="s">
        <v>2337</v>
      </c>
    </row>
    <row r="1039" spans="1:4">
      <c r="A1039" s="132">
        <v>42628</v>
      </c>
      <c r="B1039" s="133">
        <v>10.65</v>
      </c>
      <c r="C1039" s="5" t="s">
        <v>2555</v>
      </c>
      <c r="D1039" s="5" t="s">
        <v>2337</v>
      </c>
    </row>
    <row r="1040" spans="1:4">
      <c r="A1040" s="132">
        <v>42627</v>
      </c>
      <c r="B1040" s="133">
        <v>10.5</v>
      </c>
      <c r="C1040" s="5" t="s">
        <v>2415</v>
      </c>
      <c r="D1040" s="5" t="s">
        <v>2337</v>
      </c>
    </row>
    <row r="1041" spans="1:4">
      <c r="A1041" s="132">
        <v>42626</v>
      </c>
      <c r="B1041" s="133">
        <v>10.38</v>
      </c>
      <c r="C1041" s="5" t="s">
        <v>2556</v>
      </c>
      <c r="D1041" s="5" t="s">
        <v>2337</v>
      </c>
    </row>
    <row r="1042" spans="1:4">
      <c r="A1042" s="132">
        <v>42625</v>
      </c>
      <c r="B1042" s="133">
        <v>10.4</v>
      </c>
      <c r="C1042" s="5" t="s">
        <v>2557</v>
      </c>
      <c r="D1042" s="5" t="s">
        <v>2337</v>
      </c>
    </row>
    <row r="1043" spans="1:4">
      <c r="A1043" s="132">
        <v>42622</v>
      </c>
      <c r="B1043" s="133">
        <v>10.26</v>
      </c>
      <c r="C1043" s="5" t="s">
        <v>2558</v>
      </c>
      <c r="D1043" s="5" t="s">
        <v>2337</v>
      </c>
    </row>
    <row r="1044" spans="1:4">
      <c r="A1044" s="132">
        <v>42621</v>
      </c>
      <c r="B1044" s="133">
        <v>10.25</v>
      </c>
      <c r="C1044" s="5" t="s">
        <v>2559</v>
      </c>
      <c r="D1044" s="5" t="s">
        <v>2337</v>
      </c>
    </row>
    <row r="1045" spans="1:4">
      <c r="A1045" s="132">
        <v>42620</v>
      </c>
      <c r="B1045" s="133">
        <v>10.210000000000001</v>
      </c>
      <c r="C1045" s="5" t="s">
        <v>2560</v>
      </c>
      <c r="D1045" s="5" t="s">
        <v>2337</v>
      </c>
    </row>
    <row r="1046" spans="1:4">
      <c r="A1046" s="132">
        <v>42619</v>
      </c>
      <c r="B1046" s="133">
        <v>10.31</v>
      </c>
      <c r="C1046" s="5" t="s">
        <v>2561</v>
      </c>
      <c r="D1046" s="5" t="s">
        <v>2337</v>
      </c>
    </row>
    <row r="1047" spans="1:4">
      <c r="A1047" s="132">
        <v>42618</v>
      </c>
      <c r="B1047" s="133">
        <v>10.31</v>
      </c>
      <c r="C1047" s="5" t="s">
        <v>2562</v>
      </c>
      <c r="D1047" s="5" t="s">
        <v>2337</v>
      </c>
    </row>
    <row r="1048" spans="1:4">
      <c r="A1048" s="132">
        <v>42615</v>
      </c>
      <c r="B1048" s="133">
        <v>10.28</v>
      </c>
      <c r="C1048" s="5" t="s">
        <v>2563</v>
      </c>
      <c r="D1048" s="5" t="s">
        <v>2337</v>
      </c>
    </row>
    <row r="1049" spans="1:4">
      <c r="A1049" s="132">
        <v>42614</v>
      </c>
      <c r="B1049" s="133">
        <v>10.25</v>
      </c>
      <c r="C1049" s="5" t="s">
        <v>2564</v>
      </c>
      <c r="D1049" s="5" t="s">
        <v>2337</v>
      </c>
    </row>
    <row r="1050" spans="1:4">
      <c r="A1050" s="132">
        <v>42613</v>
      </c>
      <c r="B1050" s="133">
        <v>10.3</v>
      </c>
      <c r="C1050" s="5" t="s">
        <v>1891</v>
      </c>
      <c r="D1050" s="5" t="s">
        <v>2337</v>
      </c>
    </row>
    <row r="1051" spans="1:4">
      <c r="A1051" s="132">
        <v>42612</v>
      </c>
      <c r="B1051" s="133">
        <v>10.26</v>
      </c>
      <c r="C1051" s="5" t="s">
        <v>2565</v>
      </c>
      <c r="D1051" s="5" t="s">
        <v>2337</v>
      </c>
    </row>
    <row r="1052" spans="1:4">
      <c r="A1052" s="132">
        <v>42611</v>
      </c>
      <c r="B1052" s="133">
        <v>10.29</v>
      </c>
      <c r="C1052" s="5" t="s">
        <v>1655</v>
      </c>
      <c r="D1052" s="5" t="s">
        <v>2337</v>
      </c>
    </row>
    <row r="1053" spans="1:4">
      <c r="A1053" s="132">
        <v>42608</v>
      </c>
      <c r="B1053" s="133">
        <v>10.35</v>
      </c>
      <c r="C1053" s="5" t="s">
        <v>2566</v>
      </c>
      <c r="D1053" s="5" t="s">
        <v>2337</v>
      </c>
    </row>
    <row r="1054" spans="1:4">
      <c r="A1054" s="132">
        <v>42607</v>
      </c>
      <c r="B1054" s="133">
        <v>10.28</v>
      </c>
      <c r="C1054" s="5" t="s">
        <v>2567</v>
      </c>
      <c r="D1054" s="5" t="s">
        <v>2337</v>
      </c>
    </row>
    <row r="1055" spans="1:4">
      <c r="A1055" s="132">
        <v>42606</v>
      </c>
      <c r="B1055" s="133">
        <v>10.07</v>
      </c>
      <c r="C1055" s="5" t="s">
        <v>2568</v>
      </c>
      <c r="D1055" s="5" t="s">
        <v>2337</v>
      </c>
    </row>
    <row r="1056" spans="1:4">
      <c r="A1056" s="132">
        <v>42605</v>
      </c>
      <c r="B1056" s="133">
        <v>10.199999999999999</v>
      </c>
      <c r="C1056" s="5" t="s">
        <v>831</v>
      </c>
      <c r="D1056" s="5" t="s">
        <v>2337</v>
      </c>
    </row>
    <row r="1057" spans="1:4">
      <c r="A1057" s="132">
        <v>42604</v>
      </c>
      <c r="B1057" s="133">
        <v>10.3</v>
      </c>
      <c r="C1057" s="5" t="s">
        <v>2569</v>
      </c>
      <c r="D1057" s="5" t="s">
        <v>2337</v>
      </c>
    </row>
    <row r="1058" spans="1:4">
      <c r="A1058" s="132">
        <v>42601</v>
      </c>
      <c r="B1058" s="133">
        <v>10.28</v>
      </c>
      <c r="C1058" s="5" t="s">
        <v>2570</v>
      </c>
      <c r="D1058" s="5" t="s">
        <v>2337</v>
      </c>
    </row>
    <row r="1059" spans="1:4">
      <c r="A1059" s="132">
        <v>42600</v>
      </c>
      <c r="B1059" s="133">
        <v>10.35</v>
      </c>
      <c r="C1059" s="5" t="s">
        <v>2571</v>
      </c>
      <c r="D1059" s="5" t="s">
        <v>2337</v>
      </c>
    </row>
    <row r="1060" spans="1:4">
      <c r="A1060" s="132">
        <v>42599</v>
      </c>
      <c r="B1060" s="133">
        <v>10.28</v>
      </c>
      <c r="C1060" s="5" t="s">
        <v>1603</v>
      </c>
      <c r="D1060" s="5" t="s">
        <v>2337</v>
      </c>
    </row>
    <row r="1061" spans="1:4">
      <c r="A1061" s="132">
        <v>42598</v>
      </c>
      <c r="B1061" s="133">
        <v>10.35</v>
      </c>
      <c r="C1061" s="5" t="s">
        <v>2572</v>
      </c>
      <c r="D1061" s="5" t="s">
        <v>2337</v>
      </c>
    </row>
    <row r="1062" spans="1:4">
      <c r="A1062" s="132">
        <v>42597</v>
      </c>
      <c r="B1062" s="133">
        <v>10.33</v>
      </c>
      <c r="C1062" s="5" t="s">
        <v>2573</v>
      </c>
      <c r="D1062" s="5" t="s">
        <v>2337</v>
      </c>
    </row>
    <row r="1063" spans="1:4">
      <c r="A1063" s="132">
        <v>42594</v>
      </c>
      <c r="B1063" s="133">
        <v>10.39</v>
      </c>
      <c r="C1063" s="5" t="s">
        <v>2574</v>
      </c>
      <c r="D1063" s="5" t="s">
        <v>2337</v>
      </c>
    </row>
    <row r="1064" spans="1:4">
      <c r="A1064" s="132">
        <v>42593</v>
      </c>
      <c r="B1064" s="133">
        <v>10.37</v>
      </c>
      <c r="C1064" s="5" t="s">
        <v>2575</v>
      </c>
      <c r="D1064" s="5" t="s">
        <v>2337</v>
      </c>
    </row>
    <row r="1065" spans="1:4">
      <c r="A1065" s="132">
        <v>42592</v>
      </c>
      <c r="B1065" s="133">
        <v>10.38</v>
      </c>
      <c r="C1065" s="5" t="s">
        <v>2576</v>
      </c>
      <c r="D1065" s="5" t="s">
        <v>2337</v>
      </c>
    </row>
    <row r="1066" spans="1:4">
      <c r="A1066" s="132">
        <v>42591</v>
      </c>
      <c r="B1066" s="133">
        <v>10.39</v>
      </c>
      <c r="C1066" s="5" t="s">
        <v>2577</v>
      </c>
      <c r="D1066" s="5" t="s">
        <v>2337</v>
      </c>
    </row>
    <row r="1067" spans="1:4">
      <c r="A1067" s="132">
        <v>42590</v>
      </c>
      <c r="B1067" s="133">
        <v>10.37</v>
      </c>
      <c r="C1067" s="5" t="s">
        <v>2578</v>
      </c>
      <c r="D1067" s="5" t="s">
        <v>2337</v>
      </c>
    </row>
    <row r="1068" spans="1:4">
      <c r="A1068" s="132">
        <v>42587</v>
      </c>
      <c r="B1068" s="133">
        <v>10.36</v>
      </c>
      <c r="C1068" s="5" t="s">
        <v>2579</v>
      </c>
      <c r="D1068" s="5" t="s">
        <v>2337</v>
      </c>
    </row>
    <row r="1069" spans="1:4">
      <c r="A1069" s="132">
        <v>42586</v>
      </c>
      <c r="B1069" s="133">
        <v>10.33</v>
      </c>
      <c r="C1069" s="5" t="s">
        <v>2580</v>
      </c>
      <c r="D1069" s="5" t="s">
        <v>2337</v>
      </c>
    </row>
    <row r="1070" spans="1:4">
      <c r="A1070" s="132">
        <v>42585</v>
      </c>
      <c r="B1070" s="133">
        <v>10.33</v>
      </c>
      <c r="C1070" s="5" t="s">
        <v>2581</v>
      </c>
      <c r="D1070" s="5" t="s">
        <v>2337</v>
      </c>
    </row>
    <row r="1071" spans="1:4">
      <c r="A1071" s="132">
        <v>42584</v>
      </c>
      <c r="B1071" s="133">
        <v>9.9700000000000006</v>
      </c>
      <c r="C1071" s="5" t="s">
        <v>2582</v>
      </c>
      <c r="D1071" s="5" t="s">
        <v>2337</v>
      </c>
    </row>
    <row r="1072" spans="1:4">
      <c r="A1072" s="132">
        <v>42583</v>
      </c>
      <c r="B1072" s="133">
        <v>10.17</v>
      </c>
      <c r="C1072" s="5" t="s">
        <v>2583</v>
      </c>
      <c r="D1072" s="5" t="s">
        <v>2337</v>
      </c>
    </row>
    <row r="1073" spans="1:4">
      <c r="A1073" s="132">
        <v>42580</v>
      </c>
      <c r="B1073" s="133">
        <v>10.34</v>
      </c>
      <c r="C1073" s="5" t="s">
        <v>2584</v>
      </c>
      <c r="D1073" s="5" t="s">
        <v>2337</v>
      </c>
    </row>
    <row r="1074" spans="1:4">
      <c r="A1074" s="132">
        <v>42579</v>
      </c>
      <c r="B1074" s="133">
        <v>10.46</v>
      </c>
      <c r="C1074" s="5" t="s">
        <v>2585</v>
      </c>
      <c r="D1074" s="5" t="s">
        <v>2337</v>
      </c>
    </row>
    <row r="1075" spans="1:4">
      <c r="A1075" s="132">
        <v>42578</v>
      </c>
      <c r="B1075" s="133">
        <v>10.37</v>
      </c>
      <c r="C1075" s="5" t="s">
        <v>2586</v>
      </c>
      <c r="D1075" s="5" t="s">
        <v>2337</v>
      </c>
    </row>
    <row r="1076" spans="1:4">
      <c r="A1076" s="132">
        <v>42577</v>
      </c>
      <c r="B1076" s="133">
        <v>10.47</v>
      </c>
      <c r="C1076" s="5" t="s">
        <v>2587</v>
      </c>
      <c r="D1076" s="5" t="s">
        <v>2337</v>
      </c>
    </row>
    <row r="1077" spans="1:4">
      <c r="A1077" s="132">
        <v>42576</v>
      </c>
      <c r="B1077" s="133">
        <v>10.3</v>
      </c>
      <c r="C1077" s="5" t="s">
        <v>2588</v>
      </c>
      <c r="D1077" s="5" t="s">
        <v>2337</v>
      </c>
    </row>
    <row r="1078" spans="1:4">
      <c r="A1078" s="132">
        <v>42573</v>
      </c>
      <c r="B1078" s="133">
        <v>10.08</v>
      </c>
      <c r="C1078" s="5" t="s">
        <v>2589</v>
      </c>
      <c r="D1078" s="5" t="s">
        <v>2337</v>
      </c>
    </row>
    <row r="1079" spans="1:4">
      <c r="A1079" s="132">
        <v>42572</v>
      </c>
      <c r="B1079" s="133">
        <v>10.41</v>
      </c>
      <c r="C1079" s="5" t="s">
        <v>2590</v>
      </c>
      <c r="D1079" s="5" t="s">
        <v>2337</v>
      </c>
    </row>
    <row r="1080" spans="1:4">
      <c r="A1080" s="132">
        <v>42571</v>
      </c>
      <c r="B1080" s="133">
        <v>10.37</v>
      </c>
      <c r="C1080" s="5" t="s">
        <v>2591</v>
      </c>
      <c r="D1080" s="5" t="s">
        <v>2337</v>
      </c>
    </row>
    <row r="1081" spans="1:4">
      <c r="A1081" s="132">
        <v>42570</v>
      </c>
      <c r="B1081" s="133">
        <v>10.38</v>
      </c>
      <c r="C1081" s="5" t="s">
        <v>2592</v>
      </c>
      <c r="D1081" s="5" t="s">
        <v>2337</v>
      </c>
    </row>
    <row r="1082" spans="1:4">
      <c r="A1082" s="132">
        <v>42569</v>
      </c>
      <c r="B1082" s="133">
        <v>10.44</v>
      </c>
      <c r="C1082" s="5" t="s">
        <v>1145</v>
      </c>
      <c r="D1082" s="5" t="s">
        <v>2337</v>
      </c>
    </row>
    <row r="1083" spans="1:4">
      <c r="A1083" s="132">
        <v>42566</v>
      </c>
      <c r="B1083" s="133">
        <v>10.17</v>
      </c>
      <c r="C1083" s="5" t="s">
        <v>2593</v>
      </c>
      <c r="D1083" s="5" t="s">
        <v>2337</v>
      </c>
    </row>
    <row r="1084" spans="1:4">
      <c r="A1084" s="132">
        <v>42565</v>
      </c>
      <c r="B1084" s="133">
        <v>10.31</v>
      </c>
      <c r="C1084" s="5" t="s">
        <v>2594</v>
      </c>
      <c r="D1084" s="5" t="s">
        <v>2337</v>
      </c>
    </row>
    <row r="1085" spans="1:4">
      <c r="A1085" s="132">
        <v>42564</v>
      </c>
      <c r="B1085" s="133">
        <v>10.37</v>
      </c>
      <c r="C1085" s="5" t="s">
        <v>2595</v>
      </c>
      <c r="D1085" s="5" t="s">
        <v>2337</v>
      </c>
    </row>
    <row r="1086" spans="1:4">
      <c r="A1086" s="132">
        <v>42563</v>
      </c>
      <c r="B1086" s="133">
        <v>10.31</v>
      </c>
      <c r="C1086" s="5" t="s">
        <v>2596</v>
      </c>
      <c r="D1086" s="5" t="s">
        <v>2337</v>
      </c>
    </row>
    <row r="1087" spans="1:4">
      <c r="A1087" s="132">
        <v>42562</v>
      </c>
      <c r="B1087" s="133">
        <v>10.199999999999999</v>
      </c>
      <c r="C1087" s="5" t="s">
        <v>2597</v>
      </c>
      <c r="D1087" s="5" t="s">
        <v>2337</v>
      </c>
    </row>
    <row r="1088" spans="1:4">
      <c r="A1088" s="132">
        <v>42559</v>
      </c>
      <c r="B1088" s="133">
        <v>10.3</v>
      </c>
      <c r="C1088" s="5" t="s">
        <v>2598</v>
      </c>
      <c r="D1088" s="5" t="s">
        <v>2337</v>
      </c>
    </row>
    <row r="1089" spans="1:4">
      <c r="A1089" s="132">
        <v>42558</v>
      </c>
      <c r="B1089" s="133">
        <v>10.27</v>
      </c>
      <c r="C1089" s="5" t="s">
        <v>2599</v>
      </c>
      <c r="D1089" s="5" t="s">
        <v>2337</v>
      </c>
    </row>
    <row r="1090" spans="1:4">
      <c r="A1090" s="132">
        <v>42557</v>
      </c>
      <c r="B1090" s="133">
        <v>10.16</v>
      </c>
      <c r="C1090" s="5" t="s">
        <v>2600</v>
      </c>
      <c r="D1090" s="5" t="s">
        <v>2337</v>
      </c>
    </row>
    <row r="1091" spans="1:4">
      <c r="A1091" s="132">
        <v>42556</v>
      </c>
      <c r="B1091" s="133">
        <v>9.9700000000000006</v>
      </c>
      <c r="C1091" s="5" t="s">
        <v>2601</v>
      </c>
      <c r="D1091" s="5" t="s">
        <v>2337</v>
      </c>
    </row>
    <row r="1092" spans="1:4">
      <c r="A1092" s="132">
        <v>42555</v>
      </c>
      <c r="B1092" s="133">
        <v>9.93</v>
      </c>
      <c r="C1092" s="5" t="s">
        <v>2602</v>
      </c>
      <c r="D1092" s="5" t="s">
        <v>2337</v>
      </c>
    </row>
    <row r="1093" spans="1:4">
      <c r="A1093" s="132">
        <v>42552</v>
      </c>
      <c r="B1093" s="133">
        <v>10.18</v>
      </c>
      <c r="C1093" s="5" t="s">
        <v>2603</v>
      </c>
      <c r="D1093" s="5" t="s">
        <v>2337</v>
      </c>
    </row>
    <row r="1094" spans="1:4">
      <c r="A1094" s="132">
        <v>42551</v>
      </c>
      <c r="B1094" s="133">
        <v>10.41</v>
      </c>
      <c r="C1094" s="5" t="s">
        <v>2604</v>
      </c>
      <c r="D1094" s="5" t="s">
        <v>2337</v>
      </c>
    </row>
    <row r="1095" spans="1:4">
      <c r="A1095" s="132">
        <v>42550</v>
      </c>
      <c r="B1095" s="133">
        <v>10.38</v>
      </c>
      <c r="C1095" s="5" t="s">
        <v>2605</v>
      </c>
      <c r="D1095" s="5" t="s">
        <v>2337</v>
      </c>
    </row>
    <row r="1096" spans="1:4">
      <c r="A1096" s="132">
        <v>42549</v>
      </c>
      <c r="B1096" s="133">
        <v>10.48</v>
      </c>
      <c r="C1096" s="5" t="s">
        <v>2606</v>
      </c>
      <c r="D1096" s="5" t="s">
        <v>2337</v>
      </c>
    </row>
    <row r="1097" spans="1:4">
      <c r="A1097" s="132">
        <v>42548</v>
      </c>
      <c r="B1097" s="133">
        <v>10.43</v>
      </c>
      <c r="C1097" s="5" t="s">
        <v>2607</v>
      </c>
      <c r="D1097" s="5" t="s">
        <v>2337</v>
      </c>
    </row>
    <row r="1098" spans="1:4">
      <c r="A1098" s="132">
        <v>42545</v>
      </c>
      <c r="B1098" s="133">
        <v>9.9499999999999993</v>
      </c>
      <c r="C1098" s="5" t="s">
        <v>2608</v>
      </c>
      <c r="D1098" s="5" t="s">
        <v>2337</v>
      </c>
    </row>
    <row r="1099" spans="1:4">
      <c r="A1099" s="132">
        <v>42544</v>
      </c>
      <c r="B1099" s="133">
        <v>10.14</v>
      </c>
      <c r="C1099" s="5" t="s">
        <v>2609</v>
      </c>
      <c r="D1099" s="5" t="s">
        <v>2337</v>
      </c>
    </row>
    <row r="1100" spans="1:4">
      <c r="A1100" s="132">
        <v>42543</v>
      </c>
      <c r="B1100" s="133">
        <v>10.27</v>
      </c>
      <c r="C1100" s="5" t="s">
        <v>2233</v>
      </c>
      <c r="D1100" s="5" t="s">
        <v>2337</v>
      </c>
    </row>
    <row r="1101" spans="1:4">
      <c r="A1101" s="132">
        <v>42542</v>
      </c>
      <c r="B1101" s="133">
        <v>10.26</v>
      </c>
      <c r="C1101" s="5" t="s">
        <v>2610</v>
      </c>
      <c r="D1101" s="5" t="s">
        <v>2337</v>
      </c>
    </row>
    <row r="1102" spans="1:4">
      <c r="A1102" s="132">
        <v>42541</v>
      </c>
      <c r="B1102" s="133">
        <v>10.42</v>
      </c>
      <c r="C1102" s="5" t="s">
        <v>2611</v>
      </c>
      <c r="D1102" s="5" t="s">
        <v>2337</v>
      </c>
    </row>
    <row r="1103" spans="1:4">
      <c r="A1103" s="132">
        <v>42538</v>
      </c>
      <c r="B1103" s="133">
        <v>10.33</v>
      </c>
      <c r="C1103" s="5" t="s">
        <v>2612</v>
      </c>
      <c r="D1103" s="5" t="s">
        <v>2337</v>
      </c>
    </row>
    <row r="1104" spans="1:4">
      <c r="A1104" s="132">
        <v>42537</v>
      </c>
      <c r="B1104" s="133">
        <v>10.36</v>
      </c>
      <c r="C1104" s="5" t="s">
        <v>1502</v>
      </c>
      <c r="D1104" s="5" t="s">
        <v>2337</v>
      </c>
    </row>
    <row r="1105" spans="1:4">
      <c r="A1105" s="132">
        <v>42536</v>
      </c>
      <c r="B1105" s="133">
        <v>10.51</v>
      </c>
      <c r="C1105" s="5" t="s">
        <v>2102</v>
      </c>
      <c r="D1105" s="5" t="s">
        <v>2337</v>
      </c>
    </row>
    <row r="1106" spans="1:4">
      <c r="A1106" s="132">
        <v>42535</v>
      </c>
      <c r="B1106" s="133">
        <v>10.32</v>
      </c>
      <c r="C1106" s="5" t="s">
        <v>2613</v>
      </c>
      <c r="D1106" s="5" t="s">
        <v>2337</v>
      </c>
    </row>
    <row r="1107" spans="1:4">
      <c r="A1107" s="132">
        <v>42531</v>
      </c>
      <c r="B1107" s="133">
        <v>10.65</v>
      </c>
      <c r="C1107" s="5" t="s">
        <v>2614</v>
      </c>
      <c r="D1107" s="5" t="s">
        <v>2337</v>
      </c>
    </row>
    <row r="1108" spans="1:4">
      <c r="A1108" s="132">
        <v>42530</v>
      </c>
      <c r="B1108" s="133">
        <v>10.76</v>
      </c>
      <c r="C1108" s="5" t="s">
        <v>2615</v>
      </c>
      <c r="D1108" s="5" t="s">
        <v>2337</v>
      </c>
    </row>
    <row r="1109" spans="1:4">
      <c r="A1109" s="132">
        <v>42529</v>
      </c>
      <c r="B1109" s="133">
        <v>10.95</v>
      </c>
      <c r="C1109" s="5" t="s">
        <v>2616</v>
      </c>
      <c r="D1109" s="5" t="s">
        <v>2337</v>
      </c>
    </row>
    <row r="1110" spans="1:4">
      <c r="A1110" s="132">
        <v>42528</v>
      </c>
      <c r="B1110" s="133">
        <v>10.66</v>
      </c>
      <c r="C1110" s="5" t="s">
        <v>2617</v>
      </c>
      <c r="D1110" s="5" t="s">
        <v>2337</v>
      </c>
    </row>
    <row r="1111" spans="1:4">
      <c r="A1111" s="132">
        <v>42527</v>
      </c>
      <c r="B1111" s="133">
        <v>10.81</v>
      </c>
      <c r="C1111" s="5" t="s">
        <v>2618</v>
      </c>
      <c r="D1111" s="5" t="s">
        <v>2337</v>
      </c>
    </row>
    <row r="1112" spans="1:4">
      <c r="A1112" s="132">
        <v>42524</v>
      </c>
      <c r="B1112" s="133">
        <v>11.07</v>
      </c>
      <c r="C1112" s="5" t="s">
        <v>2619</v>
      </c>
      <c r="D1112" s="5" t="s">
        <v>2337</v>
      </c>
    </row>
    <row r="1113" spans="1:4">
      <c r="A1113" s="132">
        <v>42523</v>
      </c>
      <c r="B1113" s="133">
        <v>11.24</v>
      </c>
      <c r="C1113" s="5" t="s">
        <v>2620</v>
      </c>
      <c r="D1113" s="5" t="s">
        <v>2337</v>
      </c>
    </row>
    <row r="1114" spans="1:4">
      <c r="A1114" s="132">
        <v>42522</v>
      </c>
      <c r="B1114" s="133">
        <v>11.24</v>
      </c>
      <c r="C1114" s="5" t="s">
        <v>2621</v>
      </c>
      <c r="D1114" s="5" t="s">
        <v>2337</v>
      </c>
    </row>
    <row r="1115" spans="1:4">
      <c r="A1115" s="132">
        <v>42521</v>
      </c>
      <c r="B1115" s="133">
        <v>11.24</v>
      </c>
      <c r="C1115" s="5" t="s">
        <v>894</v>
      </c>
      <c r="D1115" s="5" t="s">
        <v>2337</v>
      </c>
    </row>
    <row r="1116" spans="1:4">
      <c r="A1116" s="132">
        <v>42520</v>
      </c>
      <c r="B1116" s="133">
        <v>11.3</v>
      </c>
      <c r="C1116" s="5" t="s">
        <v>2622</v>
      </c>
      <c r="D1116" s="5" t="s">
        <v>2337</v>
      </c>
    </row>
    <row r="1117" spans="1:4">
      <c r="A1117" s="132">
        <v>42517</v>
      </c>
      <c r="B1117" s="133">
        <v>11.31</v>
      </c>
      <c r="C1117" s="5" t="s">
        <v>2623</v>
      </c>
      <c r="D1117" s="5" t="s">
        <v>2337</v>
      </c>
    </row>
    <row r="1118" spans="1:4">
      <c r="A1118" s="132">
        <v>42516</v>
      </c>
      <c r="B1118" s="133">
        <v>11.28</v>
      </c>
      <c r="C1118" s="5" t="s">
        <v>2624</v>
      </c>
      <c r="D1118" s="5" t="s">
        <v>2337</v>
      </c>
    </row>
    <row r="1119" spans="1:4">
      <c r="A1119" s="132">
        <v>42515</v>
      </c>
      <c r="B1119" s="133">
        <v>11.32</v>
      </c>
      <c r="C1119" s="5" t="s">
        <v>2625</v>
      </c>
      <c r="D1119" s="5" t="s">
        <v>2337</v>
      </c>
    </row>
    <row r="1120" spans="1:4">
      <c r="A1120" s="132">
        <v>42514</v>
      </c>
      <c r="B1120" s="133">
        <v>11.32</v>
      </c>
      <c r="C1120" s="5" t="s">
        <v>2626</v>
      </c>
      <c r="D1120" s="5" t="s">
        <v>2337</v>
      </c>
    </row>
    <row r="1121" spans="1:4">
      <c r="A1121" s="132">
        <v>42513</v>
      </c>
      <c r="B1121" s="133">
        <v>11.23</v>
      </c>
      <c r="C1121" s="5" t="s">
        <v>2627</v>
      </c>
      <c r="D1121" s="5" t="s">
        <v>2337</v>
      </c>
    </row>
    <row r="1122" spans="1:4">
      <c r="A1122" s="132">
        <v>42510</v>
      </c>
      <c r="B1122" s="133">
        <v>11.24</v>
      </c>
      <c r="C1122" s="5" t="s">
        <v>2628</v>
      </c>
      <c r="D1122" s="5" t="s">
        <v>2337</v>
      </c>
    </row>
    <row r="1123" spans="1:4">
      <c r="A1123" s="132">
        <v>42509</v>
      </c>
      <c r="B1123" s="133">
        <v>11.15</v>
      </c>
      <c r="C1123" s="5" t="s">
        <v>2216</v>
      </c>
      <c r="D1123" s="5" t="s">
        <v>2337</v>
      </c>
    </row>
    <row r="1124" spans="1:4">
      <c r="A1124" s="132">
        <v>42508</v>
      </c>
      <c r="B1124" s="133">
        <v>11.11</v>
      </c>
      <c r="C1124" s="5" t="s">
        <v>2629</v>
      </c>
      <c r="D1124" s="5" t="s">
        <v>2337</v>
      </c>
    </row>
    <row r="1125" spans="1:4">
      <c r="A1125" s="132">
        <v>42507</v>
      </c>
      <c r="B1125" s="133">
        <v>11.05</v>
      </c>
      <c r="C1125" s="5" t="s">
        <v>2630</v>
      </c>
      <c r="D1125" s="5" t="s">
        <v>2337</v>
      </c>
    </row>
    <row r="1126" spans="1:4">
      <c r="A1126" s="132">
        <v>42506</v>
      </c>
      <c r="B1126" s="133">
        <v>11.42</v>
      </c>
      <c r="C1126" s="5" t="s">
        <v>2631</v>
      </c>
      <c r="D1126" s="5" t="s">
        <v>2337</v>
      </c>
    </row>
    <row r="1127" spans="1:4">
      <c r="A1127" s="132">
        <v>42503</v>
      </c>
      <c r="B1127" s="133">
        <v>11.1</v>
      </c>
      <c r="C1127" s="5" t="s">
        <v>2632</v>
      </c>
      <c r="D1127" s="5" t="s">
        <v>2337</v>
      </c>
    </row>
    <row r="1128" spans="1:4">
      <c r="A1128" s="132">
        <v>42502</v>
      </c>
      <c r="B1128" s="133">
        <v>11</v>
      </c>
      <c r="C1128" s="5" t="s">
        <v>2633</v>
      </c>
      <c r="D1128" s="5" t="s">
        <v>2337</v>
      </c>
    </row>
    <row r="1129" spans="1:4">
      <c r="A1129" s="132">
        <v>42501</v>
      </c>
      <c r="B1129" s="133">
        <v>10.38</v>
      </c>
      <c r="C1129" s="5" t="s">
        <v>2505</v>
      </c>
      <c r="D1129" s="5" t="s">
        <v>2337</v>
      </c>
    </row>
    <row r="1130" spans="1:4">
      <c r="A1130" s="132">
        <v>42500</v>
      </c>
      <c r="B1130" s="133">
        <v>10.28</v>
      </c>
      <c r="C1130" s="5" t="s">
        <v>2634</v>
      </c>
      <c r="D1130" s="5" t="s">
        <v>2337</v>
      </c>
    </row>
    <row r="1131" spans="1:4">
      <c r="A1131" s="132">
        <v>42496</v>
      </c>
      <c r="B1131" s="133">
        <v>10.45</v>
      </c>
      <c r="C1131" s="5" t="s">
        <v>2635</v>
      </c>
      <c r="D1131" s="5" t="s">
        <v>2337</v>
      </c>
    </row>
    <row r="1132" spans="1:4">
      <c r="A1132" s="132">
        <v>42495</v>
      </c>
      <c r="B1132" s="133">
        <v>10.96</v>
      </c>
      <c r="C1132" s="5" t="s">
        <v>1540</v>
      </c>
      <c r="D1132" s="5" t="s">
        <v>2337</v>
      </c>
    </row>
    <row r="1133" spans="1:4">
      <c r="A1133" s="132">
        <v>42494</v>
      </c>
      <c r="B1133" s="133">
        <v>11.04</v>
      </c>
      <c r="C1133" s="5" t="s">
        <v>2636</v>
      </c>
      <c r="D1133" s="5" t="s">
        <v>2337</v>
      </c>
    </row>
    <row r="1134" spans="1:4">
      <c r="A1134" s="132">
        <v>42489</v>
      </c>
      <c r="B1134" s="133">
        <v>11.09</v>
      </c>
      <c r="C1134" s="5" t="s">
        <v>2637</v>
      </c>
      <c r="D1134" s="5" t="s">
        <v>2337</v>
      </c>
    </row>
    <row r="1135" spans="1:4">
      <c r="A1135" s="132">
        <v>42488</v>
      </c>
      <c r="B1135" s="133">
        <v>10.84</v>
      </c>
      <c r="C1135" s="5" t="s">
        <v>2638</v>
      </c>
      <c r="D1135" s="5" t="s">
        <v>2337</v>
      </c>
    </row>
    <row r="1136" spans="1:4">
      <c r="A1136" s="132">
        <v>42487</v>
      </c>
      <c r="B1136" s="133">
        <v>10.54</v>
      </c>
      <c r="C1136" s="5" t="s">
        <v>2639</v>
      </c>
      <c r="D1136" s="5" t="s">
        <v>2337</v>
      </c>
    </row>
    <row r="1137" spans="1:4">
      <c r="A1137" s="132">
        <v>42486</v>
      </c>
      <c r="B1137" s="133">
        <v>10.53</v>
      </c>
      <c r="C1137" s="5" t="s">
        <v>2640</v>
      </c>
      <c r="D1137" s="5" t="s">
        <v>2337</v>
      </c>
    </row>
    <row r="1138" spans="1:4">
      <c r="A1138" s="132">
        <v>42485</v>
      </c>
      <c r="B1138" s="133">
        <v>10.65</v>
      </c>
      <c r="C1138" s="5" t="s">
        <v>2641</v>
      </c>
      <c r="D1138" s="5" t="s">
        <v>2337</v>
      </c>
    </row>
    <row r="1139" spans="1:4">
      <c r="A1139" s="132">
        <v>42482</v>
      </c>
      <c r="B1139" s="133">
        <v>10.31</v>
      </c>
      <c r="C1139" s="5" t="s">
        <v>1172</v>
      </c>
      <c r="D1139" s="5" t="s">
        <v>2337</v>
      </c>
    </row>
    <row r="1140" spans="1:4">
      <c r="A1140" s="132">
        <v>42481</v>
      </c>
      <c r="B1140" s="133">
        <v>10.32</v>
      </c>
      <c r="C1140" s="5" t="s">
        <v>2642</v>
      </c>
      <c r="D1140" s="5" t="s">
        <v>2337</v>
      </c>
    </row>
    <row r="1141" spans="1:4">
      <c r="A1141" s="132">
        <v>42480</v>
      </c>
      <c r="B1141" s="133">
        <v>10.57</v>
      </c>
      <c r="C1141" s="5" t="s">
        <v>2643</v>
      </c>
      <c r="D1141" s="5" t="s">
        <v>2337</v>
      </c>
    </row>
    <row r="1142" spans="1:4">
      <c r="A1142" s="132">
        <v>42479</v>
      </c>
      <c r="B1142" s="133">
        <v>11</v>
      </c>
      <c r="C1142" s="5" t="s">
        <v>2644</v>
      </c>
      <c r="D1142" s="5" t="s">
        <v>2337</v>
      </c>
    </row>
    <row r="1143" spans="1:4">
      <c r="A1143" s="132">
        <v>42478</v>
      </c>
      <c r="B1143" s="133">
        <v>11.02</v>
      </c>
      <c r="C1143" s="5" t="s">
        <v>2645</v>
      </c>
      <c r="D1143" s="5" t="s">
        <v>2337</v>
      </c>
    </row>
    <row r="1144" spans="1:4">
      <c r="A1144" s="132">
        <v>42475</v>
      </c>
      <c r="B1144" s="133">
        <v>10.94</v>
      </c>
      <c r="C1144" s="5" t="s">
        <v>2646</v>
      </c>
      <c r="D1144" s="5" t="s">
        <v>2337</v>
      </c>
    </row>
    <row r="1145" spans="1:4">
      <c r="A1145" s="132">
        <v>42474</v>
      </c>
      <c r="B1145" s="133">
        <v>10.76</v>
      </c>
      <c r="C1145" s="5" t="s">
        <v>2647</v>
      </c>
      <c r="D1145" s="5" t="s">
        <v>2337</v>
      </c>
    </row>
    <row r="1146" spans="1:4">
      <c r="A1146" s="132">
        <v>42473</v>
      </c>
      <c r="B1146" s="133">
        <v>10.63</v>
      </c>
      <c r="C1146" s="5" t="s">
        <v>2648</v>
      </c>
      <c r="D1146" s="5" t="s">
        <v>2337</v>
      </c>
    </row>
    <row r="1147" spans="1:4">
      <c r="A1147" s="132">
        <v>42472</v>
      </c>
      <c r="B1147" s="133">
        <v>10.71</v>
      </c>
      <c r="C1147" s="5" t="s">
        <v>2649</v>
      </c>
      <c r="D1147" s="5" t="s">
        <v>2337</v>
      </c>
    </row>
    <row r="1148" spans="1:4">
      <c r="A1148" s="132">
        <v>42471</v>
      </c>
      <c r="B1148" s="133">
        <v>10.75</v>
      </c>
      <c r="C1148" s="5" t="s">
        <v>2650</v>
      </c>
      <c r="D1148" s="5" t="s">
        <v>2337</v>
      </c>
    </row>
    <row r="1149" spans="1:4">
      <c r="A1149" s="132">
        <v>42468</v>
      </c>
      <c r="B1149" s="133">
        <v>10.9</v>
      </c>
      <c r="C1149" s="5" t="s">
        <v>2651</v>
      </c>
      <c r="D1149" s="5" t="s">
        <v>2337</v>
      </c>
    </row>
    <row r="1150" spans="1:4">
      <c r="A1150" s="132">
        <v>42467</v>
      </c>
      <c r="B1150" s="133">
        <v>10.83</v>
      </c>
      <c r="C1150" s="5" t="s">
        <v>2652</v>
      </c>
      <c r="D1150" s="5" t="s">
        <v>2337</v>
      </c>
    </row>
    <row r="1151" spans="1:4">
      <c r="A1151" s="132">
        <v>42466</v>
      </c>
      <c r="B1151" s="133">
        <v>10.71</v>
      </c>
      <c r="C1151" s="5" t="s">
        <v>2653</v>
      </c>
      <c r="D1151" s="5" t="s">
        <v>2337</v>
      </c>
    </row>
    <row r="1152" spans="1:4">
      <c r="A1152" s="132">
        <v>42465</v>
      </c>
      <c r="B1152" s="133">
        <v>10.45</v>
      </c>
      <c r="C1152" s="5" t="s">
        <v>2654</v>
      </c>
      <c r="D1152" s="5" t="s">
        <v>2337</v>
      </c>
    </row>
    <row r="1153" spans="1:4">
      <c r="A1153" s="132">
        <v>42464</v>
      </c>
      <c r="B1153" s="133">
        <v>10.46</v>
      </c>
      <c r="C1153" s="5" t="s">
        <v>2655</v>
      </c>
      <c r="D1153" s="5" t="s">
        <v>2337</v>
      </c>
    </row>
    <row r="1154" spans="1:4">
      <c r="A1154" s="132">
        <v>42461</v>
      </c>
      <c r="B1154" s="133">
        <v>10.95</v>
      </c>
      <c r="C1154" s="5" t="s">
        <v>2656</v>
      </c>
      <c r="D1154" s="5" t="s">
        <v>2337</v>
      </c>
    </row>
    <row r="1155" spans="1:4">
      <c r="A1155" s="132">
        <v>42460</v>
      </c>
      <c r="B1155" s="133">
        <v>11.29</v>
      </c>
      <c r="C1155" s="5" t="s">
        <v>2657</v>
      </c>
      <c r="D1155" s="5" t="s">
        <v>2337</v>
      </c>
    </row>
    <row r="1156" spans="1:4">
      <c r="A1156" s="132">
        <v>42459</v>
      </c>
      <c r="B1156" s="133">
        <v>11.22</v>
      </c>
      <c r="C1156" s="5" t="s">
        <v>2658</v>
      </c>
      <c r="D1156" s="5" t="s">
        <v>2337</v>
      </c>
    </row>
    <row r="1157" spans="1:4">
      <c r="A1157" s="132">
        <v>42458</v>
      </c>
      <c r="B1157" s="133">
        <v>11.16</v>
      </c>
      <c r="C1157" s="5" t="s">
        <v>2659</v>
      </c>
      <c r="D1157" s="5" t="s">
        <v>2337</v>
      </c>
    </row>
    <row r="1158" spans="1:4">
      <c r="A1158" s="132">
        <v>42457</v>
      </c>
      <c r="B1158" s="133">
        <v>11.31</v>
      </c>
      <c r="C1158" s="5" t="s">
        <v>2660</v>
      </c>
      <c r="D1158" s="5" t="s">
        <v>2337</v>
      </c>
    </row>
    <row r="1159" spans="1:4">
      <c r="A1159" s="132">
        <v>42454</v>
      </c>
      <c r="B1159" s="133">
        <v>11.13</v>
      </c>
      <c r="C1159" s="5" t="s">
        <v>2661</v>
      </c>
      <c r="D1159" s="5" t="s">
        <v>2337</v>
      </c>
    </row>
    <row r="1160" spans="1:4">
      <c r="A1160" s="132">
        <v>42453</v>
      </c>
      <c r="B1160" s="133">
        <v>10.79</v>
      </c>
      <c r="C1160" s="5" t="s">
        <v>2662</v>
      </c>
      <c r="D1160" s="5" t="s">
        <v>2337</v>
      </c>
    </row>
    <row r="1161" spans="1:4">
      <c r="A1161" s="132">
        <v>42452</v>
      </c>
      <c r="B1161" s="133">
        <v>10.54</v>
      </c>
      <c r="C1161" s="5" t="s">
        <v>2435</v>
      </c>
      <c r="D1161" s="5" t="s">
        <v>2337</v>
      </c>
    </row>
    <row r="1162" spans="1:4">
      <c r="A1162" s="132">
        <v>42451</v>
      </c>
      <c r="B1162" s="133">
        <v>10.56</v>
      </c>
      <c r="C1162" s="5" t="s">
        <v>2663</v>
      </c>
      <c r="D1162" s="5" t="s">
        <v>2337</v>
      </c>
    </row>
    <row r="1163" spans="1:4">
      <c r="A1163" s="132">
        <v>42450</v>
      </c>
      <c r="B1163" s="133">
        <v>10.65</v>
      </c>
      <c r="C1163" s="5" t="s">
        <v>2664</v>
      </c>
      <c r="D1163" s="5" t="s">
        <v>2337</v>
      </c>
    </row>
    <row r="1164" spans="1:4">
      <c r="A1164" s="132">
        <v>42447</v>
      </c>
      <c r="B1164" s="133">
        <v>10.7</v>
      </c>
      <c r="C1164" s="5" t="s">
        <v>2665</v>
      </c>
      <c r="D1164" s="5" t="s">
        <v>2337</v>
      </c>
    </row>
    <row r="1165" spans="1:4">
      <c r="A1165" s="132">
        <v>42446</v>
      </c>
      <c r="B1165" s="133">
        <v>10.91</v>
      </c>
      <c r="C1165" s="5" t="s">
        <v>2666</v>
      </c>
      <c r="D1165" s="5" t="s">
        <v>2337</v>
      </c>
    </row>
    <row r="1166" spans="1:4">
      <c r="A1166" s="132">
        <v>42445</v>
      </c>
      <c r="B1166" s="133">
        <v>10.89</v>
      </c>
      <c r="C1166" s="5" t="s">
        <v>2667</v>
      </c>
      <c r="D1166" s="5" t="s">
        <v>2337</v>
      </c>
    </row>
    <row r="1167" spans="1:4">
      <c r="A1167" s="132">
        <v>42444</v>
      </c>
      <c r="B1167" s="133">
        <v>11.1</v>
      </c>
      <c r="C1167" s="5" t="s">
        <v>2668</v>
      </c>
      <c r="D1167" s="5" t="s">
        <v>2337</v>
      </c>
    </row>
    <row r="1168" spans="1:4">
      <c r="A1168" s="132">
        <v>42443</v>
      </c>
      <c r="B1168" s="133">
        <v>11.07</v>
      </c>
      <c r="C1168" s="5" t="s">
        <v>2669</v>
      </c>
      <c r="D1168" s="5" t="s">
        <v>2337</v>
      </c>
    </row>
    <row r="1169" spans="1:4">
      <c r="A1169" s="132">
        <v>42440</v>
      </c>
      <c r="B1169" s="133">
        <v>10.83</v>
      </c>
      <c r="C1169" s="5" t="s">
        <v>2670</v>
      </c>
      <c r="D1169" s="5" t="s">
        <v>2337</v>
      </c>
    </row>
    <row r="1170" spans="1:4">
      <c r="A1170" s="132">
        <v>42439</v>
      </c>
      <c r="B1170" s="133">
        <v>10.86</v>
      </c>
      <c r="C1170" s="5" t="s">
        <v>2671</v>
      </c>
      <c r="D1170" s="5" t="s">
        <v>2337</v>
      </c>
    </row>
    <row r="1171" spans="1:4">
      <c r="A1171" s="132">
        <v>42438</v>
      </c>
      <c r="B1171" s="133">
        <v>10.91</v>
      </c>
      <c r="C1171" s="5" t="s">
        <v>2672</v>
      </c>
      <c r="D1171" s="5" t="s">
        <v>2337</v>
      </c>
    </row>
    <row r="1172" spans="1:4">
      <c r="A1172" s="132">
        <v>42433</v>
      </c>
      <c r="B1172" s="133">
        <v>10.79</v>
      </c>
      <c r="C1172" s="5" t="s">
        <v>2673</v>
      </c>
      <c r="D1172" s="5" t="s">
        <v>2337</v>
      </c>
    </row>
    <row r="1173" spans="1:4">
      <c r="A1173" s="132">
        <v>42432</v>
      </c>
      <c r="B1173" s="133">
        <v>11.05</v>
      </c>
      <c r="C1173" s="5" t="s">
        <v>2674</v>
      </c>
      <c r="D1173" s="5" t="s">
        <v>2337</v>
      </c>
    </row>
    <row r="1174" spans="1:4">
      <c r="A1174" s="132">
        <v>42431</v>
      </c>
      <c r="B1174" s="133">
        <v>10.9</v>
      </c>
      <c r="C1174" s="5" t="s">
        <v>2675</v>
      </c>
      <c r="D1174" s="5" t="s">
        <v>2337</v>
      </c>
    </row>
    <row r="1175" spans="1:4">
      <c r="A1175" s="132">
        <v>42430</v>
      </c>
      <c r="B1175" s="133">
        <v>10.93</v>
      </c>
      <c r="C1175" s="5" t="s">
        <v>2676</v>
      </c>
      <c r="D1175" s="5" t="s">
        <v>2337</v>
      </c>
    </row>
    <row r="1176" spans="1:4">
      <c r="A1176" s="132">
        <v>42429</v>
      </c>
      <c r="B1176" s="133">
        <v>10.93</v>
      </c>
      <c r="C1176" s="5" t="s">
        <v>2677</v>
      </c>
      <c r="D1176" s="5" t="s">
        <v>2337</v>
      </c>
    </row>
    <row r="1177" spans="1:4">
      <c r="A1177" s="132">
        <v>42426</v>
      </c>
      <c r="B1177" s="133">
        <v>11.13</v>
      </c>
      <c r="C1177" s="5" t="s">
        <v>2678</v>
      </c>
      <c r="D1177" s="5" t="s">
        <v>2337</v>
      </c>
    </row>
    <row r="1178" spans="1:4">
      <c r="A1178" s="132">
        <v>42425</v>
      </c>
      <c r="B1178" s="133">
        <v>11.05</v>
      </c>
      <c r="C1178" s="5" t="s">
        <v>2679</v>
      </c>
      <c r="D1178" s="5" t="s">
        <v>2337</v>
      </c>
    </row>
    <row r="1179" spans="1:4">
      <c r="A1179" s="132">
        <v>42424</v>
      </c>
      <c r="B1179" s="133">
        <v>11</v>
      </c>
      <c r="C1179" s="5" t="s">
        <v>2680</v>
      </c>
      <c r="D1179" s="5" t="s">
        <v>2337</v>
      </c>
    </row>
    <row r="1180" spans="1:4">
      <c r="A1180" s="132">
        <v>42420</v>
      </c>
      <c r="B1180" s="133">
        <v>10.87</v>
      </c>
      <c r="C1180" s="5" t="s">
        <v>2681</v>
      </c>
      <c r="D1180" s="5" t="s">
        <v>2337</v>
      </c>
    </row>
    <row r="1181" spans="1:4">
      <c r="A1181" s="132">
        <v>42419</v>
      </c>
      <c r="B1181" s="133">
        <v>11.03</v>
      </c>
      <c r="C1181" s="5" t="s">
        <v>1740</v>
      </c>
      <c r="D1181" s="5" t="s">
        <v>2337</v>
      </c>
    </row>
    <row r="1182" spans="1:4">
      <c r="A1182" s="132">
        <v>42418</v>
      </c>
      <c r="B1182" s="133">
        <v>10.98</v>
      </c>
      <c r="C1182" s="5" t="s">
        <v>2682</v>
      </c>
      <c r="D1182" s="5" t="s">
        <v>2337</v>
      </c>
    </row>
    <row r="1183" spans="1:4">
      <c r="A1183" s="132">
        <v>42417</v>
      </c>
      <c r="B1183" s="133">
        <v>11.16</v>
      </c>
      <c r="C1183" s="5" t="s">
        <v>2683</v>
      </c>
      <c r="D1183" s="5" t="s">
        <v>2337</v>
      </c>
    </row>
    <row r="1184" spans="1:4">
      <c r="A1184" s="132">
        <v>42416</v>
      </c>
      <c r="B1184" s="133">
        <v>10.88</v>
      </c>
      <c r="C1184" s="5" t="s">
        <v>2684</v>
      </c>
      <c r="D1184" s="5" t="s">
        <v>2337</v>
      </c>
    </row>
    <row r="1185" spans="1:4">
      <c r="A1185" s="132">
        <v>42415</v>
      </c>
      <c r="B1185" s="133">
        <v>10.7</v>
      </c>
      <c r="C1185" s="5" t="s">
        <v>2685</v>
      </c>
      <c r="D1185" s="5" t="s">
        <v>2337</v>
      </c>
    </row>
    <row r="1186" spans="1:4">
      <c r="A1186" s="132">
        <v>42412</v>
      </c>
      <c r="B1186" s="133">
        <v>10.66</v>
      </c>
      <c r="C1186" s="5" t="s">
        <v>2686</v>
      </c>
      <c r="D1186" s="5" t="s">
        <v>2337</v>
      </c>
    </row>
    <row r="1187" spans="1:4">
      <c r="A1187" s="132">
        <v>42411</v>
      </c>
      <c r="B1187" s="133">
        <v>10.71</v>
      </c>
      <c r="C1187" s="5" t="s">
        <v>2687</v>
      </c>
      <c r="D1187" s="5" t="s">
        <v>2337</v>
      </c>
    </row>
    <row r="1188" spans="1:4">
      <c r="A1188" s="132">
        <v>42410</v>
      </c>
      <c r="B1188" s="133">
        <v>10.82</v>
      </c>
      <c r="C1188" s="5" t="s">
        <v>2688</v>
      </c>
      <c r="D1188" s="5" t="s">
        <v>2337</v>
      </c>
    </row>
    <row r="1189" spans="1:4">
      <c r="A1189" s="132">
        <v>42409</v>
      </c>
      <c r="B1189" s="133">
        <v>10.62</v>
      </c>
      <c r="C1189" s="5" t="s">
        <v>2689</v>
      </c>
      <c r="D1189" s="5" t="s">
        <v>2337</v>
      </c>
    </row>
    <row r="1190" spans="1:4">
      <c r="A1190" s="132">
        <v>42408</v>
      </c>
      <c r="B1190" s="133">
        <v>10.62</v>
      </c>
      <c r="C1190" s="5" t="s">
        <v>2690</v>
      </c>
      <c r="D1190" s="5" t="s">
        <v>2337</v>
      </c>
    </row>
    <row r="1191" spans="1:4">
      <c r="A1191" s="132">
        <v>42405</v>
      </c>
      <c r="B1191" s="133">
        <v>10.8</v>
      </c>
      <c r="C1191" s="5" t="s">
        <v>2691</v>
      </c>
      <c r="D1191" s="5" t="s">
        <v>2337</v>
      </c>
    </row>
    <row r="1192" spans="1:4">
      <c r="A1192" s="132">
        <v>42404</v>
      </c>
      <c r="B1192" s="133">
        <v>11.01</v>
      </c>
      <c r="C1192" s="5" t="s">
        <v>2692</v>
      </c>
      <c r="D1192" s="5" t="s">
        <v>2337</v>
      </c>
    </row>
    <row r="1193" spans="1:4">
      <c r="A1193" s="132">
        <v>42403</v>
      </c>
      <c r="B1193" s="133">
        <v>10.99</v>
      </c>
      <c r="C1193" s="5" t="s">
        <v>2693</v>
      </c>
      <c r="D1193" s="5" t="s">
        <v>2337</v>
      </c>
    </row>
    <row r="1194" spans="1:4">
      <c r="A1194" s="132">
        <v>42402</v>
      </c>
      <c r="B1194" s="133">
        <v>10.72</v>
      </c>
      <c r="C1194" s="5" t="s">
        <v>2694</v>
      </c>
      <c r="D1194" s="5" t="s">
        <v>2337</v>
      </c>
    </row>
    <row r="1195" spans="1:4">
      <c r="A1195" s="132">
        <v>42401</v>
      </c>
      <c r="B1195" s="133">
        <v>10.88</v>
      </c>
      <c r="C1195" s="5" t="s">
        <v>2695</v>
      </c>
      <c r="D1195" s="5" t="s">
        <v>2337</v>
      </c>
    </row>
    <row r="1196" spans="1:4">
      <c r="A1196" s="132">
        <v>42398</v>
      </c>
      <c r="B1196" s="133">
        <v>11.07</v>
      </c>
      <c r="C1196" s="5" t="s">
        <v>2696</v>
      </c>
      <c r="D1196" s="5" t="s">
        <v>2337</v>
      </c>
    </row>
    <row r="1197" spans="1:4">
      <c r="A1197" s="132">
        <v>42397</v>
      </c>
      <c r="B1197" s="133">
        <v>11.11</v>
      </c>
      <c r="C1197" s="5" t="s">
        <v>2697</v>
      </c>
      <c r="D1197" s="5" t="s">
        <v>2337</v>
      </c>
    </row>
    <row r="1198" spans="1:4">
      <c r="A1198" s="132">
        <v>42396</v>
      </c>
      <c r="B1198" s="133">
        <v>11.2</v>
      </c>
      <c r="C1198" s="5" t="s">
        <v>2698</v>
      </c>
      <c r="D1198" s="5" t="s">
        <v>2337</v>
      </c>
    </row>
    <row r="1199" spans="1:4">
      <c r="A1199" s="132">
        <v>42395</v>
      </c>
      <c r="B1199" s="133">
        <v>11.12</v>
      </c>
      <c r="C1199" s="5" t="s">
        <v>2699</v>
      </c>
      <c r="D1199" s="5" t="s">
        <v>2337</v>
      </c>
    </row>
    <row r="1200" spans="1:4">
      <c r="A1200" s="132">
        <v>42394</v>
      </c>
      <c r="B1200" s="133">
        <v>11.17</v>
      </c>
      <c r="C1200" s="5" t="s">
        <v>2700</v>
      </c>
      <c r="D1200" s="5" t="s">
        <v>2337</v>
      </c>
    </row>
    <row r="1201" spans="1:4">
      <c r="A1201" s="132">
        <v>42391</v>
      </c>
      <c r="B1201" s="133">
        <v>11.06</v>
      </c>
      <c r="C1201" s="5" t="s">
        <v>2701</v>
      </c>
      <c r="D1201" s="5" t="s">
        <v>2337</v>
      </c>
    </row>
    <row r="1202" spans="1:4">
      <c r="A1202" s="132">
        <v>42390</v>
      </c>
      <c r="B1202" s="133">
        <v>11.03</v>
      </c>
      <c r="C1202" s="5" t="s">
        <v>2702</v>
      </c>
      <c r="D1202" s="5" t="s">
        <v>2337</v>
      </c>
    </row>
    <row r="1203" spans="1:4">
      <c r="A1203" s="132">
        <v>42389</v>
      </c>
      <c r="B1203" s="133">
        <v>11.1</v>
      </c>
      <c r="C1203" s="5" t="s">
        <v>2703</v>
      </c>
      <c r="D1203" s="5" t="s">
        <v>2337</v>
      </c>
    </row>
    <row r="1204" spans="1:4">
      <c r="A1204" s="132">
        <v>42388</v>
      </c>
      <c r="B1204" s="133">
        <v>11.08</v>
      </c>
      <c r="C1204" s="5" t="s">
        <v>2704</v>
      </c>
      <c r="D1204" s="5" t="s">
        <v>2337</v>
      </c>
    </row>
    <row r="1205" spans="1:4">
      <c r="A1205" s="132">
        <v>42387</v>
      </c>
      <c r="B1205" s="133">
        <v>11.09</v>
      </c>
      <c r="C1205" s="5" t="s">
        <v>2705</v>
      </c>
      <c r="D1205" s="5" t="s">
        <v>2337</v>
      </c>
    </row>
    <row r="1206" spans="1:4">
      <c r="A1206" s="132">
        <v>42384</v>
      </c>
      <c r="B1206" s="133">
        <v>11.02</v>
      </c>
      <c r="C1206" s="5" t="s">
        <v>2706</v>
      </c>
      <c r="D1206" s="5" t="s">
        <v>2337</v>
      </c>
    </row>
    <row r="1207" spans="1:4">
      <c r="A1207" s="132">
        <v>42383</v>
      </c>
      <c r="B1207" s="133">
        <v>11.06</v>
      </c>
      <c r="C1207" s="5" t="s">
        <v>2707</v>
      </c>
      <c r="D1207" s="5" t="s">
        <v>2337</v>
      </c>
    </row>
    <row r="1208" spans="1:4">
      <c r="A1208" s="132">
        <v>42382</v>
      </c>
      <c r="B1208" s="133">
        <v>11.01</v>
      </c>
      <c r="C1208" s="5" t="s">
        <v>2708</v>
      </c>
      <c r="D1208" s="5" t="s">
        <v>2337</v>
      </c>
    </row>
    <row r="1209" spans="1:4">
      <c r="A1209" s="132">
        <v>42381</v>
      </c>
      <c r="B1209" s="133">
        <v>10.95</v>
      </c>
      <c r="C1209" s="5" t="s">
        <v>2709</v>
      </c>
      <c r="D1209" s="5" t="s">
        <v>2337</v>
      </c>
    </row>
    <row r="1210" spans="1:4">
      <c r="A1210" s="132">
        <v>42380</v>
      </c>
      <c r="B1210" s="133">
        <v>10.85</v>
      </c>
      <c r="C1210" s="5" t="s">
        <v>2710</v>
      </c>
      <c r="D1210" s="5" t="s">
        <v>2337</v>
      </c>
    </row>
    <row r="1211" spans="1:4">
      <c r="A1211" s="132">
        <v>42368</v>
      </c>
      <c r="B1211" s="133">
        <v>10.52</v>
      </c>
      <c r="C1211" s="5" t="s">
        <v>2711</v>
      </c>
      <c r="D1211" s="5" t="s">
        <v>2337</v>
      </c>
    </row>
    <row r="1212" spans="1:4">
      <c r="A1212" s="132">
        <v>42367</v>
      </c>
      <c r="B1212" s="133">
        <v>11.01</v>
      </c>
      <c r="C1212" s="5" t="s">
        <v>2712</v>
      </c>
      <c r="D1212" s="5" t="s">
        <v>2337</v>
      </c>
    </row>
    <row r="1213" spans="1:4">
      <c r="A1213" s="132">
        <v>42366</v>
      </c>
      <c r="B1213" s="133">
        <v>10.95</v>
      </c>
      <c r="C1213" s="5" t="s">
        <v>2713</v>
      </c>
      <c r="D1213" s="5" t="s">
        <v>2337</v>
      </c>
    </row>
    <row r="1214" spans="1:4">
      <c r="A1214" s="132">
        <v>42363</v>
      </c>
      <c r="B1214" s="133">
        <v>11.08</v>
      </c>
      <c r="C1214" s="5" t="s">
        <v>2714</v>
      </c>
      <c r="D1214" s="5" t="s">
        <v>2337</v>
      </c>
    </row>
    <row r="1215" spans="1:4">
      <c r="A1215" s="132">
        <v>42362</v>
      </c>
      <c r="B1215" s="133">
        <v>10.83</v>
      </c>
      <c r="C1215" s="5" t="s">
        <v>2715</v>
      </c>
      <c r="D1215" s="5" t="s">
        <v>2337</v>
      </c>
    </row>
    <row r="1216" spans="1:4">
      <c r="A1216" s="132">
        <v>42361</v>
      </c>
      <c r="B1216" s="133">
        <v>10.99</v>
      </c>
      <c r="C1216" s="5" t="s">
        <v>2716</v>
      </c>
      <c r="D1216" s="5" t="s">
        <v>2337</v>
      </c>
    </row>
    <row r="1217" spans="1:4">
      <c r="A1217" s="132">
        <v>42360</v>
      </c>
      <c r="B1217" s="133">
        <v>11.06</v>
      </c>
      <c r="C1217" s="5" t="s">
        <v>2717</v>
      </c>
      <c r="D1217" s="5" t="s">
        <v>2337</v>
      </c>
    </row>
    <row r="1218" spans="1:4">
      <c r="A1218" s="132">
        <v>42359</v>
      </c>
      <c r="B1218" s="133">
        <v>11.2</v>
      </c>
      <c r="C1218" s="5" t="s">
        <v>2718</v>
      </c>
      <c r="D1218" s="5" t="s">
        <v>2337</v>
      </c>
    </row>
    <row r="1219" spans="1:4">
      <c r="A1219" s="132">
        <v>42356</v>
      </c>
      <c r="B1219" s="133">
        <v>11.29</v>
      </c>
      <c r="C1219" s="5" t="s">
        <v>924</v>
      </c>
      <c r="D1219" s="5" t="s">
        <v>2337</v>
      </c>
    </row>
    <row r="1220" spans="1:4">
      <c r="A1220" s="132">
        <v>42355</v>
      </c>
      <c r="B1220" s="133">
        <v>11.34</v>
      </c>
      <c r="C1220" s="5" t="s">
        <v>2719</v>
      </c>
      <c r="D1220" s="5" t="s">
        <v>2337</v>
      </c>
    </row>
    <row r="1221" spans="1:4">
      <c r="A1221" s="132">
        <v>42354</v>
      </c>
      <c r="B1221" s="133">
        <v>11.17</v>
      </c>
      <c r="C1221" s="5" t="s">
        <v>2720</v>
      </c>
      <c r="D1221" s="5" t="s">
        <v>2337</v>
      </c>
    </row>
    <row r="1222" spans="1:4">
      <c r="A1222" s="132">
        <v>42353</v>
      </c>
      <c r="B1222" s="133">
        <v>11.46</v>
      </c>
      <c r="C1222" s="5" t="s">
        <v>2721</v>
      </c>
      <c r="D1222" s="5" t="s">
        <v>2337</v>
      </c>
    </row>
    <row r="1223" spans="1:4">
      <c r="A1223" s="132">
        <v>42352</v>
      </c>
      <c r="B1223" s="133">
        <v>11.54</v>
      </c>
      <c r="C1223" s="5" t="s">
        <v>2722</v>
      </c>
      <c r="D1223" s="5" t="s">
        <v>2337</v>
      </c>
    </row>
    <row r="1224" spans="1:4">
      <c r="A1224" s="132">
        <v>42349</v>
      </c>
      <c r="B1224" s="133">
        <v>11.54</v>
      </c>
      <c r="C1224" s="5" t="s">
        <v>2723</v>
      </c>
      <c r="D1224" s="5" t="s">
        <v>2337</v>
      </c>
    </row>
    <row r="1225" spans="1:4">
      <c r="A1225" s="132">
        <v>42348</v>
      </c>
      <c r="B1225" s="133">
        <v>11.64</v>
      </c>
      <c r="C1225" s="5" t="s">
        <v>2724</v>
      </c>
      <c r="D1225" s="5" t="s">
        <v>2337</v>
      </c>
    </row>
    <row r="1226" spans="1:4">
      <c r="A1226" s="132">
        <v>42347</v>
      </c>
      <c r="B1226" s="133">
        <v>11.3</v>
      </c>
      <c r="C1226" s="5" t="s">
        <v>1181</v>
      </c>
      <c r="D1226" s="5" t="s">
        <v>2337</v>
      </c>
    </row>
    <row r="1227" spans="1:4">
      <c r="A1227" s="132">
        <v>42346</v>
      </c>
      <c r="B1227" s="133">
        <v>11.78</v>
      </c>
      <c r="C1227" s="5" t="s">
        <v>2725</v>
      </c>
      <c r="D1227" s="5" t="s">
        <v>2337</v>
      </c>
    </row>
    <row r="1228" spans="1:4">
      <c r="A1228" s="132">
        <v>42345</v>
      </c>
      <c r="B1228" s="133">
        <v>11.56</v>
      </c>
      <c r="C1228" s="5" t="s">
        <v>2726</v>
      </c>
      <c r="D1228" s="5" t="s">
        <v>2337</v>
      </c>
    </row>
    <row r="1229" spans="1:4">
      <c r="A1229" s="132">
        <v>42342</v>
      </c>
      <c r="B1229" s="133">
        <v>11</v>
      </c>
      <c r="C1229" s="5" t="s">
        <v>2727</v>
      </c>
      <c r="D1229" s="5" t="s">
        <v>2337</v>
      </c>
    </row>
    <row r="1230" spans="1:4">
      <c r="A1230" s="132">
        <v>42341</v>
      </c>
      <c r="B1230" s="133">
        <v>10.92</v>
      </c>
      <c r="C1230" s="5" t="s">
        <v>2728</v>
      </c>
      <c r="D1230" s="5" t="s">
        <v>2337</v>
      </c>
    </row>
    <row r="1231" spans="1:4">
      <c r="A1231" s="132">
        <v>42340</v>
      </c>
      <c r="B1231" s="133">
        <v>11.11</v>
      </c>
      <c r="C1231" s="5" t="s">
        <v>2729</v>
      </c>
      <c r="D1231" s="5" t="s">
        <v>2337</v>
      </c>
    </row>
    <row r="1232" spans="1:4">
      <c r="A1232" s="132">
        <v>42339</v>
      </c>
      <c r="B1232" s="133">
        <v>11.19</v>
      </c>
      <c r="C1232" s="5" t="s">
        <v>2730</v>
      </c>
      <c r="D1232" s="5" t="s">
        <v>2337</v>
      </c>
    </row>
    <row r="1233" spans="1:4">
      <c r="A1233" s="132">
        <v>42338</v>
      </c>
      <c r="B1233" s="133">
        <v>11.32</v>
      </c>
      <c r="C1233" s="5" t="s">
        <v>2731</v>
      </c>
      <c r="D1233" s="5" t="s">
        <v>2337</v>
      </c>
    </row>
    <row r="1234" spans="1:4">
      <c r="A1234" s="132">
        <v>42335</v>
      </c>
      <c r="B1234" s="133">
        <v>11.45</v>
      </c>
      <c r="C1234" s="5" t="s">
        <v>1906</v>
      </c>
      <c r="D1234" s="5" t="s">
        <v>2337</v>
      </c>
    </row>
    <row r="1235" spans="1:4">
      <c r="A1235" s="132">
        <v>42334</v>
      </c>
      <c r="B1235" s="133">
        <v>11.48</v>
      </c>
      <c r="C1235" s="5" t="s">
        <v>2732</v>
      </c>
      <c r="D1235" s="5" t="s">
        <v>2337</v>
      </c>
    </row>
    <row r="1236" spans="1:4">
      <c r="A1236" s="132">
        <v>42333</v>
      </c>
      <c r="B1236" s="133">
        <v>11.19</v>
      </c>
      <c r="C1236" s="5" t="s">
        <v>2733</v>
      </c>
      <c r="D1236" s="5" t="s">
        <v>2337</v>
      </c>
    </row>
    <row r="1237" spans="1:4">
      <c r="A1237" s="132">
        <v>42332</v>
      </c>
      <c r="B1237" s="133">
        <v>11.61</v>
      </c>
      <c r="C1237" s="5" t="s">
        <v>2734</v>
      </c>
      <c r="D1237" s="5" t="s">
        <v>2337</v>
      </c>
    </row>
    <row r="1238" spans="1:4">
      <c r="A1238" s="132">
        <v>42331</v>
      </c>
      <c r="B1238" s="133">
        <v>11.5</v>
      </c>
      <c r="C1238" s="5" t="s">
        <v>2735</v>
      </c>
      <c r="D1238" s="5" t="s">
        <v>2337</v>
      </c>
    </row>
    <row r="1239" spans="1:4">
      <c r="A1239" s="132">
        <v>42328</v>
      </c>
      <c r="B1239" s="133">
        <v>11.64</v>
      </c>
      <c r="C1239" s="5" t="s">
        <v>2736</v>
      </c>
      <c r="D1239" s="5" t="s">
        <v>2337</v>
      </c>
    </row>
    <row r="1240" spans="1:4">
      <c r="A1240" s="132">
        <v>42327</v>
      </c>
      <c r="B1240" s="133">
        <v>11.67</v>
      </c>
      <c r="C1240" s="5" t="s">
        <v>2737</v>
      </c>
      <c r="D1240" s="5" t="s">
        <v>2337</v>
      </c>
    </row>
    <row r="1241" spans="1:4">
      <c r="A1241" s="132">
        <v>42326</v>
      </c>
      <c r="B1241" s="133">
        <v>11.68</v>
      </c>
      <c r="C1241" s="5" t="s">
        <v>2738</v>
      </c>
      <c r="D1241" s="5" t="s">
        <v>2337</v>
      </c>
    </row>
    <row r="1242" spans="1:4">
      <c r="A1242" s="132">
        <v>42325</v>
      </c>
      <c r="B1242" s="133">
        <v>11.68</v>
      </c>
      <c r="C1242" s="5" t="s">
        <v>2739</v>
      </c>
      <c r="D1242" s="5" t="s">
        <v>2337</v>
      </c>
    </row>
    <row r="1243" spans="1:4">
      <c r="A1243" s="132">
        <v>42324</v>
      </c>
      <c r="B1243" s="133">
        <v>11.62</v>
      </c>
      <c r="C1243" s="5" t="s">
        <v>2740</v>
      </c>
      <c r="D1243" s="5" t="s">
        <v>2337</v>
      </c>
    </row>
    <row r="1244" spans="1:4">
      <c r="A1244" s="132">
        <v>42321</v>
      </c>
      <c r="B1244" s="133">
        <v>11.55</v>
      </c>
      <c r="C1244" s="5" t="s">
        <v>2741</v>
      </c>
      <c r="D1244" s="5" t="s">
        <v>2337</v>
      </c>
    </row>
    <row r="1245" spans="1:4">
      <c r="A1245" s="132">
        <v>42320</v>
      </c>
      <c r="B1245" s="133">
        <v>11.6</v>
      </c>
      <c r="C1245" s="5" t="s">
        <v>1276</v>
      </c>
      <c r="D1245" s="5" t="s">
        <v>2337</v>
      </c>
    </row>
    <row r="1246" spans="1:4">
      <c r="A1246" s="132">
        <v>42319</v>
      </c>
      <c r="B1246" s="133">
        <v>11.32</v>
      </c>
      <c r="C1246" s="5" t="s">
        <v>2742</v>
      </c>
      <c r="D1246" s="5" t="s">
        <v>2337</v>
      </c>
    </row>
    <row r="1247" spans="1:4">
      <c r="A1247" s="132">
        <v>42318</v>
      </c>
      <c r="B1247" s="133">
        <v>11.43</v>
      </c>
      <c r="C1247" s="5" t="s">
        <v>2743</v>
      </c>
      <c r="D1247" s="5" t="s">
        <v>2337</v>
      </c>
    </row>
    <row r="1248" spans="1:4">
      <c r="A1248" s="132">
        <v>42317</v>
      </c>
      <c r="B1248" s="133">
        <v>10.88</v>
      </c>
      <c r="C1248" s="5" t="s">
        <v>2744</v>
      </c>
      <c r="D1248" s="5" t="s">
        <v>2337</v>
      </c>
    </row>
    <row r="1249" spans="1:4">
      <c r="A1249" s="132">
        <v>42314</v>
      </c>
      <c r="B1249" s="133">
        <v>11.39</v>
      </c>
      <c r="C1249" s="5" t="s">
        <v>2745</v>
      </c>
      <c r="D1249" s="5" t="s">
        <v>2337</v>
      </c>
    </row>
    <row r="1250" spans="1:4">
      <c r="A1250" s="132">
        <v>42313</v>
      </c>
      <c r="B1250" s="133">
        <v>11.25</v>
      </c>
      <c r="C1250" s="5" t="s">
        <v>2746</v>
      </c>
      <c r="D1250" s="5" t="s">
        <v>2337</v>
      </c>
    </row>
    <row r="1251" spans="1:4">
      <c r="A1251" s="132">
        <v>42311</v>
      </c>
      <c r="B1251" s="133">
        <v>11.32</v>
      </c>
      <c r="C1251" s="5" t="s">
        <v>2747</v>
      </c>
      <c r="D1251" s="5" t="s">
        <v>2337</v>
      </c>
    </row>
    <row r="1252" spans="1:4">
      <c r="A1252" s="132">
        <v>42310</v>
      </c>
      <c r="B1252" s="133">
        <v>11.33</v>
      </c>
      <c r="C1252" s="5" t="s">
        <v>2748</v>
      </c>
      <c r="D1252" s="5" t="s">
        <v>2337</v>
      </c>
    </row>
    <row r="1253" spans="1:4">
      <c r="A1253" s="132">
        <v>42307</v>
      </c>
      <c r="B1253" s="133">
        <v>11.46</v>
      </c>
      <c r="C1253" s="5" t="s">
        <v>2749</v>
      </c>
      <c r="D1253" s="5" t="s">
        <v>2337</v>
      </c>
    </row>
    <row r="1254" spans="1:4">
      <c r="A1254" s="132">
        <v>42306</v>
      </c>
      <c r="B1254" s="133">
        <v>11.42</v>
      </c>
      <c r="C1254" s="5" t="s">
        <v>1914</v>
      </c>
      <c r="D1254" s="5" t="s">
        <v>2337</v>
      </c>
    </row>
    <row r="1255" spans="1:4">
      <c r="A1255" s="132">
        <v>42305</v>
      </c>
      <c r="B1255" s="133">
        <v>11.42</v>
      </c>
      <c r="C1255" s="5" t="s">
        <v>2750</v>
      </c>
      <c r="D1255" s="5" t="s">
        <v>2337</v>
      </c>
    </row>
    <row r="1256" spans="1:4">
      <c r="A1256" s="132">
        <v>42304</v>
      </c>
      <c r="B1256" s="133">
        <v>11.35</v>
      </c>
      <c r="C1256" s="5" t="s">
        <v>1450</v>
      </c>
      <c r="D1256" s="5" t="s">
        <v>2337</v>
      </c>
    </row>
    <row r="1257" spans="1:4">
      <c r="A1257" s="132">
        <v>42303</v>
      </c>
      <c r="B1257" s="133">
        <v>11.5</v>
      </c>
      <c r="C1257" s="5" t="s">
        <v>2751</v>
      </c>
      <c r="D1257" s="5" t="s">
        <v>2337</v>
      </c>
    </row>
    <row r="1258" spans="1:4">
      <c r="A1258" s="132">
        <v>42300</v>
      </c>
      <c r="B1258" s="133">
        <v>11.4</v>
      </c>
      <c r="C1258" s="5" t="s">
        <v>2623</v>
      </c>
      <c r="D1258" s="5" t="s">
        <v>2337</v>
      </c>
    </row>
    <row r="1259" spans="1:4">
      <c r="A1259" s="132">
        <v>42299</v>
      </c>
      <c r="B1259" s="133">
        <v>11.36</v>
      </c>
      <c r="C1259" s="5" t="s">
        <v>1801</v>
      </c>
      <c r="D1259" s="5" t="s">
        <v>2337</v>
      </c>
    </row>
    <row r="1260" spans="1:4">
      <c r="A1260" s="132">
        <v>42298</v>
      </c>
      <c r="B1260" s="133">
        <v>11.38</v>
      </c>
      <c r="C1260" s="5" t="s">
        <v>2752</v>
      </c>
      <c r="D1260" s="5" t="s">
        <v>2337</v>
      </c>
    </row>
    <row r="1261" spans="1:4">
      <c r="A1261" s="132">
        <v>42297</v>
      </c>
      <c r="B1261" s="133">
        <v>11.35</v>
      </c>
      <c r="C1261" s="5" t="s">
        <v>2753</v>
      </c>
      <c r="D1261" s="5" t="s">
        <v>2337</v>
      </c>
    </row>
    <row r="1262" spans="1:4">
      <c r="A1262" s="132">
        <v>42296</v>
      </c>
      <c r="B1262" s="133">
        <v>11.34</v>
      </c>
      <c r="C1262" s="5" t="s">
        <v>2754</v>
      </c>
      <c r="D1262" s="5" t="s">
        <v>2337</v>
      </c>
    </row>
    <row r="1263" spans="1:4">
      <c r="A1263" s="132">
        <v>42293</v>
      </c>
      <c r="B1263" s="133">
        <v>11.47</v>
      </c>
      <c r="C1263" s="5" t="s">
        <v>2755</v>
      </c>
      <c r="D1263" s="5" t="s">
        <v>2337</v>
      </c>
    </row>
    <row r="1264" spans="1:4">
      <c r="A1264" s="132">
        <v>42292</v>
      </c>
      <c r="B1264" s="133">
        <v>11.33</v>
      </c>
      <c r="C1264" s="5" t="s">
        <v>2756</v>
      </c>
      <c r="D1264" s="5" t="s">
        <v>2337</v>
      </c>
    </row>
    <row r="1265" spans="1:4">
      <c r="A1265" s="132">
        <v>42291</v>
      </c>
      <c r="B1265" s="133">
        <v>11.39</v>
      </c>
      <c r="C1265" s="5" t="s">
        <v>2757</v>
      </c>
      <c r="D1265" s="5" t="s">
        <v>2337</v>
      </c>
    </row>
    <row r="1266" spans="1:4">
      <c r="A1266" s="132">
        <v>42290</v>
      </c>
      <c r="B1266" s="133">
        <v>11.38</v>
      </c>
      <c r="C1266" s="5" t="s">
        <v>2758</v>
      </c>
      <c r="D1266" s="5" t="s">
        <v>2337</v>
      </c>
    </row>
    <row r="1267" spans="1:4">
      <c r="A1267" s="132">
        <v>42289</v>
      </c>
      <c r="B1267" s="133">
        <v>11.01</v>
      </c>
      <c r="C1267" s="5" t="s">
        <v>2759</v>
      </c>
      <c r="D1267" s="5" t="s">
        <v>2337</v>
      </c>
    </row>
    <row r="1268" spans="1:4">
      <c r="A1268" s="132">
        <v>42286</v>
      </c>
      <c r="B1268" s="133">
        <v>10.46</v>
      </c>
      <c r="C1268" s="5" t="s">
        <v>2760</v>
      </c>
      <c r="D1268" s="5" t="s">
        <v>2337</v>
      </c>
    </row>
    <row r="1269" spans="1:4">
      <c r="A1269" s="132">
        <v>42285</v>
      </c>
      <c r="B1269" s="133">
        <v>10.48</v>
      </c>
      <c r="C1269" s="5" t="s">
        <v>2761</v>
      </c>
      <c r="D1269" s="5" t="s">
        <v>2337</v>
      </c>
    </row>
    <row r="1270" spans="1:4">
      <c r="A1270" s="132">
        <v>42284</v>
      </c>
      <c r="B1270" s="133">
        <v>10.3</v>
      </c>
      <c r="C1270" s="5" t="s">
        <v>2762</v>
      </c>
      <c r="D1270" s="5" t="s">
        <v>2337</v>
      </c>
    </row>
    <row r="1271" spans="1:4">
      <c r="A1271" s="132">
        <v>42283</v>
      </c>
      <c r="B1271" s="133">
        <v>10.3</v>
      </c>
      <c r="C1271" s="5" t="s">
        <v>2763</v>
      </c>
      <c r="D1271" s="5" t="s">
        <v>2337</v>
      </c>
    </row>
    <row r="1272" spans="1:4">
      <c r="A1272" s="132">
        <v>42282</v>
      </c>
      <c r="B1272" s="133">
        <v>10.8</v>
      </c>
      <c r="C1272" s="5" t="s">
        <v>2764</v>
      </c>
      <c r="D1272" s="5" t="s">
        <v>2337</v>
      </c>
    </row>
    <row r="1273" spans="1:4">
      <c r="A1273" s="132">
        <v>42279</v>
      </c>
      <c r="B1273" s="133">
        <v>11.41</v>
      </c>
      <c r="C1273" s="5" t="s">
        <v>2765</v>
      </c>
      <c r="D1273" s="5" t="s">
        <v>2337</v>
      </c>
    </row>
    <row r="1274" spans="1:4">
      <c r="A1274" s="132">
        <v>42278</v>
      </c>
      <c r="B1274" s="133">
        <v>11.26</v>
      </c>
      <c r="C1274" s="5" t="s">
        <v>2766</v>
      </c>
      <c r="D1274" s="5" t="s">
        <v>2337</v>
      </c>
    </row>
    <row r="1275" spans="1:4">
      <c r="A1275" s="132">
        <v>42277</v>
      </c>
      <c r="B1275" s="133">
        <v>11.45</v>
      </c>
      <c r="C1275" s="5" t="s">
        <v>2767</v>
      </c>
      <c r="D1275" s="5" t="s">
        <v>2337</v>
      </c>
    </row>
    <row r="1276" spans="1:4">
      <c r="A1276" s="132">
        <v>42276</v>
      </c>
      <c r="B1276" s="133">
        <v>11.38</v>
      </c>
      <c r="C1276" s="5" t="s">
        <v>2768</v>
      </c>
      <c r="D1276" s="5" t="s">
        <v>2337</v>
      </c>
    </row>
    <row r="1277" spans="1:4">
      <c r="A1277" s="132">
        <v>42275</v>
      </c>
      <c r="B1277" s="133">
        <v>11.43</v>
      </c>
      <c r="C1277" s="5" t="s">
        <v>2769</v>
      </c>
      <c r="D1277" s="5" t="s">
        <v>2337</v>
      </c>
    </row>
    <row r="1278" spans="1:4">
      <c r="A1278" s="132">
        <v>42272</v>
      </c>
      <c r="B1278" s="133">
        <v>11.45</v>
      </c>
      <c r="C1278" s="5" t="s">
        <v>2770</v>
      </c>
      <c r="D1278" s="5" t="s">
        <v>2337</v>
      </c>
    </row>
    <row r="1279" spans="1:4">
      <c r="A1279" s="132">
        <v>42271</v>
      </c>
      <c r="B1279" s="133">
        <v>11.01</v>
      </c>
      <c r="C1279" s="5" t="s">
        <v>936</v>
      </c>
      <c r="D1279" s="5" t="s">
        <v>2337</v>
      </c>
    </row>
    <row r="1280" spans="1:4">
      <c r="A1280" s="132">
        <v>42270</v>
      </c>
      <c r="B1280" s="133">
        <v>11.13</v>
      </c>
      <c r="C1280" s="5" t="s">
        <v>2771</v>
      </c>
      <c r="D1280" s="5" t="s">
        <v>2337</v>
      </c>
    </row>
    <row r="1281" spans="1:4">
      <c r="A1281" s="132">
        <v>42269</v>
      </c>
      <c r="B1281" s="133">
        <v>11.61</v>
      </c>
      <c r="C1281" s="5" t="s">
        <v>2772</v>
      </c>
      <c r="D1281" s="5" t="s">
        <v>2337</v>
      </c>
    </row>
    <row r="1282" spans="1:4">
      <c r="A1282" s="132">
        <v>42268</v>
      </c>
      <c r="B1282" s="133">
        <v>11.54</v>
      </c>
      <c r="C1282" s="5" t="s">
        <v>2773</v>
      </c>
      <c r="D1282" s="5" t="s">
        <v>2337</v>
      </c>
    </row>
    <row r="1283" spans="1:4">
      <c r="A1283" s="132">
        <v>42265</v>
      </c>
      <c r="B1283" s="133">
        <v>11.4</v>
      </c>
      <c r="C1283" s="5" t="s">
        <v>2774</v>
      </c>
      <c r="D1283" s="5" t="s">
        <v>2337</v>
      </c>
    </row>
    <row r="1284" spans="1:4">
      <c r="A1284" s="132">
        <v>42264</v>
      </c>
      <c r="B1284" s="133">
        <v>11.42</v>
      </c>
      <c r="C1284" s="5" t="s">
        <v>2775</v>
      </c>
      <c r="D1284" s="5" t="s">
        <v>2337</v>
      </c>
    </row>
    <row r="1285" spans="1:4">
      <c r="A1285" s="132">
        <v>42263</v>
      </c>
      <c r="B1285" s="133">
        <v>11.62</v>
      </c>
      <c r="C1285" s="5" t="s">
        <v>2776</v>
      </c>
      <c r="D1285" s="5" t="s">
        <v>2337</v>
      </c>
    </row>
    <row r="1286" spans="1:4">
      <c r="A1286" s="132">
        <v>42262</v>
      </c>
      <c r="B1286" s="133">
        <v>11.68</v>
      </c>
      <c r="C1286" s="5" t="s">
        <v>2212</v>
      </c>
      <c r="D1286" s="5" t="s">
        <v>2337</v>
      </c>
    </row>
    <row r="1287" spans="1:4">
      <c r="A1287" s="132">
        <v>42261</v>
      </c>
      <c r="B1287" s="133">
        <v>11.57</v>
      </c>
      <c r="C1287" s="5" t="s">
        <v>2777</v>
      </c>
      <c r="D1287" s="5" t="s">
        <v>2337</v>
      </c>
    </row>
    <row r="1288" spans="1:4">
      <c r="A1288" s="132">
        <v>42258</v>
      </c>
      <c r="B1288" s="133">
        <v>11.03</v>
      </c>
      <c r="C1288" s="5" t="s">
        <v>2778</v>
      </c>
      <c r="D1288" s="5" t="s">
        <v>2337</v>
      </c>
    </row>
    <row r="1289" spans="1:4">
      <c r="A1289" s="132">
        <v>42257</v>
      </c>
      <c r="B1289" s="133">
        <v>10.5</v>
      </c>
      <c r="C1289" s="5" t="s">
        <v>1601</v>
      </c>
      <c r="D1289" s="5" t="s">
        <v>2337</v>
      </c>
    </row>
    <row r="1290" spans="1:4">
      <c r="A1290" s="132">
        <v>42256</v>
      </c>
      <c r="B1290" s="133">
        <v>10.39</v>
      </c>
      <c r="C1290" s="5" t="s">
        <v>1365</v>
      </c>
      <c r="D1290" s="5" t="s">
        <v>2337</v>
      </c>
    </row>
    <row r="1291" spans="1:4">
      <c r="A1291" s="132">
        <v>42255</v>
      </c>
      <c r="B1291" s="133">
        <v>10.4</v>
      </c>
      <c r="C1291" s="5" t="s">
        <v>2779</v>
      </c>
      <c r="D1291" s="5" t="s">
        <v>2337</v>
      </c>
    </row>
    <row r="1292" spans="1:4">
      <c r="A1292" s="132">
        <v>42254</v>
      </c>
      <c r="B1292" s="133">
        <v>10.4</v>
      </c>
      <c r="C1292" s="5" t="s">
        <v>2780</v>
      </c>
      <c r="D1292" s="5" t="s">
        <v>2337</v>
      </c>
    </row>
    <row r="1293" spans="1:4">
      <c r="A1293" s="132">
        <v>42251</v>
      </c>
      <c r="B1293" s="133">
        <v>10.6</v>
      </c>
      <c r="C1293" s="5" t="s">
        <v>2781</v>
      </c>
      <c r="D1293" s="5" t="s">
        <v>2337</v>
      </c>
    </row>
    <row r="1294" spans="1:4">
      <c r="A1294" s="132">
        <v>42250</v>
      </c>
      <c r="B1294" s="133">
        <v>10.64</v>
      </c>
      <c r="C1294" s="5" t="s">
        <v>2782</v>
      </c>
      <c r="D1294" s="5" t="s">
        <v>2337</v>
      </c>
    </row>
    <row r="1295" spans="1:4">
      <c r="A1295" s="132">
        <v>42249</v>
      </c>
      <c r="B1295" s="133">
        <v>10.58</v>
      </c>
      <c r="C1295" s="5" t="s">
        <v>2783</v>
      </c>
      <c r="D1295" s="5" t="s">
        <v>2337</v>
      </c>
    </row>
    <row r="1296" spans="1:4">
      <c r="A1296" s="132">
        <v>42248</v>
      </c>
      <c r="B1296" s="133">
        <v>10.91</v>
      </c>
      <c r="C1296" s="5" t="s">
        <v>2784</v>
      </c>
      <c r="D1296" s="5" t="s">
        <v>2337</v>
      </c>
    </row>
    <row r="1297" spans="1:4">
      <c r="A1297" s="132">
        <v>42247</v>
      </c>
      <c r="B1297" s="133">
        <v>11.04</v>
      </c>
      <c r="C1297" s="5" t="s">
        <v>2785</v>
      </c>
      <c r="D1297" s="5" t="s">
        <v>2337</v>
      </c>
    </row>
    <row r="1298" spans="1:4">
      <c r="A1298" s="132">
        <v>42244</v>
      </c>
      <c r="B1298" s="133">
        <v>11.06</v>
      </c>
      <c r="C1298" s="5" t="s">
        <v>2786</v>
      </c>
      <c r="D1298" s="5" t="s">
        <v>2337</v>
      </c>
    </row>
    <row r="1299" spans="1:4">
      <c r="A1299" s="132">
        <v>42243</v>
      </c>
      <c r="B1299" s="133">
        <v>11.21</v>
      </c>
      <c r="C1299" s="5" t="s">
        <v>2787</v>
      </c>
      <c r="D1299" s="5" t="s">
        <v>2337</v>
      </c>
    </row>
    <row r="1300" spans="1:4">
      <c r="A1300" s="132">
        <v>42242</v>
      </c>
      <c r="B1300" s="133">
        <v>11.21</v>
      </c>
      <c r="C1300" s="5" t="s">
        <v>2788</v>
      </c>
      <c r="D1300" s="5" t="s">
        <v>2337</v>
      </c>
    </row>
    <row r="1301" spans="1:4">
      <c r="A1301" s="132">
        <v>42241</v>
      </c>
      <c r="B1301" s="133">
        <v>11.11</v>
      </c>
      <c r="C1301" s="5" t="s">
        <v>2789</v>
      </c>
      <c r="D1301" s="5" t="s">
        <v>2337</v>
      </c>
    </row>
    <row r="1302" spans="1:4">
      <c r="A1302" s="132">
        <v>42240</v>
      </c>
      <c r="B1302" s="133">
        <v>11</v>
      </c>
      <c r="C1302" s="5" t="s">
        <v>2790</v>
      </c>
      <c r="D1302" s="5" t="s">
        <v>2337</v>
      </c>
    </row>
    <row r="1303" spans="1:4">
      <c r="A1303" s="132">
        <v>42237</v>
      </c>
      <c r="B1303" s="133">
        <v>10.99</v>
      </c>
      <c r="C1303" s="5" t="s">
        <v>2791</v>
      </c>
      <c r="D1303" s="5" t="s">
        <v>2337</v>
      </c>
    </row>
    <row r="1304" spans="1:4">
      <c r="A1304" s="132">
        <v>42236</v>
      </c>
      <c r="B1304" s="133">
        <v>11.01</v>
      </c>
      <c r="C1304" s="5" t="s">
        <v>2018</v>
      </c>
      <c r="D1304" s="5" t="s">
        <v>2337</v>
      </c>
    </row>
    <row r="1305" spans="1:4">
      <c r="A1305" s="132">
        <v>42235</v>
      </c>
      <c r="B1305" s="133">
        <v>11.08</v>
      </c>
      <c r="C1305" s="5" t="s">
        <v>2792</v>
      </c>
      <c r="D1305" s="5" t="s">
        <v>2337</v>
      </c>
    </row>
    <row r="1306" spans="1:4">
      <c r="A1306" s="132">
        <v>42234</v>
      </c>
      <c r="B1306" s="133">
        <v>11.18</v>
      </c>
      <c r="C1306" s="5" t="s">
        <v>2793</v>
      </c>
      <c r="D1306" s="5" t="s">
        <v>2337</v>
      </c>
    </row>
    <row r="1307" spans="1:4">
      <c r="A1307" s="132">
        <v>42233</v>
      </c>
      <c r="B1307" s="133">
        <v>11.1</v>
      </c>
      <c r="C1307" s="5" t="s">
        <v>2794</v>
      </c>
      <c r="D1307" s="5" t="s">
        <v>2337</v>
      </c>
    </row>
    <row r="1308" spans="1:4">
      <c r="A1308" s="132">
        <v>42230</v>
      </c>
      <c r="B1308" s="133">
        <v>11.17</v>
      </c>
      <c r="C1308" s="5" t="s">
        <v>2795</v>
      </c>
      <c r="D1308" s="5" t="s">
        <v>2337</v>
      </c>
    </row>
    <row r="1309" spans="1:4">
      <c r="A1309" s="132">
        <v>42229</v>
      </c>
      <c r="B1309" s="133">
        <v>10.88</v>
      </c>
      <c r="C1309" s="5" t="s">
        <v>1793</v>
      </c>
      <c r="D1309" s="5" t="s">
        <v>2337</v>
      </c>
    </row>
    <row r="1310" spans="1:4">
      <c r="A1310" s="132">
        <v>42228</v>
      </c>
      <c r="B1310" s="133">
        <v>10.59</v>
      </c>
      <c r="C1310" s="5" t="s">
        <v>2796</v>
      </c>
      <c r="D1310" s="5" t="s">
        <v>2337</v>
      </c>
    </row>
    <row r="1311" spans="1:4">
      <c r="A1311" s="132">
        <v>42227</v>
      </c>
      <c r="B1311" s="133">
        <v>10.59</v>
      </c>
      <c r="C1311" s="5" t="s">
        <v>2797</v>
      </c>
      <c r="D1311" s="5" t="s">
        <v>2337</v>
      </c>
    </row>
    <row r="1312" spans="1:4">
      <c r="A1312" s="132">
        <v>42226</v>
      </c>
      <c r="B1312" s="133">
        <v>10.45</v>
      </c>
      <c r="C1312" s="5" t="s">
        <v>2798</v>
      </c>
      <c r="D1312" s="5" t="s">
        <v>2337</v>
      </c>
    </row>
    <row r="1313" spans="1:4">
      <c r="A1313" s="132">
        <v>42223</v>
      </c>
      <c r="B1313" s="133">
        <v>10.3</v>
      </c>
      <c r="C1313" s="5" t="s">
        <v>2799</v>
      </c>
      <c r="D1313" s="5" t="s">
        <v>2337</v>
      </c>
    </row>
    <row r="1314" spans="1:4">
      <c r="A1314" s="132">
        <v>42222</v>
      </c>
      <c r="B1314" s="133">
        <v>10.210000000000001</v>
      </c>
      <c r="C1314" s="5" t="s">
        <v>1649</v>
      </c>
      <c r="D1314" s="5" t="s">
        <v>2337</v>
      </c>
    </row>
    <row r="1315" spans="1:4">
      <c r="A1315" s="132">
        <v>42221</v>
      </c>
      <c r="B1315" s="133">
        <v>10.16</v>
      </c>
      <c r="C1315" s="5" t="s">
        <v>2800</v>
      </c>
      <c r="D1315" s="5" t="s">
        <v>2337</v>
      </c>
    </row>
    <row r="1316" spans="1:4">
      <c r="A1316" s="132">
        <v>42220</v>
      </c>
      <c r="B1316" s="133">
        <v>10.17</v>
      </c>
      <c r="C1316" s="5" t="s">
        <v>860</v>
      </c>
      <c r="D1316" s="5" t="s">
        <v>2337</v>
      </c>
    </row>
    <row r="1317" spans="1:4">
      <c r="A1317" s="132">
        <v>42219</v>
      </c>
      <c r="B1317" s="133">
        <v>10.45</v>
      </c>
      <c r="C1317" s="5" t="s">
        <v>2801</v>
      </c>
      <c r="D1317" s="5" t="s">
        <v>2337</v>
      </c>
    </row>
    <row r="1318" spans="1:4">
      <c r="A1318" s="132">
        <v>42216</v>
      </c>
      <c r="B1318" s="133">
        <v>11.19</v>
      </c>
      <c r="C1318" s="5" t="s">
        <v>2802</v>
      </c>
      <c r="D1318" s="5" t="s">
        <v>2337</v>
      </c>
    </row>
    <row r="1319" spans="1:4">
      <c r="A1319" s="132">
        <v>42215</v>
      </c>
      <c r="B1319" s="133">
        <v>10.97</v>
      </c>
      <c r="C1319" s="5" t="s">
        <v>2803</v>
      </c>
      <c r="D1319" s="5" t="s">
        <v>2337</v>
      </c>
    </row>
    <row r="1320" spans="1:4">
      <c r="A1320" s="132">
        <v>42214</v>
      </c>
      <c r="B1320" s="133">
        <v>11.22</v>
      </c>
      <c r="C1320" s="5" t="s">
        <v>2804</v>
      </c>
      <c r="D1320" s="5" t="s">
        <v>2337</v>
      </c>
    </row>
    <row r="1321" spans="1:4">
      <c r="A1321" s="132">
        <v>42213</v>
      </c>
      <c r="B1321" s="133">
        <v>11.56</v>
      </c>
      <c r="C1321" s="5" t="s">
        <v>2805</v>
      </c>
      <c r="D1321" s="5" t="s">
        <v>2337</v>
      </c>
    </row>
    <row r="1322" spans="1:4">
      <c r="A1322" s="132">
        <v>42212</v>
      </c>
      <c r="B1322" s="133">
        <v>11.55</v>
      </c>
      <c r="C1322" s="5" t="s">
        <v>2806</v>
      </c>
      <c r="D1322" s="5" t="s">
        <v>2337</v>
      </c>
    </row>
    <row r="1323" spans="1:4">
      <c r="A1323" s="132">
        <v>42209</v>
      </c>
      <c r="B1323" s="133">
        <v>10.97</v>
      </c>
      <c r="C1323" s="5" t="s">
        <v>2807</v>
      </c>
      <c r="D1323" s="5" t="s">
        <v>2337</v>
      </c>
    </row>
    <row r="1324" spans="1:4">
      <c r="A1324" s="132">
        <v>42208</v>
      </c>
      <c r="B1324" s="133">
        <v>10.95</v>
      </c>
      <c r="C1324" s="5" t="s">
        <v>2808</v>
      </c>
      <c r="D1324" s="5" t="s">
        <v>2337</v>
      </c>
    </row>
    <row r="1325" spans="1:4">
      <c r="A1325" s="132">
        <v>42207</v>
      </c>
      <c r="B1325" s="133">
        <v>11.53</v>
      </c>
      <c r="C1325" s="5" t="s">
        <v>2635</v>
      </c>
      <c r="D1325" s="5" t="s">
        <v>2337</v>
      </c>
    </row>
    <row r="1326" spans="1:4">
      <c r="A1326" s="132">
        <v>42206</v>
      </c>
      <c r="B1326" s="133">
        <v>12.17</v>
      </c>
      <c r="C1326" s="5" t="s">
        <v>2809</v>
      </c>
      <c r="D1326" s="5" t="s">
        <v>2337</v>
      </c>
    </row>
    <row r="1327" spans="1:4">
      <c r="A1327" s="132">
        <v>42205</v>
      </c>
      <c r="B1327" s="133">
        <v>12.14</v>
      </c>
      <c r="C1327" s="5" t="s">
        <v>2354</v>
      </c>
      <c r="D1327" s="5" t="s">
        <v>2337</v>
      </c>
    </row>
    <row r="1328" spans="1:4">
      <c r="A1328" s="132">
        <v>42202</v>
      </c>
      <c r="B1328" s="133">
        <v>12.25</v>
      </c>
      <c r="C1328" s="5" t="s">
        <v>2810</v>
      </c>
      <c r="D1328" s="5" t="s">
        <v>2337</v>
      </c>
    </row>
    <row r="1329" spans="1:4">
      <c r="A1329" s="132">
        <v>42201</v>
      </c>
      <c r="B1329" s="133">
        <v>12.14</v>
      </c>
      <c r="C1329" s="5" t="s">
        <v>2811</v>
      </c>
      <c r="D1329" s="5" t="s">
        <v>2337</v>
      </c>
    </row>
    <row r="1330" spans="1:4">
      <c r="A1330" s="132">
        <v>42200</v>
      </c>
      <c r="B1330" s="133">
        <v>12.04</v>
      </c>
      <c r="C1330" s="5" t="s">
        <v>2812</v>
      </c>
      <c r="D1330" s="5" t="s">
        <v>2337</v>
      </c>
    </row>
    <row r="1331" spans="1:4">
      <c r="A1331" s="132">
        <v>42199</v>
      </c>
      <c r="B1331" s="133">
        <v>11.92</v>
      </c>
      <c r="C1331" s="5" t="s">
        <v>2813</v>
      </c>
      <c r="D1331" s="5" t="s">
        <v>2337</v>
      </c>
    </row>
    <row r="1332" spans="1:4">
      <c r="A1332" s="132">
        <v>42198</v>
      </c>
      <c r="B1332" s="133">
        <v>11.93</v>
      </c>
      <c r="C1332" s="5" t="s">
        <v>2814</v>
      </c>
      <c r="D1332" s="5" t="s">
        <v>2337</v>
      </c>
    </row>
    <row r="1333" spans="1:4">
      <c r="A1333" s="132">
        <v>42195</v>
      </c>
      <c r="B1333" s="133">
        <v>11.54</v>
      </c>
      <c r="C1333" s="5" t="s">
        <v>2815</v>
      </c>
      <c r="D1333" s="5" t="s">
        <v>2337</v>
      </c>
    </row>
    <row r="1334" spans="1:4">
      <c r="A1334" s="132">
        <v>42194</v>
      </c>
      <c r="B1334" s="133">
        <v>10.73</v>
      </c>
      <c r="C1334" s="5" t="s">
        <v>2816</v>
      </c>
      <c r="D1334" s="5" t="s">
        <v>2337</v>
      </c>
    </row>
    <row r="1335" spans="1:4">
      <c r="A1335" s="132">
        <v>42193</v>
      </c>
      <c r="B1335" s="133">
        <v>10.59</v>
      </c>
      <c r="C1335" s="5" t="s">
        <v>2817</v>
      </c>
      <c r="D1335" s="5" t="s">
        <v>2337</v>
      </c>
    </row>
    <row r="1336" spans="1:4">
      <c r="A1336" s="132">
        <v>42192</v>
      </c>
      <c r="B1336" s="133">
        <v>10.65</v>
      </c>
      <c r="C1336" s="5" t="s">
        <v>2818</v>
      </c>
      <c r="D1336" s="5" t="s">
        <v>2337</v>
      </c>
    </row>
    <row r="1337" spans="1:4">
      <c r="A1337" s="132">
        <v>42191</v>
      </c>
      <c r="B1337" s="133">
        <v>10.91</v>
      </c>
      <c r="C1337" s="5" t="s">
        <v>1338</v>
      </c>
      <c r="D1337" s="5" t="s">
        <v>2337</v>
      </c>
    </row>
    <row r="1338" spans="1:4">
      <c r="A1338" s="132">
        <v>42188</v>
      </c>
      <c r="B1338" s="133">
        <v>11.39</v>
      </c>
      <c r="C1338" s="5" t="s">
        <v>2819</v>
      </c>
      <c r="D1338" s="5" t="s">
        <v>2337</v>
      </c>
    </row>
    <row r="1339" spans="1:4">
      <c r="A1339" s="132">
        <v>42187</v>
      </c>
      <c r="B1339" s="133">
        <v>11.84</v>
      </c>
      <c r="C1339" s="5" t="s">
        <v>2820</v>
      </c>
      <c r="D1339" s="5" t="s">
        <v>2337</v>
      </c>
    </row>
    <row r="1340" spans="1:4">
      <c r="A1340" s="132">
        <v>42186</v>
      </c>
      <c r="B1340" s="133">
        <v>12.13</v>
      </c>
      <c r="C1340" s="5" t="s">
        <v>2821</v>
      </c>
      <c r="D1340" s="5" t="s">
        <v>2337</v>
      </c>
    </row>
    <row r="1341" spans="1:4">
      <c r="A1341" s="132">
        <v>42185</v>
      </c>
      <c r="B1341" s="133">
        <v>12.4</v>
      </c>
      <c r="C1341" s="5" t="s">
        <v>2822</v>
      </c>
      <c r="D1341" s="5" t="s">
        <v>2337</v>
      </c>
    </row>
    <row r="1342" spans="1:4">
      <c r="A1342" s="132">
        <v>42184</v>
      </c>
      <c r="B1342" s="133">
        <v>12.3</v>
      </c>
      <c r="C1342" s="5" t="s">
        <v>2823</v>
      </c>
      <c r="D1342" s="5" t="s">
        <v>2337</v>
      </c>
    </row>
    <row r="1343" spans="1:4">
      <c r="A1343" s="132">
        <v>42181</v>
      </c>
      <c r="B1343" s="133">
        <v>12.26</v>
      </c>
      <c r="C1343" s="5" t="s">
        <v>2824</v>
      </c>
      <c r="D1343" s="5" t="s">
        <v>2337</v>
      </c>
    </row>
    <row r="1344" spans="1:4">
      <c r="A1344" s="132">
        <v>42180</v>
      </c>
      <c r="B1344" s="133">
        <v>12.12</v>
      </c>
      <c r="C1344" s="5" t="s">
        <v>2825</v>
      </c>
      <c r="D1344" s="5" t="s">
        <v>2337</v>
      </c>
    </row>
    <row r="1345" spans="1:4">
      <c r="A1345" s="132">
        <v>42179</v>
      </c>
      <c r="B1345" s="133">
        <v>11.86</v>
      </c>
      <c r="C1345" s="5" t="s">
        <v>2826</v>
      </c>
      <c r="D1345" s="5" t="s">
        <v>2337</v>
      </c>
    </row>
    <row r="1346" spans="1:4">
      <c r="A1346" s="132">
        <v>42178</v>
      </c>
      <c r="B1346" s="133">
        <v>11.99</v>
      </c>
      <c r="C1346" s="5" t="s">
        <v>2827</v>
      </c>
      <c r="D1346" s="5" t="s">
        <v>2337</v>
      </c>
    </row>
    <row r="1347" spans="1:4">
      <c r="A1347" s="132">
        <v>42177</v>
      </c>
      <c r="B1347" s="133">
        <v>12.05</v>
      </c>
      <c r="C1347" s="5" t="s">
        <v>2828</v>
      </c>
      <c r="D1347" s="5" t="s">
        <v>2337</v>
      </c>
    </row>
    <row r="1348" spans="1:4">
      <c r="A1348" s="132">
        <v>42174</v>
      </c>
      <c r="B1348" s="133">
        <v>12.03</v>
      </c>
      <c r="C1348" s="5" t="s">
        <v>2829</v>
      </c>
      <c r="D1348" s="5" t="s">
        <v>2337</v>
      </c>
    </row>
    <row r="1349" spans="1:4">
      <c r="A1349" s="132">
        <v>42173</v>
      </c>
      <c r="B1349" s="133">
        <v>12.18</v>
      </c>
      <c r="C1349" s="5" t="s">
        <v>2830</v>
      </c>
      <c r="D1349" s="5" t="s">
        <v>2337</v>
      </c>
    </row>
    <row r="1350" spans="1:4">
      <c r="A1350" s="132">
        <v>42172</v>
      </c>
      <c r="B1350" s="133">
        <v>12.17</v>
      </c>
      <c r="C1350" s="5" t="s">
        <v>2831</v>
      </c>
      <c r="D1350" s="5" t="s">
        <v>2337</v>
      </c>
    </row>
    <row r="1351" spans="1:4">
      <c r="A1351" s="132">
        <v>42171</v>
      </c>
      <c r="B1351" s="133">
        <v>12.06</v>
      </c>
      <c r="C1351" s="5" t="s">
        <v>2832</v>
      </c>
      <c r="D1351" s="5" t="s">
        <v>2337</v>
      </c>
    </row>
    <row r="1352" spans="1:4">
      <c r="A1352" s="132">
        <v>42170</v>
      </c>
      <c r="B1352" s="133">
        <v>12.75</v>
      </c>
      <c r="C1352" s="5" t="s">
        <v>2833</v>
      </c>
      <c r="D1352" s="5" t="s">
        <v>2337</v>
      </c>
    </row>
    <row r="1353" spans="1:4">
      <c r="A1353" s="132">
        <v>42166</v>
      </c>
      <c r="B1353" s="133">
        <v>12.69</v>
      </c>
      <c r="C1353" s="5" t="s">
        <v>2338</v>
      </c>
      <c r="D1353" s="5" t="s">
        <v>2337</v>
      </c>
    </row>
    <row r="1354" spans="1:4">
      <c r="A1354" s="132">
        <v>42165</v>
      </c>
      <c r="B1354" s="133">
        <v>13.03</v>
      </c>
      <c r="C1354" s="5" t="s">
        <v>2834</v>
      </c>
      <c r="D1354" s="5" t="s">
        <v>2337</v>
      </c>
    </row>
    <row r="1355" spans="1:4">
      <c r="A1355" s="132">
        <v>42164</v>
      </c>
      <c r="B1355" s="133">
        <v>13.12</v>
      </c>
      <c r="C1355" s="5" t="s">
        <v>2835</v>
      </c>
      <c r="D1355" s="5" t="s">
        <v>2337</v>
      </c>
    </row>
    <row r="1356" spans="1:4">
      <c r="A1356" s="132">
        <v>42163</v>
      </c>
      <c r="B1356" s="133">
        <v>13.1</v>
      </c>
      <c r="C1356" s="5" t="s">
        <v>2836</v>
      </c>
      <c r="D1356" s="5" t="s">
        <v>2337</v>
      </c>
    </row>
    <row r="1357" spans="1:4">
      <c r="A1357" s="132">
        <v>42160</v>
      </c>
      <c r="B1357" s="133">
        <v>13.06</v>
      </c>
      <c r="C1357" s="5" t="s">
        <v>2837</v>
      </c>
      <c r="D1357" s="5" t="s">
        <v>2337</v>
      </c>
    </row>
    <row r="1358" spans="1:4">
      <c r="A1358" s="132">
        <v>42159</v>
      </c>
      <c r="B1358" s="133">
        <v>13.25</v>
      </c>
      <c r="C1358" s="5" t="s">
        <v>2838</v>
      </c>
      <c r="D1358" s="5" t="s">
        <v>2337</v>
      </c>
    </row>
    <row r="1359" spans="1:4">
      <c r="A1359" s="132">
        <v>42158</v>
      </c>
      <c r="B1359" s="133">
        <v>12.74</v>
      </c>
      <c r="C1359" s="5" t="s">
        <v>2839</v>
      </c>
      <c r="D1359" s="5" t="s">
        <v>2337</v>
      </c>
    </row>
    <row r="1360" spans="1:4">
      <c r="A1360" s="132">
        <v>42157</v>
      </c>
      <c r="B1360" s="133">
        <v>12.52</v>
      </c>
      <c r="C1360" s="5" t="s">
        <v>2840</v>
      </c>
      <c r="D1360" s="5" t="s">
        <v>2337</v>
      </c>
    </row>
    <row r="1361" spans="1:4">
      <c r="A1361" s="132">
        <v>42156</v>
      </c>
      <c r="B1361" s="133">
        <v>12.8</v>
      </c>
      <c r="C1361" s="5" t="s">
        <v>2841</v>
      </c>
      <c r="D1361" s="5" t="s">
        <v>2337</v>
      </c>
    </row>
    <row r="1362" spans="1:4">
      <c r="A1362" s="132">
        <v>42153</v>
      </c>
      <c r="B1362" s="133">
        <v>13.19</v>
      </c>
      <c r="C1362" s="5" t="s">
        <v>2842</v>
      </c>
      <c r="D1362" s="5" t="s">
        <v>2337</v>
      </c>
    </row>
    <row r="1363" spans="1:4">
      <c r="A1363" s="132">
        <v>42152</v>
      </c>
      <c r="B1363" s="133">
        <v>12.99</v>
      </c>
      <c r="C1363" s="5" t="s">
        <v>2843</v>
      </c>
      <c r="D1363" s="5" t="s">
        <v>2337</v>
      </c>
    </row>
    <row r="1364" spans="1:4">
      <c r="A1364" s="132">
        <v>42151</v>
      </c>
      <c r="B1364" s="133">
        <v>13.03</v>
      </c>
      <c r="C1364" s="5" t="s">
        <v>2844</v>
      </c>
      <c r="D1364" s="5" t="s">
        <v>2337</v>
      </c>
    </row>
    <row r="1365" spans="1:4">
      <c r="A1365" s="132">
        <v>42150</v>
      </c>
      <c r="B1365" s="133">
        <v>13.03</v>
      </c>
      <c r="C1365" s="5" t="s">
        <v>2845</v>
      </c>
      <c r="D1365" s="5" t="s">
        <v>2337</v>
      </c>
    </row>
    <row r="1366" spans="1:4">
      <c r="A1366" s="132">
        <v>42149</v>
      </c>
      <c r="B1366" s="133">
        <v>12.78</v>
      </c>
      <c r="C1366" s="5" t="s">
        <v>2846</v>
      </c>
      <c r="D1366" s="5" t="s">
        <v>2337</v>
      </c>
    </row>
    <row r="1367" spans="1:4">
      <c r="A1367" s="132">
        <v>42146</v>
      </c>
      <c r="B1367" s="133">
        <v>12.26</v>
      </c>
      <c r="C1367" s="5" t="s">
        <v>2847</v>
      </c>
      <c r="D1367" s="5" t="s">
        <v>2337</v>
      </c>
    </row>
    <row r="1368" spans="1:4">
      <c r="A1368" s="132">
        <v>42145</v>
      </c>
      <c r="B1368" s="133">
        <v>12.01</v>
      </c>
      <c r="C1368" s="5" t="s">
        <v>1546</v>
      </c>
      <c r="D1368" s="5" t="s">
        <v>2337</v>
      </c>
    </row>
    <row r="1369" spans="1:4">
      <c r="A1369" s="132">
        <v>42144</v>
      </c>
      <c r="B1369" s="133">
        <v>12.43</v>
      </c>
      <c r="C1369" s="5" t="s">
        <v>1436</v>
      </c>
      <c r="D1369" s="5" t="s">
        <v>2337</v>
      </c>
    </row>
    <row r="1370" spans="1:4">
      <c r="A1370" s="132">
        <v>42143</v>
      </c>
      <c r="B1370" s="133">
        <v>13.19</v>
      </c>
      <c r="C1370" s="5" t="s">
        <v>2848</v>
      </c>
      <c r="D1370" s="5" t="s">
        <v>2337</v>
      </c>
    </row>
    <row r="1371" spans="1:4">
      <c r="A1371" s="132">
        <v>42142</v>
      </c>
      <c r="B1371" s="133">
        <v>13.27</v>
      </c>
      <c r="C1371" s="5" t="s">
        <v>2849</v>
      </c>
      <c r="D1371" s="5" t="s">
        <v>2337</v>
      </c>
    </row>
    <row r="1372" spans="1:4">
      <c r="A1372" s="132">
        <v>42139</v>
      </c>
      <c r="B1372" s="133">
        <v>13.23</v>
      </c>
      <c r="C1372" s="5" t="s">
        <v>2850</v>
      </c>
      <c r="D1372" s="5" t="s">
        <v>2337</v>
      </c>
    </row>
    <row r="1373" spans="1:4">
      <c r="A1373" s="132">
        <v>42138</v>
      </c>
      <c r="B1373" s="133">
        <v>13.15</v>
      </c>
      <c r="C1373" s="5" t="s">
        <v>2851</v>
      </c>
      <c r="D1373" s="5" t="s">
        <v>2337</v>
      </c>
    </row>
    <row r="1374" spans="1:4">
      <c r="A1374" s="132">
        <v>42137</v>
      </c>
      <c r="B1374" s="133">
        <v>13.08</v>
      </c>
      <c r="C1374" s="5" t="s">
        <v>2852</v>
      </c>
      <c r="D1374" s="5" t="s">
        <v>2337</v>
      </c>
    </row>
    <row r="1375" spans="1:4">
      <c r="A1375" s="132">
        <v>42136</v>
      </c>
      <c r="B1375" s="133">
        <v>12.79</v>
      </c>
      <c r="C1375" s="5" t="s">
        <v>2853</v>
      </c>
      <c r="D1375" s="5" t="s">
        <v>2337</v>
      </c>
    </row>
    <row r="1376" spans="1:4">
      <c r="A1376" s="132">
        <v>42132</v>
      </c>
      <c r="B1376" s="133">
        <v>11.74</v>
      </c>
      <c r="C1376" s="5" t="s">
        <v>2854</v>
      </c>
      <c r="D1376" s="5" t="s">
        <v>2337</v>
      </c>
    </row>
    <row r="1377" spans="1:4">
      <c r="A1377" s="132">
        <v>42131</v>
      </c>
      <c r="B1377" s="133">
        <v>12.21</v>
      </c>
      <c r="C1377" s="5" t="s">
        <v>2855</v>
      </c>
      <c r="D1377" s="5" t="s">
        <v>2337</v>
      </c>
    </row>
    <row r="1378" spans="1:4">
      <c r="A1378" s="132">
        <v>42130</v>
      </c>
      <c r="B1378" s="133">
        <v>12.81</v>
      </c>
      <c r="C1378" s="5" t="s">
        <v>2856</v>
      </c>
      <c r="D1378" s="5" t="s">
        <v>2337</v>
      </c>
    </row>
    <row r="1379" spans="1:4">
      <c r="A1379" s="132">
        <v>42129</v>
      </c>
      <c r="B1379" s="133">
        <v>13.11</v>
      </c>
      <c r="C1379" s="5" t="s">
        <v>2857</v>
      </c>
      <c r="D1379" s="5" t="s">
        <v>2337</v>
      </c>
    </row>
    <row r="1380" spans="1:4">
      <c r="A1380" s="132">
        <v>42124</v>
      </c>
      <c r="B1380" s="133">
        <v>14.45</v>
      </c>
      <c r="C1380" s="5" t="s">
        <v>2858</v>
      </c>
      <c r="D1380" s="5" t="s">
        <v>2337</v>
      </c>
    </row>
    <row r="1381" spans="1:4">
      <c r="A1381" s="132">
        <v>42123</v>
      </c>
      <c r="B1381" s="133">
        <v>14.8</v>
      </c>
      <c r="C1381" s="5" t="s">
        <v>2859</v>
      </c>
      <c r="D1381" s="5" t="s">
        <v>2337</v>
      </c>
    </row>
    <row r="1382" spans="1:4">
      <c r="A1382" s="132">
        <v>42122</v>
      </c>
      <c r="B1382" s="133">
        <v>14.57</v>
      </c>
      <c r="C1382" s="5" t="s">
        <v>2860</v>
      </c>
      <c r="D1382" s="5" t="s">
        <v>2337</v>
      </c>
    </row>
    <row r="1383" spans="1:4">
      <c r="A1383" s="132">
        <v>42121</v>
      </c>
      <c r="B1383" s="133">
        <v>14.6</v>
      </c>
      <c r="C1383" s="5" t="s">
        <v>1252</v>
      </c>
      <c r="D1383" s="5" t="s">
        <v>2337</v>
      </c>
    </row>
    <row r="1384" spans="1:4">
      <c r="A1384" s="132">
        <v>42118</v>
      </c>
      <c r="B1384" s="133">
        <v>14</v>
      </c>
      <c r="C1384" s="5" t="s">
        <v>2861</v>
      </c>
      <c r="D1384" s="5" t="s">
        <v>2337</v>
      </c>
    </row>
    <row r="1385" spans="1:4">
      <c r="A1385" s="132">
        <v>42117</v>
      </c>
      <c r="B1385" s="133">
        <v>13.51</v>
      </c>
      <c r="C1385" s="5" t="s">
        <v>2862</v>
      </c>
      <c r="D1385" s="5" t="s">
        <v>2337</v>
      </c>
    </row>
    <row r="1386" spans="1:4">
      <c r="A1386" s="132">
        <v>42116</v>
      </c>
      <c r="B1386" s="133">
        <v>14.47</v>
      </c>
      <c r="C1386" s="5" t="s">
        <v>2863</v>
      </c>
      <c r="D1386" s="5" t="s">
        <v>2337</v>
      </c>
    </row>
    <row r="1387" spans="1:4">
      <c r="A1387" s="132">
        <v>42115</v>
      </c>
      <c r="B1387" s="133">
        <v>14.97</v>
      </c>
      <c r="C1387" s="5" t="s">
        <v>2864</v>
      </c>
      <c r="D1387" s="5" t="s">
        <v>2337</v>
      </c>
    </row>
    <row r="1388" spans="1:4">
      <c r="A1388" s="132">
        <v>42114</v>
      </c>
      <c r="B1388" s="133">
        <v>14.99</v>
      </c>
      <c r="C1388" s="5" t="s">
        <v>1338</v>
      </c>
      <c r="D1388" s="5" t="s">
        <v>2337</v>
      </c>
    </row>
    <row r="1389" spans="1:4">
      <c r="A1389" s="132">
        <v>42111</v>
      </c>
      <c r="B1389" s="133">
        <v>14.78</v>
      </c>
      <c r="C1389" s="5" t="s">
        <v>1671</v>
      </c>
      <c r="D1389" s="5" t="s">
        <v>2337</v>
      </c>
    </row>
    <row r="1390" spans="1:4">
      <c r="A1390" s="132">
        <v>42110</v>
      </c>
      <c r="B1390" s="133">
        <v>14.85</v>
      </c>
      <c r="C1390" s="5" t="s">
        <v>2865</v>
      </c>
      <c r="D1390" s="5" t="s">
        <v>2337</v>
      </c>
    </row>
    <row r="1391" spans="1:4">
      <c r="A1391" s="132">
        <v>42109</v>
      </c>
      <c r="B1391" s="133">
        <v>14.77</v>
      </c>
      <c r="C1391" s="5" t="s">
        <v>2801</v>
      </c>
      <c r="D1391" s="5" t="s">
        <v>2337</v>
      </c>
    </row>
    <row r="1392" spans="1:4">
      <c r="A1392" s="132">
        <v>42108</v>
      </c>
      <c r="B1392" s="133">
        <v>14.74</v>
      </c>
      <c r="C1392" s="5" t="s">
        <v>2866</v>
      </c>
      <c r="D1392" s="5" t="s">
        <v>2337</v>
      </c>
    </row>
    <row r="1393" spans="1:4">
      <c r="A1393" s="132">
        <v>42107</v>
      </c>
      <c r="B1393" s="133">
        <v>14.71</v>
      </c>
      <c r="C1393" s="5" t="s">
        <v>1487</v>
      </c>
      <c r="D1393" s="5" t="s">
        <v>2337</v>
      </c>
    </row>
    <row r="1394" spans="1:4">
      <c r="A1394" s="132">
        <v>42104</v>
      </c>
      <c r="B1394" s="133">
        <v>14.24</v>
      </c>
      <c r="C1394" s="5" t="s">
        <v>2867</v>
      </c>
      <c r="D1394" s="5" t="s">
        <v>2337</v>
      </c>
    </row>
    <row r="1395" spans="1:4">
      <c r="A1395" s="132">
        <v>42103</v>
      </c>
      <c r="B1395" s="133">
        <v>13.55</v>
      </c>
      <c r="C1395" s="5" t="s">
        <v>2868</v>
      </c>
      <c r="D1395" s="5" t="s">
        <v>2337</v>
      </c>
    </row>
    <row r="1396" spans="1:4">
      <c r="A1396" s="132">
        <v>42102</v>
      </c>
      <c r="B1396" s="133">
        <v>13.73</v>
      </c>
      <c r="C1396" s="5" t="s">
        <v>2869</v>
      </c>
      <c r="D1396" s="5" t="s">
        <v>2337</v>
      </c>
    </row>
    <row r="1397" spans="1:4">
      <c r="A1397" s="132">
        <v>42101</v>
      </c>
      <c r="B1397" s="133">
        <v>13.75</v>
      </c>
      <c r="C1397" s="5" t="s">
        <v>1685</v>
      </c>
      <c r="D1397" s="5" t="s">
        <v>2337</v>
      </c>
    </row>
    <row r="1398" spans="1:4">
      <c r="A1398" s="132">
        <v>42100</v>
      </c>
      <c r="B1398" s="133">
        <v>14.01</v>
      </c>
      <c r="C1398" s="5" t="s">
        <v>2870</v>
      </c>
      <c r="D1398" s="5" t="s">
        <v>2337</v>
      </c>
    </row>
    <row r="1399" spans="1:4">
      <c r="A1399" s="132">
        <v>42097</v>
      </c>
      <c r="B1399" s="133">
        <v>14.16</v>
      </c>
      <c r="C1399" s="5" t="s">
        <v>2871</v>
      </c>
      <c r="D1399" s="5" t="s">
        <v>2337</v>
      </c>
    </row>
    <row r="1400" spans="1:4">
      <c r="A1400" s="132">
        <v>42096</v>
      </c>
      <c r="B1400" s="133">
        <v>14.26</v>
      </c>
      <c r="C1400" s="5" t="s">
        <v>2872</v>
      </c>
      <c r="D1400" s="5" t="s">
        <v>2337</v>
      </c>
    </row>
    <row r="1401" spans="1:4">
      <c r="A1401" s="132">
        <v>42095</v>
      </c>
      <c r="B1401" s="133">
        <v>14.27</v>
      </c>
      <c r="C1401" s="5" t="s">
        <v>2873</v>
      </c>
      <c r="D1401" s="5" t="s">
        <v>2337</v>
      </c>
    </row>
    <row r="1402" spans="1:4">
      <c r="A1402" s="132">
        <v>42094</v>
      </c>
      <c r="B1402" s="133">
        <v>14.66</v>
      </c>
      <c r="C1402" s="5" t="s">
        <v>2874</v>
      </c>
      <c r="D1402" s="5" t="s">
        <v>2337</v>
      </c>
    </row>
    <row r="1403" spans="1:4">
      <c r="A1403" s="132">
        <v>42093</v>
      </c>
      <c r="B1403" s="133">
        <v>14.63</v>
      </c>
      <c r="C1403" s="5" t="s">
        <v>2875</v>
      </c>
      <c r="D1403" s="5" t="s">
        <v>2337</v>
      </c>
    </row>
    <row r="1404" spans="1:4">
      <c r="A1404" s="132">
        <v>42090</v>
      </c>
      <c r="B1404" s="133">
        <v>14.73</v>
      </c>
      <c r="C1404" s="5" t="s">
        <v>2876</v>
      </c>
      <c r="D1404" s="5" t="s">
        <v>2337</v>
      </c>
    </row>
    <row r="1405" spans="1:4">
      <c r="A1405" s="132">
        <v>42089</v>
      </c>
      <c r="B1405" s="133">
        <v>14.69</v>
      </c>
      <c r="C1405" s="5" t="s">
        <v>2467</v>
      </c>
      <c r="D1405" s="5" t="s">
        <v>2337</v>
      </c>
    </row>
    <row r="1406" spans="1:4">
      <c r="A1406" s="132">
        <v>42088</v>
      </c>
      <c r="B1406" s="133">
        <v>14.7</v>
      </c>
      <c r="C1406" s="5" t="s">
        <v>2877</v>
      </c>
      <c r="D1406" s="5" t="s">
        <v>2337</v>
      </c>
    </row>
    <row r="1407" spans="1:4">
      <c r="A1407" s="132">
        <v>42087</v>
      </c>
      <c r="B1407" s="133">
        <v>14.5</v>
      </c>
      <c r="C1407" s="5" t="s">
        <v>2878</v>
      </c>
      <c r="D1407" s="5" t="s">
        <v>2337</v>
      </c>
    </row>
    <row r="1408" spans="1:4">
      <c r="A1408" s="132">
        <v>42086</v>
      </c>
      <c r="B1408" s="133">
        <v>14.45</v>
      </c>
      <c r="C1408" s="5" t="s">
        <v>2879</v>
      </c>
      <c r="D1408" s="5" t="s">
        <v>2337</v>
      </c>
    </row>
    <row r="1409" spans="1:4">
      <c r="A1409" s="132">
        <v>42083</v>
      </c>
      <c r="B1409" s="133">
        <v>14.51</v>
      </c>
      <c r="C1409" s="5" t="s">
        <v>2880</v>
      </c>
      <c r="D1409" s="5" t="s">
        <v>2337</v>
      </c>
    </row>
    <row r="1410" spans="1:4">
      <c r="A1410" s="132">
        <v>42082</v>
      </c>
      <c r="B1410" s="133">
        <v>14.75</v>
      </c>
      <c r="C1410" s="5" t="s">
        <v>2881</v>
      </c>
      <c r="D1410" s="5" t="s">
        <v>2337</v>
      </c>
    </row>
    <row r="1411" spans="1:4">
      <c r="A1411" s="132">
        <v>42081</v>
      </c>
      <c r="B1411" s="133">
        <v>14.76</v>
      </c>
      <c r="C1411" s="5" t="s">
        <v>2882</v>
      </c>
      <c r="D1411" s="5" t="s">
        <v>2337</v>
      </c>
    </row>
    <row r="1412" spans="1:4">
      <c r="A1412" s="132">
        <v>42080</v>
      </c>
      <c r="B1412" s="133">
        <v>14.34</v>
      </c>
      <c r="C1412" s="5" t="s">
        <v>1763</v>
      </c>
      <c r="D1412" s="5" t="s">
        <v>2337</v>
      </c>
    </row>
    <row r="1413" spans="1:4">
      <c r="A1413" s="132">
        <v>42079</v>
      </c>
      <c r="B1413" s="133">
        <v>14.05</v>
      </c>
      <c r="C1413" s="5" t="s">
        <v>2883</v>
      </c>
      <c r="D1413" s="5" t="s">
        <v>2337</v>
      </c>
    </row>
    <row r="1414" spans="1:4">
      <c r="A1414" s="132">
        <v>42076</v>
      </c>
      <c r="B1414" s="133">
        <v>14.33</v>
      </c>
      <c r="C1414" s="5" t="s">
        <v>2884</v>
      </c>
      <c r="D1414" s="5" t="s">
        <v>2337</v>
      </c>
    </row>
    <row r="1415" spans="1:4">
      <c r="A1415" s="132">
        <v>42075</v>
      </c>
      <c r="B1415" s="133">
        <v>14.71</v>
      </c>
      <c r="C1415" s="5" t="s">
        <v>2885</v>
      </c>
      <c r="D1415" s="5" t="s">
        <v>2337</v>
      </c>
    </row>
    <row r="1416" spans="1:4">
      <c r="A1416" s="132">
        <v>42074</v>
      </c>
      <c r="B1416" s="133">
        <v>15.18</v>
      </c>
      <c r="C1416" s="5" t="s">
        <v>2886</v>
      </c>
      <c r="D1416" s="5" t="s">
        <v>2337</v>
      </c>
    </row>
    <row r="1417" spans="1:4">
      <c r="A1417" s="132">
        <v>42073</v>
      </c>
      <c r="B1417" s="133">
        <v>15.5</v>
      </c>
      <c r="C1417" s="5" t="s">
        <v>2887</v>
      </c>
      <c r="D1417" s="5" t="s">
        <v>2337</v>
      </c>
    </row>
    <row r="1418" spans="1:4">
      <c r="A1418" s="132">
        <v>42069</v>
      </c>
      <c r="B1418" s="133">
        <v>14.56</v>
      </c>
      <c r="C1418" s="5" t="s">
        <v>2888</v>
      </c>
      <c r="D1418" s="5" t="s">
        <v>2337</v>
      </c>
    </row>
    <row r="1419" spans="1:4">
      <c r="A1419" s="132">
        <v>42068</v>
      </c>
      <c r="B1419" s="133">
        <v>15.49</v>
      </c>
      <c r="C1419" s="5" t="s">
        <v>2889</v>
      </c>
      <c r="D1419" s="5" t="s">
        <v>2337</v>
      </c>
    </row>
    <row r="1420" spans="1:4">
      <c r="A1420" s="132">
        <v>42067</v>
      </c>
      <c r="B1420" s="133">
        <v>15.59</v>
      </c>
      <c r="C1420" s="5" t="s">
        <v>2890</v>
      </c>
      <c r="D1420" s="5" t="s">
        <v>2337</v>
      </c>
    </row>
    <row r="1421" spans="1:4">
      <c r="A1421" s="132">
        <v>42066</v>
      </c>
      <c r="B1421" s="133">
        <v>15.5</v>
      </c>
      <c r="C1421" s="5" t="s">
        <v>2891</v>
      </c>
      <c r="D1421" s="5" t="s">
        <v>2337</v>
      </c>
    </row>
    <row r="1422" spans="1:4">
      <c r="A1422" s="132">
        <v>42065</v>
      </c>
      <c r="B1422" s="133">
        <v>15.7</v>
      </c>
      <c r="C1422" s="5" t="s">
        <v>2892</v>
      </c>
      <c r="D1422" s="5" t="s">
        <v>2337</v>
      </c>
    </row>
    <row r="1423" spans="1:4">
      <c r="A1423" s="132">
        <v>42062</v>
      </c>
      <c r="B1423" s="133">
        <v>15.49</v>
      </c>
      <c r="C1423" s="5" t="s">
        <v>2893</v>
      </c>
      <c r="D1423" s="5" t="s">
        <v>2337</v>
      </c>
    </row>
    <row r="1424" spans="1:4">
      <c r="A1424" s="132">
        <v>42061</v>
      </c>
      <c r="B1424" s="133">
        <v>15.54</v>
      </c>
      <c r="C1424" s="5" t="s">
        <v>2894</v>
      </c>
      <c r="D1424" s="5" t="s">
        <v>2337</v>
      </c>
    </row>
    <row r="1425" spans="1:4">
      <c r="A1425" s="132">
        <v>42060</v>
      </c>
      <c r="B1425" s="133">
        <v>15.47</v>
      </c>
      <c r="C1425" s="5" t="s">
        <v>2895</v>
      </c>
      <c r="D1425" s="5" t="s">
        <v>2337</v>
      </c>
    </row>
    <row r="1426" spans="1:4">
      <c r="A1426" s="132">
        <v>42059</v>
      </c>
      <c r="B1426" s="133">
        <v>14.99</v>
      </c>
      <c r="C1426" s="5" t="s">
        <v>2896</v>
      </c>
      <c r="D1426" s="5" t="s">
        <v>2337</v>
      </c>
    </row>
    <row r="1427" spans="1:4">
      <c r="A1427" s="132">
        <v>42055</v>
      </c>
      <c r="B1427" s="133">
        <v>15.01</v>
      </c>
      <c r="C1427" s="5" t="s">
        <v>2038</v>
      </c>
      <c r="D1427" s="5" t="s">
        <v>2337</v>
      </c>
    </row>
    <row r="1428" spans="1:4">
      <c r="A1428" s="132">
        <v>42054</v>
      </c>
      <c r="B1428" s="133">
        <v>15</v>
      </c>
      <c r="C1428" s="5" t="s">
        <v>2897</v>
      </c>
      <c r="D1428" s="5" t="s">
        <v>2337</v>
      </c>
    </row>
    <row r="1429" spans="1:4">
      <c r="A1429" s="132">
        <v>42053</v>
      </c>
      <c r="B1429" s="133">
        <v>14.98</v>
      </c>
      <c r="C1429" s="5" t="s">
        <v>2898</v>
      </c>
      <c r="D1429" s="5" t="s">
        <v>2337</v>
      </c>
    </row>
    <row r="1430" spans="1:4">
      <c r="A1430" s="132">
        <v>42052</v>
      </c>
      <c r="B1430" s="133">
        <v>15.42</v>
      </c>
      <c r="C1430" s="5" t="s">
        <v>2584</v>
      </c>
      <c r="D1430" s="5" t="s">
        <v>2337</v>
      </c>
    </row>
    <row r="1431" spans="1:4">
      <c r="A1431" s="132">
        <v>42051</v>
      </c>
      <c r="B1431" s="133">
        <v>15.15</v>
      </c>
      <c r="C1431" s="5" t="s">
        <v>2624</v>
      </c>
      <c r="D1431" s="5" t="s">
        <v>2337</v>
      </c>
    </row>
    <row r="1432" spans="1:4">
      <c r="A1432" s="132">
        <v>42048</v>
      </c>
      <c r="B1432" s="133">
        <v>15.23</v>
      </c>
      <c r="C1432" s="5" t="s">
        <v>2899</v>
      </c>
      <c r="D1432" s="5" t="s">
        <v>2337</v>
      </c>
    </row>
    <row r="1433" spans="1:4">
      <c r="A1433" s="132">
        <v>42047</v>
      </c>
      <c r="B1433" s="133">
        <v>15.24</v>
      </c>
      <c r="C1433" s="5" t="s">
        <v>2900</v>
      </c>
      <c r="D1433" s="5" t="s">
        <v>2337</v>
      </c>
    </row>
    <row r="1434" spans="1:4">
      <c r="A1434" s="132">
        <v>42046</v>
      </c>
      <c r="B1434" s="133">
        <v>15.34</v>
      </c>
      <c r="C1434" s="5" t="s">
        <v>2901</v>
      </c>
      <c r="D1434" s="5" t="s">
        <v>2337</v>
      </c>
    </row>
    <row r="1435" spans="1:4">
      <c r="A1435" s="132">
        <v>42045</v>
      </c>
      <c r="B1435" s="133">
        <v>15.47</v>
      </c>
      <c r="C1435" s="5" t="s">
        <v>2902</v>
      </c>
      <c r="D1435" s="5" t="s">
        <v>2337</v>
      </c>
    </row>
    <row r="1436" spans="1:4">
      <c r="A1436" s="132">
        <v>42044</v>
      </c>
      <c r="B1436" s="133">
        <v>14.85</v>
      </c>
      <c r="C1436" s="5" t="s">
        <v>2903</v>
      </c>
      <c r="D1436" s="5" t="s">
        <v>2337</v>
      </c>
    </row>
    <row r="1437" spans="1:4">
      <c r="A1437" s="132">
        <v>42041</v>
      </c>
      <c r="B1437" s="133">
        <v>14.58</v>
      </c>
      <c r="C1437" s="5" t="s">
        <v>2904</v>
      </c>
      <c r="D1437" s="5" t="s">
        <v>2337</v>
      </c>
    </row>
    <row r="1438" spans="1:4">
      <c r="A1438" s="132">
        <v>42040</v>
      </c>
      <c r="B1438" s="133">
        <v>14.59</v>
      </c>
      <c r="C1438" s="5" t="s">
        <v>2905</v>
      </c>
      <c r="D1438" s="5" t="s">
        <v>2337</v>
      </c>
    </row>
    <row r="1439" spans="1:4">
      <c r="A1439" s="132">
        <v>42039</v>
      </c>
      <c r="B1439" s="133">
        <v>14.82</v>
      </c>
      <c r="C1439" s="5" t="s">
        <v>2906</v>
      </c>
      <c r="D1439" s="5" t="s">
        <v>2337</v>
      </c>
    </row>
    <row r="1440" spans="1:4">
      <c r="A1440" s="132">
        <v>42038</v>
      </c>
      <c r="B1440" s="133">
        <v>14.85</v>
      </c>
      <c r="C1440" s="5" t="s">
        <v>2907</v>
      </c>
      <c r="D1440" s="5" t="s">
        <v>2337</v>
      </c>
    </row>
    <row r="1441" spans="1:4">
      <c r="A1441" s="132">
        <v>42037</v>
      </c>
      <c r="B1441" s="133">
        <v>14.95</v>
      </c>
      <c r="C1441" s="5" t="s">
        <v>2908</v>
      </c>
      <c r="D1441" s="5" t="s">
        <v>2337</v>
      </c>
    </row>
    <row r="1442" spans="1:4">
      <c r="A1442" s="132">
        <v>42034</v>
      </c>
      <c r="B1442" s="133">
        <v>16.63</v>
      </c>
      <c r="C1442" s="5" t="s">
        <v>2909</v>
      </c>
      <c r="D1442" s="5" t="s">
        <v>2337</v>
      </c>
    </row>
    <row r="1443" spans="1:4">
      <c r="A1443" s="132">
        <v>42033</v>
      </c>
      <c r="B1443" s="133">
        <v>16.739999999999998</v>
      </c>
      <c r="C1443" s="5" t="s">
        <v>2910</v>
      </c>
      <c r="D1443" s="5" t="s">
        <v>2337</v>
      </c>
    </row>
    <row r="1444" spans="1:4">
      <c r="A1444" s="132">
        <v>42032</v>
      </c>
      <c r="B1444" s="133">
        <v>16.8</v>
      </c>
      <c r="C1444" s="5" t="s">
        <v>2911</v>
      </c>
      <c r="D1444" s="5" t="s">
        <v>2337</v>
      </c>
    </row>
    <row r="1445" spans="1:4">
      <c r="A1445" s="132">
        <v>42031</v>
      </c>
      <c r="B1445" s="133">
        <v>16.97</v>
      </c>
      <c r="C1445" s="5" t="s">
        <v>2912</v>
      </c>
      <c r="D1445" s="5" t="s">
        <v>2337</v>
      </c>
    </row>
    <row r="1446" spans="1:4">
      <c r="A1446" s="132">
        <v>42030</v>
      </c>
      <c r="B1446" s="133">
        <v>16.86</v>
      </c>
      <c r="C1446" s="5" t="s">
        <v>2913</v>
      </c>
      <c r="D1446" s="5" t="s">
        <v>2337</v>
      </c>
    </row>
    <row r="1447" spans="1:4">
      <c r="A1447" s="132">
        <v>42027</v>
      </c>
      <c r="B1447" s="133">
        <v>16.809999999999999</v>
      </c>
      <c r="C1447" s="5" t="s">
        <v>2914</v>
      </c>
      <c r="D1447" s="5" t="s">
        <v>2337</v>
      </c>
    </row>
    <row r="1448" spans="1:4">
      <c r="A1448" s="132">
        <v>42026</v>
      </c>
      <c r="B1448" s="133">
        <v>16.850000000000001</v>
      </c>
      <c r="C1448" s="5" t="s">
        <v>2915</v>
      </c>
      <c r="D1448" s="5" t="s">
        <v>2337</v>
      </c>
    </row>
    <row r="1449" spans="1:4">
      <c r="A1449" s="132">
        <v>42025</v>
      </c>
      <c r="B1449" s="133">
        <v>16.91</v>
      </c>
      <c r="C1449" s="5" t="s">
        <v>2916</v>
      </c>
      <c r="D1449" s="5" t="s">
        <v>2337</v>
      </c>
    </row>
    <row r="1450" spans="1:4">
      <c r="A1450" s="132">
        <v>42024</v>
      </c>
      <c r="B1450" s="133">
        <v>16.97</v>
      </c>
      <c r="C1450" s="5" t="s">
        <v>2917</v>
      </c>
      <c r="D1450" s="5" t="s">
        <v>2337</v>
      </c>
    </row>
    <row r="1451" spans="1:4">
      <c r="A1451" s="132">
        <v>42023</v>
      </c>
      <c r="B1451" s="133">
        <v>16.96</v>
      </c>
      <c r="C1451" s="5" t="s">
        <v>2918</v>
      </c>
      <c r="D1451" s="5" t="s">
        <v>2337</v>
      </c>
    </row>
    <row r="1452" spans="1:4">
      <c r="A1452" s="132">
        <v>42020</v>
      </c>
      <c r="B1452" s="133">
        <v>16.93</v>
      </c>
      <c r="C1452" s="5" t="s">
        <v>2919</v>
      </c>
      <c r="D1452" s="5" t="s">
        <v>2337</v>
      </c>
    </row>
    <row r="1453" spans="1:4">
      <c r="A1453" s="132">
        <v>42019</v>
      </c>
      <c r="B1453" s="133">
        <v>17.100000000000001</v>
      </c>
      <c r="C1453" s="5" t="s">
        <v>2920</v>
      </c>
      <c r="D1453" s="5" t="s">
        <v>2337</v>
      </c>
    </row>
    <row r="1454" spans="1:4">
      <c r="A1454" s="132">
        <v>42018</v>
      </c>
      <c r="B1454" s="133">
        <v>17.07</v>
      </c>
      <c r="C1454" s="5" t="s">
        <v>2921</v>
      </c>
      <c r="D1454" s="5" t="s">
        <v>2337</v>
      </c>
    </row>
    <row r="1455" spans="1:4">
      <c r="A1455" s="132">
        <v>42017</v>
      </c>
      <c r="B1455" s="133">
        <v>17.190000000000001</v>
      </c>
      <c r="C1455" s="5" t="s">
        <v>2922</v>
      </c>
      <c r="D1455" s="5" t="s">
        <v>2337</v>
      </c>
    </row>
    <row r="1456" spans="1:4">
      <c r="A1456" s="132">
        <v>42016</v>
      </c>
      <c r="B1456" s="133">
        <v>17.55</v>
      </c>
      <c r="C1456" s="5" t="s">
        <v>2923</v>
      </c>
      <c r="D1456" s="5" t="s">
        <v>2337</v>
      </c>
    </row>
    <row r="1457" spans="1:4">
      <c r="A1457" s="132">
        <v>42003</v>
      </c>
      <c r="B1457" s="133">
        <v>17.39</v>
      </c>
      <c r="C1457" s="5" t="s">
        <v>2924</v>
      </c>
      <c r="D1457" s="5" t="s">
        <v>2337</v>
      </c>
    </row>
    <row r="1458" spans="1:4">
      <c r="A1458" s="132">
        <v>42002</v>
      </c>
      <c r="B1458" s="133">
        <v>16.96</v>
      </c>
      <c r="C1458" s="5" t="s">
        <v>2925</v>
      </c>
      <c r="D1458" s="5" t="s">
        <v>2337</v>
      </c>
    </row>
    <row r="1459" spans="1:4">
      <c r="A1459" s="132">
        <v>41999</v>
      </c>
      <c r="B1459" s="133">
        <v>16.97</v>
      </c>
      <c r="C1459" s="5" t="s">
        <v>2657</v>
      </c>
      <c r="D1459" s="5" t="s">
        <v>2337</v>
      </c>
    </row>
    <row r="1460" spans="1:4">
      <c r="A1460" s="132">
        <v>41998</v>
      </c>
      <c r="B1460" s="133">
        <v>16.75</v>
      </c>
      <c r="C1460" s="5" t="s">
        <v>940</v>
      </c>
      <c r="D1460" s="5" t="s">
        <v>2337</v>
      </c>
    </row>
    <row r="1461" spans="1:4">
      <c r="A1461" s="132">
        <v>41997</v>
      </c>
      <c r="B1461" s="133">
        <v>18.37</v>
      </c>
      <c r="C1461" s="5" t="s">
        <v>2926</v>
      </c>
      <c r="D1461" s="5" t="s">
        <v>2337</v>
      </c>
    </row>
    <row r="1462" spans="1:4">
      <c r="A1462" s="132">
        <v>41996</v>
      </c>
      <c r="B1462" s="133">
        <v>19.93</v>
      </c>
      <c r="C1462" s="5" t="s">
        <v>2927</v>
      </c>
      <c r="D1462" s="5" t="s">
        <v>2337</v>
      </c>
    </row>
    <row r="1463" spans="1:4">
      <c r="A1463" s="132">
        <v>41995</v>
      </c>
      <c r="B1463" s="133">
        <v>23.36</v>
      </c>
      <c r="C1463" s="5" t="s">
        <v>2928</v>
      </c>
      <c r="D1463" s="5" t="s">
        <v>2337</v>
      </c>
    </row>
    <row r="1464" spans="1:4">
      <c r="A1464" s="132">
        <v>41992</v>
      </c>
      <c r="B1464" s="133">
        <v>24.3</v>
      </c>
      <c r="C1464" s="5" t="s">
        <v>2929</v>
      </c>
      <c r="D1464" s="5" t="s">
        <v>2337</v>
      </c>
    </row>
    <row r="1465" spans="1:4">
      <c r="A1465" s="132">
        <v>41991</v>
      </c>
      <c r="B1465" s="133">
        <v>28.65</v>
      </c>
      <c r="C1465" s="5" t="s">
        <v>2930</v>
      </c>
      <c r="D1465" s="5" t="s">
        <v>2337</v>
      </c>
    </row>
    <row r="1466" spans="1:4">
      <c r="A1466" s="132">
        <v>41990</v>
      </c>
      <c r="B1466" s="133">
        <v>23.62</v>
      </c>
      <c r="C1466" s="5" t="s">
        <v>2931</v>
      </c>
      <c r="D1466" s="5" t="s">
        <v>2337</v>
      </c>
    </row>
    <row r="1467" spans="1:4">
      <c r="A1467" s="132">
        <v>41989</v>
      </c>
      <c r="B1467" s="133">
        <v>18.690000000000001</v>
      </c>
      <c r="C1467" s="5" t="s">
        <v>926</v>
      </c>
      <c r="D1467" s="5" t="s">
        <v>2337</v>
      </c>
    </row>
    <row r="1468" spans="1:4">
      <c r="A1468" s="132">
        <v>41988</v>
      </c>
      <c r="B1468" s="133">
        <v>11.84</v>
      </c>
      <c r="C1468" s="5" t="s">
        <v>2932</v>
      </c>
      <c r="D1468" s="5" t="s">
        <v>2337</v>
      </c>
    </row>
    <row r="1469" spans="1:4">
      <c r="A1469" s="132">
        <v>41985</v>
      </c>
      <c r="B1469" s="133">
        <v>11.62</v>
      </c>
      <c r="C1469" s="5" t="s">
        <v>2933</v>
      </c>
      <c r="D1469" s="5" t="s">
        <v>2337</v>
      </c>
    </row>
    <row r="1470" spans="1:4">
      <c r="A1470" s="132">
        <v>41984</v>
      </c>
      <c r="B1470" s="133">
        <v>11.5</v>
      </c>
      <c r="C1470" s="5" t="s">
        <v>2934</v>
      </c>
      <c r="D1470" s="5" t="s">
        <v>2337</v>
      </c>
    </row>
    <row r="1471" spans="1:4">
      <c r="A1471" s="132">
        <v>41983</v>
      </c>
      <c r="B1471" s="133">
        <v>10.64</v>
      </c>
      <c r="C1471" s="5" t="s">
        <v>2935</v>
      </c>
      <c r="D1471" s="5" t="s">
        <v>2337</v>
      </c>
    </row>
    <row r="1472" spans="1:4">
      <c r="A1472" s="132">
        <v>41982</v>
      </c>
      <c r="B1472" s="133">
        <v>10.33</v>
      </c>
      <c r="C1472" s="5" t="s">
        <v>2936</v>
      </c>
      <c r="D1472" s="5" t="s">
        <v>2337</v>
      </c>
    </row>
    <row r="1473" spans="1:4">
      <c r="A1473" s="132">
        <v>41981</v>
      </c>
      <c r="B1473" s="133">
        <v>10.18</v>
      </c>
      <c r="C1473" s="5" t="s">
        <v>2937</v>
      </c>
      <c r="D1473" s="5" t="s">
        <v>2337</v>
      </c>
    </row>
    <row r="1474" spans="1:4">
      <c r="A1474" s="132">
        <v>41978</v>
      </c>
      <c r="B1474" s="133">
        <v>9.73</v>
      </c>
      <c r="C1474" s="5" t="s">
        <v>2938</v>
      </c>
      <c r="D1474" s="5" t="s">
        <v>2337</v>
      </c>
    </row>
    <row r="1475" spans="1:4">
      <c r="A1475" s="132">
        <v>41977</v>
      </c>
      <c r="B1475" s="133">
        <v>9.41</v>
      </c>
      <c r="C1475" s="5" t="s">
        <v>2939</v>
      </c>
      <c r="D1475" s="5" t="s">
        <v>2337</v>
      </c>
    </row>
    <row r="1476" spans="1:4">
      <c r="A1476" s="132">
        <v>41976</v>
      </c>
      <c r="B1476" s="133">
        <v>9.42</v>
      </c>
      <c r="C1476" s="5" t="s">
        <v>2940</v>
      </c>
      <c r="D1476" s="5" t="s">
        <v>2337</v>
      </c>
    </row>
    <row r="1477" spans="1:4">
      <c r="A1477" s="132">
        <v>41975</v>
      </c>
      <c r="B1477" s="133">
        <v>9.8800000000000008</v>
      </c>
      <c r="C1477" s="5" t="s">
        <v>2941</v>
      </c>
      <c r="D1477" s="5" t="s">
        <v>2337</v>
      </c>
    </row>
    <row r="1478" spans="1:4">
      <c r="A1478" s="132">
        <v>41974</v>
      </c>
      <c r="B1478" s="133">
        <v>10.33</v>
      </c>
      <c r="C1478" s="5" t="s">
        <v>2942</v>
      </c>
      <c r="D1478" s="5" t="s">
        <v>2337</v>
      </c>
    </row>
    <row r="1479" spans="1:4">
      <c r="A1479" s="132">
        <v>41971</v>
      </c>
      <c r="B1479" s="133">
        <v>10.69</v>
      </c>
      <c r="C1479" s="5" t="s">
        <v>2943</v>
      </c>
      <c r="D1479" s="5" t="s">
        <v>2337</v>
      </c>
    </row>
    <row r="1480" spans="1:4">
      <c r="A1480" s="132">
        <v>41970</v>
      </c>
      <c r="B1480" s="133">
        <v>10.46</v>
      </c>
      <c r="C1480" s="5" t="s">
        <v>2944</v>
      </c>
      <c r="D1480" s="5" t="s">
        <v>2337</v>
      </c>
    </row>
    <row r="1481" spans="1:4">
      <c r="A1481" s="132">
        <v>41969</v>
      </c>
      <c r="B1481" s="133">
        <v>10.57</v>
      </c>
      <c r="C1481" s="5" t="s">
        <v>2945</v>
      </c>
      <c r="D1481" s="5" t="s">
        <v>2337</v>
      </c>
    </row>
    <row r="1482" spans="1:4">
      <c r="A1482" s="132">
        <v>41968</v>
      </c>
      <c r="B1482" s="133">
        <v>10.93</v>
      </c>
      <c r="C1482" s="5" t="s">
        <v>2946</v>
      </c>
      <c r="D1482" s="5" t="s">
        <v>2337</v>
      </c>
    </row>
    <row r="1483" spans="1:4">
      <c r="A1483" s="132">
        <v>41967</v>
      </c>
      <c r="B1483" s="133">
        <v>10.66</v>
      </c>
      <c r="C1483" s="5" t="s">
        <v>2947</v>
      </c>
      <c r="D1483" s="5" t="s">
        <v>2337</v>
      </c>
    </row>
    <row r="1484" spans="1:4">
      <c r="A1484" s="132">
        <v>41964</v>
      </c>
      <c r="B1484" s="133">
        <v>10.6</v>
      </c>
      <c r="C1484" s="5" t="s">
        <v>2948</v>
      </c>
      <c r="D1484" s="5" t="s">
        <v>2337</v>
      </c>
    </row>
    <row r="1485" spans="1:4">
      <c r="A1485" s="132">
        <v>41963</v>
      </c>
      <c r="B1485" s="133">
        <v>10.220000000000001</v>
      </c>
      <c r="C1485" s="5" t="s">
        <v>920</v>
      </c>
      <c r="D1485" s="5" t="s">
        <v>2337</v>
      </c>
    </row>
    <row r="1486" spans="1:4">
      <c r="A1486" s="132">
        <v>41962</v>
      </c>
      <c r="B1486" s="133">
        <v>10.029999999999999</v>
      </c>
      <c r="C1486" s="5" t="s">
        <v>2949</v>
      </c>
      <c r="D1486" s="5" t="s">
        <v>2337</v>
      </c>
    </row>
    <row r="1487" spans="1:4">
      <c r="A1487" s="132">
        <v>41961</v>
      </c>
      <c r="B1487" s="133">
        <v>9.89</v>
      </c>
      <c r="C1487" s="5" t="s">
        <v>2950</v>
      </c>
      <c r="D1487" s="5" t="s">
        <v>2337</v>
      </c>
    </row>
    <row r="1488" spans="1:4">
      <c r="A1488" s="132">
        <v>41960</v>
      </c>
      <c r="B1488" s="133">
        <v>9.94</v>
      </c>
      <c r="C1488" s="5" t="s">
        <v>2951</v>
      </c>
      <c r="D1488" s="5" t="s">
        <v>2337</v>
      </c>
    </row>
    <row r="1489" spans="1:4">
      <c r="A1489" s="132">
        <v>41957</v>
      </c>
      <c r="B1489" s="133">
        <v>9.69</v>
      </c>
      <c r="C1489" s="5" t="s">
        <v>2952</v>
      </c>
      <c r="D1489" s="5" t="s">
        <v>2337</v>
      </c>
    </row>
    <row r="1490" spans="1:4">
      <c r="A1490" s="132">
        <v>41956</v>
      </c>
      <c r="B1490" s="133">
        <v>9.9</v>
      </c>
      <c r="C1490" s="5" t="s">
        <v>2953</v>
      </c>
      <c r="D1490" s="5" t="s">
        <v>2337</v>
      </c>
    </row>
    <row r="1491" spans="1:4">
      <c r="A1491" s="132">
        <v>41955</v>
      </c>
      <c r="B1491" s="133">
        <v>10.18</v>
      </c>
      <c r="C1491" s="5" t="s">
        <v>2954</v>
      </c>
      <c r="D1491" s="5" t="s">
        <v>2337</v>
      </c>
    </row>
    <row r="1492" spans="1:4">
      <c r="A1492" s="132">
        <v>41954</v>
      </c>
      <c r="B1492" s="133">
        <v>9.86</v>
      </c>
      <c r="C1492" s="5" t="s">
        <v>2955</v>
      </c>
      <c r="D1492" s="5" t="s">
        <v>2337</v>
      </c>
    </row>
    <row r="1493" spans="1:4">
      <c r="A1493" s="132">
        <v>41953</v>
      </c>
      <c r="B1493" s="133">
        <v>10.02</v>
      </c>
      <c r="C1493" s="5" t="s">
        <v>2956</v>
      </c>
      <c r="D1493" s="5" t="s">
        <v>2337</v>
      </c>
    </row>
    <row r="1494" spans="1:4">
      <c r="A1494" s="132">
        <v>41950</v>
      </c>
      <c r="B1494" s="133">
        <v>9.82</v>
      </c>
      <c r="C1494" s="5" t="s">
        <v>2957</v>
      </c>
      <c r="D1494" s="5" t="s">
        <v>2337</v>
      </c>
    </row>
    <row r="1495" spans="1:4">
      <c r="A1495" s="132">
        <v>41949</v>
      </c>
      <c r="B1495" s="133">
        <v>10.220000000000001</v>
      </c>
      <c r="C1495" s="5" t="s">
        <v>2958</v>
      </c>
      <c r="D1495" s="5" t="s">
        <v>2337</v>
      </c>
    </row>
    <row r="1496" spans="1:4">
      <c r="A1496" s="132">
        <v>41948</v>
      </c>
      <c r="B1496" s="133">
        <v>10.39</v>
      </c>
      <c r="C1496" s="5" t="s">
        <v>2959</v>
      </c>
      <c r="D1496" s="5" t="s">
        <v>2337</v>
      </c>
    </row>
    <row r="1497" spans="1:4">
      <c r="A1497" s="132">
        <v>41943</v>
      </c>
      <c r="B1497" s="133">
        <v>9.06</v>
      </c>
      <c r="C1497" s="5" t="s">
        <v>2960</v>
      </c>
      <c r="D1497" s="5" t="s">
        <v>2337</v>
      </c>
    </row>
    <row r="1498" spans="1:4">
      <c r="A1498" s="132">
        <v>41942</v>
      </c>
      <c r="B1498" s="133">
        <v>8.73</v>
      </c>
      <c r="C1498" s="5" t="s">
        <v>2961</v>
      </c>
      <c r="D1498" s="5" t="s">
        <v>2337</v>
      </c>
    </row>
    <row r="1499" spans="1:4">
      <c r="A1499" s="132">
        <v>41941</v>
      </c>
      <c r="B1499" s="133">
        <v>8.77</v>
      </c>
      <c r="C1499" s="5" t="s">
        <v>2962</v>
      </c>
      <c r="D1499" s="5" t="s">
        <v>2337</v>
      </c>
    </row>
    <row r="1500" spans="1:4">
      <c r="A1500" s="132">
        <v>41940</v>
      </c>
      <c r="B1500" s="133">
        <v>8.73</v>
      </c>
      <c r="C1500" s="5" t="s">
        <v>2963</v>
      </c>
      <c r="D1500" s="5" t="s">
        <v>2337</v>
      </c>
    </row>
    <row r="1501" spans="1:4">
      <c r="A1501" s="132">
        <v>41939</v>
      </c>
      <c r="B1501" s="133">
        <v>8.64</v>
      </c>
      <c r="C1501" s="5" t="s">
        <v>2964</v>
      </c>
      <c r="D1501" s="5" t="s">
        <v>2337</v>
      </c>
    </row>
    <row r="1502" spans="1:4">
      <c r="A1502" s="132">
        <v>41936</v>
      </c>
      <c r="B1502" s="133">
        <v>8.5500000000000007</v>
      </c>
      <c r="C1502" s="5" t="s">
        <v>2965</v>
      </c>
      <c r="D1502" s="5" t="s">
        <v>2337</v>
      </c>
    </row>
    <row r="1503" spans="1:4">
      <c r="A1503" s="132">
        <v>41935</v>
      </c>
      <c r="B1503" s="133">
        <v>8.6300000000000008</v>
      </c>
      <c r="C1503" s="5" t="s">
        <v>2966</v>
      </c>
      <c r="D1503" s="5" t="s">
        <v>2337</v>
      </c>
    </row>
    <row r="1504" spans="1:4">
      <c r="A1504" s="132">
        <v>41934</v>
      </c>
      <c r="B1504" s="133">
        <v>8.44</v>
      </c>
      <c r="C1504" s="5" t="s">
        <v>2967</v>
      </c>
      <c r="D1504" s="5" t="s">
        <v>2337</v>
      </c>
    </row>
    <row r="1505" spans="1:4">
      <c r="A1505" s="132">
        <v>41933</v>
      </c>
      <c r="B1505" s="133">
        <v>8.6199999999999992</v>
      </c>
      <c r="C1505" s="5" t="s">
        <v>2968</v>
      </c>
      <c r="D1505" s="5" t="s">
        <v>2337</v>
      </c>
    </row>
    <row r="1506" spans="1:4">
      <c r="A1506" s="132">
        <v>41932</v>
      </c>
      <c r="B1506" s="133">
        <v>8.64</v>
      </c>
      <c r="C1506" s="5" t="s">
        <v>2969</v>
      </c>
      <c r="D1506" s="5" t="s">
        <v>2337</v>
      </c>
    </row>
    <row r="1507" spans="1:4">
      <c r="A1507" s="132">
        <v>41929</v>
      </c>
      <c r="B1507" s="133">
        <v>8.42</v>
      </c>
      <c r="C1507" s="5" t="s">
        <v>2970</v>
      </c>
      <c r="D1507" s="5" t="s">
        <v>2337</v>
      </c>
    </row>
    <row r="1508" spans="1:4">
      <c r="A1508" s="132">
        <v>41928</v>
      </c>
      <c r="B1508" s="133">
        <v>8.59</v>
      </c>
      <c r="C1508" s="5" t="s">
        <v>2971</v>
      </c>
      <c r="D1508" s="5" t="s">
        <v>2337</v>
      </c>
    </row>
    <row r="1509" spans="1:4">
      <c r="A1509" s="132">
        <v>41927</v>
      </c>
      <c r="B1509" s="133">
        <v>8.5299999999999994</v>
      </c>
      <c r="C1509" s="5" t="s">
        <v>2972</v>
      </c>
      <c r="D1509" s="5" t="s">
        <v>2337</v>
      </c>
    </row>
    <row r="1510" spans="1:4">
      <c r="A1510" s="132">
        <v>41926</v>
      </c>
      <c r="B1510" s="133">
        <v>8.4499999999999993</v>
      </c>
      <c r="C1510" s="5" t="s">
        <v>2973</v>
      </c>
      <c r="D1510" s="5" t="s">
        <v>2337</v>
      </c>
    </row>
    <row r="1511" spans="1:4">
      <c r="A1511" s="132">
        <v>41925</v>
      </c>
      <c r="B1511" s="133">
        <v>8.15</v>
      </c>
      <c r="C1511" s="5" t="s">
        <v>2970</v>
      </c>
      <c r="D1511" s="5" t="s">
        <v>2337</v>
      </c>
    </row>
    <row r="1512" spans="1:4">
      <c r="A1512" s="132">
        <v>41922</v>
      </c>
      <c r="B1512" s="133">
        <v>8.0399999999999991</v>
      </c>
      <c r="C1512" s="5" t="s">
        <v>2974</v>
      </c>
      <c r="D1512" s="5" t="s">
        <v>2337</v>
      </c>
    </row>
    <row r="1513" spans="1:4">
      <c r="A1513" s="132">
        <v>41921</v>
      </c>
      <c r="B1513" s="133">
        <v>7.5</v>
      </c>
      <c r="C1513" s="5" t="s">
        <v>2975</v>
      </c>
      <c r="D1513" s="5" t="s">
        <v>2337</v>
      </c>
    </row>
    <row r="1514" spans="1:4">
      <c r="A1514" s="132">
        <v>41920</v>
      </c>
      <c r="B1514" s="133">
        <v>7.41</v>
      </c>
      <c r="C1514" s="5" t="s">
        <v>2976</v>
      </c>
      <c r="D1514" s="5" t="s">
        <v>2337</v>
      </c>
    </row>
    <row r="1515" spans="1:4">
      <c r="A1515" s="132">
        <v>41919</v>
      </c>
      <c r="B1515" s="133">
        <v>7.25</v>
      </c>
      <c r="C1515" s="5" t="s">
        <v>2977</v>
      </c>
      <c r="D1515" s="5" t="s">
        <v>2337</v>
      </c>
    </row>
    <row r="1516" spans="1:4">
      <c r="A1516" s="132">
        <v>41918</v>
      </c>
      <c r="B1516" s="133">
        <v>7.23</v>
      </c>
      <c r="C1516" s="5" t="s">
        <v>2978</v>
      </c>
      <c r="D1516" s="5" t="s">
        <v>2337</v>
      </c>
    </row>
    <row r="1517" spans="1:4">
      <c r="A1517" s="132">
        <v>41915</v>
      </c>
      <c r="B1517" s="133">
        <v>7.3</v>
      </c>
      <c r="C1517" s="5" t="s">
        <v>876</v>
      </c>
      <c r="D1517" s="5" t="s">
        <v>2337</v>
      </c>
    </row>
    <row r="1518" spans="1:4">
      <c r="A1518" s="132">
        <v>41914</v>
      </c>
      <c r="B1518" s="133">
        <v>7.71</v>
      </c>
      <c r="C1518" s="5" t="s">
        <v>2979</v>
      </c>
      <c r="D1518" s="5" t="s">
        <v>2337</v>
      </c>
    </row>
    <row r="1519" spans="1:4">
      <c r="A1519" s="132">
        <v>41913</v>
      </c>
      <c r="B1519" s="133">
        <v>7.9</v>
      </c>
      <c r="C1519" s="5" t="s">
        <v>2980</v>
      </c>
      <c r="D1519" s="5" t="s">
        <v>2337</v>
      </c>
    </row>
    <row r="1520" spans="1:4">
      <c r="A1520" s="132">
        <v>41912</v>
      </c>
      <c r="B1520" s="133">
        <v>8.08</v>
      </c>
      <c r="C1520" s="5" t="s">
        <v>2981</v>
      </c>
      <c r="D1520" s="5" t="s">
        <v>2337</v>
      </c>
    </row>
    <row r="1521" spans="1:4">
      <c r="A1521" s="132">
        <v>41911</v>
      </c>
      <c r="B1521" s="133">
        <v>7.91</v>
      </c>
      <c r="C1521" s="5" t="s">
        <v>2982</v>
      </c>
      <c r="D1521" s="5" t="s">
        <v>2337</v>
      </c>
    </row>
    <row r="1522" spans="1:4">
      <c r="A1522" s="132">
        <v>41908</v>
      </c>
      <c r="B1522" s="133">
        <v>8.0299999999999994</v>
      </c>
      <c r="C1522" s="5" t="s">
        <v>2983</v>
      </c>
      <c r="D1522" s="5" t="s">
        <v>2337</v>
      </c>
    </row>
    <row r="1523" spans="1:4">
      <c r="A1523" s="132">
        <v>41907</v>
      </c>
      <c r="B1523" s="133">
        <v>7.95</v>
      </c>
      <c r="C1523" s="5" t="s">
        <v>2984</v>
      </c>
      <c r="D1523" s="5" t="s">
        <v>2337</v>
      </c>
    </row>
    <row r="1524" spans="1:4">
      <c r="A1524" s="132">
        <v>41906</v>
      </c>
      <c r="B1524" s="133">
        <v>7.83</v>
      </c>
      <c r="C1524" s="5" t="s">
        <v>2985</v>
      </c>
      <c r="D1524" s="5" t="s">
        <v>2337</v>
      </c>
    </row>
    <row r="1525" spans="1:4">
      <c r="A1525" s="132">
        <v>41905</v>
      </c>
      <c r="B1525" s="133">
        <v>7.96</v>
      </c>
      <c r="C1525" s="5" t="s">
        <v>2986</v>
      </c>
      <c r="D1525" s="5" t="s">
        <v>2337</v>
      </c>
    </row>
    <row r="1526" spans="1:4">
      <c r="A1526" s="132">
        <v>41904</v>
      </c>
      <c r="B1526" s="133">
        <v>8.1199999999999992</v>
      </c>
      <c r="C1526" s="5" t="s">
        <v>2987</v>
      </c>
      <c r="D1526" s="5" t="s">
        <v>2337</v>
      </c>
    </row>
    <row r="1527" spans="1:4">
      <c r="A1527" s="132">
        <v>41901</v>
      </c>
      <c r="B1527" s="133">
        <v>7.91</v>
      </c>
      <c r="C1527" s="5" t="s">
        <v>2988</v>
      </c>
      <c r="D1527" s="5" t="s">
        <v>2337</v>
      </c>
    </row>
    <row r="1528" spans="1:4">
      <c r="A1528" s="132">
        <v>41900</v>
      </c>
      <c r="B1528" s="133">
        <v>8.16</v>
      </c>
      <c r="C1528" s="5" t="s">
        <v>2989</v>
      </c>
      <c r="D1528" s="5" t="s">
        <v>2337</v>
      </c>
    </row>
    <row r="1529" spans="1:4">
      <c r="A1529" s="132">
        <v>41899</v>
      </c>
      <c r="B1529" s="133">
        <v>8.84</v>
      </c>
      <c r="C1529" s="5" t="s">
        <v>2990</v>
      </c>
      <c r="D1529" s="5" t="s">
        <v>2337</v>
      </c>
    </row>
    <row r="1530" spans="1:4">
      <c r="A1530" s="132">
        <v>41898</v>
      </c>
      <c r="B1530" s="133">
        <v>8.57</v>
      </c>
      <c r="C1530" s="5" t="s">
        <v>2991</v>
      </c>
      <c r="D1530" s="5" t="s">
        <v>2337</v>
      </c>
    </row>
    <row r="1531" spans="1:4">
      <c r="A1531" s="132">
        <v>41897</v>
      </c>
      <c r="B1531" s="133">
        <v>8.19</v>
      </c>
      <c r="C1531" s="5" t="s">
        <v>2992</v>
      </c>
      <c r="D1531" s="5" t="s">
        <v>2337</v>
      </c>
    </row>
    <row r="1532" spans="1:4">
      <c r="A1532" s="132">
        <v>41894</v>
      </c>
      <c r="B1532" s="133">
        <v>8.1</v>
      </c>
      <c r="C1532" s="5" t="s">
        <v>2993</v>
      </c>
      <c r="D1532" s="5" t="s">
        <v>2337</v>
      </c>
    </row>
    <row r="1533" spans="1:4">
      <c r="A1533" s="132">
        <v>41893</v>
      </c>
      <c r="B1533" s="133">
        <v>7.98</v>
      </c>
      <c r="C1533" s="5" t="s">
        <v>2994</v>
      </c>
      <c r="D1533" s="5" t="s">
        <v>2337</v>
      </c>
    </row>
    <row r="1534" spans="1:4">
      <c r="A1534" s="132">
        <v>41892</v>
      </c>
      <c r="B1534" s="133">
        <v>7.73</v>
      </c>
      <c r="C1534" s="5" t="s">
        <v>2995</v>
      </c>
      <c r="D1534" s="5" t="s">
        <v>2337</v>
      </c>
    </row>
    <row r="1535" spans="1:4">
      <c r="A1535" s="132">
        <v>41891</v>
      </c>
      <c r="B1535" s="133">
        <v>7.25</v>
      </c>
      <c r="C1535" s="5" t="s">
        <v>2996</v>
      </c>
      <c r="D1535" s="5" t="s">
        <v>2337</v>
      </c>
    </row>
    <row r="1536" spans="1:4">
      <c r="A1536" s="132">
        <v>41890</v>
      </c>
      <c r="B1536" s="133">
        <v>7.26</v>
      </c>
      <c r="C1536" s="5" t="s">
        <v>2997</v>
      </c>
      <c r="D1536" s="5" t="s">
        <v>2337</v>
      </c>
    </row>
    <row r="1537" spans="1:4">
      <c r="A1537" s="132">
        <v>41887</v>
      </c>
      <c r="B1537" s="133">
        <v>7.41</v>
      </c>
      <c r="C1537" s="5" t="s">
        <v>2998</v>
      </c>
      <c r="D1537" s="5" t="s">
        <v>2337</v>
      </c>
    </row>
    <row r="1538" spans="1:4">
      <c r="A1538" s="132">
        <v>41886</v>
      </c>
      <c r="B1538" s="133">
        <v>7.56</v>
      </c>
      <c r="C1538" s="5" t="s">
        <v>2999</v>
      </c>
      <c r="D1538" s="5" t="s">
        <v>2337</v>
      </c>
    </row>
    <row r="1539" spans="1:4">
      <c r="A1539" s="132">
        <v>41885</v>
      </c>
      <c r="B1539" s="133">
        <v>7.78</v>
      </c>
      <c r="C1539" s="5" t="s">
        <v>3000</v>
      </c>
      <c r="D1539" s="5" t="s">
        <v>2337</v>
      </c>
    </row>
    <row r="1540" spans="1:4">
      <c r="A1540" s="132">
        <v>41884</v>
      </c>
      <c r="B1540" s="133">
        <v>8.02</v>
      </c>
      <c r="C1540" s="5" t="s">
        <v>3001</v>
      </c>
      <c r="D1540" s="5" t="s">
        <v>2337</v>
      </c>
    </row>
    <row r="1541" spans="1:4">
      <c r="A1541" s="132">
        <v>41883</v>
      </c>
      <c r="B1541" s="133">
        <v>8.1300000000000008</v>
      </c>
      <c r="C1541" s="5" t="s">
        <v>3002</v>
      </c>
      <c r="D1541" s="5" t="s">
        <v>2337</v>
      </c>
    </row>
    <row r="1542" spans="1:4">
      <c r="A1542" s="132">
        <v>41880</v>
      </c>
      <c r="B1542" s="133">
        <v>8.11</v>
      </c>
      <c r="C1542" s="5" t="s">
        <v>3003</v>
      </c>
      <c r="D1542" s="5" t="s">
        <v>2337</v>
      </c>
    </row>
    <row r="1543" spans="1:4">
      <c r="A1543" s="132">
        <v>41879</v>
      </c>
      <c r="B1543" s="133">
        <v>8.08</v>
      </c>
      <c r="C1543" s="5" t="s">
        <v>3004</v>
      </c>
      <c r="D1543" s="5" t="s">
        <v>2337</v>
      </c>
    </row>
    <row r="1544" spans="1:4">
      <c r="A1544" s="132">
        <v>41878</v>
      </c>
      <c r="B1544" s="133">
        <v>8.18</v>
      </c>
      <c r="C1544" s="5" t="s">
        <v>3005</v>
      </c>
      <c r="D1544" s="5" t="s">
        <v>2337</v>
      </c>
    </row>
    <row r="1545" spans="1:4">
      <c r="A1545" s="132">
        <v>41877</v>
      </c>
      <c r="B1545" s="133">
        <v>8.36</v>
      </c>
      <c r="C1545" s="5" t="s">
        <v>3006</v>
      </c>
      <c r="D1545" s="5" t="s">
        <v>2337</v>
      </c>
    </row>
    <row r="1546" spans="1:4">
      <c r="A1546" s="132">
        <v>41876</v>
      </c>
      <c r="B1546" s="133">
        <v>8.3800000000000008</v>
      </c>
      <c r="C1546" s="5" t="s">
        <v>3007</v>
      </c>
      <c r="D1546" s="5" t="s">
        <v>2337</v>
      </c>
    </row>
    <row r="1547" spans="1:4">
      <c r="A1547" s="132">
        <v>41873</v>
      </c>
      <c r="B1547" s="133">
        <v>8.09</v>
      </c>
      <c r="C1547" s="5" t="s">
        <v>3008</v>
      </c>
      <c r="D1547" s="5" t="s">
        <v>2337</v>
      </c>
    </row>
    <row r="1548" spans="1:4">
      <c r="A1548" s="132">
        <v>41872</v>
      </c>
      <c r="B1548" s="133">
        <v>8.01</v>
      </c>
      <c r="C1548" s="5" t="s">
        <v>3009</v>
      </c>
      <c r="D1548" s="5" t="s">
        <v>2337</v>
      </c>
    </row>
    <row r="1549" spans="1:4">
      <c r="A1549" s="132">
        <v>41871</v>
      </c>
      <c r="B1549" s="133">
        <v>8.1999999999999993</v>
      </c>
      <c r="C1549" s="5" t="s">
        <v>3010</v>
      </c>
      <c r="D1549" s="5" t="s">
        <v>2337</v>
      </c>
    </row>
    <row r="1550" spans="1:4">
      <c r="A1550" s="132">
        <v>41870</v>
      </c>
      <c r="B1550" s="133">
        <v>8.36</v>
      </c>
      <c r="C1550" s="5" t="s">
        <v>3011</v>
      </c>
      <c r="D1550" s="5" t="s">
        <v>2337</v>
      </c>
    </row>
    <row r="1551" spans="1:4">
      <c r="A1551" s="132">
        <v>41869</v>
      </c>
      <c r="B1551" s="133">
        <v>7.89</v>
      </c>
      <c r="C1551" s="5" t="s">
        <v>3012</v>
      </c>
      <c r="D1551" s="5" t="s">
        <v>2337</v>
      </c>
    </row>
    <row r="1552" spans="1:4">
      <c r="A1552" s="132">
        <v>41866</v>
      </c>
      <c r="B1552" s="133">
        <v>7.43</v>
      </c>
      <c r="C1552" s="5" t="s">
        <v>2541</v>
      </c>
      <c r="D1552" s="5" t="s">
        <v>2337</v>
      </c>
    </row>
    <row r="1553" spans="1:4">
      <c r="A1553" s="132">
        <v>41865</v>
      </c>
      <c r="B1553" s="133">
        <v>7.48</v>
      </c>
      <c r="C1553" s="5" t="s">
        <v>3013</v>
      </c>
      <c r="D1553" s="5" t="s">
        <v>2337</v>
      </c>
    </row>
    <row r="1554" spans="1:4">
      <c r="A1554" s="132">
        <v>41864</v>
      </c>
      <c r="B1554" s="133">
        <v>7.82</v>
      </c>
      <c r="C1554" s="5" t="s">
        <v>3014</v>
      </c>
      <c r="D1554" s="5" t="s">
        <v>2337</v>
      </c>
    </row>
    <row r="1555" spans="1:4">
      <c r="A1555" s="132">
        <v>41863</v>
      </c>
      <c r="B1555" s="133">
        <v>8.1199999999999992</v>
      </c>
      <c r="C1555" s="5" t="s">
        <v>3015</v>
      </c>
      <c r="D1555" s="5" t="s">
        <v>2337</v>
      </c>
    </row>
    <row r="1556" spans="1:4">
      <c r="A1556" s="132">
        <v>41862</v>
      </c>
      <c r="B1556" s="133">
        <v>8.24</v>
      </c>
      <c r="C1556" s="5" t="s">
        <v>3016</v>
      </c>
      <c r="D1556" s="5" t="s">
        <v>2337</v>
      </c>
    </row>
    <row r="1557" spans="1:4">
      <c r="A1557" s="132">
        <v>41859</v>
      </c>
      <c r="B1557" s="133">
        <v>7.46</v>
      </c>
      <c r="C1557" s="5" t="s">
        <v>2358</v>
      </c>
      <c r="D1557" s="5" t="s">
        <v>2337</v>
      </c>
    </row>
    <row r="1558" spans="1:4">
      <c r="A1558" s="132">
        <v>41858</v>
      </c>
      <c r="B1558" s="133">
        <v>7.33</v>
      </c>
      <c r="C1558" s="5" t="s">
        <v>3017</v>
      </c>
      <c r="D1558" s="5" t="s">
        <v>2337</v>
      </c>
    </row>
    <row r="1559" spans="1:4">
      <c r="A1559" s="132">
        <v>41857</v>
      </c>
      <c r="B1559" s="133">
        <v>7.39</v>
      </c>
      <c r="C1559" s="5" t="s">
        <v>2074</v>
      </c>
      <c r="D1559" s="5" t="s">
        <v>2337</v>
      </c>
    </row>
    <row r="1560" spans="1:4">
      <c r="A1560" s="132">
        <v>41856</v>
      </c>
      <c r="B1560" s="133">
        <v>7.24</v>
      </c>
      <c r="C1560" s="5" t="s">
        <v>3018</v>
      </c>
      <c r="D1560" s="5" t="s">
        <v>2337</v>
      </c>
    </row>
    <row r="1561" spans="1:4">
      <c r="A1561" s="132">
        <v>41855</v>
      </c>
      <c r="B1561" s="133">
        <v>7.26</v>
      </c>
      <c r="C1561" s="5" t="s">
        <v>1324</v>
      </c>
      <c r="D1561" s="5" t="s">
        <v>2337</v>
      </c>
    </row>
    <row r="1562" spans="1:4">
      <c r="A1562" s="132">
        <v>41852</v>
      </c>
      <c r="B1562" s="133">
        <v>7.46</v>
      </c>
      <c r="C1562" s="5" t="s">
        <v>3019</v>
      </c>
      <c r="D1562" s="5" t="s">
        <v>2337</v>
      </c>
    </row>
    <row r="1563" spans="1:4">
      <c r="A1563" s="132">
        <v>41851</v>
      </c>
      <c r="B1563" s="133">
        <v>8.1</v>
      </c>
      <c r="C1563" s="5" t="s">
        <v>1712</v>
      </c>
      <c r="D1563" s="5" t="s">
        <v>2337</v>
      </c>
    </row>
    <row r="1564" spans="1:4">
      <c r="A1564" s="132">
        <v>41850</v>
      </c>
      <c r="B1564" s="133">
        <v>8.64</v>
      </c>
      <c r="C1564" s="5" t="s">
        <v>3020</v>
      </c>
      <c r="D1564" s="5" t="s">
        <v>2337</v>
      </c>
    </row>
    <row r="1565" spans="1:4">
      <c r="A1565" s="132">
        <v>41849</v>
      </c>
      <c r="B1565" s="133">
        <v>8.77</v>
      </c>
      <c r="C1565" s="5" t="s">
        <v>3021</v>
      </c>
      <c r="D1565" s="5" t="s">
        <v>2337</v>
      </c>
    </row>
    <row r="1566" spans="1:4">
      <c r="A1566" s="132">
        <v>41848</v>
      </c>
      <c r="B1566" s="133">
        <v>8.9600000000000009</v>
      </c>
      <c r="C1566" s="5" t="s">
        <v>1244</v>
      </c>
      <c r="D1566" s="5" t="s">
        <v>2337</v>
      </c>
    </row>
    <row r="1567" spans="1:4">
      <c r="A1567" s="132">
        <v>41845</v>
      </c>
      <c r="B1567" s="133">
        <v>8.39</v>
      </c>
      <c r="C1567" s="5" t="s">
        <v>3022</v>
      </c>
      <c r="D1567" s="5" t="s">
        <v>2337</v>
      </c>
    </row>
    <row r="1568" spans="1:4">
      <c r="A1568" s="132">
        <v>41844</v>
      </c>
      <c r="B1568" s="133">
        <v>8.0500000000000007</v>
      </c>
      <c r="C1568" s="5" t="s">
        <v>1398</v>
      </c>
      <c r="D1568" s="5" t="s">
        <v>2337</v>
      </c>
    </row>
    <row r="1569" spans="1:4">
      <c r="A1569" s="132">
        <v>41843</v>
      </c>
      <c r="B1569" s="133">
        <v>8.23</v>
      </c>
      <c r="C1569" s="5" t="s">
        <v>3023</v>
      </c>
      <c r="D1569" s="5" t="s">
        <v>2337</v>
      </c>
    </row>
    <row r="1570" spans="1:4">
      <c r="A1570" s="132">
        <v>41842</v>
      </c>
      <c r="B1570" s="133">
        <v>8.41</v>
      </c>
      <c r="C1570" s="5" t="s">
        <v>3024</v>
      </c>
      <c r="D1570" s="5" t="s">
        <v>2337</v>
      </c>
    </row>
    <row r="1571" spans="1:4">
      <c r="A1571" s="132">
        <v>41841</v>
      </c>
      <c r="B1571" s="133">
        <v>8.6</v>
      </c>
      <c r="C1571" s="5" t="s">
        <v>3025</v>
      </c>
      <c r="D1571" s="5" t="s">
        <v>2337</v>
      </c>
    </row>
    <row r="1572" spans="1:4">
      <c r="A1572" s="132">
        <v>41838</v>
      </c>
      <c r="B1572" s="133">
        <v>8.41</v>
      </c>
      <c r="C1572" s="5" t="s">
        <v>3026</v>
      </c>
      <c r="D1572" s="5" t="s">
        <v>2337</v>
      </c>
    </row>
    <row r="1573" spans="1:4">
      <c r="A1573" s="132">
        <v>41837</v>
      </c>
      <c r="B1573" s="133">
        <v>8.1199999999999992</v>
      </c>
      <c r="C1573" s="5" t="s">
        <v>3027</v>
      </c>
      <c r="D1573" s="5" t="s">
        <v>2337</v>
      </c>
    </row>
    <row r="1574" spans="1:4">
      <c r="A1574" s="132">
        <v>41836</v>
      </c>
      <c r="B1574" s="133">
        <v>8.1999999999999993</v>
      </c>
      <c r="C1574" s="5" t="s">
        <v>3028</v>
      </c>
      <c r="D1574" s="5" t="s">
        <v>2337</v>
      </c>
    </row>
    <row r="1575" spans="1:4">
      <c r="A1575" s="132">
        <v>41835</v>
      </c>
      <c r="B1575" s="133">
        <v>8.5</v>
      </c>
      <c r="C1575" s="5" t="s">
        <v>965</v>
      </c>
      <c r="D1575" s="5" t="s">
        <v>2337</v>
      </c>
    </row>
    <row r="1576" spans="1:4">
      <c r="A1576" s="132">
        <v>41834</v>
      </c>
      <c r="B1576" s="133">
        <v>8.36</v>
      </c>
      <c r="C1576" s="5" t="s">
        <v>3029</v>
      </c>
      <c r="D1576" s="5" t="s">
        <v>2337</v>
      </c>
    </row>
    <row r="1577" spans="1:4">
      <c r="A1577" s="132">
        <v>41831</v>
      </c>
      <c r="B1577" s="133">
        <v>8.35</v>
      </c>
      <c r="C1577" s="5" t="s">
        <v>3030</v>
      </c>
      <c r="D1577" s="5" t="s">
        <v>2337</v>
      </c>
    </row>
    <row r="1578" spans="1:4">
      <c r="A1578" s="132">
        <v>41830</v>
      </c>
      <c r="B1578" s="133">
        <v>7.94</v>
      </c>
      <c r="C1578" s="5" t="s">
        <v>3031</v>
      </c>
      <c r="D1578" s="5" t="s">
        <v>2337</v>
      </c>
    </row>
    <row r="1579" spans="1:4">
      <c r="A1579" s="132">
        <v>41829</v>
      </c>
      <c r="B1579" s="133">
        <v>6.87</v>
      </c>
      <c r="C1579" s="5" t="s">
        <v>3032</v>
      </c>
      <c r="D1579" s="5" t="s">
        <v>2337</v>
      </c>
    </row>
    <row r="1580" spans="1:4">
      <c r="A1580" s="132">
        <v>41828</v>
      </c>
      <c r="B1580" s="133">
        <v>7.47</v>
      </c>
      <c r="C1580" s="5" t="s">
        <v>3033</v>
      </c>
      <c r="D1580" s="5" t="s">
        <v>2337</v>
      </c>
    </row>
    <row r="1581" spans="1:4">
      <c r="A1581" s="132">
        <v>41827</v>
      </c>
      <c r="B1581" s="133">
        <v>7.73</v>
      </c>
      <c r="C1581" s="5" t="s">
        <v>3034</v>
      </c>
      <c r="D1581" s="5" t="s">
        <v>2337</v>
      </c>
    </row>
    <row r="1582" spans="1:4">
      <c r="A1582" s="132">
        <v>41824</v>
      </c>
      <c r="B1582" s="133">
        <v>7.24</v>
      </c>
      <c r="C1582" s="5" t="s">
        <v>3035</v>
      </c>
      <c r="D1582" s="5" t="s">
        <v>2337</v>
      </c>
    </row>
    <row r="1583" spans="1:4">
      <c r="A1583" s="132">
        <v>41823</v>
      </c>
      <c r="B1583" s="133">
        <v>7.36</v>
      </c>
      <c r="C1583" s="5" t="s">
        <v>3036</v>
      </c>
      <c r="D1583" s="5" t="s">
        <v>2337</v>
      </c>
    </row>
    <row r="1584" spans="1:4">
      <c r="A1584" s="132">
        <v>41822</v>
      </c>
      <c r="B1584" s="133">
        <v>7.96</v>
      </c>
      <c r="C1584" s="5" t="s">
        <v>3037</v>
      </c>
      <c r="D1584" s="5" t="s">
        <v>2337</v>
      </c>
    </row>
    <row r="1585" spans="1:4">
      <c r="A1585" s="132">
        <v>41821</v>
      </c>
      <c r="B1585" s="133">
        <v>8.17</v>
      </c>
      <c r="C1585" s="5" t="s">
        <v>3038</v>
      </c>
      <c r="D1585" s="5" t="s">
        <v>2337</v>
      </c>
    </row>
    <row r="1586" spans="1:4">
      <c r="A1586" s="132">
        <v>41820</v>
      </c>
      <c r="B1586" s="133">
        <v>8.6300000000000008</v>
      </c>
      <c r="C1586" s="5" t="s">
        <v>3039</v>
      </c>
      <c r="D1586" s="5" t="s">
        <v>2337</v>
      </c>
    </row>
    <row r="1587" spans="1:4">
      <c r="A1587" s="132">
        <v>41817</v>
      </c>
      <c r="B1587" s="133">
        <v>8.4</v>
      </c>
      <c r="C1587" s="5" t="s">
        <v>3029</v>
      </c>
      <c r="D1587" s="5" t="s">
        <v>2337</v>
      </c>
    </row>
    <row r="1588" spans="1:4">
      <c r="A1588" s="132">
        <v>41816</v>
      </c>
      <c r="B1588" s="133">
        <v>8.4499999999999993</v>
      </c>
      <c r="C1588" s="5" t="s">
        <v>3040</v>
      </c>
      <c r="D1588" s="5" t="s">
        <v>2337</v>
      </c>
    </row>
    <row r="1589" spans="1:4">
      <c r="A1589" s="132">
        <v>41815</v>
      </c>
      <c r="B1589" s="133">
        <v>8.4700000000000006</v>
      </c>
      <c r="C1589" s="5" t="s">
        <v>3041</v>
      </c>
      <c r="D1589" s="5" t="s">
        <v>2337</v>
      </c>
    </row>
    <row r="1590" spans="1:4">
      <c r="A1590" s="132">
        <v>41814</v>
      </c>
      <c r="B1590" s="133">
        <v>8.1999999999999993</v>
      </c>
      <c r="C1590" s="5" t="s">
        <v>3042</v>
      </c>
      <c r="D1590" s="5" t="s">
        <v>2337</v>
      </c>
    </row>
    <row r="1591" spans="1:4">
      <c r="A1591" s="132">
        <v>41813</v>
      </c>
      <c r="B1591" s="133">
        <v>8.2100000000000009</v>
      </c>
      <c r="C1591" s="5" t="s">
        <v>3043</v>
      </c>
      <c r="D1591" s="5" t="s">
        <v>2337</v>
      </c>
    </row>
    <row r="1592" spans="1:4">
      <c r="A1592" s="132">
        <v>41810</v>
      </c>
      <c r="B1592" s="133">
        <v>8.2899999999999991</v>
      </c>
      <c r="C1592" s="5" t="s">
        <v>3044</v>
      </c>
      <c r="D1592" s="5" t="s">
        <v>2337</v>
      </c>
    </row>
    <row r="1593" spans="1:4">
      <c r="A1593" s="132">
        <v>41809</v>
      </c>
      <c r="B1593" s="133">
        <v>8.2100000000000009</v>
      </c>
      <c r="C1593" s="5" t="s">
        <v>3045</v>
      </c>
      <c r="D1593" s="5" t="s">
        <v>2337</v>
      </c>
    </row>
    <row r="1594" spans="1:4">
      <c r="A1594" s="132">
        <v>41808</v>
      </c>
      <c r="B1594" s="133">
        <v>8.34</v>
      </c>
      <c r="C1594" s="5" t="s">
        <v>3046</v>
      </c>
      <c r="D1594" s="5" t="s">
        <v>2337</v>
      </c>
    </row>
    <row r="1595" spans="1:4">
      <c r="A1595" s="132">
        <v>41807</v>
      </c>
      <c r="B1595" s="133">
        <v>8.3800000000000008</v>
      </c>
      <c r="C1595" s="5" t="s">
        <v>3047</v>
      </c>
      <c r="D1595" s="5" t="s">
        <v>2337</v>
      </c>
    </row>
    <row r="1596" spans="1:4">
      <c r="A1596" s="132">
        <v>41806</v>
      </c>
      <c r="B1596" s="133">
        <v>8.4</v>
      </c>
      <c r="C1596" s="5" t="s">
        <v>3048</v>
      </c>
      <c r="D1596" s="5" t="s">
        <v>2337</v>
      </c>
    </row>
    <row r="1597" spans="1:4">
      <c r="A1597" s="132">
        <v>41801</v>
      </c>
      <c r="B1597" s="133">
        <v>8.35</v>
      </c>
      <c r="C1597" s="5" t="s">
        <v>3049</v>
      </c>
      <c r="D1597" s="5" t="s">
        <v>2337</v>
      </c>
    </row>
    <row r="1598" spans="1:4">
      <c r="A1598" s="132">
        <v>41800</v>
      </c>
      <c r="B1598" s="133">
        <v>8.35</v>
      </c>
      <c r="C1598" s="5" t="s">
        <v>3050</v>
      </c>
      <c r="D1598" s="5" t="s">
        <v>2337</v>
      </c>
    </row>
    <row r="1599" spans="1:4">
      <c r="A1599" s="132">
        <v>41799</v>
      </c>
      <c r="B1599" s="133">
        <v>8.41</v>
      </c>
      <c r="C1599" s="5" t="s">
        <v>3051</v>
      </c>
      <c r="D1599" s="5" t="s">
        <v>2337</v>
      </c>
    </row>
    <row r="1600" spans="1:4">
      <c r="A1600" s="132">
        <v>41796</v>
      </c>
      <c r="B1600" s="133">
        <v>7.96</v>
      </c>
      <c r="C1600" s="5" t="s">
        <v>3052</v>
      </c>
      <c r="D1600" s="5" t="s">
        <v>2337</v>
      </c>
    </row>
    <row r="1601" spans="1:4">
      <c r="A1601" s="132">
        <v>41795</v>
      </c>
      <c r="B1601" s="133">
        <v>7.82</v>
      </c>
      <c r="C1601" s="5" t="s">
        <v>3053</v>
      </c>
      <c r="D1601" s="5" t="s">
        <v>2337</v>
      </c>
    </row>
    <row r="1602" spans="1:4">
      <c r="A1602" s="132">
        <v>41794</v>
      </c>
      <c r="B1602" s="133">
        <v>7.56</v>
      </c>
      <c r="C1602" s="5" t="s">
        <v>2795</v>
      </c>
      <c r="D1602" s="5" t="s">
        <v>2337</v>
      </c>
    </row>
    <row r="1603" spans="1:4">
      <c r="A1603" s="132">
        <v>41793</v>
      </c>
      <c r="B1603" s="133">
        <v>7.35</v>
      </c>
      <c r="C1603" s="5" t="s">
        <v>3054</v>
      </c>
      <c r="D1603" s="5" t="s">
        <v>2337</v>
      </c>
    </row>
    <row r="1604" spans="1:4">
      <c r="A1604" s="132">
        <v>41792</v>
      </c>
      <c r="B1604" s="133">
        <v>7.68</v>
      </c>
      <c r="C1604" s="5" t="s">
        <v>3055</v>
      </c>
      <c r="D1604" s="5" t="s">
        <v>2337</v>
      </c>
    </row>
    <row r="1605" spans="1:4">
      <c r="A1605" s="132">
        <v>41789</v>
      </c>
      <c r="B1605" s="133">
        <v>8.19</v>
      </c>
      <c r="C1605" s="5" t="s">
        <v>3056</v>
      </c>
      <c r="D1605" s="5" t="s">
        <v>2337</v>
      </c>
    </row>
    <row r="1606" spans="1:4">
      <c r="A1606" s="132">
        <v>41788</v>
      </c>
      <c r="B1606" s="133">
        <v>8.27</v>
      </c>
      <c r="C1606" s="5" t="s">
        <v>2619</v>
      </c>
      <c r="D1606" s="5" t="s">
        <v>2337</v>
      </c>
    </row>
    <row r="1607" spans="1:4">
      <c r="A1607" s="132">
        <v>41787</v>
      </c>
      <c r="B1607" s="133">
        <v>8.08</v>
      </c>
      <c r="C1607" s="5" t="s">
        <v>3057</v>
      </c>
      <c r="D1607" s="5" t="s">
        <v>2337</v>
      </c>
    </row>
    <row r="1608" spans="1:4">
      <c r="A1608" s="132">
        <v>41786</v>
      </c>
      <c r="B1608" s="133">
        <v>7.94</v>
      </c>
      <c r="C1608" s="5" t="s">
        <v>3058</v>
      </c>
      <c r="D1608" s="5" t="s">
        <v>2337</v>
      </c>
    </row>
    <row r="1609" spans="1:4">
      <c r="A1609" s="132">
        <v>41785</v>
      </c>
      <c r="B1609" s="133">
        <v>8.11</v>
      </c>
      <c r="C1609" s="5" t="s">
        <v>3059</v>
      </c>
      <c r="D1609" s="5" t="s">
        <v>2337</v>
      </c>
    </row>
    <row r="1610" spans="1:4">
      <c r="A1610" s="132">
        <v>41782</v>
      </c>
      <c r="B1610" s="133">
        <v>7.55</v>
      </c>
      <c r="C1610" s="5" t="s">
        <v>3060</v>
      </c>
      <c r="D1610" s="5" t="s">
        <v>2337</v>
      </c>
    </row>
    <row r="1611" spans="1:4">
      <c r="A1611" s="132">
        <v>41781</v>
      </c>
      <c r="B1611" s="133">
        <v>8.25</v>
      </c>
      <c r="C1611" s="5" t="s">
        <v>3061</v>
      </c>
      <c r="D1611" s="5" t="s">
        <v>2337</v>
      </c>
    </row>
    <row r="1612" spans="1:4">
      <c r="A1612" s="132">
        <v>41780</v>
      </c>
      <c r="B1612" s="133">
        <v>8.3000000000000007</v>
      </c>
      <c r="C1612" s="5" t="s">
        <v>3062</v>
      </c>
      <c r="D1612" s="5" t="s">
        <v>2337</v>
      </c>
    </row>
    <row r="1613" spans="1:4">
      <c r="A1613" s="132">
        <v>41779</v>
      </c>
      <c r="B1613" s="133">
        <v>8.4600000000000009</v>
      </c>
      <c r="C1613" s="5" t="s">
        <v>3063</v>
      </c>
      <c r="D1613" s="5" t="s">
        <v>2337</v>
      </c>
    </row>
    <row r="1614" spans="1:4">
      <c r="A1614" s="132">
        <v>41778</v>
      </c>
      <c r="B1614" s="133">
        <v>8.42</v>
      </c>
      <c r="C1614" s="5" t="s">
        <v>3064</v>
      </c>
      <c r="D1614" s="5" t="s">
        <v>2337</v>
      </c>
    </row>
    <row r="1615" spans="1:4">
      <c r="A1615" s="132">
        <v>41775</v>
      </c>
      <c r="B1615" s="133">
        <v>8.36</v>
      </c>
      <c r="C1615" s="5" t="s">
        <v>3065</v>
      </c>
      <c r="D1615" s="5" t="s">
        <v>2337</v>
      </c>
    </row>
    <row r="1616" spans="1:4">
      <c r="A1616" s="132">
        <v>41774</v>
      </c>
      <c r="B1616" s="133">
        <v>8.27</v>
      </c>
      <c r="C1616" s="5" t="s">
        <v>3066</v>
      </c>
      <c r="D1616" s="5" t="s">
        <v>2337</v>
      </c>
    </row>
    <row r="1617" spans="1:4">
      <c r="A1617" s="132">
        <v>41773</v>
      </c>
      <c r="B1617" s="133">
        <v>8.1999999999999993</v>
      </c>
      <c r="C1617" s="5" t="s">
        <v>3067</v>
      </c>
      <c r="D1617" s="5" t="s">
        <v>2337</v>
      </c>
    </row>
    <row r="1618" spans="1:4">
      <c r="A1618" s="132">
        <v>41772</v>
      </c>
      <c r="B1618" s="133">
        <v>8.24</v>
      </c>
      <c r="C1618" s="5" t="s">
        <v>3068</v>
      </c>
      <c r="D1618" s="5" t="s">
        <v>2337</v>
      </c>
    </row>
    <row r="1619" spans="1:4">
      <c r="A1619" s="132">
        <v>41771</v>
      </c>
      <c r="B1619" s="133">
        <v>8.32</v>
      </c>
      <c r="C1619" s="5" t="s">
        <v>1999</v>
      </c>
      <c r="D1619" s="5" t="s">
        <v>2337</v>
      </c>
    </row>
    <row r="1620" spans="1:4">
      <c r="A1620" s="132">
        <v>41767</v>
      </c>
      <c r="B1620" s="133">
        <v>7.03</v>
      </c>
      <c r="C1620" s="5" t="s">
        <v>2509</v>
      </c>
      <c r="D1620" s="5" t="s">
        <v>2337</v>
      </c>
    </row>
    <row r="1621" spans="1:4">
      <c r="A1621" s="132">
        <v>41766</v>
      </c>
      <c r="B1621" s="133">
        <v>7.98</v>
      </c>
      <c r="C1621" s="5" t="s">
        <v>3069</v>
      </c>
      <c r="D1621" s="5" t="s">
        <v>2337</v>
      </c>
    </row>
    <row r="1622" spans="1:4">
      <c r="A1622" s="132">
        <v>41765</v>
      </c>
      <c r="B1622" s="133">
        <v>8.4600000000000009</v>
      </c>
      <c r="C1622" s="5" t="s">
        <v>3070</v>
      </c>
      <c r="D1622" s="5" t="s">
        <v>2337</v>
      </c>
    </row>
    <row r="1623" spans="1:4">
      <c r="A1623" s="132">
        <v>41764</v>
      </c>
      <c r="B1623" s="133">
        <v>8.4700000000000006</v>
      </c>
      <c r="C1623" s="5" t="s">
        <v>3071</v>
      </c>
      <c r="D1623" s="5" t="s">
        <v>2337</v>
      </c>
    </row>
    <row r="1624" spans="1:4">
      <c r="A1624" s="132">
        <v>41759</v>
      </c>
      <c r="B1624" s="133">
        <v>8.69</v>
      </c>
      <c r="C1624" s="5" t="s">
        <v>3072</v>
      </c>
      <c r="D1624" s="5" t="s">
        <v>2337</v>
      </c>
    </row>
    <row r="1625" spans="1:4">
      <c r="A1625" s="132">
        <v>41758</v>
      </c>
      <c r="B1625" s="133">
        <v>8.5500000000000007</v>
      </c>
      <c r="C1625" s="5" t="s">
        <v>3073</v>
      </c>
      <c r="D1625" s="5" t="s">
        <v>2337</v>
      </c>
    </row>
    <row r="1626" spans="1:4">
      <c r="A1626" s="132">
        <v>41757</v>
      </c>
      <c r="B1626" s="133">
        <v>8.48</v>
      </c>
      <c r="C1626" s="5" t="s">
        <v>3074</v>
      </c>
      <c r="D1626" s="5" t="s">
        <v>2337</v>
      </c>
    </row>
    <row r="1627" spans="1:4">
      <c r="A1627" s="132">
        <v>41754</v>
      </c>
      <c r="B1627" s="133">
        <v>8.09</v>
      </c>
      <c r="C1627" s="5" t="s">
        <v>3075</v>
      </c>
      <c r="D1627" s="5" t="s">
        <v>2337</v>
      </c>
    </row>
    <row r="1628" spans="1:4">
      <c r="A1628" s="132">
        <v>41753</v>
      </c>
      <c r="B1628" s="133">
        <v>7.84</v>
      </c>
      <c r="C1628" s="5" t="s">
        <v>3076</v>
      </c>
      <c r="D1628" s="5" t="s">
        <v>2337</v>
      </c>
    </row>
    <row r="1629" spans="1:4">
      <c r="A1629" s="132">
        <v>41752</v>
      </c>
      <c r="B1629" s="133">
        <v>7.88</v>
      </c>
      <c r="C1629" s="5" t="s">
        <v>3077</v>
      </c>
      <c r="D1629" s="5" t="s">
        <v>2337</v>
      </c>
    </row>
    <row r="1630" spans="1:4">
      <c r="A1630" s="132">
        <v>41751</v>
      </c>
      <c r="B1630" s="133">
        <v>7.85</v>
      </c>
      <c r="C1630" s="5" t="s">
        <v>3078</v>
      </c>
      <c r="D1630" s="5" t="s">
        <v>2337</v>
      </c>
    </row>
    <row r="1631" spans="1:4">
      <c r="A1631" s="132">
        <v>41750</v>
      </c>
      <c r="B1631" s="133">
        <v>7.9</v>
      </c>
      <c r="C1631" s="5" t="s">
        <v>3079</v>
      </c>
      <c r="D1631" s="5" t="s">
        <v>2337</v>
      </c>
    </row>
    <row r="1632" spans="1:4">
      <c r="A1632" s="132">
        <v>41747</v>
      </c>
      <c r="B1632" s="133">
        <v>7.84</v>
      </c>
      <c r="C1632" s="5" t="s">
        <v>3080</v>
      </c>
      <c r="D1632" s="5" t="s">
        <v>2337</v>
      </c>
    </row>
    <row r="1633" spans="1:4">
      <c r="A1633" s="132">
        <v>41746</v>
      </c>
      <c r="B1633" s="133">
        <v>7.8</v>
      </c>
      <c r="C1633" s="5" t="s">
        <v>3081</v>
      </c>
      <c r="D1633" s="5" t="s">
        <v>2337</v>
      </c>
    </row>
    <row r="1634" spans="1:4">
      <c r="A1634" s="132">
        <v>41745</v>
      </c>
      <c r="B1634" s="133">
        <v>7.76</v>
      </c>
      <c r="C1634" s="5" t="s">
        <v>3082</v>
      </c>
      <c r="D1634" s="5" t="s">
        <v>2337</v>
      </c>
    </row>
    <row r="1635" spans="1:4">
      <c r="A1635" s="132">
        <v>41744</v>
      </c>
      <c r="B1635" s="133">
        <v>7.78</v>
      </c>
      <c r="C1635" s="5" t="s">
        <v>3083</v>
      </c>
      <c r="D1635" s="5" t="s">
        <v>2337</v>
      </c>
    </row>
    <row r="1636" spans="1:4">
      <c r="A1636" s="132">
        <v>41743</v>
      </c>
      <c r="B1636" s="133">
        <v>7.76</v>
      </c>
      <c r="C1636" s="5" t="s">
        <v>3084</v>
      </c>
      <c r="D1636" s="5" t="s">
        <v>2337</v>
      </c>
    </row>
    <row r="1637" spans="1:4">
      <c r="A1637" s="132">
        <v>41740</v>
      </c>
      <c r="B1637" s="133">
        <v>7.58</v>
      </c>
      <c r="C1637" s="5" t="s">
        <v>3085</v>
      </c>
      <c r="D1637" s="5" t="s">
        <v>2337</v>
      </c>
    </row>
    <row r="1638" spans="1:4">
      <c r="A1638" s="132">
        <v>41739</v>
      </c>
      <c r="B1638" s="133">
        <v>7.34</v>
      </c>
      <c r="C1638" s="5" t="s">
        <v>3086</v>
      </c>
      <c r="D1638" s="5" t="s">
        <v>2337</v>
      </c>
    </row>
    <row r="1639" spans="1:4">
      <c r="A1639" s="132">
        <v>41738</v>
      </c>
      <c r="B1639" s="133">
        <v>6.5</v>
      </c>
      <c r="C1639" s="5" t="s">
        <v>3087</v>
      </c>
      <c r="D1639" s="5" t="s">
        <v>2337</v>
      </c>
    </row>
    <row r="1640" spans="1:4">
      <c r="A1640" s="132">
        <v>41737</v>
      </c>
      <c r="B1640" s="133">
        <v>7.64</v>
      </c>
      <c r="C1640" s="5" t="s">
        <v>3088</v>
      </c>
      <c r="D1640" s="5" t="s">
        <v>2337</v>
      </c>
    </row>
    <row r="1641" spans="1:4">
      <c r="A1641" s="132">
        <v>41736</v>
      </c>
      <c r="B1641" s="133">
        <v>7.67</v>
      </c>
      <c r="C1641" s="5" t="s">
        <v>3089</v>
      </c>
      <c r="D1641" s="5" t="s">
        <v>2337</v>
      </c>
    </row>
    <row r="1642" spans="1:4">
      <c r="A1642" s="132">
        <v>41733</v>
      </c>
      <c r="B1642" s="133">
        <v>7.66</v>
      </c>
      <c r="C1642" s="5" t="s">
        <v>3090</v>
      </c>
      <c r="D1642" s="5" t="s">
        <v>2337</v>
      </c>
    </row>
    <row r="1643" spans="1:4">
      <c r="A1643" s="132">
        <v>41732</v>
      </c>
      <c r="B1643" s="133">
        <v>7.76</v>
      </c>
      <c r="C1643" s="5" t="s">
        <v>3091</v>
      </c>
      <c r="D1643" s="5" t="s">
        <v>2337</v>
      </c>
    </row>
    <row r="1644" spans="1:4">
      <c r="A1644" s="132">
        <v>41731</v>
      </c>
      <c r="B1644" s="133">
        <v>7.75</v>
      </c>
      <c r="C1644" s="5" t="s">
        <v>3092</v>
      </c>
      <c r="D1644" s="5" t="s">
        <v>2337</v>
      </c>
    </row>
    <row r="1645" spans="1:4">
      <c r="A1645" s="132">
        <v>41730</v>
      </c>
      <c r="B1645" s="133">
        <v>7.95</v>
      </c>
      <c r="C1645" s="5" t="s">
        <v>3093</v>
      </c>
      <c r="D1645" s="5" t="s">
        <v>2337</v>
      </c>
    </row>
    <row r="1646" spans="1:4">
      <c r="A1646" s="132">
        <v>41729</v>
      </c>
      <c r="B1646" s="133">
        <v>8.15</v>
      </c>
      <c r="C1646" s="5" t="s">
        <v>3094</v>
      </c>
      <c r="D1646" s="5" t="s">
        <v>2337</v>
      </c>
    </row>
    <row r="1647" spans="1:4">
      <c r="A1647" s="132">
        <v>41726</v>
      </c>
      <c r="B1647" s="133">
        <v>8.0399999999999991</v>
      </c>
      <c r="C1647" s="5" t="s">
        <v>3095</v>
      </c>
      <c r="D1647" s="5" t="s">
        <v>2337</v>
      </c>
    </row>
    <row r="1648" spans="1:4">
      <c r="A1648" s="132">
        <v>41725</v>
      </c>
      <c r="B1648" s="133">
        <v>8</v>
      </c>
      <c r="C1648" s="5" t="s">
        <v>3096</v>
      </c>
      <c r="D1648" s="5" t="s">
        <v>2337</v>
      </c>
    </row>
    <row r="1649" spans="1:4">
      <c r="A1649" s="132">
        <v>41724</v>
      </c>
      <c r="B1649" s="133">
        <v>7.97</v>
      </c>
      <c r="C1649" s="5" t="s">
        <v>3097</v>
      </c>
      <c r="D1649" s="5" t="s">
        <v>2337</v>
      </c>
    </row>
    <row r="1650" spans="1:4">
      <c r="A1650" s="132">
        <v>41723</v>
      </c>
      <c r="B1650" s="133">
        <v>8.0299999999999994</v>
      </c>
      <c r="C1650" s="5" t="s">
        <v>3098</v>
      </c>
      <c r="D1650" s="5" t="s">
        <v>2337</v>
      </c>
    </row>
    <row r="1651" spans="1:4">
      <c r="A1651" s="132">
        <v>41722</v>
      </c>
      <c r="B1651" s="133">
        <v>7.84</v>
      </c>
      <c r="C1651" s="5" t="s">
        <v>3099</v>
      </c>
      <c r="D1651" s="5" t="s">
        <v>2337</v>
      </c>
    </row>
    <row r="1652" spans="1:4">
      <c r="A1652" s="132">
        <v>41719</v>
      </c>
      <c r="B1652" s="133">
        <v>7.92</v>
      </c>
      <c r="C1652" s="5" t="s">
        <v>3100</v>
      </c>
      <c r="D1652" s="5" t="s">
        <v>2337</v>
      </c>
    </row>
    <row r="1653" spans="1:4">
      <c r="A1653" s="132">
        <v>41718</v>
      </c>
      <c r="B1653" s="133">
        <v>7.94</v>
      </c>
      <c r="C1653" s="5" t="s">
        <v>2844</v>
      </c>
      <c r="D1653" s="5" t="s">
        <v>2337</v>
      </c>
    </row>
    <row r="1654" spans="1:4">
      <c r="A1654" s="132">
        <v>41717</v>
      </c>
      <c r="B1654" s="133">
        <v>7.84</v>
      </c>
      <c r="C1654" s="5" t="s">
        <v>3101</v>
      </c>
      <c r="D1654" s="5" t="s">
        <v>2337</v>
      </c>
    </row>
    <row r="1655" spans="1:4">
      <c r="A1655" s="132">
        <v>41716</v>
      </c>
      <c r="B1655" s="133">
        <v>7.77</v>
      </c>
      <c r="C1655" s="5" t="s">
        <v>3102</v>
      </c>
      <c r="D1655" s="5" t="s">
        <v>2337</v>
      </c>
    </row>
    <row r="1656" spans="1:4">
      <c r="A1656" s="132">
        <v>41715</v>
      </c>
      <c r="B1656" s="133">
        <v>7.6</v>
      </c>
      <c r="C1656" s="5" t="s">
        <v>3103</v>
      </c>
      <c r="D1656" s="5" t="s">
        <v>2337</v>
      </c>
    </row>
    <row r="1657" spans="1:4">
      <c r="A1657" s="132">
        <v>41712</v>
      </c>
      <c r="B1657" s="133">
        <v>7.53</v>
      </c>
      <c r="C1657" s="5" t="s">
        <v>3104</v>
      </c>
      <c r="D1657" s="5" t="s">
        <v>2337</v>
      </c>
    </row>
    <row r="1658" spans="1:4">
      <c r="A1658" s="132">
        <v>41711</v>
      </c>
      <c r="B1658" s="133">
        <v>7.93</v>
      </c>
      <c r="C1658" s="5" t="s">
        <v>3061</v>
      </c>
      <c r="D1658" s="5" t="s">
        <v>2337</v>
      </c>
    </row>
    <row r="1659" spans="1:4">
      <c r="A1659" s="132">
        <v>41710</v>
      </c>
      <c r="B1659" s="133">
        <v>7.95</v>
      </c>
      <c r="C1659" s="5" t="s">
        <v>3105</v>
      </c>
      <c r="D1659" s="5" t="s">
        <v>2337</v>
      </c>
    </row>
    <row r="1660" spans="1:4">
      <c r="A1660" s="132">
        <v>41709</v>
      </c>
      <c r="B1660" s="133">
        <v>7.94</v>
      </c>
      <c r="C1660" s="5" t="s">
        <v>3106</v>
      </c>
      <c r="D1660" s="5" t="s">
        <v>2337</v>
      </c>
    </row>
    <row r="1661" spans="1:4">
      <c r="A1661" s="132">
        <v>41705</v>
      </c>
      <c r="B1661" s="133">
        <v>7.64</v>
      </c>
      <c r="C1661" s="5" t="s">
        <v>3107</v>
      </c>
      <c r="D1661" s="5" t="s">
        <v>2337</v>
      </c>
    </row>
    <row r="1662" spans="1:4">
      <c r="A1662" s="132">
        <v>41704</v>
      </c>
      <c r="B1662" s="133">
        <v>7.68</v>
      </c>
      <c r="C1662" s="5" t="s">
        <v>3108</v>
      </c>
      <c r="D1662" s="5" t="s">
        <v>2337</v>
      </c>
    </row>
    <row r="1663" spans="1:4">
      <c r="A1663" s="132">
        <v>41703</v>
      </c>
      <c r="B1663" s="133">
        <v>7.7</v>
      </c>
      <c r="C1663" s="5" t="s">
        <v>3109</v>
      </c>
      <c r="D1663" s="5" t="s">
        <v>2337</v>
      </c>
    </row>
    <row r="1664" spans="1:4">
      <c r="A1664" s="132">
        <v>41702</v>
      </c>
      <c r="B1664" s="133">
        <v>7.7</v>
      </c>
      <c r="C1664" s="5" t="s">
        <v>3110</v>
      </c>
      <c r="D1664" s="5" t="s">
        <v>2337</v>
      </c>
    </row>
    <row r="1665" spans="1:4">
      <c r="A1665" s="132">
        <v>41701</v>
      </c>
      <c r="B1665" s="133">
        <v>7.44</v>
      </c>
      <c r="C1665" s="5" t="s">
        <v>3111</v>
      </c>
      <c r="D1665" s="5" t="s">
        <v>2337</v>
      </c>
    </row>
    <row r="1666" spans="1:4">
      <c r="A1666" s="132">
        <v>41698</v>
      </c>
      <c r="B1666" s="133">
        <v>6.32</v>
      </c>
      <c r="C1666" s="5" t="s">
        <v>1391</v>
      </c>
      <c r="D1666" s="5" t="s">
        <v>2337</v>
      </c>
    </row>
    <row r="1667" spans="1:4">
      <c r="A1667" s="132">
        <v>41697</v>
      </c>
      <c r="B1667" s="133">
        <v>6.23</v>
      </c>
      <c r="C1667" s="5" t="s">
        <v>3112</v>
      </c>
      <c r="D1667" s="5" t="s">
        <v>2337</v>
      </c>
    </row>
    <row r="1668" spans="1:4">
      <c r="A1668" s="132">
        <v>41696</v>
      </c>
      <c r="B1668" s="133">
        <v>6.29</v>
      </c>
      <c r="C1668" s="5" t="s">
        <v>3113</v>
      </c>
      <c r="D1668" s="5" t="s">
        <v>2337</v>
      </c>
    </row>
    <row r="1669" spans="1:4">
      <c r="A1669" s="132">
        <v>41695</v>
      </c>
      <c r="B1669" s="133">
        <v>6.38</v>
      </c>
      <c r="C1669" s="5" t="s">
        <v>3114</v>
      </c>
      <c r="D1669" s="5" t="s">
        <v>2337</v>
      </c>
    </row>
    <row r="1670" spans="1:4">
      <c r="A1670" s="132">
        <v>41694</v>
      </c>
      <c r="B1670" s="133">
        <v>5.99</v>
      </c>
      <c r="C1670" s="5" t="s">
        <v>3115</v>
      </c>
      <c r="D1670" s="5" t="s">
        <v>2337</v>
      </c>
    </row>
    <row r="1671" spans="1:4">
      <c r="A1671" s="132">
        <v>41691</v>
      </c>
      <c r="B1671" s="133">
        <v>6.25</v>
      </c>
      <c r="C1671" s="5" t="s">
        <v>3116</v>
      </c>
      <c r="D1671" s="5" t="s">
        <v>2337</v>
      </c>
    </row>
    <row r="1672" spans="1:4">
      <c r="A1672" s="132">
        <v>41690</v>
      </c>
      <c r="B1672" s="133">
        <v>6.02</v>
      </c>
      <c r="C1672" s="5" t="s">
        <v>1446</v>
      </c>
      <c r="D1672" s="5" t="s">
        <v>2337</v>
      </c>
    </row>
    <row r="1673" spans="1:4">
      <c r="A1673" s="132">
        <v>41689</v>
      </c>
      <c r="B1673" s="133">
        <v>6</v>
      </c>
      <c r="C1673" s="5" t="s">
        <v>3117</v>
      </c>
      <c r="D1673" s="5" t="s">
        <v>2337</v>
      </c>
    </row>
    <row r="1674" spans="1:4">
      <c r="A1674" s="132">
        <v>41688</v>
      </c>
      <c r="B1674" s="133">
        <v>6.07</v>
      </c>
      <c r="C1674" s="5" t="s">
        <v>3118</v>
      </c>
      <c r="D1674" s="5" t="s">
        <v>2337</v>
      </c>
    </row>
    <row r="1675" spans="1:4">
      <c r="A1675" s="132">
        <v>41687</v>
      </c>
      <c r="B1675" s="133">
        <v>6.14</v>
      </c>
      <c r="C1675" s="5" t="s">
        <v>3119</v>
      </c>
      <c r="D1675" s="5" t="s">
        <v>2337</v>
      </c>
    </row>
    <row r="1676" spans="1:4">
      <c r="A1676" s="132">
        <v>41684</v>
      </c>
      <c r="B1676" s="133">
        <v>5.83</v>
      </c>
      <c r="C1676" s="5" t="s">
        <v>1674</v>
      </c>
      <c r="D1676" s="5" t="s">
        <v>2337</v>
      </c>
    </row>
    <row r="1677" spans="1:4">
      <c r="A1677" s="132">
        <v>41683</v>
      </c>
      <c r="B1677" s="133">
        <v>5.56</v>
      </c>
      <c r="C1677" s="5" t="s">
        <v>3120</v>
      </c>
      <c r="D1677" s="5" t="s">
        <v>2337</v>
      </c>
    </row>
    <row r="1678" spans="1:4">
      <c r="A1678" s="132">
        <v>41682</v>
      </c>
      <c r="B1678" s="133">
        <v>5.87</v>
      </c>
      <c r="C1678" s="5" t="s">
        <v>3121</v>
      </c>
      <c r="D1678" s="5" t="s">
        <v>2337</v>
      </c>
    </row>
    <row r="1679" spans="1:4">
      <c r="A1679" s="132">
        <v>41681</v>
      </c>
      <c r="B1679" s="133">
        <v>6.07</v>
      </c>
      <c r="C1679" s="5" t="s">
        <v>3122</v>
      </c>
      <c r="D1679" s="5" t="s">
        <v>2337</v>
      </c>
    </row>
    <row r="1680" spans="1:4">
      <c r="A1680" s="132">
        <v>41680</v>
      </c>
      <c r="B1680" s="133">
        <v>5.5</v>
      </c>
      <c r="C1680" s="5" t="s">
        <v>3123</v>
      </c>
      <c r="D1680" s="5" t="s">
        <v>2337</v>
      </c>
    </row>
    <row r="1681" spans="1:4">
      <c r="A1681" s="132">
        <v>41677</v>
      </c>
      <c r="B1681" s="133">
        <v>4.87</v>
      </c>
      <c r="C1681" s="5" t="s">
        <v>3124</v>
      </c>
      <c r="D1681" s="5" t="s">
        <v>2337</v>
      </c>
    </row>
    <row r="1682" spans="1:4">
      <c r="A1682" s="132">
        <v>41676</v>
      </c>
      <c r="B1682" s="133">
        <v>5.56</v>
      </c>
      <c r="C1682" s="5" t="s">
        <v>3125</v>
      </c>
      <c r="D1682" s="5" t="s">
        <v>2337</v>
      </c>
    </row>
    <row r="1683" spans="1:4">
      <c r="A1683" s="132">
        <v>41675</v>
      </c>
      <c r="B1683" s="133">
        <v>5.83</v>
      </c>
      <c r="C1683" s="5" t="s">
        <v>3126</v>
      </c>
      <c r="D1683" s="5" t="s">
        <v>2337</v>
      </c>
    </row>
    <row r="1684" spans="1:4">
      <c r="A1684" s="132">
        <v>41674</v>
      </c>
      <c r="B1684" s="133">
        <v>6.22</v>
      </c>
      <c r="C1684" s="5" t="s">
        <v>3127</v>
      </c>
      <c r="D1684" s="5" t="s">
        <v>2337</v>
      </c>
    </row>
    <row r="1685" spans="1:4">
      <c r="A1685" s="132">
        <v>41673</v>
      </c>
      <c r="B1685" s="133">
        <v>6.27</v>
      </c>
      <c r="C1685" s="5" t="s">
        <v>2833</v>
      </c>
      <c r="D1685" s="5" t="s">
        <v>2337</v>
      </c>
    </row>
    <row r="1686" spans="1:4">
      <c r="A1686" s="132">
        <v>41670</v>
      </c>
      <c r="B1686" s="133">
        <v>6.29</v>
      </c>
      <c r="C1686" s="5" t="s">
        <v>3128</v>
      </c>
      <c r="D1686" s="5" t="s">
        <v>2337</v>
      </c>
    </row>
    <row r="1687" spans="1:4">
      <c r="A1687" s="132">
        <v>41669</v>
      </c>
      <c r="B1687" s="133">
        <v>6.33</v>
      </c>
      <c r="C1687" s="5" t="s">
        <v>3129</v>
      </c>
      <c r="D1687" s="5" t="s">
        <v>2337</v>
      </c>
    </row>
    <row r="1688" spans="1:4">
      <c r="A1688" s="132">
        <v>41668</v>
      </c>
      <c r="B1688" s="133">
        <v>6.27</v>
      </c>
      <c r="C1688" s="5" t="s">
        <v>3130</v>
      </c>
      <c r="D1688" s="5" t="s">
        <v>2337</v>
      </c>
    </row>
    <row r="1689" spans="1:4">
      <c r="A1689" s="132">
        <v>41667</v>
      </c>
      <c r="B1689" s="133">
        <v>6.23</v>
      </c>
      <c r="C1689" s="5" t="s">
        <v>1043</v>
      </c>
      <c r="D1689" s="5" t="s">
        <v>2337</v>
      </c>
    </row>
    <row r="1690" spans="1:4">
      <c r="A1690" s="132">
        <v>41666</v>
      </c>
      <c r="B1690" s="133">
        <v>6.29</v>
      </c>
      <c r="C1690" s="5" t="s">
        <v>3131</v>
      </c>
      <c r="D1690" s="5" t="s">
        <v>2337</v>
      </c>
    </row>
    <row r="1691" spans="1:4">
      <c r="A1691" s="132">
        <v>41663</v>
      </c>
      <c r="B1691" s="133">
        <v>6.1</v>
      </c>
      <c r="C1691" s="5" t="s">
        <v>3132</v>
      </c>
      <c r="D1691" s="5" t="s">
        <v>2337</v>
      </c>
    </row>
    <row r="1692" spans="1:4">
      <c r="A1692" s="132">
        <v>41662</v>
      </c>
      <c r="B1692" s="133">
        <v>6.19</v>
      </c>
      <c r="C1692" s="5" t="s">
        <v>3133</v>
      </c>
      <c r="D1692" s="5" t="s">
        <v>2337</v>
      </c>
    </row>
    <row r="1693" spans="1:4">
      <c r="A1693" s="132">
        <v>41661</v>
      </c>
      <c r="B1693" s="133">
        <v>6.32</v>
      </c>
      <c r="C1693" s="5" t="s">
        <v>3134</v>
      </c>
      <c r="D1693" s="5" t="s">
        <v>2337</v>
      </c>
    </row>
    <row r="1694" spans="1:4">
      <c r="A1694" s="132">
        <v>41660</v>
      </c>
      <c r="B1694" s="133">
        <v>6.18</v>
      </c>
      <c r="C1694" s="5" t="s">
        <v>3135</v>
      </c>
      <c r="D1694" s="5" t="s">
        <v>2337</v>
      </c>
    </row>
    <row r="1695" spans="1:4">
      <c r="A1695" s="132">
        <v>41659</v>
      </c>
      <c r="B1695" s="133">
        <v>6.03</v>
      </c>
      <c r="C1695" s="5" t="s">
        <v>3136</v>
      </c>
      <c r="D1695" s="5" t="s">
        <v>2337</v>
      </c>
    </row>
    <row r="1696" spans="1:4">
      <c r="A1696" s="132">
        <v>41656</v>
      </c>
      <c r="B1696" s="133">
        <v>5.94</v>
      </c>
      <c r="C1696" s="5" t="s">
        <v>3137</v>
      </c>
      <c r="D1696" s="5" t="s">
        <v>2337</v>
      </c>
    </row>
    <row r="1697" spans="1:4">
      <c r="A1697" s="132">
        <v>41655</v>
      </c>
      <c r="B1697" s="133">
        <v>5.68</v>
      </c>
      <c r="C1697" s="5" t="s">
        <v>1377</v>
      </c>
      <c r="D1697" s="5" t="s">
        <v>2337</v>
      </c>
    </row>
    <row r="1698" spans="1:4">
      <c r="A1698" s="132">
        <v>41654</v>
      </c>
      <c r="B1698" s="133">
        <v>5.6</v>
      </c>
      <c r="C1698" s="5" t="s">
        <v>3138</v>
      </c>
      <c r="D1698" s="5" t="s">
        <v>2337</v>
      </c>
    </row>
    <row r="1699" spans="1:4">
      <c r="A1699" s="132">
        <v>41653</v>
      </c>
      <c r="B1699" s="133">
        <v>5.69</v>
      </c>
      <c r="C1699" s="5" t="s">
        <v>3139</v>
      </c>
      <c r="D1699" s="5" t="s">
        <v>2337</v>
      </c>
    </row>
    <row r="1700" spans="1:4">
      <c r="A1700" s="132">
        <v>41652</v>
      </c>
      <c r="B1700" s="133">
        <v>6.31</v>
      </c>
      <c r="C1700" s="5" t="s">
        <v>3140</v>
      </c>
      <c r="D1700" s="5" t="s">
        <v>2337</v>
      </c>
    </row>
    <row r="1701" spans="1:4">
      <c r="A1701" s="132">
        <v>41649</v>
      </c>
      <c r="B1701" s="133">
        <v>5.84</v>
      </c>
      <c r="C1701" s="5" t="s">
        <v>3141</v>
      </c>
      <c r="D1701" s="5" t="s">
        <v>2337</v>
      </c>
    </row>
    <row r="1702" spans="1:4">
      <c r="A1702" s="132">
        <v>41648</v>
      </c>
      <c r="B1702" s="133">
        <v>5.51</v>
      </c>
      <c r="C1702" s="5" t="s">
        <v>3142</v>
      </c>
      <c r="D1702" s="5" t="s">
        <v>2337</v>
      </c>
    </row>
    <row r="1703" spans="1:4">
      <c r="A1703" s="132">
        <v>41638</v>
      </c>
      <c r="B1703" s="133">
        <v>6.24</v>
      </c>
      <c r="C1703" s="5" t="s">
        <v>2823</v>
      </c>
      <c r="D1703" s="5" t="s">
        <v>2337</v>
      </c>
    </row>
    <row r="1704" spans="1:4">
      <c r="A1704" s="132">
        <v>41635</v>
      </c>
      <c r="B1704" s="133">
        <v>6.5</v>
      </c>
      <c r="C1704" s="5" t="s">
        <v>3143</v>
      </c>
      <c r="D1704" s="5" t="s">
        <v>2337</v>
      </c>
    </row>
    <row r="1705" spans="1:4">
      <c r="A1705" s="132">
        <v>41634</v>
      </c>
      <c r="B1705" s="133">
        <v>6.58</v>
      </c>
      <c r="C1705" s="5" t="s">
        <v>3144</v>
      </c>
      <c r="D1705" s="5" t="s">
        <v>2337</v>
      </c>
    </row>
    <row r="1706" spans="1:4">
      <c r="A1706" s="132">
        <v>41633</v>
      </c>
      <c r="B1706" s="133">
        <v>6.48</v>
      </c>
      <c r="C1706" s="5" t="s">
        <v>3145</v>
      </c>
      <c r="D1706" s="5" t="s">
        <v>2337</v>
      </c>
    </row>
    <row r="1707" spans="1:4">
      <c r="A1707" s="132">
        <v>41632</v>
      </c>
      <c r="B1707" s="133">
        <v>6.39</v>
      </c>
      <c r="C1707" s="5" t="s">
        <v>3146</v>
      </c>
      <c r="D1707" s="5" t="s">
        <v>2337</v>
      </c>
    </row>
    <row r="1708" spans="1:4">
      <c r="A1708" s="132">
        <v>41631</v>
      </c>
      <c r="B1708" s="133">
        <v>6.55</v>
      </c>
      <c r="C1708" s="5" t="s">
        <v>2852</v>
      </c>
      <c r="D1708" s="5" t="s">
        <v>2337</v>
      </c>
    </row>
    <row r="1709" spans="1:4">
      <c r="A1709" s="132">
        <v>41628</v>
      </c>
      <c r="B1709" s="133">
        <v>6.6</v>
      </c>
      <c r="C1709" s="5" t="s">
        <v>3147</v>
      </c>
      <c r="D1709" s="5" t="s">
        <v>2337</v>
      </c>
    </row>
    <row r="1710" spans="1:4">
      <c r="A1710" s="132">
        <v>41627</v>
      </c>
      <c r="B1710" s="133">
        <v>6.51</v>
      </c>
      <c r="C1710" s="5" t="s">
        <v>3148</v>
      </c>
      <c r="D1710" s="5" t="s">
        <v>2337</v>
      </c>
    </row>
    <row r="1711" spans="1:4">
      <c r="A1711" s="132">
        <v>41626</v>
      </c>
      <c r="B1711" s="133">
        <v>6.52</v>
      </c>
      <c r="C1711" s="5" t="s">
        <v>3149</v>
      </c>
      <c r="D1711" s="5" t="s">
        <v>2337</v>
      </c>
    </row>
    <row r="1712" spans="1:4">
      <c r="A1712" s="132">
        <v>41625</v>
      </c>
      <c r="B1712" s="133">
        <v>6.49</v>
      </c>
      <c r="C1712" s="5" t="s">
        <v>3150</v>
      </c>
      <c r="D1712" s="5" t="s">
        <v>2337</v>
      </c>
    </row>
    <row r="1713" spans="1:4">
      <c r="A1713" s="132">
        <v>41624</v>
      </c>
      <c r="B1713" s="133">
        <v>6.52</v>
      </c>
      <c r="C1713" s="5" t="s">
        <v>3151</v>
      </c>
      <c r="D1713" s="5" t="s">
        <v>2337</v>
      </c>
    </row>
    <row r="1714" spans="1:4">
      <c r="A1714" s="132">
        <v>41621</v>
      </c>
      <c r="B1714" s="133">
        <v>6.36</v>
      </c>
      <c r="C1714" s="5" t="s">
        <v>3152</v>
      </c>
      <c r="D1714" s="5" t="s">
        <v>2337</v>
      </c>
    </row>
    <row r="1715" spans="1:4">
      <c r="A1715" s="132">
        <v>41620</v>
      </c>
      <c r="B1715" s="133">
        <v>6.31</v>
      </c>
      <c r="C1715" s="5" t="s">
        <v>3153</v>
      </c>
      <c r="D1715" s="5" t="s">
        <v>2337</v>
      </c>
    </row>
    <row r="1716" spans="1:4">
      <c r="A1716" s="132">
        <v>41619</v>
      </c>
      <c r="B1716" s="133">
        <v>6.47</v>
      </c>
      <c r="C1716" s="5" t="s">
        <v>3154</v>
      </c>
      <c r="D1716" s="5" t="s">
        <v>2337</v>
      </c>
    </row>
    <row r="1717" spans="1:4">
      <c r="A1717" s="132">
        <v>41618</v>
      </c>
      <c r="B1717" s="133">
        <v>6.49</v>
      </c>
      <c r="C1717" s="5" t="s">
        <v>3155</v>
      </c>
      <c r="D1717" s="5" t="s">
        <v>2337</v>
      </c>
    </row>
    <row r="1718" spans="1:4">
      <c r="A1718" s="132">
        <v>41617</v>
      </c>
      <c r="B1718" s="133">
        <v>6.28</v>
      </c>
      <c r="C1718" s="5" t="s">
        <v>3156</v>
      </c>
      <c r="D1718" s="5" t="s">
        <v>2337</v>
      </c>
    </row>
    <row r="1719" spans="1:4">
      <c r="A1719" s="132">
        <v>41614</v>
      </c>
      <c r="B1719" s="133">
        <v>6.38</v>
      </c>
      <c r="C1719" s="5" t="s">
        <v>1183</v>
      </c>
      <c r="D1719" s="5" t="s">
        <v>2337</v>
      </c>
    </row>
    <row r="1720" spans="1:4">
      <c r="A1720" s="132">
        <v>41613</v>
      </c>
      <c r="B1720" s="133">
        <v>6.43</v>
      </c>
      <c r="C1720" s="5" t="s">
        <v>3149</v>
      </c>
      <c r="D1720" s="5" t="s">
        <v>2337</v>
      </c>
    </row>
    <row r="1721" spans="1:4">
      <c r="A1721" s="132">
        <v>41612</v>
      </c>
      <c r="B1721" s="133">
        <v>6.05</v>
      </c>
      <c r="C1721" s="5" t="s">
        <v>3157</v>
      </c>
      <c r="D1721" s="5" t="s">
        <v>2337</v>
      </c>
    </row>
    <row r="1722" spans="1:4">
      <c r="A1722" s="132">
        <v>41611</v>
      </c>
      <c r="B1722" s="133">
        <v>6.42</v>
      </c>
      <c r="C1722" s="5" t="s">
        <v>3158</v>
      </c>
      <c r="D1722" s="5" t="s">
        <v>2337</v>
      </c>
    </row>
    <row r="1723" spans="1:4">
      <c r="A1723" s="132">
        <v>41610</v>
      </c>
      <c r="B1723" s="133">
        <v>6.45</v>
      </c>
      <c r="C1723" s="5" t="s">
        <v>3159</v>
      </c>
      <c r="D1723" s="5" t="s">
        <v>2337</v>
      </c>
    </row>
    <row r="1724" spans="1:4">
      <c r="A1724" s="132">
        <v>41607</v>
      </c>
      <c r="B1724" s="133">
        <v>6.51</v>
      </c>
      <c r="C1724" s="5" t="s">
        <v>3160</v>
      </c>
      <c r="D1724" s="5" t="s">
        <v>2337</v>
      </c>
    </row>
    <row r="1725" spans="1:4">
      <c r="A1725" s="132">
        <v>41606</v>
      </c>
      <c r="B1725" s="133">
        <v>6.5</v>
      </c>
      <c r="C1725" s="5" t="s">
        <v>3161</v>
      </c>
      <c r="D1725" s="5" t="s">
        <v>2337</v>
      </c>
    </row>
    <row r="1726" spans="1:4">
      <c r="A1726" s="132">
        <v>41605</v>
      </c>
      <c r="B1726" s="133">
        <v>6.36</v>
      </c>
      <c r="C1726" s="5" t="s">
        <v>3162</v>
      </c>
      <c r="D1726" s="5" t="s">
        <v>2337</v>
      </c>
    </row>
    <row r="1727" spans="1:4">
      <c r="A1727" s="132">
        <v>41604</v>
      </c>
      <c r="B1727" s="133">
        <v>6.47</v>
      </c>
      <c r="C1727" s="5" t="s">
        <v>3163</v>
      </c>
      <c r="D1727" s="5" t="s">
        <v>2337</v>
      </c>
    </row>
    <row r="1728" spans="1:4">
      <c r="A1728" s="132">
        <v>41603</v>
      </c>
      <c r="B1728" s="133">
        <v>6.41</v>
      </c>
      <c r="C1728" s="5" t="s">
        <v>3164</v>
      </c>
      <c r="D1728" s="5" t="s">
        <v>2337</v>
      </c>
    </row>
    <row r="1729" spans="1:4">
      <c r="A1729" s="132">
        <v>41600</v>
      </c>
      <c r="B1729" s="133">
        <v>6.25</v>
      </c>
      <c r="C1729" s="5" t="s">
        <v>3165</v>
      </c>
      <c r="D1729" s="5" t="s">
        <v>2337</v>
      </c>
    </row>
    <row r="1730" spans="1:4">
      <c r="A1730" s="132">
        <v>41599</v>
      </c>
      <c r="B1730" s="133">
        <v>6.14</v>
      </c>
      <c r="C1730" s="5" t="s">
        <v>3166</v>
      </c>
      <c r="D1730" s="5" t="s">
        <v>2337</v>
      </c>
    </row>
    <row r="1731" spans="1:4">
      <c r="A1731" s="132">
        <v>41598</v>
      </c>
      <c r="B1731" s="133">
        <v>6.01</v>
      </c>
      <c r="C1731" s="5" t="s">
        <v>3167</v>
      </c>
      <c r="D1731" s="5" t="s">
        <v>2337</v>
      </c>
    </row>
    <row r="1732" spans="1:4">
      <c r="A1732" s="132">
        <v>41597</v>
      </c>
      <c r="B1732" s="133">
        <v>6.01</v>
      </c>
      <c r="C1732" s="5" t="s">
        <v>3168</v>
      </c>
      <c r="D1732" s="5" t="s">
        <v>2337</v>
      </c>
    </row>
    <row r="1733" spans="1:4">
      <c r="A1733" s="132">
        <v>41596</v>
      </c>
      <c r="B1733" s="133">
        <v>6.03</v>
      </c>
      <c r="C1733" s="5" t="s">
        <v>3169</v>
      </c>
      <c r="D1733" s="5" t="s">
        <v>2337</v>
      </c>
    </row>
    <row r="1734" spans="1:4">
      <c r="A1734" s="132">
        <v>41593</v>
      </c>
      <c r="B1734" s="133">
        <v>5.97</v>
      </c>
      <c r="C1734" s="5" t="s">
        <v>3170</v>
      </c>
      <c r="D1734" s="5" t="s">
        <v>2337</v>
      </c>
    </row>
    <row r="1735" spans="1:4">
      <c r="A1735" s="132">
        <v>41592</v>
      </c>
      <c r="B1735" s="133">
        <v>6</v>
      </c>
      <c r="C1735" s="5" t="s">
        <v>3171</v>
      </c>
      <c r="D1735" s="5" t="s">
        <v>2337</v>
      </c>
    </row>
    <row r="1736" spans="1:4">
      <c r="A1736" s="132">
        <v>41591</v>
      </c>
      <c r="B1736" s="133">
        <v>5.9</v>
      </c>
      <c r="C1736" s="5" t="s">
        <v>3172</v>
      </c>
      <c r="D1736" s="5" t="s">
        <v>2337</v>
      </c>
    </row>
    <row r="1737" spans="1:4">
      <c r="A1737" s="132">
        <v>41590</v>
      </c>
      <c r="B1737" s="133">
        <v>5.83</v>
      </c>
      <c r="C1737" s="5" t="s">
        <v>3173</v>
      </c>
      <c r="D1737" s="5" t="s">
        <v>2337</v>
      </c>
    </row>
    <row r="1738" spans="1:4">
      <c r="A1738" s="132">
        <v>41589</v>
      </c>
      <c r="B1738" s="133">
        <v>5.51</v>
      </c>
      <c r="C1738" s="5" t="s">
        <v>3174</v>
      </c>
      <c r="D1738" s="5" t="s">
        <v>2337</v>
      </c>
    </row>
    <row r="1739" spans="1:4">
      <c r="A1739" s="132">
        <v>41586</v>
      </c>
      <c r="B1739" s="133">
        <v>5.36</v>
      </c>
      <c r="C1739" s="5" t="s">
        <v>3175</v>
      </c>
      <c r="D1739" s="5" t="s">
        <v>2337</v>
      </c>
    </row>
    <row r="1740" spans="1:4">
      <c r="A1740" s="132">
        <v>41585</v>
      </c>
      <c r="B1740" s="133">
        <v>6.24</v>
      </c>
      <c r="C1740" s="5" t="s">
        <v>3176</v>
      </c>
      <c r="D1740" s="5" t="s">
        <v>2337</v>
      </c>
    </row>
    <row r="1741" spans="1:4">
      <c r="A1741" s="132">
        <v>41584</v>
      </c>
      <c r="B1741" s="133">
        <v>6.28</v>
      </c>
      <c r="C1741" s="5" t="s">
        <v>3177</v>
      </c>
      <c r="D1741" s="5" t="s">
        <v>2337</v>
      </c>
    </row>
    <row r="1742" spans="1:4">
      <c r="A1742" s="132">
        <v>41583</v>
      </c>
      <c r="B1742" s="133">
        <v>6.25</v>
      </c>
      <c r="C1742" s="5" t="s">
        <v>2791</v>
      </c>
      <c r="D1742" s="5" t="s">
        <v>2337</v>
      </c>
    </row>
    <row r="1743" spans="1:4">
      <c r="A1743" s="132">
        <v>41579</v>
      </c>
      <c r="B1743" s="133">
        <v>6.26</v>
      </c>
      <c r="C1743" s="5" t="s">
        <v>1264</v>
      </c>
      <c r="D1743" s="5" t="s">
        <v>2337</v>
      </c>
    </row>
    <row r="1744" spans="1:4">
      <c r="A1744" s="132">
        <v>41578</v>
      </c>
      <c r="B1744" s="133">
        <v>6.34</v>
      </c>
      <c r="C1744" s="5" t="s">
        <v>3178</v>
      </c>
      <c r="D1744" s="5" t="s">
        <v>2337</v>
      </c>
    </row>
    <row r="1745" spans="1:4">
      <c r="A1745" s="132">
        <v>41577</v>
      </c>
      <c r="B1745" s="133">
        <v>6.37</v>
      </c>
      <c r="C1745" s="5" t="s">
        <v>3179</v>
      </c>
      <c r="D1745" s="5" t="s">
        <v>2337</v>
      </c>
    </row>
    <row r="1746" spans="1:4">
      <c r="A1746" s="132">
        <v>41576</v>
      </c>
      <c r="B1746" s="133">
        <v>6.37</v>
      </c>
      <c r="C1746" s="5" t="s">
        <v>3180</v>
      </c>
      <c r="D1746" s="5" t="s">
        <v>2337</v>
      </c>
    </row>
    <row r="1747" spans="1:4">
      <c r="A1747" s="132">
        <v>41575</v>
      </c>
      <c r="B1747" s="133">
        <v>6.46</v>
      </c>
      <c r="C1747" s="5" t="s">
        <v>2815</v>
      </c>
      <c r="D1747" s="5" t="s">
        <v>2337</v>
      </c>
    </row>
    <row r="1748" spans="1:4">
      <c r="A1748" s="132">
        <v>41572</v>
      </c>
      <c r="B1748" s="133">
        <v>6.23</v>
      </c>
      <c r="C1748" s="5" t="s">
        <v>3181</v>
      </c>
      <c r="D1748" s="5" t="s">
        <v>2337</v>
      </c>
    </row>
    <row r="1749" spans="1:4">
      <c r="A1749" s="132">
        <v>41571</v>
      </c>
      <c r="B1749" s="133">
        <v>6</v>
      </c>
      <c r="C1749" s="5" t="s">
        <v>2639</v>
      </c>
      <c r="D1749" s="5" t="s">
        <v>2337</v>
      </c>
    </row>
    <row r="1750" spans="1:4">
      <c r="A1750" s="132">
        <v>41570</v>
      </c>
      <c r="B1750" s="133">
        <v>5.99</v>
      </c>
      <c r="C1750" s="5" t="s">
        <v>3182</v>
      </c>
      <c r="D1750" s="5" t="s">
        <v>2337</v>
      </c>
    </row>
    <row r="1751" spans="1:4">
      <c r="A1751" s="132">
        <v>41569</v>
      </c>
      <c r="B1751" s="133">
        <v>6.13</v>
      </c>
      <c r="C1751" s="5" t="s">
        <v>3183</v>
      </c>
      <c r="D1751" s="5" t="s">
        <v>2337</v>
      </c>
    </row>
    <row r="1752" spans="1:4">
      <c r="A1752" s="132">
        <v>41568</v>
      </c>
      <c r="B1752" s="133">
        <v>6.1</v>
      </c>
      <c r="C1752" s="5" t="s">
        <v>3184</v>
      </c>
      <c r="D1752" s="5" t="s">
        <v>2337</v>
      </c>
    </row>
    <row r="1753" spans="1:4">
      <c r="A1753" s="132">
        <v>41565</v>
      </c>
      <c r="B1753" s="133">
        <v>5.98</v>
      </c>
      <c r="C1753" s="5" t="s">
        <v>2826</v>
      </c>
      <c r="D1753" s="5" t="s">
        <v>2337</v>
      </c>
    </row>
    <row r="1754" spans="1:4">
      <c r="A1754" s="132">
        <v>41564</v>
      </c>
      <c r="B1754" s="133">
        <v>6.04</v>
      </c>
      <c r="C1754" s="5" t="s">
        <v>3185</v>
      </c>
      <c r="D1754" s="5" t="s">
        <v>2337</v>
      </c>
    </row>
    <row r="1755" spans="1:4">
      <c r="A1755" s="132">
        <v>41563</v>
      </c>
      <c r="B1755" s="133">
        <v>6.11</v>
      </c>
      <c r="C1755" s="5" t="s">
        <v>3186</v>
      </c>
      <c r="D1755" s="5" t="s">
        <v>2337</v>
      </c>
    </row>
    <row r="1756" spans="1:4">
      <c r="A1756" s="132">
        <v>41562</v>
      </c>
      <c r="B1756" s="133">
        <v>6.17</v>
      </c>
      <c r="C1756" s="5" t="s">
        <v>3187</v>
      </c>
      <c r="D1756" s="5" t="s">
        <v>2337</v>
      </c>
    </row>
    <row r="1757" spans="1:4">
      <c r="A1757" s="132">
        <v>41561</v>
      </c>
      <c r="B1757" s="133">
        <v>6.36</v>
      </c>
      <c r="C1757" s="5" t="s">
        <v>3188</v>
      </c>
      <c r="D1757" s="5" t="s">
        <v>2337</v>
      </c>
    </row>
    <row r="1758" spans="1:4">
      <c r="A1758" s="132">
        <v>41558</v>
      </c>
      <c r="B1758" s="133">
        <v>6.14</v>
      </c>
      <c r="C1758" s="5" t="s">
        <v>3189</v>
      </c>
      <c r="D1758" s="5" t="s">
        <v>2337</v>
      </c>
    </row>
    <row r="1759" spans="1:4">
      <c r="A1759" s="132">
        <v>41557</v>
      </c>
      <c r="B1759" s="133">
        <v>6.04</v>
      </c>
      <c r="C1759" s="5" t="s">
        <v>3186</v>
      </c>
      <c r="D1759" s="5" t="s">
        <v>2337</v>
      </c>
    </row>
    <row r="1760" spans="1:4">
      <c r="A1760" s="132">
        <v>41556</v>
      </c>
      <c r="B1760" s="133">
        <v>5.98</v>
      </c>
      <c r="C1760" s="5" t="s">
        <v>3190</v>
      </c>
      <c r="D1760" s="5" t="s">
        <v>2337</v>
      </c>
    </row>
    <row r="1761" spans="1:4">
      <c r="A1761" s="132">
        <v>41555</v>
      </c>
      <c r="B1761" s="133">
        <v>4.74</v>
      </c>
      <c r="C1761" s="5" t="s">
        <v>3191</v>
      </c>
      <c r="D1761" s="5" t="s">
        <v>2337</v>
      </c>
    </row>
    <row r="1762" spans="1:4">
      <c r="A1762" s="132">
        <v>41554</v>
      </c>
      <c r="B1762" s="133">
        <v>4.71</v>
      </c>
      <c r="C1762" s="5" t="s">
        <v>1400</v>
      </c>
      <c r="D1762" s="5" t="s">
        <v>2337</v>
      </c>
    </row>
    <row r="1763" spans="1:4">
      <c r="A1763" s="132">
        <v>41551</v>
      </c>
      <c r="B1763" s="133">
        <v>5.36</v>
      </c>
      <c r="C1763" s="5" t="s">
        <v>3192</v>
      </c>
      <c r="D1763" s="5" t="s">
        <v>2337</v>
      </c>
    </row>
    <row r="1764" spans="1:4">
      <c r="A1764" s="132">
        <v>41550</v>
      </c>
      <c r="B1764" s="133">
        <v>5.83</v>
      </c>
      <c r="C1764" s="5" t="s">
        <v>3193</v>
      </c>
      <c r="D1764" s="5" t="s">
        <v>2337</v>
      </c>
    </row>
    <row r="1765" spans="1:4">
      <c r="A1765" s="132">
        <v>41549</v>
      </c>
      <c r="B1765" s="133">
        <v>5.85</v>
      </c>
      <c r="C1765" s="5" t="s">
        <v>3194</v>
      </c>
      <c r="D1765" s="5" t="s">
        <v>2337</v>
      </c>
    </row>
    <row r="1766" spans="1:4">
      <c r="A1766" s="132">
        <v>41548</v>
      </c>
      <c r="B1766" s="133">
        <v>6.23</v>
      </c>
      <c r="C1766" s="5" t="s">
        <v>3195</v>
      </c>
      <c r="D1766" s="5" t="s">
        <v>2337</v>
      </c>
    </row>
    <row r="1767" spans="1:4">
      <c r="A1767" s="132">
        <v>41547</v>
      </c>
      <c r="B1767" s="133">
        <v>6.53</v>
      </c>
      <c r="C1767" s="5" t="s">
        <v>3196</v>
      </c>
      <c r="D1767" s="5" t="s">
        <v>2337</v>
      </c>
    </row>
    <row r="1768" spans="1:4">
      <c r="A1768" s="132">
        <v>41544</v>
      </c>
      <c r="B1768" s="133">
        <v>6.48</v>
      </c>
      <c r="C1768" s="5" t="s">
        <v>1155</v>
      </c>
      <c r="D1768" s="5" t="s">
        <v>2337</v>
      </c>
    </row>
    <row r="1769" spans="1:4">
      <c r="A1769" s="132">
        <v>41543</v>
      </c>
      <c r="B1769" s="133">
        <v>6.48</v>
      </c>
      <c r="C1769" s="5" t="s">
        <v>3197</v>
      </c>
      <c r="D1769" s="5" t="s">
        <v>2337</v>
      </c>
    </row>
    <row r="1770" spans="1:4">
      <c r="A1770" s="132">
        <v>41542</v>
      </c>
      <c r="B1770" s="133">
        <v>6.45</v>
      </c>
      <c r="C1770" s="5" t="s">
        <v>3178</v>
      </c>
      <c r="D1770" s="5" t="s">
        <v>2337</v>
      </c>
    </row>
    <row r="1771" spans="1:4">
      <c r="A1771" s="132">
        <v>41541</v>
      </c>
      <c r="B1771" s="133">
        <v>6.41</v>
      </c>
      <c r="C1771" s="5" t="s">
        <v>3198</v>
      </c>
      <c r="D1771" s="5" t="s">
        <v>2337</v>
      </c>
    </row>
    <row r="1772" spans="1:4">
      <c r="A1772" s="132">
        <v>41540</v>
      </c>
      <c r="B1772" s="133">
        <v>6.33</v>
      </c>
      <c r="C1772" s="5" t="s">
        <v>3199</v>
      </c>
      <c r="D1772" s="5" t="s">
        <v>2337</v>
      </c>
    </row>
    <row r="1773" spans="1:4">
      <c r="A1773" s="132">
        <v>41537</v>
      </c>
      <c r="B1773" s="133">
        <v>6.3</v>
      </c>
      <c r="C1773" s="5" t="s">
        <v>3200</v>
      </c>
      <c r="D1773" s="5" t="s">
        <v>2337</v>
      </c>
    </row>
    <row r="1774" spans="1:4">
      <c r="A1774" s="132">
        <v>41536</v>
      </c>
      <c r="B1774" s="133">
        <v>6.28</v>
      </c>
      <c r="C1774" s="5" t="s">
        <v>3201</v>
      </c>
      <c r="D1774" s="5" t="s">
        <v>2337</v>
      </c>
    </row>
    <row r="1775" spans="1:4">
      <c r="A1775" s="132">
        <v>41535</v>
      </c>
      <c r="B1775" s="133">
        <v>6.12</v>
      </c>
      <c r="C1775" s="5" t="s">
        <v>3202</v>
      </c>
      <c r="D1775" s="5" t="s">
        <v>2337</v>
      </c>
    </row>
    <row r="1776" spans="1:4">
      <c r="A1776" s="132">
        <v>41534</v>
      </c>
      <c r="B1776" s="133">
        <v>6.16</v>
      </c>
      <c r="C1776" s="5" t="s">
        <v>3203</v>
      </c>
      <c r="D1776" s="5" t="s">
        <v>2337</v>
      </c>
    </row>
    <row r="1777" spans="1:4">
      <c r="A1777" s="132">
        <v>41533</v>
      </c>
      <c r="B1777" s="133">
        <v>6.12</v>
      </c>
      <c r="C1777" s="5" t="s">
        <v>3204</v>
      </c>
      <c r="D1777" s="5" t="s">
        <v>2337</v>
      </c>
    </row>
    <row r="1778" spans="1:4">
      <c r="A1778" s="132">
        <v>41530</v>
      </c>
      <c r="B1778" s="133">
        <v>6.03</v>
      </c>
      <c r="C1778" s="5" t="s">
        <v>3205</v>
      </c>
      <c r="D1778" s="5" t="s">
        <v>2337</v>
      </c>
    </row>
    <row r="1779" spans="1:4">
      <c r="A1779" s="132">
        <v>41529</v>
      </c>
      <c r="B1779" s="133">
        <v>6.12</v>
      </c>
      <c r="C1779" s="5" t="s">
        <v>3206</v>
      </c>
      <c r="D1779" s="5" t="s">
        <v>2337</v>
      </c>
    </row>
    <row r="1780" spans="1:4">
      <c r="A1780" s="132">
        <v>41528</v>
      </c>
      <c r="B1780" s="133">
        <v>6.03</v>
      </c>
      <c r="C1780" s="5" t="s">
        <v>3207</v>
      </c>
      <c r="D1780" s="5" t="s">
        <v>2337</v>
      </c>
    </row>
    <row r="1781" spans="1:4">
      <c r="A1781" s="132">
        <v>41527</v>
      </c>
      <c r="B1781" s="133">
        <v>6.14</v>
      </c>
      <c r="C1781" s="5" t="s">
        <v>1129</v>
      </c>
      <c r="D1781" s="5" t="s">
        <v>2337</v>
      </c>
    </row>
    <row r="1782" spans="1:4">
      <c r="A1782" s="132">
        <v>41526</v>
      </c>
      <c r="B1782" s="133">
        <v>6.13</v>
      </c>
      <c r="C1782" s="5" t="s">
        <v>3208</v>
      </c>
      <c r="D1782" s="5" t="s">
        <v>2337</v>
      </c>
    </row>
    <row r="1783" spans="1:4">
      <c r="A1783" s="132">
        <v>41523</v>
      </c>
      <c r="B1783" s="133">
        <v>6.07</v>
      </c>
      <c r="C1783" s="5" t="s">
        <v>3209</v>
      </c>
      <c r="D1783" s="5" t="s">
        <v>2337</v>
      </c>
    </row>
    <row r="1784" spans="1:4">
      <c r="A1784" s="132">
        <v>41522</v>
      </c>
      <c r="B1784" s="133">
        <v>5.92</v>
      </c>
      <c r="C1784" s="5" t="s">
        <v>3210</v>
      </c>
      <c r="D1784" s="5" t="s">
        <v>2337</v>
      </c>
    </row>
    <row r="1785" spans="1:4">
      <c r="A1785" s="132">
        <v>41521</v>
      </c>
      <c r="B1785" s="133">
        <v>5.88</v>
      </c>
      <c r="C1785" s="5" t="s">
        <v>3211</v>
      </c>
      <c r="D1785" s="5" t="s">
        <v>2337</v>
      </c>
    </row>
    <row r="1786" spans="1:4">
      <c r="A1786" s="132">
        <v>41520</v>
      </c>
      <c r="B1786" s="133">
        <v>5.89</v>
      </c>
      <c r="C1786" s="5" t="s">
        <v>3212</v>
      </c>
      <c r="D1786" s="5" t="s">
        <v>2337</v>
      </c>
    </row>
    <row r="1787" spans="1:4">
      <c r="A1787" s="132">
        <v>41519</v>
      </c>
      <c r="B1787" s="133">
        <v>5.87</v>
      </c>
      <c r="C1787" s="5" t="s">
        <v>3213</v>
      </c>
      <c r="D1787" s="5" t="s">
        <v>2337</v>
      </c>
    </row>
    <row r="1788" spans="1:4">
      <c r="A1788" s="132">
        <v>41516</v>
      </c>
      <c r="B1788" s="133">
        <v>6.09</v>
      </c>
      <c r="C1788" s="5" t="s">
        <v>3214</v>
      </c>
      <c r="D1788" s="5" t="s">
        <v>2337</v>
      </c>
    </row>
    <row r="1789" spans="1:4">
      <c r="A1789" s="132">
        <v>41515</v>
      </c>
      <c r="B1789" s="133">
        <v>6.28</v>
      </c>
      <c r="C1789" s="5" t="s">
        <v>2099</v>
      </c>
      <c r="D1789" s="5" t="s">
        <v>2337</v>
      </c>
    </row>
    <row r="1790" spans="1:4">
      <c r="A1790" s="132">
        <v>41514</v>
      </c>
      <c r="B1790" s="133">
        <v>6.28</v>
      </c>
      <c r="C1790" s="5" t="s">
        <v>3215</v>
      </c>
      <c r="D1790" s="5" t="s">
        <v>2337</v>
      </c>
    </row>
    <row r="1791" spans="1:4">
      <c r="A1791" s="132">
        <v>41513</v>
      </c>
      <c r="B1791" s="133">
        <v>6.33</v>
      </c>
      <c r="C1791" s="5" t="s">
        <v>3216</v>
      </c>
      <c r="D1791" s="5" t="s">
        <v>2337</v>
      </c>
    </row>
    <row r="1792" spans="1:4">
      <c r="A1792" s="132">
        <v>41512</v>
      </c>
      <c r="B1792" s="133">
        <v>6.24</v>
      </c>
      <c r="C1792" s="5" t="s">
        <v>3217</v>
      </c>
      <c r="D1792" s="5" t="s">
        <v>2337</v>
      </c>
    </row>
    <row r="1793" spans="1:4">
      <c r="A1793" s="132">
        <v>41509</v>
      </c>
      <c r="B1793" s="133">
        <v>5.9</v>
      </c>
      <c r="C1793" s="5" t="s">
        <v>934</v>
      </c>
      <c r="D1793" s="5" t="s">
        <v>2337</v>
      </c>
    </row>
    <row r="1794" spans="1:4">
      <c r="A1794" s="132">
        <v>41508</v>
      </c>
      <c r="B1794" s="133">
        <v>5.91</v>
      </c>
      <c r="C1794" s="5" t="s">
        <v>3218</v>
      </c>
      <c r="D1794" s="5" t="s">
        <v>2337</v>
      </c>
    </row>
    <row r="1795" spans="1:4">
      <c r="A1795" s="132">
        <v>41507</v>
      </c>
      <c r="B1795" s="133">
        <v>5.88</v>
      </c>
      <c r="C1795" s="5" t="s">
        <v>2838</v>
      </c>
      <c r="D1795" s="5" t="s">
        <v>2337</v>
      </c>
    </row>
    <row r="1796" spans="1:4">
      <c r="A1796" s="132">
        <v>41506</v>
      </c>
      <c r="B1796" s="133">
        <v>5.97</v>
      </c>
      <c r="C1796" s="5" t="s">
        <v>3219</v>
      </c>
      <c r="D1796" s="5" t="s">
        <v>2337</v>
      </c>
    </row>
    <row r="1797" spans="1:4">
      <c r="A1797" s="132">
        <v>41505</v>
      </c>
      <c r="B1797" s="133">
        <v>5.94</v>
      </c>
      <c r="C1797" s="5" t="s">
        <v>3220</v>
      </c>
      <c r="D1797" s="5" t="s">
        <v>2337</v>
      </c>
    </row>
    <row r="1798" spans="1:4">
      <c r="A1798" s="132">
        <v>41502</v>
      </c>
      <c r="B1798" s="133">
        <v>6</v>
      </c>
      <c r="C1798" s="5" t="s">
        <v>1461</v>
      </c>
      <c r="D1798" s="5" t="s">
        <v>2337</v>
      </c>
    </row>
    <row r="1799" spans="1:4">
      <c r="A1799" s="132">
        <v>41501</v>
      </c>
      <c r="B1799" s="133">
        <v>6.09</v>
      </c>
      <c r="C1799" s="5" t="s">
        <v>3221</v>
      </c>
      <c r="D1799" s="5" t="s">
        <v>2337</v>
      </c>
    </row>
    <row r="1800" spans="1:4">
      <c r="A1800" s="132">
        <v>41500</v>
      </c>
      <c r="B1800" s="133">
        <v>6.13</v>
      </c>
      <c r="C1800" s="5" t="s">
        <v>3222</v>
      </c>
      <c r="D1800" s="5" t="s">
        <v>2337</v>
      </c>
    </row>
    <row r="1801" spans="1:4">
      <c r="A1801" s="132">
        <v>41499</v>
      </c>
      <c r="B1801" s="133">
        <v>5.97</v>
      </c>
      <c r="C1801" s="5" t="s">
        <v>3223</v>
      </c>
      <c r="D1801" s="5" t="s">
        <v>2337</v>
      </c>
    </row>
    <row r="1802" spans="1:4">
      <c r="A1802" s="132">
        <v>41498</v>
      </c>
      <c r="B1802" s="133">
        <v>5.83</v>
      </c>
      <c r="C1802" s="5" t="s">
        <v>1430</v>
      </c>
      <c r="D1802" s="5" t="s">
        <v>2337</v>
      </c>
    </row>
    <row r="1803" spans="1:4">
      <c r="A1803" s="132">
        <v>41495</v>
      </c>
      <c r="B1803" s="133">
        <v>5.7</v>
      </c>
      <c r="C1803" s="5" t="s">
        <v>2345</v>
      </c>
      <c r="D1803" s="5" t="s">
        <v>2337</v>
      </c>
    </row>
    <row r="1804" spans="1:4">
      <c r="A1804" s="132">
        <v>41494</v>
      </c>
      <c r="B1804" s="133">
        <v>5.77</v>
      </c>
      <c r="C1804" s="5" t="s">
        <v>3224</v>
      </c>
      <c r="D1804" s="5" t="s">
        <v>2337</v>
      </c>
    </row>
    <row r="1805" spans="1:4">
      <c r="A1805" s="132">
        <v>41493</v>
      </c>
      <c r="B1805" s="133">
        <v>5.82</v>
      </c>
      <c r="C1805" s="5" t="s">
        <v>3225</v>
      </c>
      <c r="D1805" s="5" t="s">
        <v>2337</v>
      </c>
    </row>
    <row r="1806" spans="1:4">
      <c r="A1806" s="132">
        <v>41492</v>
      </c>
      <c r="B1806" s="133">
        <v>5.98</v>
      </c>
      <c r="C1806" s="5" t="s">
        <v>3226</v>
      </c>
      <c r="D1806" s="5" t="s">
        <v>2337</v>
      </c>
    </row>
    <row r="1807" spans="1:4">
      <c r="A1807" s="132">
        <v>41491</v>
      </c>
      <c r="B1807" s="133">
        <v>6.01</v>
      </c>
      <c r="C1807" s="5" t="s">
        <v>3227</v>
      </c>
      <c r="D1807" s="5" t="s">
        <v>2337</v>
      </c>
    </row>
    <row r="1808" spans="1:4">
      <c r="A1808" s="132">
        <v>41488</v>
      </c>
      <c r="B1808" s="133">
        <v>6.01</v>
      </c>
      <c r="C1808" s="5" t="s">
        <v>3228</v>
      </c>
      <c r="D1808" s="5" t="s">
        <v>2337</v>
      </c>
    </row>
    <row r="1809" spans="1:4">
      <c r="A1809" s="132">
        <v>41487</v>
      </c>
      <c r="B1809" s="133">
        <v>6.13</v>
      </c>
      <c r="C1809" s="5" t="s">
        <v>1831</v>
      </c>
      <c r="D1809" s="5" t="s">
        <v>2337</v>
      </c>
    </row>
    <row r="1810" spans="1:4">
      <c r="A1810" s="132">
        <v>41486</v>
      </c>
      <c r="B1810" s="133">
        <v>6.14</v>
      </c>
      <c r="C1810" s="5" t="s">
        <v>3229</v>
      </c>
      <c r="D1810" s="5" t="s">
        <v>2337</v>
      </c>
    </row>
    <row r="1811" spans="1:4">
      <c r="A1811" s="132">
        <v>41485</v>
      </c>
      <c r="B1811" s="133">
        <v>6.25</v>
      </c>
      <c r="C1811" s="5" t="s">
        <v>3230</v>
      </c>
      <c r="D1811" s="5" t="s">
        <v>2337</v>
      </c>
    </row>
    <row r="1812" spans="1:4">
      <c r="A1812" s="132">
        <v>41484</v>
      </c>
      <c r="B1812" s="133">
        <v>6.37</v>
      </c>
      <c r="C1812" s="5" t="s">
        <v>3231</v>
      </c>
      <c r="D1812" s="5" t="s">
        <v>2337</v>
      </c>
    </row>
    <row r="1813" spans="1:4">
      <c r="A1813" s="132">
        <v>41481</v>
      </c>
      <c r="B1813" s="133">
        <v>6.36</v>
      </c>
      <c r="C1813" s="5" t="s">
        <v>3232</v>
      </c>
      <c r="D1813" s="5" t="s">
        <v>2337</v>
      </c>
    </row>
    <row r="1814" spans="1:4">
      <c r="A1814" s="132">
        <v>41480</v>
      </c>
      <c r="B1814" s="133">
        <v>6.24</v>
      </c>
      <c r="C1814" s="5" t="s">
        <v>3233</v>
      </c>
      <c r="D1814" s="5" t="s">
        <v>2337</v>
      </c>
    </row>
    <row r="1815" spans="1:4">
      <c r="A1815" s="132">
        <v>41479</v>
      </c>
      <c r="B1815" s="133">
        <v>6.01</v>
      </c>
      <c r="C1815" s="5" t="s">
        <v>954</v>
      </c>
      <c r="D1815" s="5" t="s">
        <v>2337</v>
      </c>
    </row>
    <row r="1816" spans="1:4">
      <c r="A1816" s="132">
        <v>41478</v>
      </c>
      <c r="B1816" s="133">
        <v>6.02</v>
      </c>
      <c r="C1816" s="5" t="s">
        <v>3234</v>
      </c>
      <c r="D1816" s="5" t="s">
        <v>2337</v>
      </c>
    </row>
    <row r="1817" spans="1:4">
      <c r="A1817" s="132">
        <v>41477</v>
      </c>
      <c r="B1817" s="133">
        <v>6.01</v>
      </c>
      <c r="C1817" s="5" t="s">
        <v>1849</v>
      </c>
      <c r="D1817" s="5" t="s">
        <v>2337</v>
      </c>
    </row>
    <row r="1818" spans="1:4">
      <c r="A1818" s="132">
        <v>41474</v>
      </c>
      <c r="B1818" s="133">
        <v>5.95</v>
      </c>
      <c r="C1818" s="5" t="s">
        <v>3235</v>
      </c>
      <c r="D1818" s="5" t="s">
        <v>2337</v>
      </c>
    </row>
    <row r="1819" spans="1:4">
      <c r="A1819" s="132">
        <v>41473</v>
      </c>
      <c r="B1819" s="133">
        <v>6</v>
      </c>
      <c r="C1819" s="5" t="s">
        <v>2801</v>
      </c>
      <c r="D1819" s="5" t="s">
        <v>2337</v>
      </c>
    </row>
    <row r="1820" spans="1:4">
      <c r="A1820" s="132">
        <v>41472</v>
      </c>
      <c r="B1820" s="133">
        <v>6.03</v>
      </c>
      <c r="C1820" s="5" t="s">
        <v>3236</v>
      </c>
      <c r="D1820" s="5" t="s">
        <v>2337</v>
      </c>
    </row>
    <row r="1821" spans="1:4">
      <c r="A1821" s="132">
        <v>41471</v>
      </c>
      <c r="B1821" s="133">
        <v>6.15</v>
      </c>
      <c r="C1821" s="5" t="s">
        <v>1510</v>
      </c>
      <c r="D1821" s="5" t="s">
        <v>2337</v>
      </c>
    </row>
    <row r="1822" spans="1:4">
      <c r="A1822" s="132">
        <v>41470</v>
      </c>
      <c r="B1822" s="133">
        <v>6.14</v>
      </c>
      <c r="C1822" s="5" t="s">
        <v>3237</v>
      </c>
      <c r="D1822" s="5" t="s">
        <v>2337</v>
      </c>
    </row>
    <row r="1823" spans="1:4">
      <c r="A1823" s="132">
        <v>41467</v>
      </c>
      <c r="B1823" s="133">
        <v>5.94</v>
      </c>
      <c r="C1823" s="5" t="s">
        <v>3238</v>
      </c>
      <c r="D1823" s="5" t="s">
        <v>2337</v>
      </c>
    </row>
    <row r="1824" spans="1:4">
      <c r="A1824" s="132">
        <v>41466</v>
      </c>
      <c r="B1824" s="133">
        <v>5.96</v>
      </c>
      <c r="C1824" s="5" t="s">
        <v>3239</v>
      </c>
      <c r="D1824" s="5" t="s">
        <v>2337</v>
      </c>
    </row>
    <row r="1825" spans="1:4">
      <c r="A1825" s="132">
        <v>41465</v>
      </c>
      <c r="B1825" s="133">
        <v>5.89</v>
      </c>
      <c r="C1825" s="5" t="s">
        <v>3240</v>
      </c>
      <c r="D1825" s="5" t="s">
        <v>2337</v>
      </c>
    </row>
    <row r="1826" spans="1:4">
      <c r="A1826" s="132">
        <v>41464</v>
      </c>
      <c r="B1826" s="133">
        <v>5.6</v>
      </c>
      <c r="C1826" s="5" t="s">
        <v>3241</v>
      </c>
      <c r="D1826" s="5" t="s">
        <v>2337</v>
      </c>
    </row>
    <row r="1827" spans="1:4">
      <c r="A1827" s="132">
        <v>41463</v>
      </c>
      <c r="B1827" s="133">
        <v>5.51</v>
      </c>
      <c r="C1827" s="5" t="s">
        <v>3180</v>
      </c>
      <c r="D1827" s="5" t="s">
        <v>2337</v>
      </c>
    </row>
    <row r="1828" spans="1:4">
      <c r="A1828" s="132">
        <v>41460</v>
      </c>
      <c r="B1828" s="133">
        <v>5.49</v>
      </c>
      <c r="C1828" s="5" t="s">
        <v>3242</v>
      </c>
      <c r="D1828" s="5" t="s">
        <v>2337</v>
      </c>
    </row>
    <row r="1829" spans="1:4">
      <c r="A1829" s="132">
        <v>41459</v>
      </c>
      <c r="B1829" s="133">
        <v>5.6</v>
      </c>
      <c r="C1829" s="5" t="s">
        <v>3243</v>
      </c>
      <c r="D1829" s="5" t="s">
        <v>2337</v>
      </c>
    </row>
    <row r="1830" spans="1:4">
      <c r="A1830" s="132">
        <v>41458</v>
      </c>
      <c r="B1830" s="133">
        <v>5.88</v>
      </c>
      <c r="C1830" s="5" t="s">
        <v>3244</v>
      </c>
      <c r="D1830" s="5" t="s">
        <v>2337</v>
      </c>
    </row>
    <row r="1831" spans="1:4">
      <c r="A1831" s="132">
        <v>41457</v>
      </c>
      <c r="B1831" s="133">
        <v>6.16</v>
      </c>
      <c r="C1831" s="5" t="s">
        <v>3245</v>
      </c>
      <c r="D1831" s="5" t="s">
        <v>2337</v>
      </c>
    </row>
    <row r="1832" spans="1:4">
      <c r="A1832" s="132">
        <v>41456</v>
      </c>
      <c r="B1832" s="133">
        <v>6.35</v>
      </c>
      <c r="C1832" s="5" t="s">
        <v>3246</v>
      </c>
      <c r="D1832" s="5" t="s">
        <v>2337</v>
      </c>
    </row>
    <row r="1833" spans="1:4">
      <c r="A1833" s="132">
        <v>41453</v>
      </c>
      <c r="B1833" s="133">
        <v>6.49</v>
      </c>
      <c r="C1833" s="5" t="s">
        <v>3247</v>
      </c>
      <c r="D1833" s="5" t="s">
        <v>2337</v>
      </c>
    </row>
    <row r="1834" spans="1:4">
      <c r="A1834" s="132">
        <v>41452</v>
      </c>
      <c r="B1834" s="133">
        <v>6.48</v>
      </c>
      <c r="C1834" s="5" t="s">
        <v>3248</v>
      </c>
      <c r="D1834" s="5" t="s">
        <v>2337</v>
      </c>
    </row>
    <row r="1835" spans="1:4">
      <c r="A1835" s="132">
        <v>41451</v>
      </c>
      <c r="B1835" s="133">
        <v>6.44</v>
      </c>
      <c r="C1835" s="5" t="s">
        <v>3249</v>
      </c>
      <c r="D1835" s="5" t="s">
        <v>2337</v>
      </c>
    </row>
    <row r="1836" spans="1:4">
      <c r="A1836" s="132">
        <v>41450</v>
      </c>
      <c r="B1836" s="133">
        <v>6.5</v>
      </c>
      <c r="C1836" s="5" t="s">
        <v>3250</v>
      </c>
      <c r="D1836" s="5" t="s">
        <v>2337</v>
      </c>
    </row>
    <row r="1837" spans="1:4">
      <c r="A1837" s="132">
        <v>41449</v>
      </c>
      <c r="B1837" s="133">
        <v>6.39</v>
      </c>
      <c r="C1837" s="5" t="s">
        <v>3251</v>
      </c>
      <c r="D1837" s="5" t="s">
        <v>2337</v>
      </c>
    </row>
    <row r="1838" spans="1:4">
      <c r="A1838" s="132">
        <v>41446</v>
      </c>
      <c r="B1838" s="133">
        <v>6.35</v>
      </c>
      <c r="C1838" s="5" t="s">
        <v>3252</v>
      </c>
      <c r="D1838" s="5" t="s">
        <v>2337</v>
      </c>
    </row>
    <row r="1839" spans="1:4">
      <c r="A1839" s="132">
        <v>41445</v>
      </c>
      <c r="B1839" s="133">
        <v>6.31</v>
      </c>
      <c r="C1839" s="5" t="s">
        <v>2114</v>
      </c>
      <c r="D1839" s="5" t="s">
        <v>2337</v>
      </c>
    </row>
    <row r="1840" spans="1:4">
      <c r="A1840" s="132">
        <v>41444</v>
      </c>
      <c r="B1840" s="133">
        <v>6.12</v>
      </c>
      <c r="C1840" s="5" t="s">
        <v>3253</v>
      </c>
      <c r="D1840" s="5" t="s">
        <v>2337</v>
      </c>
    </row>
    <row r="1841" spans="1:4">
      <c r="A1841" s="132">
        <v>41443</v>
      </c>
      <c r="B1841" s="133">
        <v>6.18</v>
      </c>
      <c r="C1841" s="5" t="s">
        <v>3254</v>
      </c>
      <c r="D1841" s="5" t="s">
        <v>2337</v>
      </c>
    </row>
    <row r="1842" spans="1:4">
      <c r="A1842" s="132">
        <v>41442</v>
      </c>
      <c r="B1842" s="133">
        <v>6.2</v>
      </c>
      <c r="C1842" s="5" t="s">
        <v>3255</v>
      </c>
      <c r="D1842" s="5" t="s">
        <v>2337</v>
      </c>
    </row>
    <row r="1843" spans="1:4">
      <c r="A1843" s="132">
        <v>41439</v>
      </c>
      <c r="B1843" s="133">
        <v>6.09</v>
      </c>
      <c r="C1843" s="5" t="s">
        <v>3256</v>
      </c>
      <c r="D1843" s="5" t="s">
        <v>2337</v>
      </c>
    </row>
    <row r="1844" spans="1:4">
      <c r="A1844" s="132">
        <v>41438</v>
      </c>
      <c r="B1844" s="133">
        <v>6.15</v>
      </c>
      <c r="C1844" s="5" t="s">
        <v>2523</v>
      </c>
      <c r="D1844" s="5" t="s">
        <v>2337</v>
      </c>
    </row>
    <row r="1845" spans="1:4">
      <c r="A1845" s="132">
        <v>41436</v>
      </c>
      <c r="B1845" s="133">
        <v>6.02</v>
      </c>
      <c r="C1845" s="5" t="s">
        <v>3257</v>
      </c>
      <c r="D1845" s="5" t="s">
        <v>2337</v>
      </c>
    </row>
    <row r="1846" spans="1:4">
      <c r="A1846" s="132">
        <v>41435</v>
      </c>
      <c r="B1846" s="133">
        <v>6.03</v>
      </c>
      <c r="C1846" s="5" t="s">
        <v>1555</v>
      </c>
      <c r="D1846" s="5" t="s">
        <v>2337</v>
      </c>
    </row>
    <row r="1847" spans="1:4">
      <c r="A1847" s="132">
        <v>41432</v>
      </c>
      <c r="B1847" s="133">
        <v>5.84</v>
      </c>
      <c r="C1847" s="5" t="s">
        <v>3258</v>
      </c>
      <c r="D1847" s="5" t="s">
        <v>2337</v>
      </c>
    </row>
    <row r="1848" spans="1:4">
      <c r="A1848" s="132">
        <v>41431</v>
      </c>
      <c r="B1848" s="133">
        <v>6.06</v>
      </c>
      <c r="C1848" s="5" t="s">
        <v>3259</v>
      </c>
      <c r="D1848" s="5" t="s">
        <v>2337</v>
      </c>
    </row>
    <row r="1849" spans="1:4">
      <c r="A1849" s="132">
        <v>41430</v>
      </c>
      <c r="B1849" s="133">
        <v>6.24</v>
      </c>
      <c r="C1849" s="5" t="s">
        <v>3260</v>
      </c>
      <c r="D1849" s="5" t="s">
        <v>2337</v>
      </c>
    </row>
    <row r="1850" spans="1:4">
      <c r="A1850" s="132">
        <v>41429</v>
      </c>
      <c r="B1850" s="133">
        <v>6.4</v>
      </c>
      <c r="C1850" s="5" t="s">
        <v>3261</v>
      </c>
      <c r="D1850" s="5" t="s">
        <v>2337</v>
      </c>
    </row>
    <row r="1851" spans="1:4">
      <c r="A1851" s="132">
        <v>41428</v>
      </c>
      <c r="B1851" s="133">
        <v>6.35</v>
      </c>
      <c r="C1851" s="5" t="s">
        <v>3262</v>
      </c>
      <c r="D1851" s="5" t="s">
        <v>2337</v>
      </c>
    </row>
    <row r="1852" spans="1:4">
      <c r="A1852" s="132">
        <v>41425</v>
      </c>
      <c r="B1852" s="133">
        <v>6.29</v>
      </c>
      <c r="C1852" s="5" t="s">
        <v>3263</v>
      </c>
      <c r="D1852" s="5" t="s">
        <v>2337</v>
      </c>
    </row>
    <row r="1853" spans="1:4">
      <c r="A1853" s="132">
        <v>41424</v>
      </c>
      <c r="B1853" s="133">
        <v>6.3</v>
      </c>
      <c r="C1853" s="5" t="s">
        <v>3264</v>
      </c>
      <c r="D1853" s="5" t="s">
        <v>2337</v>
      </c>
    </row>
    <row r="1854" spans="1:4">
      <c r="A1854" s="132">
        <v>41423</v>
      </c>
      <c r="B1854" s="133">
        <v>6.26</v>
      </c>
      <c r="C1854" s="5" t="s">
        <v>3265</v>
      </c>
      <c r="D1854" s="5" t="s">
        <v>2337</v>
      </c>
    </row>
    <row r="1855" spans="1:4">
      <c r="A1855" s="132">
        <v>41422</v>
      </c>
      <c r="B1855" s="133">
        <v>6.29</v>
      </c>
      <c r="C1855" s="5" t="s">
        <v>3266</v>
      </c>
      <c r="D1855" s="5" t="s">
        <v>2337</v>
      </c>
    </row>
    <row r="1856" spans="1:4">
      <c r="A1856" s="132">
        <v>41421</v>
      </c>
      <c r="B1856" s="133">
        <v>6.25</v>
      </c>
      <c r="C1856" s="5" t="s">
        <v>3267</v>
      </c>
      <c r="D1856" s="5" t="s">
        <v>2337</v>
      </c>
    </row>
    <row r="1857" spans="1:4">
      <c r="A1857" s="132">
        <v>41418</v>
      </c>
      <c r="B1857" s="133">
        <v>6.24</v>
      </c>
      <c r="C1857" s="5" t="s">
        <v>3268</v>
      </c>
      <c r="D1857" s="5" t="s">
        <v>2337</v>
      </c>
    </row>
    <row r="1858" spans="1:4">
      <c r="A1858" s="132">
        <v>41417</v>
      </c>
      <c r="B1858" s="133">
        <v>6.3</v>
      </c>
      <c r="C1858" s="5" t="s">
        <v>3269</v>
      </c>
      <c r="D1858" s="5" t="s">
        <v>2337</v>
      </c>
    </row>
    <row r="1859" spans="1:4">
      <c r="A1859" s="132">
        <v>41416</v>
      </c>
      <c r="B1859" s="133">
        <v>6.32</v>
      </c>
      <c r="C1859" s="5" t="s">
        <v>1485</v>
      </c>
      <c r="D1859" s="5" t="s">
        <v>2337</v>
      </c>
    </row>
    <row r="1860" spans="1:4">
      <c r="A1860" s="132">
        <v>41415</v>
      </c>
      <c r="B1860" s="133">
        <v>6.34</v>
      </c>
      <c r="C1860" s="5" t="s">
        <v>3270</v>
      </c>
      <c r="D1860" s="5" t="s">
        <v>2337</v>
      </c>
    </row>
    <row r="1861" spans="1:4">
      <c r="A1861" s="132">
        <v>41414</v>
      </c>
      <c r="B1861" s="133">
        <v>6.33</v>
      </c>
      <c r="C1861" s="5" t="s">
        <v>3271</v>
      </c>
      <c r="D1861" s="5" t="s">
        <v>2337</v>
      </c>
    </row>
    <row r="1862" spans="1:4">
      <c r="A1862" s="132">
        <v>41411</v>
      </c>
      <c r="B1862" s="133">
        <v>6.28</v>
      </c>
      <c r="C1862" s="5" t="s">
        <v>3272</v>
      </c>
      <c r="D1862" s="5" t="s">
        <v>2337</v>
      </c>
    </row>
    <row r="1863" spans="1:4">
      <c r="A1863" s="132">
        <v>41410</v>
      </c>
      <c r="B1863" s="133">
        <v>6.37</v>
      </c>
      <c r="C1863" s="5" t="s">
        <v>3218</v>
      </c>
      <c r="D1863" s="5" t="s">
        <v>2337</v>
      </c>
    </row>
    <row r="1864" spans="1:4">
      <c r="A1864" s="132">
        <v>41409</v>
      </c>
      <c r="B1864" s="133">
        <v>6.25</v>
      </c>
      <c r="C1864" s="5" t="s">
        <v>3273</v>
      </c>
      <c r="D1864" s="5" t="s">
        <v>2337</v>
      </c>
    </row>
    <row r="1865" spans="1:4">
      <c r="A1865" s="132">
        <v>41408</v>
      </c>
      <c r="B1865" s="133">
        <v>6.25</v>
      </c>
      <c r="C1865" s="5" t="s">
        <v>3274</v>
      </c>
      <c r="D1865" s="5" t="s">
        <v>2337</v>
      </c>
    </row>
    <row r="1866" spans="1:4">
      <c r="A1866" s="132">
        <v>41407</v>
      </c>
      <c r="B1866" s="133">
        <v>6.36</v>
      </c>
      <c r="C1866" s="5" t="s">
        <v>3275</v>
      </c>
      <c r="D1866" s="5" t="s">
        <v>2337</v>
      </c>
    </row>
    <row r="1867" spans="1:4">
      <c r="A1867" s="132">
        <v>41402</v>
      </c>
      <c r="B1867" s="133">
        <v>6.1</v>
      </c>
      <c r="C1867" s="5" t="s">
        <v>940</v>
      </c>
      <c r="D1867" s="5" t="s">
        <v>2337</v>
      </c>
    </row>
    <row r="1868" spans="1:4">
      <c r="A1868" s="132">
        <v>41401</v>
      </c>
      <c r="B1868" s="133">
        <v>6.25</v>
      </c>
      <c r="C1868" s="5" t="s">
        <v>3276</v>
      </c>
      <c r="D1868" s="5" t="s">
        <v>2337</v>
      </c>
    </row>
    <row r="1869" spans="1:4">
      <c r="A1869" s="132">
        <v>41400</v>
      </c>
      <c r="B1869" s="133">
        <v>6.53</v>
      </c>
      <c r="C1869" s="5" t="s">
        <v>3277</v>
      </c>
      <c r="D1869" s="5" t="s">
        <v>2337</v>
      </c>
    </row>
    <row r="1870" spans="1:4">
      <c r="A1870" s="132">
        <v>41394</v>
      </c>
      <c r="B1870" s="133">
        <v>6.52</v>
      </c>
      <c r="C1870" s="5" t="s">
        <v>3278</v>
      </c>
      <c r="D1870" s="5" t="s">
        <v>2337</v>
      </c>
    </row>
    <row r="1871" spans="1:4">
      <c r="A1871" s="132">
        <v>41393</v>
      </c>
      <c r="B1871" s="133">
        <v>6.52</v>
      </c>
      <c r="C1871" s="5" t="s">
        <v>3279</v>
      </c>
      <c r="D1871" s="5" t="s">
        <v>2337</v>
      </c>
    </row>
    <row r="1872" spans="1:4">
      <c r="A1872" s="132">
        <v>41390</v>
      </c>
      <c r="B1872" s="133">
        <v>6.41</v>
      </c>
      <c r="C1872" s="5" t="s">
        <v>3280</v>
      </c>
      <c r="D1872" s="5" t="s">
        <v>2337</v>
      </c>
    </row>
    <row r="1873" spans="1:4">
      <c r="A1873" s="132">
        <v>41389</v>
      </c>
      <c r="B1873" s="133">
        <v>6.5</v>
      </c>
      <c r="C1873" s="5" t="s">
        <v>3281</v>
      </c>
      <c r="D1873" s="5" t="s">
        <v>2337</v>
      </c>
    </row>
    <row r="1874" spans="1:4">
      <c r="A1874" s="132">
        <v>41388</v>
      </c>
      <c r="B1874" s="133">
        <v>6.38</v>
      </c>
      <c r="C1874" s="5" t="s">
        <v>3282</v>
      </c>
      <c r="D1874" s="5" t="s">
        <v>2337</v>
      </c>
    </row>
    <row r="1875" spans="1:4">
      <c r="A1875" s="132">
        <v>41387</v>
      </c>
      <c r="B1875" s="133">
        <v>6.35</v>
      </c>
      <c r="C1875" s="5" t="s">
        <v>3283</v>
      </c>
      <c r="D1875" s="5" t="s">
        <v>2337</v>
      </c>
    </row>
    <row r="1876" spans="1:4">
      <c r="A1876" s="132">
        <v>41386</v>
      </c>
      <c r="B1876" s="133">
        <v>6.28</v>
      </c>
      <c r="C1876" s="5" t="s">
        <v>3284</v>
      </c>
      <c r="D1876" s="5" t="s">
        <v>2337</v>
      </c>
    </row>
    <row r="1877" spans="1:4">
      <c r="A1877" s="132">
        <v>41383</v>
      </c>
      <c r="B1877" s="133">
        <v>6.24</v>
      </c>
      <c r="C1877" s="5" t="s">
        <v>3285</v>
      </c>
      <c r="D1877" s="5" t="s">
        <v>2337</v>
      </c>
    </row>
    <row r="1878" spans="1:4">
      <c r="A1878" s="132">
        <v>41382</v>
      </c>
      <c r="B1878" s="133">
        <v>6.14</v>
      </c>
      <c r="C1878" s="5" t="s">
        <v>2760</v>
      </c>
      <c r="D1878" s="5" t="s">
        <v>2337</v>
      </c>
    </row>
    <row r="1879" spans="1:4">
      <c r="A1879" s="132">
        <v>41381</v>
      </c>
      <c r="B1879" s="133">
        <v>6.1</v>
      </c>
      <c r="C1879" s="5" t="s">
        <v>3286</v>
      </c>
      <c r="D1879" s="5" t="s">
        <v>2337</v>
      </c>
    </row>
    <row r="1880" spans="1:4">
      <c r="A1880" s="132">
        <v>41380</v>
      </c>
      <c r="B1880" s="133">
        <v>6.14</v>
      </c>
      <c r="C1880" s="5" t="s">
        <v>2725</v>
      </c>
      <c r="D1880" s="5" t="s">
        <v>2337</v>
      </c>
    </row>
    <row r="1881" spans="1:4">
      <c r="A1881" s="132">
        <v>41379</v>
      </c>
      <c r="B1881" s="133">
        <v>6.01</v>
      </c>
      <c r="C1881" s="5" t="s">
        <v>3287</v>
      </c>
      <c r="D1881" s="5" t="s">
        <v>2337</v>
      </c>
    </row>
    <row r="1882" spans="1:4">
      <c r="A1882" s="132">
        <v>41376</v>
      </c>
      <c r="B1882" s="133">
        <v>5.8</v>
      </c>
      <c r="C1882" s="5" t="s">
        <v>3288</v>
      </c>
      <c r="D1882" s="5" t="s">
        <v>2337</v>
      </c>
    </row>
    <row r="1883" spans="1:4">
      <c r="A1883" s="132">
        <v>41375</v>
      </c>
      <c r="B1883" s="133">
        <v>5.84</v>
      </c>
      <c r="C1883" s="5" t="s">
        <v>3289</v>
      </c>
      <c r="D1883" s="5" t="s">
        <v>2337</v>
      </c>
    </row>
    <row r="1884" spans="1:4">
      <c r="A1884" s="132">
        <v>41374</v>
      </c>
      <c r="B1884" s="133">
        <v>5.94</v>
      </c>
      <c r="C1884" s="5" t="s">
        <v>3290</v>
      </c>
      <c r="D1884" s="5" t="s">
        <v>2337</v>
      </c>
    </row>
    <row r="1885" spans="1:4">
      <c r="A1885" s="132">
        <v>41373</v>
      </c>
      <c r="B1885" s="133">
        <v>6.22</v>
      </c>
      <c r="C1885" s="5" t="s">
        <v>906</v>
      </c>
      <c r="D1885" s="5" t="s">
        <v>2337</v>
      </c>
    </row>
    <row r="1886" spans="1:4">
      <c r="A1886" s="132">
        <v>41372</v>
      </c>
      <c r="B1886" s="133">
        <v>5.87</v>
      </c>
      <c r="C1886" s="5" t="s">
        <v>2758</v>
      </c>
      <c r="D1886" s="5" t="s">
        <v>2337</v>
      </c>
    </row>
    <row r="1887" spans="1:4">
      <c r="A1887" s="132">
        <v>41369</v>
      </c>
      <c r="B1887" s="133">
        <v>5.6</v>
      </c>
      <c r="C1887" s="5" t="s">
        <v>3291</v>
      </c>
      <c r="D1887" s="5" t="s">
        <v>2337</v>
      </c>
    </row>
    <row r="1888" spans="1:4">
      <c r="A1888" s="132">
        <v>41368</v>
      </c>
      <c r="B1888" s="133">
        <v>5.71</v>
      </c>
      <c r="C1888" s="5" t="s">
        <v>3292</v>
      </c>
      <c r="D1888" s="5" t="s">
        <v>2337</v>
      </c>
    </row>
    <row r="1889" spans="1:4">
      <c r="A1889" s="132">
        <v>41367</v>
      </c>
      <c r="B1889" s="133">
        <v>5.93</v>
      </c>
      <c r="C1889" s="5" t="s">
        <v>3293</v>
      </c>
      <c r="D1889" s="5" t="s">
        <v>2337</v>
      </c>
    </row>
    <row r="1890" spans="1:4">
      <c r="A1890" s="132">
        <v>41366</v>
      </c>
      <c r="B1890" s="133">
        <v>5.93</v>
      </c>
      <c r="C1890" s="5" t="s">
        <v>3294</v>
      </c>
      <c r="D1890" s="5" t="s">
        <v>2337</v>
      </c>
    </row>
    <row r="1891" spans="1:4">
      <c r="A1891" s="132">
        <v>41365</v>
      </c>
      <c r="B1891" s="133">
        <v>5.93</v>
      </c>
      <c r="C1891" s="5" t="s">
        <v>3295</v>
      </c>
      <c r="D1891" s="5" t="s">
        <v>2337</v>
      </c>
    </row>
    <row r="1892" spans="1:4">
      <c r="A1892" s="132">
        <v>41362</v>
      </c>
      <c r="B1892" s="133">
        <v>6.28</v>
      </c>
      <c r="C1892" s="5" t="s">
        <v>3296</v>
      </c>
      <c r="D1892" s="5" t="s">
        <v>2337</v>
      </c>
    </row>
    <row r="1893" spans="1:4">
      <c r="A1893" s="132">
        <v>41361</v>
      </c>
      <c r="B1893" s="133">
        <v>6.13</v>
      </c>
      <c r="C1893" s="5" t="s">
        <v>2562</v>
      </c>
      <c r="D1893" s="5" t="s">
        <v>2337</v>
      </c>
    </row>
    <row r="1894" spans="1:4">
      <c r="A1894" s="132">
        <v>41360</v>
      </c>
      <c r="B1894" s="133">
        <v>5.92</v>
      </c>
      <c r="C1894" s="5" t="s">
        <v>3297</v>
      </c>
      <c r="D1894" s="5" t="s">
        <v>2337</v>
      </c>
    </row>
    <row r="1895" spans="1:4">
      <c r="A1895" s="132">
        <v>41359</v>
      </c>
      <c r="B1895" s="133">
        <v>6.16</v>
      </c>
      <c r="C1895" s="5" t="s">
        <v>3298</v>
      </c>
      <c r="D1895" s="5" t="s">
        <v>2337</v>
      </c>
    </row>
    <row r="1896" spans="1:4">
      <c r="A1896" s="132">
        <v>41358</v>
      </c>
      <c r="B1896" s="133">
        <v>6.22</v>
      </c>
      <c r="C1896" s="5" t="s">
        <v>3299</v>
      </c>
      <c r="D1896" s="5" t="s">
        <v>2337</v>
      </c>
    </row>
    <row r="1897" spans="1:4">
      <c r="A1897" s="132">
        <v>41355</v>
      </c>
      <c r="B1897" s="133">
        <v>5.93</v>
      </c>
      <c r="C1897" s="5" t="s">
        <v>3300</v>
      </c>
      <c r="D1897" s="5" t="s">
        <v>2337</v>
      </c>
    </row>
    <row r="1898" spans="1:4">
      <c r="A1898" s="132">
        <v>41354</v>
      </c>
      <c r="B1898" s="133">
        <v>5.74</v>
      </c>
      <c r="C1898" s="5" t="s">
        <v>3301</v>
      </c>
      <c r="D1898" s="5" t="s">
        <v>2337</v>
      </c>
    </row>
    <row r="1899" spans="1:4">
      <c r="A1899" s="132">
        <v>41353</v>
      </c>
      <c r="B1899" s="133">
        <v>5.77</v>
      </c>
      <c r="C1899" s="5" t="s">
        <v>3302</v>
      </c>
      <c r="D1899" s="5" t="s">
        <v>2337</v>
      </c>
    </row>
    <row r="1900" spans="1:4">
      <c r="A1900" s="132">
        <v>41352</v>
      </c>
      <c r="B1900" s="133">
        <v>5.47</v>
      </c>
      <c r="C1900" s="5" t="s">
        <v>3303</v>
      </c>
      <c r="D1900" s="5" t="s">
        <v>2337</v>
      </c>
    </row>
    <row r="1901" spans="1:4">
      <c r="A1901" s="132">
        <v>41351</v>
      </c>
      <c r="B1901" s="133">
        <v>5.94</v>
      </c>
      <c r="C1901" s="5" t="s">
        <v>3304</v>
      </c>
      <c r="D1901" s="5" t="s">
        <v>2337</v>
      </c>
    </row>
    <row r="1902" spans="1:4">
      <c r="A1902" s="132">
        <v>41348</v>
      </c>
      <c r="B1902" s="133">
        <v>5.75</v>
      </c>
      <c r="C1902" s="5" t="s">
        <v>3305</v>
      </c>
      <c r="D1902" s="5" t="s">
        <v>2337</v>
      </c>
    </row>
    <row r="1903" spans="1:4">
      <c r="A1903" s="132">
        <v>41347</v>
      </c>
      <c r="B1903" s="133">
        <v>5.88</v>
      </c>
      <c r="C1903" s="5" t="s">
        <v>2637</v>
      </c>
      <c r="D1903" s="5" t="s">
        <v>2337</v>
      </c>
    </row>
    <row r="1904" spans="1:4">
      <c r="A1904" s="132">
        <v>41346</v>
      </c>
      <c r="B1904" s="133">
        <v>5.36</v>
      </c>
      <c r="C1904" s="5" t="s">
        <v>3306</v>
      </c>
      <c r="D1904" s="5" t="s">
        <v>2337</v>
      </c>
    </row>
    <row r="1905" spans="1:4">
      <c r="A1905" s="132">
        <v>41345</v>
      </c>
      <c r="B1905" s="133">
        <v>5.65</v>
      </c>
      <c r="C1905" s="5" t="s">
        <v>3228</v>
      </c>
      <c r="D1905" s="5" t="s">
        <v>2337</v>
      </c>
    </row>
    <row r="1906" spans="1:4">
      <c r="A1906" s="132">
        <v>41344</v>
      </c>
      <c r="B1906" s="133">
        <v>6.09</v>
      </c>
      <c r="C1906" s="5" t="s">
        <v>3307</v>
      </c>
      <c r="D1906" s="5" t="s">
        <v>2337</v>
      </c>
    </row>
    <row r="1907" spans="1:4">
      <c r="A1907" s="132">
        <v>41340</v>
      </c>
      <c r="B1907" s="133">
        <v>6.45</v>
      </c>
      <c r="C1907" s="5" t="s">
        <v>3308</v>
      </c>
      <c r="D1907" s="5" t="s">
        <v>2337</v>
      </c>
    </row>
    <row r="1908" spans="1:4">
      <c r="A1908" s="132">
        <v>41339</v>
      </c>
      <c r="B1908" s="133">
        <v>6.37</v>
      </c>
      <c r="C1908" s="5" t="s">
        <v>3309</v>
      </c>
      <c r="D1908" s="5" t="s">
        <v>2337</v>
      </c>
    </row>
    <row r="1909" spans="1:4">
      <c r="A1909" s="132">
        <v>41338</v>
      </c>
      <c r="B1909" s="133">
        <v>6.16</v>
      </c>
      <c r="C1909" s="5" t="s">
        <v>1663</v>
      </c>
      <c r="D1909" s="5" t="s">
        <v>2337</v>
      </c>
    </row>
    <row r="1910" spans="1:4">
      <c r="A1910" s="132">
        <v>41337</v>
      </c>
      <c r="B1910" s="133">
        <v>6</v>
      </c>
      <c r="C1910" s="5" t="s">
        <v>3310</v>
      </c>
      <c r="D1910" s="5" t="s">
        <v>2337</v>
      </c>
    </row>
    <row r="1911" spans="1:4">
      <c r="A1911" s="132">
        <v>41334</v>
      </c>
      <c r="B1911" s="133">
        <v>5.96</v>
      </c>
      <c r="C1911" s="5" t="s">
        <v>3311</v>
      </c>
      <c r="D1911" s="5" t="s">
        <v>2337</v>
      </c>
    </row>
    <row r="1912" spans="1:4">
      <c r="A1912" s="132">
        <v>41333</v>
      </c>
      <c r="B1912" s="133">
        <v>6.16</v>
      </c>
      <c r="C1912" s="5" t="s">
        <v>3312</v>
      </c>
      <c r="D1912" s="5" t="s">
        <v>2337</v>
      </c>
    </row>
    <row r="1913" spans="1:4">
      <c r="A1913" s="132">
        <v>41332</v>
      </c>
      <c r="B1913" s="133">
        <v>5.88</v>
      </c>
      <c r="C1913" s="5" t="s">
        <v>3313</v>
      </c>
      <c r="D1913" s="5" t="s">
        <v>2337</v>
      </c>
    </row>
    <row r="1914" spans="1:4">
      <c r="A1914" s="132">
        <v>41331</v>
      </c>
      <c r="B1914" s="133">
        <v>6.08</v>
      </c>
      <c r="C1914" s="5" t="s">
        <v>3314</v>
      </c>
      <c r="D1914" s="5" t="s">
        <v>2337</v>
      </c>
    </row>
    <row r="1915" spans="1:4">
      <c r="A1915" s="132">
        <v>41330</v>
      </c>
      <c r="B1915" s="133">
        <v>6.12</v>
      </c>
      <c r="C1915" s="5" t="s">
        <v>3315</v>
      </c>
      <c r="D1915" s="5" t="s">
        <v>2337</v>
      </c>
    </row>
    <row r="1916" spans="1:4">
      <c r="A1916" s="132">
        <v>41327</v>
      </c>
      <c r="B1916" s="133">
        <v>5.97</v>
      </c>
      <c r="C1916" s="5" t="s">
        <v>3316</v>
      </c>
      <c r="D1916" s="5" t="s">
        <v>2337</v>
      </c>
    </row>
    <row r="1917" spans="1:4">
      <c r="A1917" s="132">
        <v>41326</v>
      </c>
      <c r="B1917" s="133">
        <v>6.01</v>
      </c>
      <c r="C1917" s="5" t="s">
        <v>1356</v>
      </c>
      <c r="D1917" s="5" t="s">
        <v>2337</v>
      </c>
    </row>
    <row r="1918" spans="1:4">
      <c r="A1918" s="132">
        <v>41325</v>
      </c>
      <c r="B1918" s="133">
        <v>5.85</v>
      </c>
      <c r="C1918" s="5" t="s">
        <v>3317</v>
      </c>
      <c r="D1918" s="5" t="s">
        <v>2337</v>
      </c>
    </row>
    <row r="1919" spans="1:4">
      <c r="A1919" s="132">
        <v>41324</v>
      </c>
      <c r="B1919" s="133">
        <v>5.78</v>
      </c>
      <c r="C1919" s="5" t="s">
        <v>3318</v>
      </c>
      <c r="D1919" s="5" t="s">
        <v>2337</v>
      </c>
    </row>
    <row r="1920" spans="1:4">
      <c r="A1920" s="132">
        <v>41323</v>
      </c>
      <c r="B1920" s="133">
        <v>6.13</v>
      </c>
      <c r="C1920" s="5" t="s">
        <v>3319</v>
      </c>
      <c r="D1920" s="5" t="s">
        <v>2337</v>
      </c>
    </row>
    <row r="1921" spans="1:4">
      <c r="A1921" s="132">
        <v>41320</v>
      </c>
      <c r="B1921" s="133">
        <v>5.75</v>
      </c>
      <c r="C1921" s="5" t="s">
        <v>3320</v>
      </c>
      <c r="D1921" s="5" t="s">
        <v>2337</v>
      </c>
    </row>
    <row r="1922" spans="1:4">
      <c r="A1922" s="132">
        <v>41319</v>
      </c>
      <c r="B1922" s="133">
        <v>5.59</v>
      </c>
      <c r="C1922" s="5" t="s">
        <v>3321</v>
      </c>
      <c r="D1922" s="5" t="s">
        <v>2337</v>
      </c>
    </row>
    <row r="1923" spans="1:4">
      <c r="A1923" s="132">
        <v>41318</v>
      </c>
      <c r="B1923" s="133">
        <v>5.44</v>
      </c>
      <c r="C1923" s="5" t="s">
        <v>3322</v>
      </c>
      <c r="D1923" s="5" t="s">
        <v>2337</v>
      </c>
    </row>
    <row r="1924" spans="1:4">
      <c r="A1924" s="132">
        <v>41317</v>
      </c>
      <c r="B1924" s="133">
        <v>5.27</v>
      </c>
      <c r="C1924" s="5" t="s">
        <v>3323</v>
      </c>
      <c r="D1924" s="5" t="s">
        <v>2337</v>
      </c>
    </row>
    <row r="1925" spans="1:4">
      <c r="A1925" s="132">
        <v>41316</v>
      </c>
      <c r="B1925" s="133">
        <v>5.25</v>
      </c>
      <c r="C1925" s="5" t="s">
        <v>3324</v>
      </c>
      <c r="D1925" s="5" t="s">
        <v>2337</v>
      </c>
    </row>
    <row r="1926" spans="1:4">
      <c r="A1926" s="132">
        <v>41313</v>
      </c>
      <c r="B1926" s="133">
        <v>4.8099999999999996</v>
      </c>
      <c r="C1926" s="5" t="s">
        <v>3325</v>
      </c>
      <c r="D1926" s="5" t="s">
        <v>2337</v>
      </c>
    </row>
    <row r="1927" spans="1:4">
      <c r="A1927" s="132">
        <v>41312</v>
      </c>
      <c r="B1927" s="133">
        <v>4.9400000000000004</v>
      </c>
      <c r="C1927" s="5" t="s">
        <v>3326</v>
      </c>
      <c r="D1927" s="5" t="s">
        <v>2337</v>
      </c>
    </row>
    <row r="1928" spans="1:4">
      <c r="A1928" s="132">
        <v>41311</v>
      </c>
      <c r="B1928" s="133">
        <v>5.16</v>
      </c>
      <c r="C1928" s="5" t="s">
        <v>3327</v>
      </c>
      <c r="D1928" s="5" t="s">
        <v>2337</v>
      </c>
    </row>
    <row r="1929" spans="1:4">
      <c r="A1929" s="132">
        <v>41310</v>
      </c>
      <c r="B1929" s="133">
        <v>5.2</v>
      </c>
      <c r="C1929" s="5" t="s">
        <v>3328</v>
      </c>
      <c r="D1929" s="5" t="s">
        <v>2337</v>
      </c>
    </row>
    <row r="1930" spans="1:4">
      <c r="A1930" s="132">
        <v>41309</v>
      </c>
      <c r="B1930" s="133">
        <v>5.3</v>
      </c>
      <c r="C1930" s="5" t="s">
        <v>2446</v>
      </c>
      <c r="D1930" s="5" t="s">
        <v>2337</v>
      </c>
    </row>
    <row r="1931" spans="1:4">
      <c r="A1931" s="132">
        <v>41306</v>
      </c>
      <c r="B1931" s="133">
        <v>5.53</v>
      </c>
      <c r="C1931" s="5" t="s">
        <v>3329</v>
      </c>
      <c r="D1931" s="5" t="s">
        <v>2337</v>
      </c>
    </row>
    <row r="1932" spans="1:4">
      <c r="A1932" s="132">
        <v>41305</v>
      </c>
      <c r="B1932" s="133">
        <v>5.87</v>
      </c>
      <c r="C1932" s="5" t="s">
        <v>3330</v>
      </c>
      <c r="D1932" s="5" t="s">
        <v>2337</v>
      </c>
    </row>
    <row r="1933" spans="1:4">
      <c r="A1933" s="132">
        <v>41304</v>
      </c>
      <c r="B1933" s="133">
        <v>5.67</v>
      </c>
      <c r="C1933" s="5" t="s">
        <v>3331</v>
      </c>
      <c r="D1933" s="5" t="s">
        <v>2337</v>
      </c>
    </row>
    <row r="1934" spans="1:4">
      <c r="A1934" s="132">
        <v>41303</v>
      </c>
      <c r="B1934" s="133">
        <v>5.82</v>
      </c>
      <c r="C1934" s="5" t="s">
        <v>3332</v>
      </c>
      <c r="D1934" s="5" t="s">
        <v>2337</v>
      </c>
    </row>
    <row r="1935" spans="1:4">
      <c r="A1935" s="132">
        <v>41302</v>
      </c>
      <c r="B1935" s="133">
        <v>6.17</v>
      </c>
      <c r="C1935" s="5" t="s">
        <v>3333</v>
      </c>
      <c r="D1935" s="5" t="s">
        <v>2337</v>
      </c>
    </row>
    <row r="1936" spans="1:4">
      <c r="A1936" s="132">
        <v>41299</v>
      </c>
      <c r="B1936" s="133">
        <v>5.69</v>
      </c>
      <c r="C1936" s="5" t="s">
        <v>1829</v>
      </c>
      <c r="D1936" s="5" t="s">
        <v>2337</v>
      </c>
    </row>
    <row r="1937" spans="1:4">
      <c r="A1937" s="132">
        <v>41298</v>
      </c>
      <c r="B1937" s="133">
        <v>4.9000000000000004</v>
      </c>
      <c r="C1937" s="5" t="s">
        <v>3334</v>
      </c>
      <c r="D1937" s="5" t="s">
        <v>2337</v>
      </c>
    </row>
    <row r="1938" spans="1:4">
      <c r="A1938" s="132">
        <v>41297</v>
      </c>
      <c r="B1938" s="133">
        <v>4.9000000000000004</v>
      </c>
      <c r="C1938" s="5" t="s">
        <v>1073</v>
      </c>
      <c r="D1938" s="5" t="s">
        <v>2337</v>
      </c>
    </row>
    <row r="1939" spans="1:4">
      <c r="A1939" s="132">
        <v>41296</v>
      </c>
      <c r="B1939" s="133">
        <v>5.28</v>
      </c>
      <c r="C1939" s="5" t="s">
        <v>2527</v>
      </c>
      <c r="D1939" s="5" t="s">
        <v>2337</v>
      </c>
    </row>
    <row r="1940" spans="1:4">
      <c r="A1940" s="132">
        <v>41295</v>
      </c>
      <c r="B1940" s="133">
        <v>5.49</v>
      </c>
      <c r="C1940" s="5" t="s">
        <v>3335</v>
      </c>
      <c r="D1940" s="5" t="s">
        <v>2337</v>
      </c>
    </row>
    <row r="1941" spans="1:4">
      <c r="A1941" s="132">
        <v>41292</v>
      </c>
      <c r="B1941" s="133">
        <v>5.31</v>
      </c>
      <c r="C1941" s="5" t="s">
        <v>3336</v>
      </c>
      <c r="D1941" s="5" t="s">
        <v>2337</v>
      </c>
    </row>
    <row r="1942" spans="1:4">
      <c r="A1942" s="132">
        <v>41291</v>
      </c>
      <c r="B1942" s="133">
        <v>5.5</v>
      </c>
      <c r="C1942" s="5" t="s">
        <v>3337</v>
      </c>
      <c r="D1942" s="5" t="s">
        <v>2337</v>
      </c>
    </row>
    <row r="1943" spans="1:4">
      <c r="A1943" s="132">
        <v>41290</v>
      </c>
      <c r="B1943" s="133">
        <v>5.18</v>
      </c>
      <c r="C1943" s="5" t="s">
        <v>2830</v>
      </c>
      <c r="D1943" s="5" t="s">
        <v>2337</v>
      </c>
    </row>
    <row r="1944" spans="1:4">
      <c r="A1944" s="132">
        <v>41289</v>
      </c>
      <c r="B1944" s="133">
        <v>4.91</v>
      </c>
      <c r="C1944" s="5" t="s">
        <v>3338</v>
      </c>
      <c r="D1944" s="5" t="s">
        <v>2337</v>
      </c>
    </row>
    <row r="1945" spans="1:4">
      <c r="A1945" s="132">
        <v>41288</v>
      </c>
      <c r="B1945" s="133">
        <v>4.9800000000000004</v>
      </c>
      <c r="C1945" s="5" t="s">
        <v>3339</v>
      </c>
      <c r="D1945" s="5" t="s">
        <v>2337</v>
      </c>
    </row>
    <row r="1946" spans="1:4">
      <c r="A1946" s="132">
        <v>41285</v>
      </c>
      <c r="B1946" s="133">
        <v>4.96</v>
      </c>
      <c r="C1946" s="5" t="s">
        <v>3340</v>
      </c>
      <c r="D1946" s="5" t="s">
        <v>2337</v>
      </c>
    </row>
    <row r="1947" spans="1:4">
      <c r="A1947" s="132">
        <v>41284</v>
      </c>
      <c r="B1947" s="133">
        <v>4.9800000000000004</v>
      </c>
      <c r="C1947" s="5" t="s">
        <v>3341</v>
      </c>
      <c r="D1947" s="5" t="s">
        <v>2337</v>
      </c>
    </row>
    <row r="1948" spans="1:4">
      <c r="A1948" s="132">
        <v>41283</v>
      </c>
      <c r="B1948" s="133">
        <v>5.69</v>
      </c>
      <c r="C1948" s="5" t="s">
        <v>3342</v>
      </c>
      <c r="D1948" s="5" t="s">
        <v>2337</v>
      </c>
    </row>
    <row r="1949" spans="1:4">
      <c r="A1949" s="132">
        <v>41271</v>
      </c>
      <c r="B1949" s="133">
        <v>5.33</v>
      </c>
      <c r="C1949" s="5" t="s">
        <v>3140</v>
      </c>
      <c r="D1949" s="5" t="s">
        <v>2337</v>
      </c>
    </row>
    <row r="1950" spans="1:4">
      <c r="A1950" s="132">
        <v>41270</v>
      </c>
      <c r="B1950" s="133">
        <v>6.24</v>
      </c>
      <c r="C1950" s="5" t="s">
        <v>3343</v>
      </c>
      <c r="D1950" s="5" t="s">
        <v>2337</v>
      </c>
    </row>
    <row r="1951" spans="1:4">
      <c r="A1951" s="132">
        <v>41269</v>
      </c>
      <c r="B1951" s="133">
        <v>6.15</v>
      </c>
      <c r="C1951" s="5" t="s">
        <v>3344</v>
      </c>
      <c r="D1951" s="5" t="s">
        <v>2337</v>
      </c>
    </row>
    <row r="1952" spans="1:4">
      <c r="A1952" s="132">
        <v>41268</v>
      </c>
      <c r="B1952" s="133">
        <v>5.93</v>
      </c>
      <c r="C1952" s="5" t="s">
        <v>3345</v>
      </c>
      <c r="D1952" s="5" t="s">
        <v>2337</v>
      </c>
    </row>
    <row r="1953" spans="1:4">
      <c r="A1953" s="132">
        <v>41267</v>
      </c>
      <c r="B1953" s="133">
        <v>6.09</v>
      </c>
      <c r="C1953" s="5" t="s">
        <v>3346</v>
      </c>
      <c r="D1953" s="5" t="s">
        <v>2337</v>
      </c>
    </row>
    <row r="1954" spans="1:4">
      <c r="A1954" s="132">
        <v>41264</v>
      </c>
      <c r="B1954" s="133">
        <v>6.27</v>
      </c>
      <c r="C1954" s="5" t="s">
        <v>3347</v>
      </c>
      <c r="D1954" s="5" t="s">
        <v>2337</v>
      </c>
    </row>
    <row r="1955" spans="1:4">
      <c r="A1955" s="132">
        <v>41263</v>
      </c>
      <c r="B1955" s="133">
        <v>6.39</v>
      </c>
      <c r="C1955" s="5" t="s">
        <v>3348</v>
      </c>
      <c r="D1955" s="5" t="s">
        <v>2337</v>
      </c>
    </row>
    <row r="1956" spans="1:4">
      <c r="A1956" s="132">
        <v>41262</v>
      </c>
      <c r="B1956" s="133">
        <v>6.39</v>
      </c>
      <c r="C1956" s="5" t="s">
        <v>3349</v>
      </c>
      <c r="D1956" s="5" t="s">
        <v>2337</v>
      </c>
    </row>
    <row r="1957" spans="1:4">
      <c r="A1957" s="132">
        <v>41261</v>
      </c>
      <c r="B1957" s="133">
        <v>6.47</v>
      </c>
      <c r="C1957" s="5" t="s">
        <v>3350</v>
      </c>
      <c r="D1957" s="5" t="s">
        <v>2337</v>
      </c>
    </row>
    <row r="1958" spans="1:4">
      <c r="A1958" s="132">
        <v>41260</v>
      </c>
      <c r="B1958" s="133">
        <v>6.28</v>
      </c>
      <c r="C1958" s="5" t="s">
        <v>3351</v>
      </c>
      <c r="D1958" s="5" t="s">
        <v>2337</v>
      </c>
    </row>
    <row r="1959" spans="1:4">
      <c r="A1959" s="132">
        <v>41257</v>
      </c>
      <c r="B1959" s="133">
        <v>6.45</v>
      </c>
      <c r="C1959" s="5" t="s">
        <v>3352</v>
      </c>
      <c r="D1959" s="5" t="s">
        <v>2337</v>
      </c>
    </row>
    <row r="1960" spans="1:4">
      <c r="A1960" s="132">
        <v>41256</v>
      </c>
      <c r="B1960" s="133">
        <v>6.15</v>
      </c>
      <c r="C1960" s="5" t="s">
        <v>3353</v>
      </c>
      <c r="D1960" s="5" t="s">
        <v>2337</v>
      </c>
    </row>
    <row r="1961" spans="1:4">
      <c r="A1961" s="132">
        <v>41255</v>
      </c>
      <c r="B1961" s="133">
        <v>6.09</v>
      </c>
      <c r="C1961" s="5" t="s">
        <v>3354</v>
      </c>
      <c r="D1961" s="5" t="s">
        <v>2337</v>
      </c>
    </row>
    <row r="1962" spans="1:4">
      <c r="A1962" s="132">
        <v>41254</v>
      </c>
      <c r="B1962" s="133">
        <v>6.37</v>
      </c>
      <c r="C1962" s="5" t="s">
        <v>3355</v>
      </c>
      <c r="D1962" s="5" t="s">
        <v>2337</v>
      </c>
    </row>
    <row r="1963" spans="1:4">
      <c r="A1963" s="132">
        <v>41253</v>
      </c>
      <c r="B1963" s="133">
        <v>6.29</v>
      </c>
      <c r="C1963" s="5" t="s">
        <v>3356</v>
      </c>
      <c r="D1963" s="5" t="s">
        <v>2337</v>
      </c>
    </row>
    <row r="1964" spans="1:4">
      <c r="A1964" s="132">
        <v>41250</v>
      </c>
      <c r="B1964" s="133">
        <v>5.89</v>
      </c>
      <c r="C1964" s="5" t="s">
        <v>3357</v>
      </c>
      <c r="D1964" s="5" t="s">
        <v>2337</v>
      </c>
    </row>
    <row r="1965" spans="1:4">
      <c r="A1965" s="132">
        <v>41249</v>
      </c>
      <c r="B1965" s="133">
        <v>5.96</v>
      </c>
      <c r="C1965" s="5" t="s">
        <v>3358</v>
      </c>
      <c r="D1965" s="5" t="s">
        <v>2337</v>
      </c>
    </row>
    <row r="1966" spans="1:4">
      <c r="A1966" s="132">
        <v>41248</v>
      </c>
      <c r="B1966" s="133">
        <v>6.34</v>
      </c>
      <c r="C1966" s="5" t="s">
        <v>3359</v>
      </c>
      <c r="D1966" s="5" t="s">
        <v>2337</v>
      </c>
    </row>
    <row r="1967" spans="1:4">
      <c r="A1967" s="132">
        <v>41247</v>
      </c>
      <c r="B1967" s="133">
        <v>6.36</v>
      </c>
      <c r="C1967" s="5" t="s">
        <v>3360</v>
      </c>
      <c r="D1967" s="5" t="s">
        <v>2337</v>
      </c>
    </row>
    <row r="1968" spans="1:4">
      <c r="A1968" s="132">
        <v>41246</v>
      </c>
      <c r="B1968" s="133">
        <v>6.41</v>
      </c>
      <c r="C1968" s="5" t="s">
        <v>3361</v>
      </c>
      <c r="D1968" s="5" t="s">
        <v>2337</v>
      </c>
    </row>
    <row r="1969" spans="1:4">
      <c r="A1969" s="132">
        <v>41243</v>
      </c>
      <c r="B1969" s="133">
        <v>6.47</v>
      </c>
      <c r="C1969" s="5" t="s">
        <v>3125</v>
      </c>
      <c r="D1969" s="5" t="s">
        <v>2337</v>
      </c>
    </row>
    <row r="1970" spans="1:4">
      <c r="A1970" s="132">
        <v>41242</v>
      </c>
      <c r="B1970" s="133">
        <v>6.19</v>
      </c>
      <c r="C1970" s="5" t="s">
        <v>3362</v>
      </c>
      <c r="D1970" s="5" t="s">
        <v>2337</v>
      </c>
    </row>
    <row r="1971" spans="1:4">
      <c r="A1971" s="132">
        <v>41241</v>
      </c>
      <c r="B1971" s="133">
        <v>6.5</v>
      </c>
      <c r="C1971" s="5" t="s">
        <v>3363</v>
      </c>
      <c r="D1971" s="5" t="s">
        <v>2337</v>
      </c>
    </row>
    <row r="1972" spans="1:4">
      <c r="A1972" s="132">
        <v>41240</v>
      </c>
      <c r="B1972" s="133">
        <v>6.42</v>
      </c>
      <c r="C1972" s="5" t="s">
        <v>3364</v>
      </c>
      <c r="D1972" s="5" t="s">
        <v>2337</v>
      </c>
    </row>
    <row r="1973" spans="1:4">
      <c r="A1973" s="132">
        <v>41239</v>
      </c>
      <c r="B1973" s="133">
        <v>6.3</v>
      </c>
      <c r="C1973" s="5" t="s">
        <v>3365</v>
      </c>
      <c r="D1973" s="5" t="s">
        <v>2337</v>
      </c>
    </row>
    <row r="1974" spans="1:4">
      <c r="A1974" s="132">
        <v>41236</v>
      </c>
      <c r="B1974" s="133">
        <v>5.94</v>
      </c>
      <c r="C1974" s="5" t="s">
        <v>3366</v>
      </c>
      <c r="D1974" s="5" t="s">
        <v>2337</v>
      </c>
    </row>
    <row r="1975" spans="1:4">
      <c r="A1975" s="132">
        <v>41235</v>
      </c>
      <c r="B1975" s="133">
        <v>5.9</v>
      </c>
      <c r="C1975" s="5" t="s">
        <v>3367</v>
      </c>
      <c r="D1975" s="5" t="s">
        <v>2337</v>
      </c>
    </row>
    <row r="1976" spans="1:4">
      <c r="A1976" s="132">
        <v>41234</v>
      </c>
      <c r="B1976" s="133">
        <v>5.86</v>
      </c>
      <c r="C1976" s="5" t="s">
        <v>3368</v>
      </c>
      <c r="D1976" s="5" t="s">
        <v>2337</v>
      </c>
    </row>
    <row r="1977" spans="1:4">
      <c r="A1977" s="132">
        <v>41233</v>
      </c>
      <c r="B1977" s="133">
        <v>6.01</v>
      </c>
      <c r="C1977" s="5" t="s">
        <v>3257</v>
      </c>
      <c r="D1977" s="5" t="s">
        <v>2337</v>
      </c>
    </row>
    <row r="1978" spans="1:4">
      <c r="A1978" s="132">
        <v>41232</v>
      </c>
      <c r="B1978" s="133">
        <v>6.03</v>
      </c>
      <c r="C1978" s="5" t="s">
        <v>3369</v>
      </c>
      <c r="D1978" s="5" t="s">
        <v>2337</v>
      </c>
    </row>
    <row r="1979" spans="1:4">
      <c r="A1979" s="132">
        <v>41229</v>
      </c>
      <c r="B1979" s="133">
        <v>6.1</v>
      </c>
      <c r="C1979" s="5" t="s">
        <v>2259</v>
      </c>
      <c r="D1979" s="5" t="s">
        <v>2337</v>
      </c>
    </row>
    <row r="1980" spans="1:4">
      <c r="A1980" s="132">
        <v>41228</v>
      </c>
      <c r="B1980" s="133">
        <v>6.28</v>
      </c>
      <c r="C1980" s="5" t="s">
        <v>3370</v>
      </c>
      <c r="D1980" s="5" t="s">
        <v>2337</v>
      </c>
    </row>
    <row r="1981" spans="1:4">
      <c r="A1981" s="132">
        <v>41227</v>
      </c>
      <c r="B1981" s="133">
        <v>6.44</v>
      </c>
      <c r="C1981" s="5" t="s">
        <v>2301</v>
      </c>
      <c r="D1981" s="5" t="s">
        <v>2337</v>
      </c>
    </row>
    <row r="1982" spans="1:4">
      <c r="A1982" s="132">
        <v>41226</v>
      </c>
      <c r="B1982" s="133">
        <v>6.11</v>
      </c>
      <c r="C1982" s="5" t="s">
        <v>3371</v>
      </c>
      <c r="D1982" s="5" t="s">
        <v>2337</v>
      </c>
    </row>
    <row r="1983" spans="1:4">
      <c r="A1983" s="132">
        <v>41225</v>
      </c>
      <c r="B1983" s="133">
        <v>5.94</v>
      </c>
      <c r="C1983" s="5" t="s">
        <v>963</v>
      </c>
      <c r="D1983" s="5" t="s">
        <v>2337</v>
      </c>
    </row>
    <row r="1984" spans="1:4">
      <c r="A1984" s="132">
        <v>41222</v>
      </c>
      <c r="B1984" s="133">
        <v>5.59</v>
      </c>
      <c r="C1984" s="5" t="s">
        <v>3372</v>
      </c>
      <c r="D1984" s="5" t="s">
        <v>2337</v>
      </c>
    </row>
    <row r="1985" spans="1:4">
      <c r="A1985" s="132">
        <v>41221</v>
      </c>
      <c r="B1985" s="133">
        <v>5.27</v>
      </c>
      <c r="C1985" s="5" t="s">
        <v>1118</v>
      </c>
      <c r="D1985" s="5" t="s">
        <v>2337</v>
      </c>
    </row>
    <row r="1986" spans="1:4">
      <c r="A1986" s="132">
        <v>41220</v>
      </c>
      <c r="B1986" s="133">
        <v>5.82</v>
      </c>
      <c r="C1986" s="5" t="s">
        <v>3373</v>
      </c>
      <c r="D1986" s="5" t="s">
        <v>2337</v>
      </c>
    </row>
    <row r="1987" spans="1:4">
      <c r="A1987" s="132">
        <v>41219</v>
      </c>
      <c r="B1987" s="133">
        <v>6.06</v>
      </c>
      <c r="C1987" s="5" t="s">
        <v>3374</v>
      </c>
      <c r="D1987" s="5" t="s">
        <v>2337</v>
      </c>
    </row>
    <row r="1988" spans="1:4">
      <c r="A1988" s="132">
        <v>41215</v>
      </c>
      <c r="B1988" s="133">
        <v>5.86</v>
      </c>
      <c r="C1988" s="5" t="s">
        <v>3307</v>
      </c>
      <c r="D1988" s="5" t="s">
        <v>2337</v>
      </c>
    </row>
    <row r="1989" spans="1:4">
      <c r="A1989" s="132">
        <v>41214</v>
      </c>
      <c r="B1989" s="133">
        <v>6.28</v>
      </c>
      <c r="C1989" s="5" t="s">
        <v>1833</v>
      </c>
      <c r="D1989" s="5" t="s">
        <v>2337</v>
      </c>
    </row>
    <row r="1990" spans="1:4">
      <c r="A1990" s="132">
        <v>41213</v>
      </c>
      <c r="B1990" s="133">
        <v>6.46</v>
      </c>
      <c r="C1990" s="5" t="s">
        <v>3375</v>
      </c>
      <c r="D1990" s="5" t="s">
        <v>2337</v>
      </c>
    </row>
    <row r="1991" spans="1:4">
      <c r="A1991" s="132">
        <v>41212</v>
      </c>
      <c r="B1991" s="133">
        <v>6.37</v>
      </c>
      <c r="C1991" s="5" t="s">
        <v>3376</v>
      </c>
      <c r="D1991" s="5" t="s">
        <v>2337</v>
      </c>
    </row>
    <row r="1992" spans="1:4">
      <c r="A1992" s="132">
        <v>41211</v>
      </c>
      <c r="B1992" s="133">
        <v>6.37</v>
      </c>
      <c r="C1992" s="5" t="s">
        <v>3377</v>
      </c>
      <c r="D1992" s="5" t="s">
        <v>2337</v>
      </c>
    </row>
    <row r="1993" spans="1:4">
      <c r="A1993" s="132">
        <v>41208</v>
      </c>
      <c r="B1993" s="133">
        <v>6.23</v>
      </c>
      <c r="C1993" s="5" t="s">
        <v>3378</v>
      </c>
      <c r="D1993" s="5" t="s">
        <v>2337</v>
      </c>
    </row>
    <row r="1994" spans="1:4">
      <c r="A1994" s="132">
        <v>41207</v>
      </c>
      <c r="B1994" s="133">
        <v>6.42</v>
      </c>
      <c r="C1994" s="5" t="s">
        <v>3379</v>
      </c>
      <c r="D1994" s="5" t="s">
        <v>2337</v>
      </c>
    </row>
    <row r="1995" spans="1:4">
      <c r="A1995" s="132">
        <v>41206</v>
      </c>
      <c r="B1995" s="133">
        <v>6.16</v>
      </c>
      <c r="C1995" s="5" t="s">
        <v>3380</v>
      </c>
      <c r="D1995" s="5" t="s">
        <v>2337</v>
      </c>
    </row>
    <row r="1996" spans="1:4">
      <c r="A1996" s="132">
        <v>41205</v>
      </c>
      <c r="B1996" s="133">
        <v>6.13</v>
      </c>
      <c r="C1996" s="5" t="s">
        <v>2895</v>
      </c>
      <c r="D1996" s="5" t="s">
        <v>2337</v>
      </c>
    </row>
    <row r="1997" spans="1:4">
      <c r="A1997" s="132">
        <v>41204</v>
      </c>
      <c r="B1997" s="133">
        <v>5.91</v>
      </c>
      <c r="C1997" s="5" t="s">
        <v>3381</v>
      </c>
      <c r="D1997" s="5" t="s">
        <v>2337</v>
      </c>
    </row>
    <row r="1998" spans="1:4">
      <c r="A1998" s="132">
        <v>41201</v>
      </c>
      <c r="B1998" s="133">
        <v>5.7</v>
      </c>
      <c r="C1998" s="5" t="s">
        <v>3382</v>
      </c>
      <c r="D1998" s="5" t="s">
        <v>2337</v>
      </c>
    </row>
    <row r="1999" spans="1:4">
      <c r="A1999" s="132">
        <v>41200</v>
      </c>
      <c r="B1999" s="133">
        <v>5.71</v>
      </c>
      <c r="C1999" s="5" t="s">
        <v>3383</v>
      </c>
      <c r="D1999" s="5" t="s">
        <v>2337</v>
      </c>
    </row>
    <row r="2000" spans="1:4">
      <c r="A2000" s="132">
        <v>41199</v>
      </c>
      <c r="B2000" s="133">
        <v>5.8</v>
      </c>
      <c r="C2000" s="5" t="s">
        <v>3384</v>
      </c>
      <c r="D2000" s="5" t="s">
        <v>2337</v>
      </c>
    </row>
    <row r="2001" spans="1:4">
      <c r="A2001" s="132">
        <v>41198</v>
      </c>
      <c r="B2001" s="133">
        <v>6.19</v>
      </c>
      <c r="C2001" s="5" t="s">
        <v>3385</v>
      </c>
      <c r="D2001" s="5" t="s">
        <v>2337</v>
      </c>
    </row>
    <row r="2002" spans="1:4">
      <c r="A2002" s="132">
        <v>41197</v>
      </c>
      <c r="B2002" s="133">
        <v>6.22</v>
      </c>
      <c r="C2002" s="5" t="s">
        <v>3386</v>
      </c>
      <c r="D2002" s="5" t="s">
        <v>2337</v>
      </c>
    </row>
    <row r="2003" spans="1:4">
      <c r="A2003" s="132">
        <v>41194</v>
      </c>
      <c r="B2003" s="133">
        <v>6.05</v>
      </c>
      <c r="C2003" s="5" t="s">
        <v>3387</v>
      </c>
      <c r="D2003" s="5" t="s">
        <v>2337</v>
      </c>
    </row>
    <row r="2004" spans="1:4">
      <c r="A2004" s="132">
        <v>41193</v>
      </c>
      <c r="B2004" s="133">
        <v>6.33</v>
      </c>
      <c r="C2004" s="5" t="s">
        <v>3388</v>
      </c>
      <c r="D2004" s="5" t="s">
        <v>2337</v>
      </c>
    </row>
    <row r="2005" spans="1:4">
      <c r="A2005" s="132">
        <v>41192</v>
      </c>
      <c r="B2005" s="133">
        <v>6.17</v>
      </c>
      <c r="C2005" s="5" t="s">
        <v>3389</v>
      </c>
      <c r="D2005" s="5" t="s">
        <v>2337</v>
      </c>
    </row>
    <row r="2006" spans="1:4">
      <c r="A2006" s="132">
        <v>41191</v>
      </c>
      <c r="B2006" s="133">
        <v>5.93</v>
      </c>
      <c r="C2006" s="5" t="s">
        <v>3390</v>
      </c>
      <c r="D2006" s="5" t="s">
        <v>2337</v>
      </c>
    </row>
    <row r="2007" spans="1:4">
      <c r="A2007" s="132">
        <v>41190</v>
      </c>
      <c r="B2007" s="133">
        <v>5.83</v>
      </c>
      <c r="C2007" s="5" t="s">
        <v>3391</v>
      </c>
      <c r="D2007" s="5" t="s">
        <v>2337</v>
      </c>
    </row>
    <row r="2008" spans="1:4">
      <c r="A2008" s="132">
        <v>41187</v>
      </c>
      <c r="B2008" s="133">
        <v>5.54</v>
      </c>
      <c r="C2008" s="5" t="s">
        <v>3392</v>
      </c>
      <c r="D2008" s="5" t="s">
        <v>2337</v>
      </c>
    </row>
    <row r="2009" spans="1:4">
      <c r="A2009" s="132">
        <v>41186</v>
      </c>
      <c r="B2009" s="133">
        <v>5.82</v>
      </c>
      <c r="C2009" s="5" t="s">
        <v>3393</v>
      </c>
      <c r="D2009" s="5" t="s">
        <v>2337</v>
      </c>
    </row>
    <row r="2010" spans="1:4">
      <c r="A2010" s="132">
        <v>41185</v>
      </c>
      <c r="B2010" s="133">
        <v>5.54</v>
      </c>
      <c r="C2010" s="5" t="s">
        <v>3394</v>
      </c>
      <c r="D2010" s="5" t="s">
        <v>2337</v>
      </c>
    </row>
    <row r="2011" spans="1:4">
      <c r="A2011" s="132">
        <v>41184</v>
      </c>
      <c r="B2011" s="133">
        <v>5.67</v>
      </c>
      <c r="C2011" s="5" t="s">
        <v>3395</v>
      </c>
      <c r="D2011" s="5" t="s">
        <v>2337</v>
      </c>
    </row>
    <row r="2012" spans="1:4">
      <c r="A2012" s="132">
        <v>41183</v>
      </c>
      <c r="B2012" s="133">
        <v>5.97</v>
      </c>
      <c r="C2012" s="5" t="s">
        <v>3396</v>
      </c>
      <c r="D2012" s="5" t="s">
        <v>2337</v>
      </c>
    </row>
    <row r="2013" spans="1:4">
      <c r="A2013" s="132">
        <v>41180</v>
      </c>
      <c r="B2013" s="133">
        <v>6.22</v>
      </c>
      <c r="C2013" s="5" t="s">
        <v>3397</v>
      </c>
      <c r="D2013" s="5" t="s">
        <v>2337</v>
      </c>
    </row>
    <row r="2014" spans="1:4">
      <c r="A2014" s="132">
        <v>41179</v>
      </c>
      <c r="B2014" s="133">
        <v>6.07</v>
      </c>
      <c r="C2014" s="5" t="s">
        <v>3398</v>
      </c>
      <c r="D2014" s="5" t="s">
        <v>2337</v>
      </c>
    </row>
    <row r="2015" spans="1:4">
      <c r="A2015" s="132">
        <v>41178</v>
      </c>
      <c r="B2015" s="133">
        <v>6.03</v>
      </c>
      <c r="C2015" s="5" t="s">
        <v>3399</v>
      </c>
      <c r="D2015" s="5" t="s">
        <v>2337</v>
      </c>
    </row>
    <row r="2016" spans="1:4">
      <c r="A2016" s="132">
        <v>41177</v>
      </c>
      <c r="B2016" s="133">
        <v>6.45</v>
      </c>
      <c r="C2016" s="5" t="s">
        <v>2831</v>
      </c>
      <c r="D2016" s="5" t="s">
        <v>2337</v>
      </c>
    </row>
    <row r="2017" spans="1:4">
      <c r="A2017" s="132">
        <v>41176</v>
      </c>
      <c r="B2017" s="133">
        <v>6.06</v>
      </c>
      <c r="C2017" s="5" t="s">
        <v>3400</v>
      </c>
      <c r="D2017" s="5" t="s">
        <v>2337</v>
      </c>
    </row>
    <row r="2018" spans="1:4">
      <c r="A2018" s="132">
        <v>41173</v>
      </c>
      <c r="B2018" s="133">
        <v>5.52</v>
      </c>
      <c r="C2018" s="5" t="s">
        <v>3401</v>
      </c>
      <c r="D2018" s="5" t="s">
        <v>2337</v>
      </c>
    </row>
    <row r="2019" spans="1:4">
      <c r="A2019" s="132">
        <v>41172</v>
      </c>
      <c r="B2019" s="133">
        <v>5.52</v>
      </c>
      <c r="C2019" s="5" t="s">
        <v>3402</v>
      </c>
      <c r="D2019" s="5" t="s">
        <v>2337</v>
      </c>
    </row>
    <row r="2020" spans="1:4">
      <c r="A2020" s="132">
        <v>41171</v>
      </c>
      <c r="B2020" s="133">
        <v>5.3</v>
      </c>
      <c r="C2020" s="5" t="s">
        <v>3403</v>
      </c>
      <c r="D2020" s="5" t="s">
        <v>2337</v>
      </c>
    </row>
    <row r="2021" spans="1:4">
      <c r="A2021" s="132">
        <v>41170</v>
      </c>
      <c r="B2021" s="133">
        <v>5.7</v>
      </c>
      <c r="C2021" s="5" t="s">
        <v>3404</v>
      </c>
      <c r="D2021" s="5" t="s">
        <v>2337</v>
      </c>
    </row>
    <row r="2022" spans="1:4">
      <c r="A2022" s="132">
        <v>41169</v>
      </c>
      <c r="B2022" s="133">
        <v>5.77</v>
      </c>
      <c r="C2022" s="5" t="s">
        <v>3405</v>
      </c>
      <c r="D2022" s="5" t="s">
        <v>2337</v>
      </c>
    </row>
    <row r="2023" spans="1:4">
      <c r="A2023" s="132">
        <v>41166</v>
      </c>
      <c r="B2023" s="133">
        <v>5.62</v>
      </c>
      <c r="C2023" s="5" t="s">
        <v>3406</v>
      </c>
      <c r="D2023" s="5" t="s">
        <v>2337</v>
      </c>
    </row>
    <row r="2024" spans="1:4">
      <c r="A2024" s="132">
        <v>41165</v>
      </c>
      <c r="B2024" s="133">
        <v>5.25</v>
      </c>
      <c r="C2024" s="5" t="s">
        <v>3407</v>
      </c>
      <c r="D2024" s="5" t="s">
        <v>2337</v>
      </c>
    </row>
    <row r="2025" spans="1:4">
      <c r="A2025" s="132">
        <v>41164</v>
      </c>
      <c r="B2025" s="133">
        <v>5.04</v>
      </c>
      <c r="C2025" s="5" t="s">
        <v>3408</v>
      </c>
      <c r="D2025" s="5" t="s">
        <v>2337</v>
      </c>
    </row>
    <row r="2026" spans="1:4">
      <c r="A2026" s="132">
        <v>41163</v>
      </c>
      <c r="B2026" s="133">
        <v>5.12</v>
      </c>
      <c r="C2026" s="5" t="s">
        <v>3409</v>
      </c>
      <c r="D2026" s="5" t="s">
        <v>2337</v>
      </c>
    </row>
    <row r="2027" spans="1:4">
      <c r="A2027" s="132">
        <v>41162</v>
      </c>
      <c r="B2027" s="133">
        <v>5.6</v>
      </c>
      <c r="C2027" s="5" t="s">
        <v>3410</v>
      </c>
      <c r="D2027" s="5" t="s">
        <v>2337</v>
      </c>
    </row>
    <row r="2028" spans="1:4">
      <c r="A2028" s="132">
        <v>41159</v>
      </c>
      <c r="B2028" s="133">
        <v>4.71</v>
      </c>
      <c r="C2028" s="5" t="s">
        <v>3411</v>
      </c>
      <c r="D2028" s="5" t="s">
        <v>2337</v>
      </c>
    </row>
    <row r="2029" spans="1:4">
      <c r="A2029" s="132">
        <v>41158</v>
      </c>
      <c r="B2029" s="133">
        <v>5.12</v>
      </c>
      <c r="C2029" s="5" t="s">
        <v>3121</v>
      </c>
      <c r="D2029" s="5" t="s">
        <v>2337</v>
      </c>
    </row>
    <row r="2030" spans="1:4">
      <c r="A2030" s="132">
        <v>41157</v>
      </c>
      <c r="B2030" s="133">
        <v>5.08</v>
      </c>
      <c r="C2030" s="5" t="s">
        <v>3412</v>
      </c>
      <c r="D2030" s="5" t="s">
        <v>2337</v>
      </c>
    </row>
    <row r="2031" spans="1:4">
      <c r="A2031" s="132">
        <v>41156</v>
      </c>
      <c r="B2031" s="133">
        <v>4.4800000000000004</v>
      </c>
      <c r="C2031" s="5" t="s">
        <v>3413</v>
      </c>
      <c r="D2031" s="5" t="s">
        <v>2337</v>
      </c>
    </row>
    <row r="2032" spans="1:4">
      <c r="A2032" s="132">
        <v>41155</v>
      </c>
      <c r="B2032" s="133">
        <v>4.54</v>
      </c>
      <c r="C2032" s="5" t="s">
        <v>3414</v>
      </c>
      <c r="D2032" s="5" t="s">
        <v>2337</v>
      </c>
    </row>
    <row r="2033" spans="1:4">
      <c r="A2033" s="132">
        <v>41152</v>
      </c>
      <c r="B2033" s="133">
        <v>4.68</v>
      </c>
      <c r="C2033" s="5" t="s">
        <v>3415</v>
      </c>
      <c r="D2033" s="5" t="s">
        <v>2337</v>
      </c>
    </row>
    <row r="2034" spans="1:4">
      <c r="A2034" s="132">
        <v>41151</v>
      </c>
      <c r="B2034" s="133">
        <v>5.24</v>
      </c>
      <c r="C2034" s="5" t="s">
        <v>3416</v>
      </c>
      <c r="D2034" s="5" t="s">
        <v>2337</v>
      </c>
    </row>
    <row r="2035" spans="1:4">
      <c r="A2035" s="132">
        <v>41150</v>
      </c>
      <c r="B2035" s="133">
        <v>5.18</v>
      </c>
      <c r="C2035" s="5" t="s">
        <v>3417</v>
      </c>
      <c r="D2035" s="5" t="s">
        <v>2337</v>
      </c>
    </row>
    <row r="2036" spans="1:4">
      <c r="A2036" s="132">
        <v>41149</v>
      </c>
      <c r="B2036" s="133">
        <v>5.43</v>
      </c>
      <c r="C2036" s="5" t="s">
        <v>3418</v>
      </c>
      <c r="D2036" s="5" t="s">
        <v>2337</v>
      </c>
    </row>
    <row r="2037" spans="1:4">
      <c r="A2037" s="132">
        <v>41148</v>
      </c>
      <c r="B2037" s="133">
        <v>5.81</v>
      </c>
      <c r="C2037" s="5" t="s">
        <v>3419</v>
      </c>
      <c r="D2037" s="5" t="s">
        <v>2337</v>
      </c>
    </row>
    <row r="2038" spans="1:4">
      <c r="A2038" s="132">
        <v>41145</v>
      </c>
      <c r="B2038" s="133">
        <v>4.7699999999999996</v>
      </c>
      <c r="C2038" s="5" t="s">
        <v>3420</v>
      </c>
      <c r="D2038" s="5" t="s">
        <v>2337</v>
      </c>
    </row>
    <row r="2039" spans="1:4">
      <c r="A2039" s="132">
        <v>41144</v>
      </c>
      <c r="B2039" s="133">
        <v>4.5999999999999996</v>
      </c>
      <c r="C2039" s="5" t="s">
        <v>3421</v>
      </c>
      <c r="D2039" s="5" t="s">
        <v>2337</v>
      </c>
    </row>
    <row r="2040" spans="1:4">
      <c r="A2040" s="132">
        <v>41143</v>
      </c>
      <c r="B2040" s="133">
        <v>4.96</v>
      </c>
      <c r="C2040" s="5" t="s">
        <v>3422</v>
      </c>
      <c r="D2040" s="5" t="s">
        <v>2337</v>
      </c>
    </row>
    <row r="2041" spans="1:4">
      <c r="A2041" s="132">
        <v>41142</v>
      </c>
      <c r="B2041" s="133">
        <v>5.54</v>
      </c>
      <c r="C2041" s="5" t="s">
        <v>3423</v>
      </c>
      <c r="D2041" s="5" t="s">
        <v>2337</v>
      </c>
    </row>
    <row r="2042" spans="1:4">
      <c r="A2042" s="132">
        <v>41141</v>
      </c>
      <c r="B2042" s="133">
        <v>5.53</v>
      </c>
      <c r="C2042" s="5" t="s">
        <v>3424</v>
      </c>
      <c r="D2042" s="5" t="s">
        <v>2337</v>
      </c>
    </row>
    <row r="2043" spans="1:4">
      <c r="A2043" s="132">
        <v>41138</v>
      </c>
      <c r="B2043" s="133">
        <v>4.87</v>
      </c>
      <c r="C2043" s="5" t="s">
        <v>3425</v>
      </c>
      <c r="D2043" s="5" t="s">
        <v>2337</v>
      </c>
    </row>
    <row r="2044" spans="1:4">
      <c r="A2044" s="132">
        <v>41137</v>
      </c>
      <c r="B2044" s="133">
        <v>5.05</v>
      </c>
      <c r="C2044" s="5" t="s">
        <v>3426</v>
      </c>
      <c r="D2044" s="5" t="s">
        <v>2337</v>
      </c>
    </row>
    <row r="2045" spans="1:4">
      <c r="A2045" s="132">
        <v>41136</v>
      </c>
      <c r="B2045" s="133">
        <v>5.38</v>
      </c>
      <c r="C2045" s="5" t="s">
        <v>3427</v>
      </c>
      <c r="D2045" s="5" t="s">
        <v>2337</v>
      </c>
    </row>
    <row r="2046" spans="1:4">
      <c r="A2046" s="132">
        <v>41135</v>
      </c>
      <c r="B2046" s="133">
        <v>5.7</v>
      </c>
      <c r="C2046" s="5" t="s">
        <v>3428</v>
      </c>
      <c r="D2046" s="5" t="s">
        <v>2337</v>
      </c>
    </row>
    <row r="2047" spans="1:4">
      <c r="A2047" s="132">
        <v>41134</v>
      </c>
      <c r="B2047" s="133">
        <v>5.93</v>
      </c>
      <c r="C2047" s="5" t="s">
        <v>3429</v>
      </c>
      <c r="D2047" s="5" t="s">
        <v>2337</v>
      </c>
    </row>
    <row r="2048" spans="1:4">
      <c r="A2048" s="132">
        <v>41131</v>
      </c>
      <c r="B2048" s="133">
        <v>5.52</v>
      </c>
      <c r="C2048" s="5" t="s">
        <v>3430</v>
      </c>
      <c r="D2048" s="5" t="s">
        <v>2337</v>
      </c>
    </row>
    <row r="2049" spans="1:4">
      <c r="A2049" s="132">
        <v>41130</v>
      </c>
      <c r="B2049" s="133">
        <v>4.46</v>
      </c>
      <c r="C2049" s="5" t="s">
        <v>3351</v>
      </c>
      <c r="D2049" s="5" t="s">
        <v>2337</v>
      </c>
    </row>
    <row r="2050" spans="1:4">
      <c r="A2050" s="132">
        <v>41129</v>
      </c>
      <c r="B2050" s="133">
        <v>5.0999999999999996</v>
      </c>
      <c r="C2050" s="5" t="s">
        <v>3431</v>
      </c>
      <c r="D2050" s="5" t="s">
        <v>2337</v>
      </c>
    </row>
    <row r="2051" spans="1:4">
      <c r="A2051" s="132">
        <v>41128</v>
      </c>
      <c r="B2051" s="133">
        <v>5.64</v>
      </c>
      <c r="C2051" s="5" t="s">
        <v>1667</v>
      </c>
      <c r="D2051" s="5" t="s">
        <v>2337</v>
      </c>
    </row>
    <row r="2052" spans="1:4">
      <c r="A2052" s="132">
        <v>41127</v>
      </c>
      <c r="B2052" s="133">
        <v>5.36</v>
      </c>
      <c r="C2052" s="5" t="s">
        <v>3432</v>
      </c>
      <c r="D2052" s="5" t="s">
        <v>2337</v>
      </c>
    </row>
    <row r="2053" spans="1:4">
      <c r="A2053" s="132">
        <v>41124</v>
      </c>
      <c r="B2053" s="133">
        <v>5.31</v>
      </c>
      <c r="C2053" s="5" t="s">
        <v>3433</v>
      </c>
      <c r="D2053" s="5" t="s">
        <v>2337</v>
      </c>
    </row>
    <row r="2054" spans="1:4">
      <c r="A2054" s="132">
        <v>41123</v>
      </c>
      <c r="B2054" s="133">
        <v>5.53</v>
      </c>
      <c r="C2054" s="5" t="s">
        <v>3434</v>
      </c>
      <c r="D2054" s="5" t="s">
        <v>2337</v>
      </c>
    </row>
    <row r="2055" spans="1:4">
      <c r="A2055" s="132">
        <v>41122</v>
      </c>
      <c r="B2055" s="133">
        <v>5.09</v>
      </c>
      <c r="C2055" s="5" t="s">
        <v>3435</v>
      </c>
      <c r="D2055" s="5" t="s">
        <v>2337</v>
      </c>
    </row>
    <row r="2056" spans="1:4">
      <c r="A2056" s="132">
        <v>41121</v>
      </c>
      <c r="B2056" s="133">
        <v>6.13</v>
      </c>
      <c r="C2056" s="5" t="s">
        <v>3436</v>
      </c>
      <c r="D2056" s="5" t="s">
        <v>2337</v>
      </c>
    </row>
    <row r="2057" spans="1:4">
      <c r="A2057" s="132">
        <v>41120</v>
      </c>
      <c r="B2057" s="133">
        <v>5.86</v>
      </c>
      <c r="C2057" s="5" t="s">
        <v>3437</v>
      </c>
      <c r="D2057" s="5" t="s">
        <v>2337</v>
      </c>
    </row>
    <row r="2058" spans="1:4">
      <c r="A2058" s="132">
        <v>41117</v>
      </c>
      <c r="B2058" s="133">
        <v>5.63</v>
      </c>
      <c r="C2058" s="5" t="s">
        <v>3438</v>
      </c>
      <c r="D2058" s="5" t="s">
        <v>2337</v>
      </c>
    </row>
    <row r="2059" spans="1:4">
      <c r="A2059" s="132">
        <v>41116</v>
      </c>
      <c r="B2059" s="133">
        <v>6.01</v>
      </c>
      <c r="C2059" s="5" t="s">
        <v>3439</v>
      </c>
      <c r="D2059" s="5" t="s">
        <v>2337</v>
      </c>
    </row>
    <row r="2060" spans="1:4">
      <c r="A2060" s="132">
        <v>41115</v>
      </c>
      <c r="B2060" s="133">
        <v>5.99</v>
      </c>
      <c r="C2060" s="5" t="s">
        <v>3440</v>
      </c>
      <c r="D2060" s="5" t="s">
        <v>2337</v>
      </c>
    </row>
    <row r="2061" spans="1:4">
      <c r="A2061" s="132">
        <v>41114</v>
      </c>
      <c r="B2061" s="133">
        <v>5.71</v>
      </c>
      <c r="C2061" s="5" t="s">
        <v>1379</v>
      </c>
      <c r="D2061" s="5" t="s">
        <v>2337</v>
      </c>
    </row>
    <row r="2062" spans="1:4">
      <c r="A2062" s="132">
        <v>41113</v>
      </c>
      <c r="B2062" s="133">
        <v>5.63</v>
      </c>
      <c r="C2062" s="5" t="s">
        <v>3441</v>
      </c>
      <c r="D2062" s="5" t="s">
        <v>2337</v>
      </c>
    </row>
    <row r="2063" spans="1:4">
      <c r="A2063" s="132">
        <v>41110</v>
      </c>
      <c r="B2063" s="133">
        <v>5.22</v>
      </c>
      <c r="C2063" s="5" t="s">
        <v>3137</v>
      </c>
      <c r="D2063" s="5" t="s">
        <v>2337</v>
      </c>
    </row>
    <row r="2064" spans="1:4">
      <c r="A2064" s="132">
        <v>41109</v>
      </c>
      <c r="B2064" s="133">
        <v>5.16</v>
      </c>
      <c r="C2064" s="5" t="s">
        <v>3442</v>
      </c>
      <c r="D2064" s="5" t="s">
        <v>2337</v>
      </c>
    </row>
    <row r="2065" spans="1:4">
      <c r="A2065" s="132">
        <v>41108</v>
      </c>
      <c r="B2065" s="133">
        <v>5.43</v>
      </c>
      <c r="C2065" s="5" t="s">
        <v>3443</v>
      </c>
      <c r="D2065" s="5" t="s">
        <v>2337</v>
      </c>
    </row>
    <row r="2066" spans="1:4">
      <c r="A2066" s="132">
        <v>41107</v>
      </c>
      <c r="B2066" s="133">
        <v>5.53</v>
      </c>
      <c r="C2066" s="5" t="s">
        <v>3117</v>
      </c>
      <c r="D2066" s="5" t="s">
        <v>2337</v>
      </c>
    </row>
    <row r="2067" spans="1:4">
      <c r="A2067" s="132">
        <v>41106</v>
      </c>
      <c r="B2067" s="133">
        <v>5.44</v>
      </c>
      <c r="C2067" s="5" t="s">
        <v>3444</v>
      </c>
      <c r="D2067" s="5" t="s">
        <v>2337</v>
      </c>
    </row>
    <row r="2068" spans="1:4">
      <c r="A2068" s="132">
        <v>41103</v>
      </c>
      <c r="B2068" s="133">
        <v>5.57</v>
      </c>
      <c r="C2068" s="5" t="s">
        <v>3445</v>
      </c>
      <c r="D2068" s="5" t="s">
        <v>2337</v>
      </c>
    </row>
    <row r="2069" spans="1:4">
      <c r="A2069" s="132">
        <v>41102</v>
      </c>
      <c r="B2069" s="133">
        <v>5.92</v>
      </c>
      <c r="C2069" s="5" t="s">
        <v>1417</v>
      </c>
      <c r="D2069" s="5" t="s">
        <v>2337</v>
      </c>
    </row>
    <row r="2070" spans="1:4">
      <c r="A2070" s="132">
        <v>41101</v>
      </c>
      <c r="B2070" s="133">
        <v>5.43</v>
      </c>
      <c r="C2070" s="5" t="s">
        <v>3446</v>
      </c>
      <c r="D2070" s="5" t="s">
        <v>2337</v>
      </c>
    </row>
    <row r="2071" spans="1:4">
      <c r="A2071" s="132">
        <v>41100</v>
      </c>
      <c r="B2071" s="133">
        <v>5.29</v>
      </c>
      <c r="C2071" s="5" t="s">
        <v>3276</v>
      </c>
      <c r="D2071" s="5" t="s">
        <v>2337</v>
      </c>
    </row>
    <row r="2072" spans="1:4">
      <c r="A2072" s="132">
        <v>41099</v>
      </c>
      <c r="B2072" s="133">
        <v>5.74</v>
      </c>
      <c r="C2072" s="5" t="s">
        <v>3447</v>
      </c>
      <c r="D2072" s="5" t="s">
        <v>2337</v>
      </c>
    </row>
    <row r="2073" spans="1:4">
      <c r="A2073" s="132">
        <v>41096</v>
      </c>
      <c r="B2073" s="133">
        <v>5.28</v>
      </c>
      <c r="C2073" s="5" t="s">
        <v>3433</v>
      </c>
      <c r="D2073" s="5" t="s">
        <v>2337</v>
      </c>
    </row>
    <row r="2074" spans="1:4">
      <c r="A2074" s="132">
        <v>41095</v>
      </c>
      <c r="B2074" s="133">
        <v>5.24</v>
      </c>
      <c r="C2074" s="5" t="s">
        <v>3448</v>
      </c>
      <c r="D2074" s="5" t="s">
        <v>2337</v>
      </c>
    </row>
    <row r="2075" spans="1:4">
      <c r="A2075" s="132">
        <v>41094</v>
      </c>
      <c r="B2075" s="133">
        <v>5.04</v>
      </c>
      <c r="C2075" s="5" t="s">
        <v>3219</v>
      </c>
      <c r="D2075" s="5" t="s">
        <v>2337</v>
      </c>
    </row>
    <row r="2076" spans="1:4">
      <c r="A2076" s="132">
        <v>41093</v>
      </c>
      <c r="B2076" s="133">
        <v>4.91</v>
      </c>
      <c r="C2076" s="5" t="s">
        <v>3449</v>
      </c>
      <c r="D2076" s="5" t="s">
        <v>2337</v>
      </c>
    </row>
    <row r="2077" spans="1:4">
      <c r="A2077" s="132">
        <v>41092</v>
      </c>
      <c r="B2077" s="133">
        <v>5.54</v>
      </c>
      <c r="C2077" s="5" t="s">
        <v>3450</v>
      </c>
      <c r="D2077" s="5" t="s">
        <v>2337</v>
      </c>
    </row>
    <row r="2078" spans="1:4">
      <c r="A2078" s="132">
        <v>41089</v>
      </c>
      <c r="B2078" s="133">
        <v>6.11</v>
      </c>
      <c r="C2078" s="5" t="s">
        <v>3451</v>
      </c>
      <c r="D2078" s="5" t="s">
        <v>2337</v>
      </c>
    </row>
    <row r="2079" spans="1:4">
      <c r="A2079" s="132">
        <v>41088</v>
      </c>
      <c r="B2079" s="133">
        <v>6.13</v>
      </c>
      <c r="C2079" s="5" t="s">
        <v>3452</v>
      </c>
      <c r="D2079" s="5" t="s">
        <v>2337</v>
      </c>
    </row>
    <row r="2080" spans="1:4">
      <c r="A2080" s="132">
        <v>41087</v>
      </c>
      <c r="B2080" s="133">
        <v>6.1</v>
      </c>
      <c r="C2080" s="5" t="s">
        <v>3453</v>
      </c>
      <c r="D2080" s="5" t="s">
        <v>2337</v>
      </c>
    </row>
    <row r="2081" spans="1:4">
      <c r="A2081" s="132">
        <v>41086</v>
      </c>
      <c r="B2081" s="133">
        <v>6.18</v>
      </c>
      <c r="C2081" s="5" t="s">
        <v>3454</v>
      </c>
      <c r="D2081" s="5" t="s">
        <v>2337</v>
      </c>
    </row>
    <row r="2082" spans="1:4">
      <c r="A2082" s="132">
        <v>41085</v>
      </c>
      <c r="B2082" s="133">
        <v>5.72</v>
      </c>
      <c r="C2082" s="5" t="s">
        <v>3455</v>
      </c>
      <c r="D2082" s="5" t="s">
        <v>2337</v>
      </c>
    </row>
    <row r="2083" spans="1:4">
      <c r="A2083" s="132">
        <v>41082</v>
      </c>
      <c r="B2083" s="133">
        <v>5.87</v>
      </c>
      <c r="C2083" s="5" t="s">
        <v>3456</v>
      </c>
      <c r="D2083" s="5" t="s">
        <v>2337</v>
      </c>
    </row>
    <row r="2084" spans="1:4">
      <c r="A2084" s="132">
        <v>41081</v>
      </c>
      <c r="B2084" s="133">
        <v>5.33</v>
      </c>
      <c r="C2084" s="5" t="s">
        <v>1661</v>
      </c>
      <c r="D2084" s="5" t="s">
        <v>2337</v>
      </c>
    </row>
    <row r="2085" spans="1:4">
      <c r="A2085" s="132">
        <v>41080</v>
      </c>
      <c r="B2085" s="133">
        <v>5.58</v>
      </c>
      <c r="C2085" s="5" t="s">
        <v>3457</v>
      </c>
      <c r="D2085" s="5" t="s">
        <v>2337</v>
      </c>
    </row>
    <row r="2086" spans="1:4">
      <c r="A2086" s="132">
        <v>41079</v>
      </c>
      <c r="B2086" s="133">
        <v>5.38</v>
      </c>
      <c r="C2086" s="5" t="s">
        <v>3458</v>
      </c>
      <c r="D2086" s="5" t="s">
        <v>2337</v>
      </c>
    </row>
    <row r="2087" spans="1:4">
      <c r="A2087" s="132">
        <v>41078</v>
      </c>
      <c r="B2087" s="133">
        <v>5.0999999999999996</v>
      </c>
      <c r="C2087" s="5" t="s">
        <v>3459</v>
      </c>
      <c r="D2087" s="5" t="s">
        <v>2337</v>
      </c>
    </row>
    <row r="2088" spans="1:4">
      <c r="A2088" s="132">
        <v>41075</v>
      </c>
      <c r="B2088" s="133">
        <v>5.61</v>
      </c>
      <c r="C2088" s="5" t="s">
        <v>2625</v>
      </c>
      <c r="D2088" s="5" t="s">
        <v>2337</v>
      </c>
    </row>
    <row r="2089" spans="1:4">
      <c r="A2089" s="132">
        <v>41074</v>
      </c>
      <c r="B2089" s="133">
        <v>6.66</v>
      </c>
      <c r="C2089" s="5" t="s">
        <v>3460</v>
      </c>
      <c r="D2089" s="5" t="s">
        <v>2337</v>
      </c>
    </row>
    <row r="2090" spans="1:4">
      <c r="A2090" s="132">
        <v>41073</v>
      </c>
      <c r="B2090" s="133">
        <v>6.17</v>
      </c>
      <c r="C2090" s="5" t="s">
        <v>3461</v>
      </c>
      <c r="D2090" s="5" t="s">
        <v>2337</v>
      </c>
    </row>
    <row r="2091" spans="1:4">
      <c r="A2091" s="132">
        <v>41069</v>
      </c>
      <c r="B2091" s="133">
        <v>5.15</v>
      </c>
      <c r="C2091" s="5" t="s">
        <v>3318</v>
      </c>
      <c r="D2091" s="5" t="s">
        <v>2337</v>
      </c>
    </row>
    <row r="2092" spans="1:4">
      <c r="A2092" s="132">
        <v>41068</v>
      </c>
      <c r="B2092" s="133">
        <v>5.4</v>
      </c>
      <c r="C2092" s="5" t="s">
        <v>3462</v>
      </c>
      <c r="D2092" s="5" t="s">
        <v>2337</v>
      </c>
    </row>
    <row r="2093" spans="1:4">
      <c r="A2093" s="132">
        <v>41067</v>
      </c>
      <c r="B2093" s="133">
        <v>6.27</v>
      </c>
      <c r="C2093" s="5" t="s">
        <v>3463</v>
      </c>
      <c r="D2093" s="5" t="s">
        <v>2337</v>
      </c>
    </row>
    <row r="2094" spans="1:4">
      <c r="A2094" s="132">
        <v>41066</v>
      </c>
      <c r="B2094" s="133">
        <v>5.28</v>
      </c>
      <c r="C2094" s="5" t="s">
        <v>3464</v>
      </c>
      <c r="D2094" s="5" t="s">
        <v>2337</v>
      </c>
    </row>
    <row r="2095" spans="1:4">
      <c r="A2095" s="132">
        <v>41065</v>
      </c>
      <c r="B2095" s="133">
        <v>5.15</v>
      </c>
      <c r="C2095" s="5" t="s">
        <v>3465</v>
      </c>
      <c r="D2095" s="5" t="s">
        <v>2337</v>
      </c>
    </row>
    <row r="2096" spans="1:4">
      <c r="A2096" s="132">
        <v>41064</v>
      </c>
      <c r="B2096" s="133">
        <v>4.92</v>
      </c>
      <c r="C2096" s="5" t="s">
        <v>3466</v>
      </c>
      <c r="D2096" s="5" t="s">
        <v>2337</v>
      </c>
    </row>
    <row r="2097" spans="1:4">
      <c r="A2097" s="132">
        <v>41061</v>
      </c>
      <c r="B2097" s="133">
        <v>4.96</v>
      </c>
      <c r="C2097" s="5" t="s">
        <v>3319</v>
      </c>
      <c r="D2097" s="5" t="s">
        <v>2337</v>
      </c>
    </row>
    <row r="2098" spans="1:4">
      <c r="A2098" s="132">
        <v>41060</v>
      </c>
      <c r="B2098" s="133">
        <v>6.22</v>
      </c>
      <c r="C2098" s="5" t="s">
        <v>3467</v>
      </c>
      <c r="D2098" s="5" t="s">
        <v>2337</v>
      </c>
    </row>
    <row r="2099" spans="1:4">
      <c r="A2099" s="132">
        <v>41059</v>
      </c>
      <c r="B2099" s="133">
        <v>6.39</v>
      </c>
      <c r="C2099" s="5" t="s">
        <v>3468</v>
      </c>
      <c r="D2099" s="5" t="s">
        <v>2337</v>
      </c>
    </row>
    <row r="2100" spans="1:4">
      <c r="A2100" s="132">
        <v>41058</v>
      </c>
      <c r="B2100" s="133">
        <v>6.4</v>
      </c>
      <c r="C2100" s="5" t="s">
        <v>3469</v>
      </c>
      <c r="D2100" s="5" t="s">
        <v>2337</v>
      </c>
    </row>
    <row r="2101" spans="1:4">
      <c r="A2101" s="132">
        <v>41057</v>
      </c>
      <c r="B2101" s="133">
        <v>6.03</v>
      </c>
      <c r="C2101" s="5" t="s">
        <v>3470</v>
      </c>
      <c r="D2101" s="5" t="s">
        <v>2337</v>
      </c>
    </row>
    <row r="2102" spans="1:4">
      <c r="A2102" s="132">
        <v>41054</v>
      </c>
      <c r="B2102" s="133">
        <v>6.34</v>
      </c>
      <c r="C2102" s="5" t="s">
        <v>3471</v>
      </c>
      <c r="D2102" s="5" t="s">
        <v>2337</v>
      </c>
    </row>
    <row r="2103" spans="1:4">
      <c r="A2103" s="132">
        <v>41053</v>
      </c>
      <c r="B2103" s="133">
        <v>5.79</v>
      </c>
      <c r="C2103" s="5" t="s">
        <v>3472</v>
      </c>
      <c r="D2103" s="5" t="s">
        <v>2337</v>
      </c>
    </row>
    <row r="2104" spans="1:4">
      <c r="A2104" s="132">
        <v>41052</v>
      </c>
      <c r="B2104" s="133">
        <v>5.12</v>
      </c>
      <c r="C2104" s="5" t="s">
        <v>3473</v>
      </c>
      <c r="D2104" s="5" t="s">
        <v>2337</v>
      </c>
    </row>
    <row r="2105" spans="1:4">
      <c r="A2105" s="132">
        <v>41051</v>
      </c>
      <c r="B2105" s="133">
        <v>5.35</v>
      </c>
      <c r="C2105" s="5" t="s">
        <v>3474</v>
      </c>
      <c r="D2105" s="5" t="s">
        <v>2337</v>
      </c>
    </row>
    <row r="2106" spans="1:4">
      <c r="A2106" s="132">
        <v>41050</v>
      </c>
      <c r="B2106" s="133">
        <v>5.77</v>
      </c>
      <c r="C2106" s="5" t="s">
        <v>3475</v>
      </c>
      <c r="D2106" s="5" t="s">
        <v>2337</v>
      </c>
    </row>
    <row r="2107" spans="1:4">
      <c r="A2107" s="132">
        <v>41047</v>
      </c>
      <c r="B2107" s="133">
        <v>5.77</v>
      </c>
      <c r="C2107" s="5" t="s">
        <v>3086</v>
      </c>
      <c r="D2107" s="5" t="s">
        <v>2337</v>
      </c>
    </row>
    <row r="2108" spans="1:4">
      <c r="A2108" s="132">
        <v>41046</v>
      </c>
      <c r="B2108" s="133">
        <v>5.79</v>
      </c>
      <c r="C2108" s="5" t="s">
        <v>3476</v>
      </c>
      <c r="D2108" s="5" t="s">
        <v>2337</v>
      </c>
    </row>
    <row r="2109" spans="1:4">
      <c r="A2109" s="132">
        <v>41045</v>
      </c>
      <c r="B2109" s="133">
        <v>5.5</v>
      </c>
      <c r="C2109" s="5" t="s">
        <v>3477</v>
      </c>
      <c r="D2109" s="5" t="s">
        <v>2337</v>
      </c>
    </row>
    <row r="2110" spans="1:4">
      <c r="A2110" s="132">
        <v>41044</v>
      </c>
      <c r="B2110" s="133">
        <v>5.28</v>
      </c>
      <c r="C2110" s="5" t="s">
        <v>3212</v>
      </c>
      <c r="D2110" s="5" t="s">
        <v>2337</v>
      </c>
    </row>
    <row r="2111" spans="1:4">
      <c r="A2111" s="132">
        <v>41043</v>
      </c>
      <c r="B2111" s="133">
        <v>5.31</v>
      </c>
      <c r="C2111" s="5" t="s">
        <v>3478</v>
      </c>
      <c r="D2111" s="5" t="s">
        <v>2337</v>
      </c>
    </row>
    <row r="2112" spans="1:4">
      <c r="A2112" s="132">
        <v>41041</v>
      </c>
      <c r="B2112" s="133">
        <v>5.22</v>
      </c>
      <c r="C2112" s="5" t="s">
        <v>3479</v>
      </c>
      <c r="D2112" s="5" t="s">
        <v>2337</v>
      </c>
    </row>
    <row r="2113" spans="1:4">
      <c r="A2113" s="132">
        <v>41040</v>
      </c>
      <c r="B2113" s="133">
        <v>5.72</v>
      </c>
      <c r="C2113" s="5" t="s">
        <v>3480</v>
      </c>
      <c r="D2113" s="5" t="s">
        <v>2337</v>
      </c>
    </row>
    <row r="2114" spans="1:4">
      <c r="A2114" s="132">
        <v>41039</v>
      </c>
      <c r="B2114" s="133">
        <v>5.96</v>
      </c>
      <c r="C2114" s="5" t="s">
        <v>3481</v>
      </c>
      <c r="D2114" s="5" t="s">
        <v>2337</v>
      </c>
    </row>
    <row r="2115" spans="1:4">
      <c r="A2115" s="132">
        <v>41034</v>
      </c>
      <c r="B2115" s="133">
        <v>5.07</v>
      </c>
      <c r="C2115" s="5" t="s">
        <v>3482</v>
      </c>
      <c r="D2115" s="5" t="s">
        <v>2337</v>
      </c>
    </row>
    <row r="2116" spans="1:4">
      <c r="A2116" s="132">
        <v>41033</v>
      </c>
      <c r="B2116" s="133">
        <v>5.24</v>
      </c>
      <c r="C2116" s="5" t="s">
        <v>3483</v>
      </c>
      <c r="D2116" s="5" t="s">
        <v>2337</v>
      </c>
    </row>
    <row r="2117" spans="1:4">
      <c r="A2117" s="132">
        <v>41032</v>
      </c>
      <c r="B2117" s="133">
        <v>5.62</v>
      </c>
      <c r="C2117" s="5" t="s">
        <v>3484</v>
      </c>
      <c r="D2117" s="5" t="s">
        <v>2337</v>
      </c>
    </row>
    <row r="2118" spans="1:4">
      <c r="A2118" s="132">
        <v>41031</v>
      </c>
      <c r="B2118" s="133">
        <v>5.85</v>
      </c>
      <c r="C2118" s="5" t="s">
        <v>3485</v>
      </c>
      <c r="D2118" s="5" t="s">
        <v>2337</v>
      </c>
    </row>
    <row r="2119" spans="1:4">
      <c r="A2119" s="132">
        <v>41027</v>
      </c>
      <c r="B2119" s="133">
        <v>6</v>
      </c>
      <c r="C2119" s="5" t="s">
        <v>3486</v>
      </c>
      <c r="D2119" s="5" t="s">
        <v>2337</v>
      </c>
    </row>
    <row r="2120" spans="1:4">
      <c r="A2120" s="132">
        <v>41026</v>
      </c>
      <c r="B2120" s="133">
        <v>6.17</v>
      </c>
      <c r="C2120" s="5" t="s">
        <v>3487</v>
      </c>
      <c r="D2120" s="5" t="s">
        <v>2337</v>
      </c>
    </row>
    <row r="2121" spans="1:4">
      <c r="A2121" s="132">
        <v>41025</v>
      </c>
      <c r="B2121" s="133">
        <v>6.09</v>
      </c>
      <c r="C2121" s="5" t="s">
        <v>3180</v>
      </c>
      <c r="D2121" s="5" t="s">
        <v>2337</v>
      </c>
    </row>
    <row r="2122" spans="1:4">
      <c r="A2122" s="132">
        <v>41024</v>
      </c>
      <c r="B2122" s="133">
        <v>5.71</v>
      </c>
      <c r="C2122" s="5" t="s">
        <v>3488</v>
      </c>
      <c r="D2122" s="5" t="s">
        <v>2337</v>
      </c>
    </row>
    <row r="2123" spans="1:4">
      <c r="A2123" s="132">
        <v>41023</v>
      </c>
      <c r="B2123" s="133">
        <v>5.64</v>
      </c>
      <c r="C2123" s="5" t="s">
        <v>3489</v>
      </c>
      <c r="D2123" s="5" t="s">
        <v>2337</v>
      </c>
    </row>
    <row r="2124" spans="1:4">
      <c r="A2124" s="132">
        <v>41022</v>
      </c>
      <c r="B2124" s="133">
        <v>5.43</v>
      </c>
      <c r="C2124" s="5" t="s">
        <v>3490</v>
      </c>
      <c r="D2124" s="5" t="s">
        <v>2337</v>
      </c>
    </row>
    <row r="2125" spans="1:4">
      <c r="A2125" s="132">
        <v>41019</v>
      </c>
      <c r="B2125" s="133">
        <v>5.32</v>
      </c>
      <c r="C2125" s="5" t="s">
        <v>3491</v>
      </c>
      <c r="D2125" s="5" t="s">
        <v>2337</v>
      </c>
    </row>
    <row r="2126" spans="1:4">
      <c r="A2126" s="132">
        <v>41018</v>
      </c>
      <c r="B2126" s="133">
        <v>5.25</v>
      </c>
      <c r="C2126" s="5" t="s">
        <v>3492</v>
      </c>
      <c r="D2126" s="5" t="s">
        <v>2337</v>
      </c>
    </row>
    <row r="2127" spans="1:4">
      <c r="A2127" s="132">
        <v>41017</v>
      </c>
      <c r="B2127" s="133">
        <v>5.08</v>
      </c>
      <c r="C2127" s="5" t="s">
        <v>3493</v>
      </c>
      <c r="D2127" s="5" t="s">
        <v>2337</v>
      </c>
    </row>
    <row r="2128" spans="1:4">
      <c r="A2128" s="132">
        <v>41016</v>
      </c>
      <c r="B2128" s="133">
        <v>5.35</v>
      </c>
      <c r="C2128" s="5" t="s">
        <v>3494</v>
      </c>
      <c r="D2128" s="5" t="s">
        <v>2337</v>
      </c>
    </row>
    <row r="2129" spans="1:4">
      <c r="A2129" s="132">
        <v>41015</v>
      </c>
      <c r="B2129" s="133">
        <v>5.24</v>
      </c>
      <c r="C2129" s="5" t="s">
        <v>3495</v>
      </c>
      <c r="D2129" s="5" t="s">
        <v>2337</v>
      </c>
    </row>
    <row r="2130" spans="1:4">
      <c r="A2130" s="132">
        <v>41012</v>
      </c>
      <c r="B2130" s="133">
        <v>5.28</v>
      </c>
      <c r="C2130" s="5" t="s">
        <v>3496</v>
      </c>
      <c r="D2130" s="5" t="s">
        <v>2337</v>
      </c>
    </row>
    <row r="2131" spans="1:4">
      <c r="A2131" s="132">
        <v>41011</v>
      </c>
      <c r="B2131" s="133">
        <v>5.44</v>
      </c>
      <c r="C2131" s="5" t="s">
        <v>3497</v>
      </c>
      <c r="D2131" s="5" t="s">
        <v>2337</v>
      </c>
    </row>
    <row r="2132" spans="1:4">
      <c r="A2132" s="132">
        <v>41010</v>
      </c>
      <c r="B2132" s="133">
        <v>4.9000000000000004</v>
      </c>
      <c r="C2132" s="5" t="s">
        <v>3498</v>
      </c>
      <c r="D2132" s="5" t="s">
        <v>2337</v>
      </c>
    </row>
    <row r="2133" spans="1:4">
      <c r="A2133" s="132">
        <v>41009</v>
      </c>
      <c r="B2133" s="133">
        <v>4.63</v>
      </c>
      <c r="C2133" s="5" t="s">
        <v>3499</v>
      </c>
      <c r="D2133" s="5" t="s">
        <v>2337</v>
      </c>
    </row>
    <row r="2134" spans="1:4">
      <c r="A2134" s="132">
        <v>41008</v>
      </c>
      <c r="B2134" s="133">
        <v>4.37</v>
      </c>
      <c r="C2134" s="5" t="s">
        <v>3500</v>
      </c>
      <c r="D2134" s="5" t="s">
        <v>2337</v>
      </c>
    </row>
    <row r="2135" spans="1:4">
      <c r="A2135" s="132">
        <v>41005</v>
      </c>
      <c r="B2135" s="133">
        <v>4.4800000000000004</v>
      </c>
      <c r="C2135" s="5" t="s">
        <v>3017</v>
      </c>
      <c r="D2135" s="5" t="s">
        <v>2337</v>
      </c>
    </row>
    <row r="2136" spans="1:4">
      <c r="A2136" s="132">
        <v>41004</v>
      </c>
      <c r="B2136" s="133">
        <v>4.47</v>
      </c>
      <c r="C2136" s="5" t="s">
        <v>3501</v>
      </c>
      <c r="D2136" s="5" t="s">
        <v>2337</v>
      </c>
    </row>
    <row r="2137" spans="1:4">
      <c r="A2137" s="132">
        <v>41003</v>
      </c>
      <c r="B2137" s="133">
        <v>4.62</v>
      </c>
      <c r="C2137" s="5" t="s">
        <v>3502</v>
      </c>
      <c r="D2137" s="5" t="s">
        <v>2337</v>
      </c>
    </row>
    <row r="2138" spans="1:4">
      <c r="A2138" s="132">
        <v>41002</v>
      </c>
      <c r="B2138" s="133">
        <v>4.9800000000000004</v>
      </c>
      <c r="C2138" s="5" t="s">
        <v>3503</v>
      </c>
      <c r="D2138" s="5" t="s">
        <v>2337</v>
      </c>
    </row>
    <row r="2139" spans="1:4">
      <c r="A2139" s="132">
        <v>41001</v>
      </c>
      <c r="B2139" s="133">
        <v>5.69</v>
      </c>
      <c r="C2139" s="5" t="s">
        <v>3504</v>
      </c>
      <c r="D2139" s="5" t="s">
        <v>2337</v>
      </c>
    </row>
    <row r="2140" spans="1:4">
      <c r="A2140" s="132">
        <v>40998</v>
      </c>
      <c r="B2140" s="133">
        <v>5.48</v>
      </c>
      <c r="C2140" s="5" t="s">
        <v>3505</v>
      </c>
      <c r="D2140" s="5" t="s">
        <v>2337</v>
      </c>
    </row>
    <row r="2141" spans="1:4">
      <c r="A2141" s="132">
        <v>40997</v>
      </c>
      <c r="B2141" s="133">
        <v>5.69</v>
      </c>
      <c r="C2141" s="5" t="s">
        <v>3506</v>
      </c>
      <c r="D2141" s="5" t="s">
        <v>2337</v>
      </c>
    </row>
    <row r="2142" spans="1:4">
      <c r="A2142" s="132">
        <v>40996</v>
      </c>
      <c r="B2142" s="133">
        <v>5.7</v>
      </c>
      <c r="C2142" s="5" t="s">
        <v>3507</v>
      </c>
      <c r="D2142" s="5" t="s">
        <v>2337</v>
      </c>
    </row>
    <row r="2143" spans="1:4">
      <c r="A2143" s="132">
        <v>40995</v>
      </c>
      <c r="B2143" s="133">
        <v>5.48</v>
      </c>
      <c r="C2143" s="5" t="s">
        <v>3508</v>
      </c>
      <c r="D2143" s="5" t="s">
        <v>2337</v>
      </c>
    </row>
    <row r="2144" spans="1:4">
      <c r="A2144" s="132">
        <v>40994</v>
      </c>
      <c r="B2144" s="133">
        <v>5.95</v>
      </c>
      <c r="C2144" s="5" t="s">
        <v>3509</v>
      </c>
      <c r="D2144" s="5" t="s">
        <v>2337</v>
      </c>
    </row>
    <row r="2145" spans="1:4">
      <c r="A2145" s="132">
        <v>40991</v>
      </c>
      <c r="B2145" s="133">
        <v>4.99</v>
      </c>
      <c r="C2145" s="5" t="s">
        <v>3510</v>
      </c>
      <c r="D2145" s="5" t="s">
        <v>2337</v>
      </c>
    </row>
    <row r="2146" spans="1:4">
      <c r="A2146" s="132">
        <v>40990</v>
      </c>
      <c r="B2146" s="133">
        <v>4.9400000000000004</v>
      </c>
      <c r="C2146" s="5" t="s">
        <v>3511</v>
      </c>
      <c r="D2146" s="5" t="s">
        <v>2337</v>
      </c>
    </row>
    <row r="2147" spans="1:4">
      <c r="A2147" s="132">
        <v>40989</v>
      </c>
      <c r="B2147" s="133">
        <v>5.17</v>
      </c>
      <c r="C2147" s="5" t="s">
        <v>3512</v>
      </c>
      <c r="D2147" s="5" t="s">
        <v>2337</v>
      </c>
    </row>
    <row r="2148" spans="1:4">
      <c r="A2148" s="132">
        <v>40988</v>
      </c>
      <c r="B2148" s="133">
        <v>5.33</v>
      </c>
      <c r="C2148" s="5" t="s">
        <v>3513</v>
      </c>
      <c r="D2148" s="5" t="s">
        <v>2337</v>
      </c>
    </row>
    <row r="2149" spans="1:4">
      <c r="A2149" s="132">
        <v>40987</v>
      </c>
      <c r="B2149" s="133">
        <v>5.2</v>
      </c>
      <c r="C2149" s="5" t="s">
        <v>3514</v>
      </c>
      <c r="D2149" s="5" t="s">
        <v>2337</v>
      </c>
    </row>
    <row r="2150" spans="1:4">
      <c r="A2150" s="132">
        <v>40984</v>
      </c>
      <c r="B2150" s="133">
        <v>5.04</v>
      </c>
      <c r="C2150" s="5" t="s">
        <v>3515</v>
      </c>
      <c r="D2150" s="5" t="s">
        <v>2337</v>
      </c>
    </row>
    <row r="2151" spans="1:4">
      <c r="A2151" s="132">
        <v>40983</v>
      </c>
      <c r="B2151" s="133">
        <v>4.9000000000000004</v>
      </c>
      <c r="C2151" s="5" t="s">
        <v>3421</v>
      </c>
      <c r="D2151" s="5" t="s">
        <v>2337</v>
      </c>
    </row>
    <row r="2152" spans="1:4">
      <c r="A2152" s="132">
        <v>40982</v>
      </c>
      <c r="B2152" s="133">
        <v>4.76</v>
      </c>
      <c r="C2152" s="5" t="s">
        <v>3516</v>
      </c>
      <c r="D2152" s="5" t="s">
        <v>2337</v>
      </c>
    </row>
    <row r="2153" spans="1:4">
      <c r="A2153" s="132">
        <v>40981</v>
      </c>
      <c r="B2153" s="133">
        <v>4.8899999999999997</v>
      </c>
      <c r="C2153" s="5" t="s">
        <v>3517</v>
      </c>
      <c r="D2153" s="5" t="s">
        <v>2337</v>
      </c>
    </row>
    <row r="2154" spans="1:4">
      <c r="A2154" s="132">
        <v>40980</v>
      </c>
      <c r="B2154" s="133">
        <v>5.0599999999999996</v>
      </c>
      <c r="C2154" s="5" t="s">
        <v>3518</v>
      </c>
      <c r="D2154" s="5" t="s">
        <v>2337</v>
      </c>
    </row>
    <row r="2155" spans="1:4">
      <c r="A2155" s="132">
        <v>40979</v>
      </c>
      <c r="B2155" s="133">
        <v>4.6399999999999997</v>
      </c>
      <c r="C2155" s="5" t="s">
        <v>3519</v>
      </c>
      <c r="D2155" s="5" t="s">
        <v>2337</v>
      </c>
    </row>
    <row r="2156" spans="1:4">
      <c r="A2156" s="132">
        <v>40975</v>
      </c>
      <c r="B2156" s="133">
        <v>4.49</v>
      </c>
      <c r="C2156" s="5" t="s">
        <v>3520</v>
      </c>
      <c r="D2156" s="5" t="s">
        <v>2337</v>
      </c>
    </row>
    <row r="2157" spans="1:4">
      <c r="A2157" s="132">
        <v>40974</v>
      </c>
      <c r="B2157" s="133">
        <v>4.5</v>
      </c>
      <c r="C2157" s="5" t="s">
        <v>3521</v>
      </c>
      <c r="D2157" s="5" t="s">
        <v>2337</v>
      </c>
    </row>
    <row r="2158" spans="1:4">
      <c r="A2158" s="132">
        <v>40973</v>
      </c>
      <c r="B2158" s="133">
        <v>4.46</v>
      </c>
      <c r="C2158" s="5" t="s">
        <v>1155</v>
      </c>
      <c r="D2158" s="5" t="s">
        <v>2337</v>
      </c>
    </row>
    <row r="2159" spans="1:4">
      <c r="A2159" s="132">
        <v>40970</v>
      </c>
      <c r="B2159" s="133">
        <v>4.4000000000000004</v>
      </c>
      <c r="C2159" s="5" t="s">
        <v>3522</v>
      </c>
      <c r="D2159" s="5" t="s">
        <v>2337</v>
      </c>
    </row>
    <row r="2160" spans="1:4">
      <c r="A2160" s="132">
        <v>40969</v>
      </c>
      <c r="B2160" s="133">
        <v>4.68</v>
      </c>
      <c r="C2160" s="5" t="s">
        <v>3523</v>
      </c>
      <c r="D2160" s="5" t="s">
        <v>2337</v>
      </c>
    </row>
    <row r="2161" spans="1:4">
      <c r="A2161" s="132">
        <v>40968</v>
      </c>
      <c r="B2161" s="133">
        <v>5.18</v>
      </c>
      <c r="C2161" s="5" t="s">
        <v>3524</v>
      </c>
      <c r="D2161" s="5" t="s">
        <v>2337</v>
      </c>
    </row>
    <row r="2162" spans="1:4">
      <c r="A2162" s="132">
        <v>40967</v>
      </c>
      <c r="B2162" s="133">
        <v>5.1100000000000003</v>
      </c>
      <c r="C2162" s="5" t="s">
        <v>3525</v>
      </c>
      <c r="D2162" s="5" t="s">
        <v>2337</v>
      </c>
    </row>
    <row r="2163" spans="1:4">
      <c r="A2163" s="132">
        <v>40966</v>
      </c>
      <c r="B2163" s="133">
        <v>4.4400000000000004</v>
      </c>
      <c r="C2163" s="5" t="s">
        <v>3526</v>
      </c>
      <c r="D2163" s="5" t="s">
        <v>2337</v>
      </c>
    </row>
    <row r="2164" spans="1:4">
      <c r="A2164" s="132">
        <v>40963</v>
      </c>
      <c r="B2164" s="133">
        <v>4.24</v>
      </c>
      <c r="C2164" s="5" t="s">
        <v>3527</v>
      </c>
      <c r="D2164" s="5" t="s">
        <v>2337</v>
      </c>
    </row>
    <row r="2165" spans="1:4">
      <c r="A2165" s="132">
        <v>40961</v>
      </c>
      <c r="B2165" s="133">
        <v>4.26</v>
      </c>
      <c r="C2165" s="5" t="s">
        <v>3211</v>
      </c>
      <c r="D2165" s="5" t="s">
        <v>2337</v>
      </c>
    </row>
    <row r="2166" spans="1:4">
      <c r="A2166" s="132">
        <v>40960</v>
      </c>
      <c r="B2166" s="133">
        <v>4.2699999999999996</v>
      </c>
      <c r="C2166" s="5" t="s">
        <v>3519</v>
      </c>
      <c r="D2166" s="5" t="s">
        <v>2337</v>
      </c>
    </row>
    <row r="2167" spans="1:4">
      <c r="A2167" s="132">
        <v>40959</v>
      </c>
      <c r="B2167" s="133">
        <v>4.41</v>
      </c>
      <c r="C2167" s="5" t="s">
        <v>3528</v>
      </c>
      <c r="D2167" s="5" t="s">
        <v>2337</v>
      </c>
    </row>
    <row r="2168" spans="1:4">
      <c r="A2168" s="132">
        <v>40956</v>
      </c>
      <c r="B2168" s="133">
        <v>4.26</v>
      </c>
      <c r="C2168" s="5" t="s">
        <v>2089</v>
      </c>
      <c r="D2168" s="5" t="s">
        <v>2337</v>
      </c>
    </row>
    <row r="2169" spans="1:4">
      <c r="A2169" s="132">
        <v>40955</v>
      </c>
      <c r="B2169" s="133">
        <v>4.26</v>
      </c>
      <c r="C2169" s="5" t="s">
        <v>3529</v>
      </c>
      <c r="D2169" s="5" t="s">
        <v>2337</v>
      </c>
    </row>
    <row r="2170" spans="1:4">
      <c r="A2170" s="132">
        <v>40954</v>
      </c>
      <c r="B2170" s="133">
        <v>4.28</v>
      </c>
      <c r="C2170" s="5" t="s">
        <v>3530</v>
      </c>
      <c r="D2170" s="5" t="s">
        <v>2337</v>
      </c>
    </row>
    <row r="2171" spans="1:4">
      <c r="A2171" s="132">
        <v>40953</v>
      </c>
      <c r="B2171" s="133">
        <v>4.2699999999999996</v>
      </c>
      <c r="C2171" s="5" t="s">
        <v>3531</v>
      </c>
      <c r="D2171" s="5" t="s">
        <v>2337</v>
      </c>
    </row>
    <row r="2172" spans="1:4">
      <c r="A2172" s="132">
        <v>40952</v>
      </c>
      <c r="B2172" s="133">
        <v>4.2699999999999996</v>
      </c>
      <c r="C2172" s="5" t="s">
        <v>3532</v>
      </c>
      <c r="D2172" s="5" t="s">
        <v>2337</v>
      </c>
    </row>
    <row r="2173" spans="1:4">
      <c r="A2173" s="132">
        <v>40949</v>
      </c>
      <c r="B2173" s="133">
        <v>4.2300000000000004</v>
      </c>
      <c r="C2173" s="5" t="s">
        <v>3533</v>
      </c>
      <c r="D2173" s="5" t="s">
        <v>2337</v>
      </c>
    </row>
    <row r="2174" spans="1:4">
      <c r="A2174" s="132">
        <v>40948</v>
      </c>
      <c r="B2174" s="133">
        <v>4.1900000000000004</v>
      </c>
      <c r="C2174" s="5" t="s">
        <v>3534</v>
      </c>
      <c r="D2174" s="5" t="s">
        <v>2337</v>
      </c>
    </row>
    <row r="2175" spans="1:4">
      <c r="A2175" s="132">
        <v>40947</v>
      </c>
      <c r="B2175" s="133">
        <v>4.12</v>
      </c>
      <c r="C2175" s="5" t="s">
        <v>3535</v>
      </c>
      <c r="D2175" s="5" t="s">
        <v>2337</v>
      </c>
    </row>
    <row r="2176" spans="1:4">
      <c r="A2176" s="132">
        <v>40946</v>
      </c>
      <c r="B2176" s="133">
        <v>4.2</v>
      </c>
      <c r="C2176" s="5" t="s">
        <v>3536</v>
      </c>
      <c r="D2176" s="5" t="s">
        <v>2337</v>
      </c>
    </row>
    <row r="2177" spans="1:4">
      <c r="A2177" s="132">
        <v>40945</v>
      </c>
      <c r="B2177" s="133">
        <v>4.22</v>
      </c>
      <c r="C2177" s="5" t="s">
        <v>3537</v>
      </c>
      <c r="D2177" s="5" t="s">
        <v>2337</v>
      </c>
    </row>
    <row r="2178" spans="1:4">
      <c r="A2178" s="132">
        <v>40942</v>
      </c>
      <c r="B2178" s="133">
        <v>4.2300000000000004</v>
      </c>
      <c r="C2178" s="5" t="s">
        <v>3538</v>
      </c>
      <c r="D2178" s="5" t="s">
        <v>2337</v>
      </c>
    </row>
    <row r="2179" spans="1:4">
      <c r="A2179" s="132">
        <v>40941</v>
      </c>
      <c r="B2179" s="133">
        <v>4.28</v>
      </c>
      <c r="C2179" s="5" t="s">
        <v>912</v>
      </c>
      <c r="D2179" s="5" t="s">
        <v>2337</v>
      </c>
    </row>
    <row r="2180" spans="1:4">
      <c r="A2180" s="132">
        <v>40940</v>
      </c>
      <c r="B2180" s="133">
        <v>4.45</v>
      </c>
      <c r="C2180" s="5" t="s">
        <v>3539</v>
      </c>
      <c r="D2180" s="5" t="s">
        <v>2337</v>
      </c>
    </row>
    <row r="2181" spans="1:4">
      <c r="A2181" s="132">
        <v>40939</v>
      </c>
      <c r="B2181" s="133">
        <v>4.6399999999999997</v>
      </c>
      <c r="C2181" s="5" t="s">
        <v>3540</v>
      </c>
      <c r="D2181" s="5" t="s">
        <v>2337</v>
      </c>
    </row>
    <row r="2182" spans="1:4">
      <c r="A2182" s="132">
        <v>40938</v>
      </c>
      <c r="B2182" s="133">
        <v>5.52</v>
      </c>
      <c r="C2182" s="5" t="s">
        <v>3541</v>
      </c>
      <c r="D2182" s="5" t="s">
        <v>2337</v>
      </c>
    </row>
    <row r="2183" spans="1:4">
      <c r="A2183" s="132">
        <v>40935</v>
      </c>
      <c r="B2183" s="133">
        <v>5.58</v>
      </c>
      <c r="C2183" s="5" t="s">
        <v>3542</v>
      </c>
      <c r="D2183" s="5" t="s">
        <v>2337</v>
      </c>
    </row>
    <row r="2184" spans="1:4">
      <c r="A2184" s="132">
        <v>40934</v>
      </c>
      <c r="B2184" s="133">
        <v>5.63</v>
      </c>
      <c r="C2184" s="5" t="s">
        <v>3543</v>
      </c>
      <c r="D2184" s="5" t="s">
        <v>2337</v>
      </c>
    </row>
    <row r="2185" spans="1:4">
      <c r="A2185" s="132">
        <v>40933</v>
      </c>
      <c r="B2185" s="133">
        <v>5.52</v>
      </c>
      <c r="C2185" s="5" t="s">
        <v>3544</v>
      </c>
      <c r="D2185" s="5" t="s">
        <v>2337</v>
      </c>
    </row>
    <row r="2186" spans="1:4">
      <c r="A2186" s="132">
        <v>40932</v>
      </c>
      <c r="B2186" s="133">
        <v>5.0199999999999996</v>
      </c>
      <c r="C2186" s="5" t="s">
        <v>3545</v>
      </c>
      <c r="D2186" s="5" t="s">
        <v>2337</v>
      </c>
    </row>
    <row r="2187" spans="1:4">
      <c r="A2187" s="132">
        <v>40931</v>
      </c>
      <c r="B2187" s="133">
        <v>4.5999999999999996</v>
      </c>
      <c r="C2187" s="5" t="s">
        <v>3546</v>
      </c>
      <c r="D2187" s="5" t="s">
        <v>2337</v>
      </c>
    </row>
    <row r="2188" spans="1:4">
      <c r="A2188" s="132">
        <v>40928</v>
      </c>
      <c r="B2188" s="133">
        <v>4.55</v>
      </c>
      <c r="C2188" s="5" t="s">
        <v>3547</v>
      </c>
      <c r="D2188" s="5" t="s">
        <v>2337</v>
      </c>
    </row>
    <row r="2189" spans="1:4">
      <c r="A2189" s="132">
        <v>40927</v>
      </c>
      <c r="B2189" s="133">
        <v>4.49</v>
      </c>
      <c r="C2189" s="5" t="s">
        <v>3548</v>
      </c>
      <c r="D2189" s="5" t="s">
        <v>2337</v>
      </c>
    </row>
    <row r="2190" spans="1:4">
      <c r="A2190" s="132">
        <v>40926</v>
      </c>
      <c r="B2190" s="133">
        <v>4.49</v>
      </c>
      <c r="C2190" s="5" t="s">
        <v>3549</v>
      </c>
      <c r="D2190" s="5" t="s">
        <v>2337</v>
      </c>
    </row>
    <row r="2191" spans="1:4">
      <c r="A2191" s="132">
        <v>40925</v>
      </c>
      <c r="B2191" s="133">
        <v>4.5</v>
      </c>
      <c r="C2191" s="5" t="s">
        <v>3550</v>
      </c>
      <c r="D2191" s="5" t="s">
        <v>2337</v>
      </c>
    </row>
    <row r="2192" spans="1:4">
      <c r="A2192" s="132">
        <v>40924</v>
      </c>
      <c r="B2192" s="133">
        <v>4.4400000000000004</v>
      </c>
      <c r="C2192" s="5" t="s">
        <v>3551</v>
      </c>
      <c r="D2192" s="5" t="s">
        <v>2337</v>
      </c>
    </row>
    <row r="2193" spans="1:4">
      <c r="A2193" s="132">
        <v>40921</v>
      </c>
      <c r="B2193" s="133">
        <v>4.4000000000000004</v>
      </c>
      <c r="C2193" s="5" t="s">
        <v>3552</v>
      </c>
      <c r="D2193" s="5" t="s">
        <v>2337</v>
      </c>
    </row>
    <row r="2194" spans="1:4">
      <c r="A2194" s="132">
        <v>40920</v>
      </c>
      <c r="B2194" s="133">
        <v>4.41</v>
      </c>
      <c r="C2194" s="5" t="s">
        <v>3553</v>
      </c>
      <c r="D2194" s="5" t="s">
        <v>2337</v>
      </c>
    </row>
    <row r="2195" spans="1:4">
      <c r="A2195" s="132">
        <v>40919</v>
      </c>
      <c r="B2195" s="133">
        <v>4.43</v>
      </c>
      <c r="C2195" s="5" t="s">
        <v>3554</v>
      </c>
      <c r="D2195" s="5" t="s">
        <v>2337</v>
      </c>
    </row>
    <row r="2196" spans="1:4">
      <c r="A2196" s="132">
        <v>40918</v>
      </c>
      <c r="B2196" s="133">
        <v>4.5199999999999996</v>
      </c>
      <c r="C2196" s="5" t="s">
        <v>3555</v>
      </c>
      <c r="D2196" s="5" t="s">
        <v>2337</v>
      </c>
    </row>
    <row r="2197" spans="1:4">
      <c r="A2197" s="132">
        <v>40906</v>
      </c>
      <c r="B2197" s="133">
        <v>4.8600000000000003</v>
      </c>
      <c r="C2197" s="5" t="s">
        <v>3556</v>
      </c>
      <c r="D2197" s="5" t="s">
        <v>2337</v>
      </c>
    </row>
    <row r="2198" spans="1:4">
      <c r="A2198" s="132">
        <v>40905</v>
      </c>
      <c r="B2198" s="133">
        <v>5.47</v>
      </c>
      <c r="C2198" s="5" t="s">
        <v>3557</v>
      </c>
      <c r="D2198" s="5" t="s">
        <v>2337</v>
      </c>
    </row>
    <row r="2199" spans="1:4">
      <c r="A2199" s="132">
        <v>40904</v>
      </c>
      <c r="B2199" s="133">
        <v>5.72</v>
      </c>
      <c r="C2199" s="5" t="s">
        <v>2635</v>
      </c>
      <c r="D2199" s="5" t="s">
        <v>2337</v>
      </c>
    </row>
    <row r="2200" spans="1:4">
      <c r="A2200" s="132">
        <v>40903</v>
      </c>
      <c r="B2200" s="133">
        <v>5.91</v>
      </c>
      <c r="C2200" s="5" t="s">
        <v>3558</v>
      </c>
      <c r="D2200" s="5" t="s">
        <v>2337</v>
      </c>
    </row>
    <row r="2201" spans="1:4">
      <c r="A2201" s="132">
        <v>40900</v>
      </c>
      <c r="B2201" s="133">
        <v>5.63</v>
      </c>
      <c r="C2201" s="5" t="s">
        <v>3559</v>
      </c>
      <c r="D2201" s="5" t="s">
        <v>2337</v>
      </c>
    </row>
    <row r="2202" spans="1:4">
      <c r="A2202" s="132">
        <v>40899</v>
      </c>
      <c r="B2202" s="133">
        <v>5.69</v>
      </c>
      <c r="C2202" s="5" t="s">
        <v>3560</v>
      </c>
      <c r="D2202" s="5" t="s">
        <v>2337</v>
      </c>
    </row>
    <row r="2203" spans="1:4">
      <c r="A2203" s="132">
        <v>40898</v>
      </c>
      <c r="B2203" s="133">
        <v>5.96</v>
      </c>
      <c r="C2203" s="5" t="s">
        <v>3561</v>
      </c>
      <c r="D2203" s="5" t="s">
        <v>2337</v>
      </c>
    </row>
    <row r="2204" spans="1:4">
      <c r="A2204" s="132">
        <v>40897</v>
      </c>
      <c r="B2204" s="133">
        <v>6.03</v>
      </c>
      <c r="C2204" s="5" t="s">
        <v>3562</v>
      </c>
      <c r="D2204" s="5" t="s">
        <v>2337</v>
      </c>
    </row>
    <row r="2205" spans="1:4">
      <c r="A2205" s="132">
        <v>40896</v>
      </c>
      <c r="B2205" s="133">
        <v>4.92</v>
      </c>
      <c r="C2205" s="5" t="s">
        <v>3563</v>
      </c>
      <c r="D2205" s="5" t="s">
        <v>2337</v>
      </c>
    </row>
    <row r="2206" spans="1:4">
      <c r="A2206" s="132">
        <v>40893</v>
      </c>
      <c r="B2206" s="133">
        <v>4.91</v>
      </c>
      <c r="C2206" s="5" t="s">
        <v>1906</v>
      </c>
      <c r="D2206" s="5" t="s">
        <v>2337</v>
      </c>
    </row>
    <row r="2207" spans="1:4">
      <c r="A2207" s="132">
        <v>40892</v>
      </c>
      <c r="B2207" s="133">
        <v>5.26</v>
      </c>
      <c r="C2207" s="5" t="s">
        <v>3564</v>
      </c>
      <c r="D2207" s="5" t="s">
        <v>2337</v>
      </c>
    </row>
    <row r="2208" spans="1:4">
      <c r="A2208" s="132">
        <v>40891</v>
      </c>
      <c r="B2208" s="133">
        <v>4.95</v>
      </c>
      <c r="C2208" s="5" t="s">
        <v>3565</v>
      </c>
      <c r="D2208" s="5" t="s">
        <v>2337</v>
      </c>
    </row>
    <row r="2209" spans="1:4">
      <c r="A2209" s="132">
        <v>40890</v>
      </c>
      <c r="B2209" s="133">
        <v>5.81</v>
      </c>
      <c r="C2209" s="5" t="s">
        <v>3566</v>
      </c>
      <c r="D2209" s="5" t="s">
        <v>2337</v>
      </c>
    </row>
    <row r="2210" spans="1:4">
      <c r="A2210" s="132">
        <v>40889</v>
      </c>
      <c r="B2210" s="133">
        <v>5.56</v>
      </c>
      <c r="C2210" s="5" t="s">
        <v>3567</v>
      </c>
      <c r="D2210" s="5" t="s">
        <v>2337</v>
      </c>
    </row>
    <row r="2211" spans="1:4">
      <c r="A2211" s="132">
        <v>40886</v>
      </c>
      <c r="B2211" s="133">
        <v>4.5999999999999996</v>
      </c>
      <c r="C2211" s="5" t="s">
        <v>3568</v>
      </c>
      <c r="D2211" s="5" t="s">
        <v>2337</v>
      </c>
    </row>
    <row r="2212" spans="1:4">
      <c r="A2212" s="132">
        <v>40885</v>
      </c>
      <c r="B2212" s="133">
        <v>5.3</v>
      </c>
      <c r="C2212" s="5" t="s">
        <v>3569</v>
      </c>
      <c r="D2212" s="5" t="s">
        <v>2337</v>
      </c>
    </row>
    <row r="2213" spans="1:4">
      <c r="A2213" s="132">
        <v>40884</v>
      </c>
      <c r="B2213" s="133">
        <v>5.28</v>
      </c>
      <c r="C2213" s="5" t="s">
        <v>3570</v>
      </c>
      <c r="D2213" s="5" t="s">
        <v>2337</v>
      </c>
    </row>
    <row r="2214" spans="1:4">
      <c r="A2214" s="132">
        <v>40883</v>
      </c>
      <c r="B2214" s="133">
        <v>5.18</v>
      </c>
      <c r="C2214" s="5" t="s">
        <v>3571</v>
      </c>
      <c r="D2214" s="5" t="s">
        <v>2337</v>
      </c>
    </row>
    <row r="2215" spans="1:4">
      <c r="A2215" s="132">
        <v>40882</v>
      </c>
      <c r="B2215" s="133">
        <v>4.97</v>
      </c>
      <c r="C2215" s="5" t="s">
        <v>3572</v>
      </c>
      <c r="D2215" s="5" t="s">
        <v>2337</v>
      </c>
    </row>
    <row r="2216" spans="1:4">
      <c r="A2216" s="132">
        <v>40879</v>
      </c>
      <c r="B2216" s="133">
        <v>4.96</v>
      </c>
      <c r="C2216" s="5" t="s">
        <v>3573</v>
      </c>
      <c r="D2216" s="5" t="s">
        <v>2337</v>
      </c>
    </row>
    <row r="2217" spans="1:4">
      <c r="A2217" s="132">
        <v>40878</v>
      </c>
      <c r="B2217" s="133">
        <v>5.01</v>
      </c>
      <c r="C2217" s="5" t="s">
        <v>3574</v>
      </c>
      <c r="D2217" s="5" t="s">
        <v>2337</v>
      </c>
    </row>
    <row r="2218" spans="1:4">
      <c r="A2218" s="132">
        <v>40877</v>
      </c>
      <c r="B2218" s="133">
        <v>5.25</v>
      </c>
      <c r="C2218" s="5" t="s">
        <v>3575</v>
      </c>
      <c r="D2218" s="5" t="s">
        <v>2337</v>
      </c>
    </row>
    <row r="2219" spans="1:4">
      <c r="A2219" s="132">
        <v>40876</v>
      </c>
      <c r="B2219" s="133">
        <v>5.56</v>
      </c>
      <c r="C2219" s="5" t="s">
        <v>3576</v>
      </c>
      <c r="D2219" s="5" t="s">
        <v>2337</v>
      </c>
    </row>
    <row r="2220" spans="1:4">
      <c r="A2220" s="132">
        <v>40875</v>
      </c>
      <c r="B2220" s="133">
        <v>5.36</v>
      </c>
      <c r="C2220" s="5" t="s">
        <v>3577</v>
      </c>
      <c r="D2220" s="5" t="s">
        <v>2337</v>
      </c>
    </row>
    <row r="2221" spans="1:4">
      <c r="A2221" s="132">
        <v>40872</v>
      </c>
      <c r="B2221" s="133">
        <v>5.39</v>
      </c>
      <c r="C2221" s="5" t="s">
        <v>1870</v>
      </c>
      <c r="D2221" s="5" t="s">
        <v>2337</v>
      </c>
    </row>
    <row r="2222" spans="1:4">
      <c r="A2222" s="132">
        <v>40871</v>
      </c>
      <c r="B2222" s="133">
        <v>5.04</v>
      </c>
      <c r="C2222" s="5" t="s">
        <v>3578</v>
      </c>
      <c r="D2222" s="5" t="s">
        <v>2337</v>
      </c>
    </row>
    <row r="2223" spans="1:4">
      <c r="A2223" s="132">
        <v>40870</v>
      </c>
      <c r="B2223" s="133">
        <v>4.87</v>
      </c>
      <c r="C2223" s="5" t="s">
        <v>3579</v>
      </c>
      <c r="D2223" s="5" t="s">
        <v>2337</v>
      </c>
    </row>
    <row r="2224" spans="1:4">
      <c r="A2224" s="132">
        <v>40869</v>
      </c>
      <c r="B2224" s="133">
        <v>4.8099999999999996</v>
      </c>
      <c r="C2224" s="5" t="s">
        <v>3580</v>
      </c>
      <c r="D2224" s="5" t="s">
        <v>2337</v>
      </c>
    </row>
    <row r="2225" spans="1:4">
      <c r="A2225" s="132">
        <v>40868</v>
      </c>
      <c r="B2225" s="133">
        <v>4.8499999999999996</v>
      </c>
      <c r="C2225" s="5" t="s">
        <v>3581</v>
      </c>
      <c r="D2225" s="5" t="s">
        <v>2337</v>
      </c>
    </row>
    <row r="2226" spans="1:4">
      <c r="A2226" s="132">
        <v>40865</v>
      </c>
      <c r="B2226" s="133">
        <v>4.7</v>
      </c>
      <c r="C2226" s="5" t="s">
        <v>3582</v>
      </c>
      <c r="D2226" s="5" t="s">
        <v>2337</v>
      </c>
    </row>
    <row r="2227" spans="1:4">
      <c r="A2227" s="132">
        <v>40864</v>
      </c>
      <c r="B2227" s="133">
        <v>4.87</v>
      </c>
      <c r="C2227" s="5" t="s">
        <v>3583</v>
      </c>
      <c r="D2227" s="5" t="s">
        <v>2337</v>
      </c>
    </row>
    <row r="2228" spans="1:4">
      <c r="A2228" s="132">
        <v>40863</v>
      </c>
      <c r="B2228" s="133">
        <v>4.83</v>
      </c>
      <c r="C2228" s="5" t="s">
        <v>3584</v>
      </c>
      <c r="D2228" s="5" t="s">
        <v>2337</v>
      </c>
    </row>
    <row r="2229" spans="1:4">
      <c r="A2229" s="132">
        <v>40862</v>
      </c>
      <c r="B2229" s="133">
        <v>5.01</v>
      </c>
      <c r="C2229" s="5" t="s">
        <v>3585</v>
      </c>
      <c r="D2229" s="5" t="s">
        <v>2337</v>
      </c>
    </row>
    <row r="2230" spans="1:4">
      <c r="A2230" s="132">
        <v>40861</v>
      </c>
      <c r="B2230" s="133">
        <v>5.09</v>
      </c>
      <c r="C2230" s="5" t="s">
        <v>3586</v>
      </c>
      <c r="D2230" s="5" t="s">
        <v>2337</v>
      </c>
    </row>
    <row r="2231" spans="1:4">
      <c r="A2231" s="132">
        <v>40858</v>
      </c>
      <c r="B2231" s="133">
        <v>5.03</v>
      </c>
      <c r="C2231" s="5" t="s">
        <v>3587</v>
      </c>
      <c r="D2231" s="5" t="s">
        <v>2337</v>
      </c>
    </row>
    <row r="2232" spans="1:4">
      <c r="A2232" s="132">
        <v>40857</v>
      </c>
      <c r="B2232" s="133">
        <v>5.09</v>
      </c>
      <c r="C2232" s="5" t="s">
        <v>1689</v>
      </c>
      <c r="D2232" s="5" t="s">
        <v>2337</v>
      </c>
    </row>
    <row r="2233" spans="1:4">
      <c r="A2233" s="132">
        <v>40856</v>
      </c>
      <c r="B2233" s="133">
        <v>4.6399999999999997</v>
      </c>
      <c r="C2233" s="5" t="s">
        <v>2569</v>
      </c>
      <c r="D2233" s="5" t="s">
        <v>2337</v>
      </c>
    </row>
    <row r="2234" spans="1:4">
      <c r="A2234" s="132">
        <v>40855</v>
      </c>
      <c r="B2234" s="133">
        <v>4.88</v>
      </c>
      <c r="C2234" s="5" t="s">
        <v>3588</v>
      </c>
      <c r="D2234" s="5" t="s">
        <v>2337</v>
      </c>
    </row>
    <row r="2235" spans="1:4">
      <c r="A2235" s="132">
        <v>40854</v>
      </c>
      <c r="B2235" s="133">
        <v>4.8</v>
      </c>
      <c r="C2235" s="5" t="s">
        <v>2173</v>
      </c>
      <c r="D2235" s="5" t="s">
        <v>2337</v>
      </c>
    </row>
    <row r="2236" spans="1:4">
      <c r="A2236" s="132">
        <v>40850</v>
      </c>
      <c r="B2236" s="133">
        <v>4.62</v>
      </c>
      <c r="C2236" s="5" t="s">
        <v>3589</v>
      </c>
      <c r="D2236" s="5" t="s">
        <v>2337</v>
      </c>
    </row>
    <row r="2237" spans="1:4">
      <c r="A2237" s="132">
        <v>40849</v>
      </c>
      <c r="B2237" s="133">
        <v>4.6500000000000004</v>
      </c>
      <c r="C2237" s="5" t="s">
        <v>3590</v>
      </c>
      <c r="D2237" s="5" t="s">
        <v>2337</v>
      </c>
    </row>
    <row r="2238" spans="1:4">
      <c r="A2238" s="132">
        <v>40848</v>
      </c>
      <c r="B2238" s="133">
        <v>4.93</v>
      </c>
      <c r="C2238" s="5" t="s">
        <v>3591</v>
      </c>
      <c r="D2238" s="5" t="s">
        <v>2337</v>
      </c>
    </row>
    <row r="2239" spans="1:4">
      <c r="A2239" s="132">
        <v>40847</v>
      </c>
      <c r="B2239" s="133">
        <v>5.52</v>
      </c>
      <c r="C2239" s="5" t="s">
        <v>3592</v>
      </c>
      <c r="D2239" s="5" t="s">
        <v>2337</v>
      </c>
    </row>
    <row r="2240" spans="1:4">
      <c r="A2240" s="132">
        <v>40844</v>
      </c>
      <c r="B2240" s="133">
        <v>5.14</v>
      </c>
      <c r="C2240" s="5" t="s">
        <v>3593</v>
      </c>
      <c r="D2240" s="5" t="s">
        <v>2337</v>
      </c>
    </row>
    <row r="2241" spans="1:4">
      <c r="A2241" s="132">
        <v>40843</v>
      </c>
      <c r="B2241" s="133">
        <v>4.92</v>
      </c>
      <c r="C2241" s="5" t="s">
        <v>2070</v>
      </c>
      <c r="D2241" s="5" t="s">
        <v>2337</v>
      </c>
    </row>
    <row r="2242" spans="1:4">
      <c r="A2242" s="132">
        <v>40842</v>
      </c>
      <c r="B2242" s="133">
        <v>5.21</v>
      </c>
      <c r="C2242" s="5" t="s">
        <v>3594</v>
      </c>
      <c r="D2242" s="5" t="s">
        <v>2337</v>
      </c>
    </row>
    <row r="2243" spans="1:4">
      <c r="A2243" s="132">
        <v>40841</v>
      </c>
      <c r="B2243" s="133">
        <v>5.61</v>
      </c>
      <c r="C2243" s="5" t="s">
        <v>3595</v>
      </c>
      <c r="D2243" s="5" t="s">
        <v>2337</v>
      </c>
    </row>
    <row r="2244" spans="1:4">
      <c r="A2244" s="132">
        <v>40840</v>
      </c>
      <c r="B2244" s="133">
        <v>5.24</v>
      </c>
      <c r="C2244" s="5" t="s">
        <v>3596</v>
      </c>
      <c r="D2244" s="5" t="s">
        <v>2337</v>
      </c>
    </row>
    <row r="2245" spans="1:4">
      <c r="A2245" s="132">
        <v>40837</v>
      </c>
      <c r="B2245" s="133">
        <v>4.9800000000000004</v>
      </c>
      <c r="C2245" s="5" t="s">
        <v>3024</v>
      </c>
      <c r="D2245" s="5" t="s">
        <v>2337</v>
      </c>
    </row>
    <row r="2246" spans="1:4">
      <c r="A2246" s="132">
        <v>40836</v>
      </c>
      <c r="B2246" s="133">
        <v>5.14</v>
      </c>
      <c r="C2246" s="5" t="s">
        <v>3597</v>
      </c>
      <c r="D2246" s="5" t="s">
        <v>2337</v>
      </c>
    </row>
    <row r="2247" spans="1:4">
      <c r="A2247" s="132">
        <v>40835</v>
      </c>
      <c r="B2247" s="133">
        <v>4.95</v>
      </c>
      <c r="C2247" s="5" t="s">
        <v>3598</v>
      </c>
      <c r="D2247" s="5" t="s">
        <v>2337</v>
      </c>
    </row>
    <row r="2248" spans="1:4">
      <c r="A2248" s="132">
        <v>40834</v>
      </c>
      <c r="B2248" s="133">
        <v>5.04</v>
      </c>
      <c r="C2248" s="5" t="s">
        <v>2947</v>
      </c>
      <c r="D2248" s="5" t="s">
        <v>2337</v>
      </c>
    </row>
    <row r="2249" spans="1:4">
      <c r="A2249" s="132">
        <v>40833</v>
      </c>
      <c r="B2249" s="133">
        <v>4.99</v>
      </c>
      <c r="C2249" s="5" t="s">
        <v>3599</v>
      </c>
      <c r="D2249" s="5" t="s">
        <v>2337</v>
      </c>
    </row>
    <row r="2250" spans="1:4">
      <c r="A2250" s="132">
        <v>40830</v>
      </c>
      <c r="B2250" s="133">
        <v>4.9400000000000004</v>
      </c>
      <c r="C2250" s="5" t="s">
        <v>3600</v>
      </c>
      <c r="D2250" s="5" t="s">
        <v>2337</v>
      </c>
    </row>
    <row r="2251" spans="1:4">
      <c r="A2251" s="132">
        <v>40829</v>
      </c>
      <c r="B2251" s="133">
        <v>4.75</v>
      </c>
      <c r="C2251" s="5" t="s">
        <v>3601</v>
      </c>
      <c r="D2251" s="5" t="s">
        <v>2337</v>
      </c>
    </row>
    <row r="2252" spans="1:4">
      <c r="A2252" s="132">
        <v>40828</v>
      </c>
      <c r="B2252" s="133">
        <v>4.75</v>
      </c>
      <c r="C2252" s="5" t="s">
        <v>2683</v>
      </c>
      <c r="D2252" s="5" t="s">
        <v>2337</v>
      </c>
    </row>
    <row r="2253" spans="1:4">
      <c r="A2253" s="132">
        <v>40827</v>
      </c>
      <c r="B2253" s="133">
        <v>5.39</v>
      </c>
      <c r="C2253" s="5" t="s">
        <v>3602</v>
      </c>
      <c r="D2253" s="5" t="s">
        <v>2337</v>
      </c>
    </row>
    <row r="2254" spans="1:4">
      <c r="A2254" s="132">
        <v>40826</v>
      </c>
      <c r="B2254" s="133">
        <v>4.46</v>
      </c>
      <c r="C2254" s="5" t="s">
        <v>3603</v>
      </c>
      <c r="D2254" s="5" t="s">
        <v>2337</v>
      </c>
    </row>
    <row r="2255" spans="1:4">
      <c r="A2255" s="132">
        <v>40823</v>
      </c>
      <c r="B2255" s="133">
        <v>4.03</v>
      </c>
      <c r="C2255" s="5" t="s">
        <v>3380</v>
      </c>
      <c r="D2255" s="5" t="s">
        <v>2337</v>
      </c>
    </row>
    <row r="2256" spans="1:4">
      <c r="A2256" s="132">
        <v>40822</v>
      </c>
      <c r="B2256" s="133">
        <v>4.07</v>
      </c>
      <c r="C2256" s="5" t="s">
        <v>3604</v>
      </c>
      <c r="D2256" s="5" t="s">
        <v>2337</v>
      </c>
    </row>
    <row r="2257" spans="1:4">
      <c r="A2257" s="132">
        <v>40821</v>
      </c>
      <c r="B2257" s="133">
        <v>4.1500000000000004</v>
      </c>
      <c r="C2257" s="5" t="s">
        <v>3605</v>
      </c>
      <c r="D2257" s="5" t="s">
        <v>2337</v>
      </c>
    </row>
    <row r="2258" spans="1:4">
      <c r="A2258" s="132">
        <v>40820</v>
      </c>
      <c r="B2258" s="133">
        <v>4.32</v>
      </c>
      <c r="C2258" s="5" t="s">
        <v>3060</v>
      </c>
      <c r="D2258" s="5" t="s">
        <v>2337</v>
      </c>
    </row>
    <row r="2259" spans="1:4">
      <c r="A2259" s="132">
        <v>40819</v>
      </c>
      <c r="B2259" s="133">
        <v>4.7</v>
      </c>
      <c r="C2259" s="5" t="s">
        <v>3606</v>
      </c>
      <c r="D2259" s="5" t="s">
        <v>2337</v>
      </c>
    </row>
    <row r="2260" spans="1:4">
      <c r="A2260" s="132">
        <v>40816</v>
      </c>
      <c r="B2260" s="133">
        <v>5.17</v>
      </c>
      <c r="C2260" s="5" t="s">
        <v>3607</v>
      </c>
      <c r="D2260" s="5" t="s">
        <v>2337</v>
      </c>
    </row>
    <row r="2261" spans="1:4">
      <c r="A2261" s="132">
        <v>40815</v>
      </c>
      <c r="B2261" s="133">
        <v>4.88</v>
      </c>
      <c r="C2261" s="5" t="s">
        <v>3608</v>
      </c>
      <c r="D2261" s="5" t="s">
        <v>2337</v>
      </c>
    </row>
    <row r="2262" spans="1:4">
      <c r="A2262" s="132">
        <v>40814</v>
      </c>
      <c r="B2262" s="133">
        <v>5.04</v>
      </c>
      <c r="C2262" s="5" t="s">
        <v>3578</v>
      </c>
      <c r="D2262" s="5" t="s">
        <v>2337</v>
      </c>
    </row>
    <row r="2263" spans="1:4">
      <c r="A2263" s="132">
        <v>40813</v>
      </c>
      <c r="B2263" s="133">
        <v>5.17</v>
      </c>
      <c r="C2263" s="5" t="s">
        <v>3609</v>
      </c>
      <c r="D2263" s="5" t="s">
        <v>2337</v>
      </c>
    </row>
    <row r="2264" spans="1:4">
      <c r="A2264" s="132">
        <v>40812</v>
      </c>
      <c r="B2264" s="133">
        <v>4.9800000000000004</v>
      </c>
      <c r="C2264" s="5" t="s">
        <v>3610</v>
      </c>
      <c r="D2264" s="5" t="s">
        <v>2337</v>
      </c>
    </row>
    <row r="2265" spans="1:4">
      <c r="A2265" s="132">
        <v>40809</v>
      </c>
      <c r="B2265" s="133">
        <v>4.59</v>
      </c>
      <c r="C2265" s="5" t="s">
        <v>3611</v>
      </c>
      <c r="D2265" s="5" t="s">
        <v>2337</v>
      </c>
    </row>
    <row r="2266" spans="1:4">
      <c r="A2266" s="132">
        <v>40808</v>
      </c>
      <c r="B2266" s="133">
        <v>4.71</v>
      </c>
      <c r="C2266" s="5" t="s">
        <v>3612</v>
      </c>
      <c r="D2266" s="5" t="s">
        <v>2337</v>
      </c>
    </row>
    <row r="2267" spans="1:4">
      <c r="A2267" s="132">
        <v>40807</v>
      </c>
      <c r="B2267" s="133">
        <v>4.3600000000000003</v>
      </c>
      <c r="C2267" s="5" t="s">
        <v>3613</v>
      </c>
      <c r="D2267" s="5" t="s">
        <v>2337</v>
      </c>
    </row>
    <row r="2268" spans="1:4">
      <c r="A2268" s="132">
        <v>40806</v>
      </c>
      <c r="B2268" s="133">
        <v>4.6900000000000004</v>
      </c>
      <c r="C2268" s="5" t="s">
        <v>3614</v>
      </c>
      <c r="D2268" s="5" t="s">
        <v>2337</v>
      </c>
    </row>
    <row r="2269" spans="1:4">
      <c r="A2269" s="132">
        <v>40805</v>
      </c>
      <c r="B2269" s="133">
        <v>5.03</v>
      </c>
      <c r="C2269" s="5" t="s">
        <v>3615</v>
      </c>
      <c r="D2269" s="5" t="s">
        <v>2337</v>
      </c>
    </row>
    <row r="2270" spans="1:4">
      <c r="A2270" s="132">
        <v>40802</v>
      </c>
      <c r="B2270" s="133">
        <v>4.68</v>
      </c>
      <c r="C2270" s="5" t="s">
        <v>3616</v>
      </c>
      <c r="D2270" s="5" t="s">
        <v>2337</v>
      </c>
    </row>
    <row r="2271" spans="1:4">
      <c r="A2271" s="132">
        <v>40801</v>
      </c>
      <c r="B2271" s="133">
        <v>4.8899999999999997</v>
      </c>
      <c r="C2271" s="5" t="s">
        <v>3617</v>
      </c>
      <c r="D2271" s="5" t="s">
        <v>2337</v>
      </c>
    </row>
    <row r="2272" spans="1:4">
      <c r="A2272" s="132">
        <v>40800</v>
      </c>
      <c r="B2272" s="133">
        <v>4.09</v>
      </c>
      <c r="C2272" s="5" t="s">
        <v>3618</v>
      </c>
      <c r="D2272" s="5" t="s">
        <v>2337</v>
      </c>
    </row>
    <row r="2273" spans="1:4">
      <c r="A2273" s="132">
        <v>40799</v>
      </c>
      <c r="B2273" s="133">
        <v>4</v>
      </c>
      <c r="C2273" s="5" t="s">
        <v>3619</v>
      </c>
      <c r="D2273" s="5" t="s">
        <v>2337</v>
      </c>
    </row>
    <row r="2274" spans="1:4">
      <c r="A2274" s="132">
        <v>40798</v>
      </c>
      <c r="B2274" s="133">
        <v>3.94</v>
      </c>
      <c r="C2274" s="5" t="s">
        <v>3620</v>
      </c>
      <c r="D2274" s="5" t="s">
        <v>2337</v>
      </c>
    </row>
    <row r="2275" spans="1:4">
      <c r="A2275" s="132">
        <v>40795</v>
      </c>
      <c r="B2275" s="133">
        <v>3.61</v>
      </c>
      <c r="C2275" s="5" t="s">
        <v>3621</v>
      </c>
      <c r="D2275" s="5" t="s">
        <v>2337</v>
      </c>
    </row>
    <row r="2276" spans="1:4">
      <c r="A2276" s="132">
        <v>40794</v>
      </c>
      <c r="B2276" s="133">
        <v>3.61</v>
      </c>
      <c r="C2276" s="5" t="s">
        <v>3622</v>
      </c>
      <c r="D2276" s="5" t="s">
        <v>2337</v>
      </c>
    </row>
    <row r="2277" spans="1:4">
      <c r="A2277" s="132">
        <v>40793</v>
      </c>
      <c r="B2277" s="133">
        <v>3.62</v>
      </c>
      <c r="C2277" s="5" t="s">
        <v>3623</v>
      </c>
      <c r="D2277" s="5" t="s">
        <v>2337</v>
      </c>
    </row>
    <row r="2278" spans="1:4">
      <c r="A2278" s="132">
        <v>40792</v>
      </c>
      <c r="B2278" s="133">
        <v>3.68</v>
      </c>
      <c r="C2278" s="5" t="s">
        <v>3624</v>
      </c>
      <c r="D2278" s="5" t="s">
        <v>2337</v>
      </c>
    </row>
    <row r="2279" spans="1:4">
      <c r="A2279" s="132">
        <v>40791</v>
      </c>
      <c r="B2279" s="133">
        <v>3.72</v>
      </c>
      <c r="C2279" s="5" t="s">
        <v>2645</v>
      </c>
      <c r="D2279" s="5" t="s">
        <v>2337</v>
      </c>
    </row>
    <row r="2280" spans="1:4">
      <c r="A2280" s="132">
        <v>40788</v>
      </c>
      <c r="B2280" s="133">
        <v>3.73</v>
      </c>
      <c r="C2280" s="5" t="s">
        <v>3615</v>
      </c>
      <c r="D2280" s="5" t="s">
        <v>2337</v>
      </c>
    </row>
    <row r="2281" spans="1:4">
      <c r="A2281" s="132">
        <v>40787</v>
      </c>
      <c r="B2281" s="133">
        <v>3.75</v>
      </c>
      <c r="C2281" s="5" t="s">
        <v>819</v>
      </c>
      <c r="D2281" s="5" t="s">
        <v>2337</v>
      </c>
    </row>
    <row r="2282" spans="1:4">
      <c r="A2282" s="132">
        <v>40786</v>
      </c>
      <c r="B2282" s="133">
        <v>3.86</v>
      </c>
      <c r="C2282" s="5" t="s">
        <v>3625</v>
      </c>
      <c r="D2282" s="5" t="s">
        <v>2337</v>
      </c>
    </row>
    <row r="2283" spans="1:4">
      <c r="A2283" s="132">
        <v>40785</v>
      </c>
      <c r="B2283" s="133">
        <v>4.71</v>
      </c>
      <c r="C2283" s="5" t="s">
        <v>3626</v>
      </c>
      <c r="D2283" s="5" t="s">
        <v>2337</v>
      </c>
    </row>
    <row r="2284" spans="1:4">
      <c r="A2284" s="132">
        <v>40784</v>
      </c>
      <c r="B2284" s="133">
        <v>4.76</v>
      </c>
      <c r="C2284" s="5" t="s">
        <v>3627</v>
      </c>
      <c r="D2284" s="5" t="s">
        <v>2337</v>
      </c>
    </row>
    <row r="2285" spans="1:4">
      <c r="A2285" s="132">
        <v>40781</v>
      </c>
      <c r="B2285" s="133">
        <v>4.12</v>
      </c>
      <c r="C2285" s="5" t="s">
        <v>3628</v>
      </c>
      <c r="D2285" s="5" t="s">
        <v>2337</v>
      </c>
    </row>
    <row r="2286" spans="1:4">
      <c r="A2286" s="132">
        <v>40780</v>
      </c>
      <c r="B2286" s="133">
        <v>3.85</v>
      </c>
      <c r="C2286" s="5" t="s">
        <v>3629</v>
      </c>
      <c r="D2286" s="5" t="s">
        <v>2337</v>
      </c>
    </row>
    <row r="2287" spans="1:4">
      <c r="A2287" s="132">
        <v>40779</v>
      </c>
      <c r="B2287" s="133">
        <v>3.72</v>
      </c>
      <c r="C2287" s="5" t="s">
        <v>3630</v>
      </c>
      <c r="D2287" s="5" t="s">
        <v>2337</v>
      </c>
    </row>
    <row r="2288" spans="1:4">
      <c r="A2288" s="132">
        <v>40778</v>
      </c>
      <c r="B2288" s="133">
        <v>3.71</v>
      </c>
      <c r="C2288" s="5" t="s">
        <v>3631</v>
      </c>
      <c r="D2288" s="5" t="s">
        <v>2337</v>
      </c>
    </row>
    <row r="2289" spans="1:4">
      <c r="A2289" s="132">
        <v>40777</v>
      </c>
      <c r="B2289" s="133">
        <v>3.73</v>
      </c>
      <c r="C2289" s="5" t="s">
        <v>3632</v>
      </c>
      <c r="D2289" s="5" t="s">
        <v>2337</v>
      </c>
    </row>
    <row r="2290" spans="1:4">
      <c r="A2290" s="132">
        <v>40774</v>
      </c>
      <c r="B2290" s="133">
        <v>3.71</v>
      </c>
      <c r="C2290" s="5" t="s">
        <v>3633</v>
      </c>
      <c r="D2290" s="5" t="s">
        <v>2337</v>
      </c>
    </row>
    <row r="2291" spans="1:4">
      <c r="A2291" s="132">
        <v>40773</v>
      </c>
      <c r="B2291" s="133">
        <v>3.67</v>
      </c>
      <c r="C2291" s="5" t="s">
        <v>3442</v>
      </c>
      <c r="D2291" s="5" t="s">
        <v>2337</v>
      </c>
    </row>
    <row r="2292" spans="1:4">
      <c r="A2292" s="132">
        <v>40772</v>
      </c>
      <c r="B2292" s="133">
        <v>3.66</v>
      </c>
      <c r="C2292" s="5" t="s">
        <v>3634</v>
      </c>
      <c r="D2292" s="5" t="s">
        <v>2337</v>
      </c>
    </row>
    <row r="2293" spans="1:4">
      <c r="A2293" s="132">
        <v>40771</v>
      </c>
      <c r="B2293" s="133">
        <v>3.73</v>
      </c>
      <c r="C2293" s="5" t="s">
        <v>3635</v>
      </c>
      <c r="D2293" s="5" t="s">
        <v>2337</v>
      </c>
    </row>
    <row r="2294" spans="1:4">
      <c r="A2294" s="132">
        <v>40770</v>
      </c>
      <c r="B2294" s="133">
        <v>3.72</v>
      </c>
      <c r="C2294" s="5" t="s">
        <v>3636</v>
      </c>
      <c r="D2294" s="5" t="s">
        <v>2337</v>
      </c>
    </row>
    <row r="2295" spans="1:4">
      <c r="A2295" s="132">
        <v>40767</v>
      </c>
      <c r="B2295" s="133">
        <v>3.7</v>
      </c>
      <c r="C2295" s="5" t="s">
        <v>3637</v>
      </c>
      <c r="D2295" s="5" t="s">
        <v>2337</v>
      </c>
    </row>
    <row r="2296" spans="1:4">
      <c r="A2296" s="132">
        <v>40766</v>
      </c>
      <c r="B2296" s="133">
        <v>3.68</v>
      </c>
      <c r="C2296" s="5" t="s">
        <v>3638</v>
      </c>
      <c r="D2296" s="5" t="s">
        <v>2337</v>
      </c>
    </row>
    <row r="2297" spans="1:4">
      <c r="A2297" s="132">
        <v>40765</v>
      </c>
      <c r="B2297" s="133">
        <v>3.67</v>
      </c>
      <c r="C2297" s="5" t="s">
        <v>3639</v>
      </c>
      <c r="D2297" s="5" t="s">
        <v>2337</v>
      </c>
    </row>
    <row r="2298" spans="1:4">
      <c r="A2298" s="132">
        <v>40764</v>
      </c>
      <c r="B2298" s="133">
        <v>3.75</v>
      </c>
      <c r="C2298" s="5" t="s">
        <v>3640</v>
      </c>
      <c r="D2298" s="5" t="s">
        <v>2337</v>
      </c>
    </row>
    <row r="2299" spans="1:4">
      <c r="A2299" s="132">
        <v>40763</v>
      </c>
      <c r="B2299" s="133">
        <v>3.69</v>
      </c>
      <c r="C2299" s="5" t="s">
        <v>3641</v>
      </c>
      <c r="D2299" s="5" t="s">
        <v>2337</v>
      </c>
    </row>
    <row r="2300" spans="1:4">
      <c r="A2300" s="132">
        <v>40760</v>
      </c>
      <c r="B2300" s="133">
        <v>3.72</v>
      </c>
      <c r="C2300" s="5" t="s">
        <v>3642</v>
      </c>
      <c r="D2300" s="5" t="s">
        <v>2337</v>
      </c>
    </row>
    <row r="2301" spans="1:4">
      <c r="A2301" s="132">
        <v>40759</v>
      </c>
      <c r="B2301" s="133">
        <v>3.75</v>
      </c>
      <c r="C2301" s="5" t="s">
        <v>3643</v>
      </c>
      <c r="D2301" s="5" t="s">
        <v>2337</v>
      </c>
    </row>
    <row r="2302" spans="1:4">
      <c r="A2302" s="132">
        <v>40758</v>
      </c>
      <c r="B2302" s="133">
        <v>3.81</v>
      </c>
      <c r="C2302" s="5" t="s">
        <v>3174</v>
      </c>
      <c r="D2302" s="5" t="s">
        <v>2337</v>
      </c>
    </row>
    <row r="2303" spans="1:4">
      <c r="A2303" s="132">
        <v>40757</v>
      </c>
      <c r="B2303" s="133">
        <v>3.96</v>
      </c>
      <c r="C2303" s="5" t="s">
        <v>3644</v>
      </c>
      <c r="D2303" s="5" t="s">
        <v>2337</v>
      </c>
    </row>
    <row r="2304" spans="1:4">
      <c r="A2304" s="132">
        <v>40756</v>
      </c>
      <c r="B2304" s="133">
        <v>4.1900000000000004</v>
      </c>
      <c r="C2304" s="5" t="s">
        <v>3645</v>
      </c>
      <c r="D2304" s="5" t="s">
        <v>2337</v>
      </c>
    </row>
    <row r="2305" spans="1:4">
      <c r="A2305" s="132">
        <v>40753</v>
      </c>
      <c r="B2305" s="133">
        <v>4.79</v>
      </c>
      <c r="C2305" s="5" t="s">
        <v>3646</v>
      </c>
      <c r="D2305" s="5" t="s">
        <v>2337</v>
      </c>
    </row>
    <row r="2306" spans="1:4">
      <c r="A2306" s="132">
        <v>40752</v>
      </c>
      <c r="B2306" s="133">
        <v>4.6500000000000004</v>
      </c>
      <c r="C2306" s="5" t="s">
        <v>3647</v>
      </c>
      <c r="D2306" s="5" t="s">
        <v>2337</v>
      </c>
    </row>
    <row r="2307" spans="1:4">
      <c r="A2307" s="132">
        <v>40751</v>
      </c>
      <c r="B2307" s="133">
        <v>4.33</v>
      </c>
      <c r="C2307" s="5" t="s">
        <v>3648</v>
      </c>
      <c r="D2307" s="5" t="s">
        <v>2337</v>
      </c>
    </row>
    <row r="2308" spans="1:4">
      <c r="A2308" s="132">
        <v>40750</v>
      </c>
      <c r="B2308" s="133">
        <v>4.0199999999999996</v>
      </c>
      <c r="C2308" s="5" t="s">
        <v>3649</v>
      </c>
      <c r="D2308" s="5" t="s">
        <v>2337</v>
      </c>
    </row>
    <row r="2309" spans="1:4">
      <c r="A2309" s="132">
        <v>40749</v>
      </c>
      <c r="B2309" s="133">
        <v>3.98</v>
      </c>
      <c r="C2309" s="5" t="s">
        <v>3650</v>
      </c>
      <c r="D2309" s="5" t="s">
        <v>2337</v>
      </c>
    </row>
    <row r="2310" spans="1:4">
      <c r="A2310" s="132">
        <v>40746</v>
      </c>
      <c r="B2310" s="133">
        <v>3.74</v>
      </c>
      <c r="C2310" s="5" t="s">
        <v>3651</v>
      </c>
      <c r="D2310" s="5" t="s">
        <v>2337</v>
      </c>
    </row>
    <row r="2311" spans="1:4">
      <c r="A2311" s="132">
        <v>40745</v>
      </c>
      <c r="B2311" s="133">
        <v>3.73</v>
      </c>
      <c r="C2311" s="5" t="s">
        <v>3652</v>
      </c>
      <c r="D2311" s="5" t="s">
        <v>2337</v>
      </c>
    </row>
    <row r="2312" spans="1:4">
      <c r="A2312" s="132">
        <v>40744</v>
      </c>
      <c r="B2312" s="133">
        <v>3.7</v>
      </c>
      <c r="C2312" s="5" t="s">
        <v>3653</v>
      </c>
      <c r="D2312" s="5" t="s">
        <v>2337</v>
      </c>
    </row>
    <row r="2313" spans="1:4">
      <c r="A2313" s="132">
        <v>40743</v>
      </c>
      <c r="B2313" s="133">
        <v>3.69</v>
      </c>
      <c r="C2313" s="5" t="s">
        <v>3654</v>
      </c>
      <c r="D2313" s="5" t="s">
        <v>2337</v>
      </c>
    </row>
    <row r="2314" spans="1:4">
      <c r="A2314" s="132">
        <v>40742</v>
      </c>
      <c r="B2314" s="133">
        <v>3.66</v>
      </c>
      <c r="C2314" s="5" t="s">
        <v>3655</v>
      </c>
      <c r="D2314" s="5" t="s">
        <v>2337</v>
      </c>
    </row>
    <row r="2315" spans="1:4">
      <c r="A2315" s="132">
        <v>40739</v>
      </c>
      <c r="B2315" s="133">
        <v>3.65</v>
      </c>
      <c r="C2315" s="5" t="s">
        <v>3656</v>
      </c>
      <c r="D2315" s="5" t="s">
        <v>2337</v>
      </c>
    </row>
    <row r="2316" spans="1:4">
      <c r="A2316" s="132">
        <v>40738</v>
      </c>
      <c r="B2316" s="133">
        <v>3.64</v>
      </c>
      <c r="C2316" s="5" t="s">
        <v>3657</v>
      </c>
      <c r="D2316" s="5" t="s">
        <v>2337</v>
      </c>
    </row>
    <row r="2317" spans="1:4">
      <c r="A2317" s="132">
        <v>40737</v>
      </c>
      <c r="B2317" s="133">
        <v>3.66</v>
      </c>
      <c r="C2317" s="5" t="s">
        <v>3658</v>
      </c>
      <c r="D2317" s="5" t="s">
        <v>2337</v>
      </c>
    </row>
    <row r="2318" spans="1:4">
      <c r="A2318" s="132">
        <v>40736</v>
      </c>
      <c r="B2318" s="133">
        <v>3.62</v>
      </c>
      <c r="C2318" s="5" t="s">
        <v>3659</v>
      </c>
      <c r="D2318" s="5" t="s">
        <v>2337</v>
      </c>
    </row>
    <row r="2319" spans="1:4">
      <c r="A2319" s="132">
        <v>40735</v>
      </c>
      <c r="B2319" s="133">
        <v>3.63</v>
      </c>
      <c r="C2319" s="5" t="s">
        <v>3660</v>
      </c>
      <c r="D2319" s="5" t="s">
        <v>2337</v>
      </c>
    </row>
    <row r="2320" spans="1:4">
      <c r="A2320" s="132">
        <v>40732</v>
      </c>
      <c r="B2320" s="133">
        <v>3.5</v>
      </c>
      <c r="C2320" s="5" t="s">
        <v>3661</v>
      </c>
      <c r="D2320" s="5" t="s">
        <v>2337</v>
      </c>
    </row>
    <row r="2321" spans="1:4">
      <c r="A2321" s="132">
        <v>40731</v>
      </c>
      <c r="B2321" s="133">
        <v>3.61</v>
      </c>
      <c r="C2321" s="5" t="s">
        <v>3662</v>
      </c>
      <c r="D2321" s="5" t="s">
        <v>2337</v>
      </c>
    </row>
    <row r="2322" spans="1:4">
      <c r="A2322" s="132">
        <v>40730</v>
      </c>
      <c r="B2322" s="133">
        <v>3.54</v>
      </c>
      <c r="C2322" s="5" t="s">
        <v>1567</v>
      </c>
      <c r="D2322" s="5" t="s">
        <v>2337</v>
      </c>
    </row>
    <row r="2323" spans="1:4">
      <c r="A2323" s="132">
        <v>40729</v>
      </c>
      <c r="B2323" s="133">
        <v>3.69</v>
      </c>
      <c r="C2323" s="5" t="s">
        <v>3663</v>
      </c>
      <c r="D2323" s="5" t="s">
        <v>2337</v>
      </c>
    </row>
    <row r="2324" spans="1:4">
      <c r="A2324" s="132">
        <v>40728</v>
      </c>
      <c r="B2324" s="133">
        <v>3.71</v>
      </c>
      <c r="C2324" s="5" t="s">
        <v>3664</v>
      </c>
      <c r="D2324" s="5" t="s">
        <v>2337</v>
      </c>
    </row>
    <row r="2325" spans="1:4">
      <c r="A2325" s="132">
        <v>40725</v>
      </c>
      <c r="B2325" s="133">
        <v>3.7</v>
      </c>
      <c r="C2325" s="5" t="s">
        <v>3665</v>
      </c>
      <c r="D2325" s="5" t="s">
        <v>2337</v>
      </c>
    </row>
    <row r="2326" spans="1:4">
      <c r="A2326" s="132">
        <v>40724</v>
      </c>
      <c r="B2326" s="133">
        <v>3.75</v>
      </c>
      <c r="C2326" s="5" t="s">
        <v>3666</v>
      </c>
      <c r="D2326" s="5" t="s">
        <v>2337</v>
      </c>
    </row>
    <row r="2327" spans="1:4">
      <c r="A2327" s="132">
        <v>40723</v>
      </c>
      <c r="B2327" s="133">
        <v>3.72</v>
      </c>
      <c r="C2327" s="5" t="s">
        <v>3667</v>
      </c>
      <c r="D2327" s="5" t="s">
        <v>2337</v>
      </c>
    </row>
    <row r="2328" spans="1:4">
      <c r="A2328" s="132">
        <v>40722</v>
      </c>
      <c r="B2328" s="133">
        <v>3.76</v>
      </c>
      <c r="C2328" s="5" t="s">
        <v>3525</v>
      </c>
      <c r="D2328" s="5" t="s">
        <v>2337</v>
      </c>
    </row>
    <row r="2329" spans="1:4">
      <c r="A2329" s="132">
        <v>40721</v>
      </c>
      <c r="B2329" s="133">
        <v>3.7</v>
      </c>
      <c r="C2329" s="5" t="s">
        <v>3668</v>
      </c>
      <c r="D2329" s="5" t="s">
        <v>2337</v>
      </c>
    </row>
    <row r="2330" spans="1:4">
      <c r="A2330" s="132">
        <v>40718</v>
      </c>
      <c r="B2330" s="133">
        <v>3.62</v>
      </c>
      <c r="C2330" s="5" t="s">
        <v>1302</v>
      </c>
      <c r="D2330" s="5" t="s">
        <v>2337</v>
      </c>
    </row>
    <row r="2331" spans="1:4">
      <c r="A2331" s="132">
        <v>40717</v>
      </c>
      <c r="B2331" s="133">
        <v>3.64</v>
      </c>
      <c r="C2331" s="5" t="s">
        <v>3669</v>
      </c>
      <c r="D2331" s="5" t="s">
        <v>2337</v>
      </c>
    </row>
    <row r="2332" spans="1:4">
      <c r="A2332" s="132">
        <v>40716</v>
      </c>
      <c r="B2332" s="133">
        <v>3.63</v>
      </c>
      <c r="C2332" s="5" t="s">
        <v>930</v>
      </c>
      <c r="D2332" s="5" t="s">
        <v>2337</v>
      </c>
    </row>
    <row r="2333" spans="1:4">
      <c r="A2333" s="132">
        <v>40715</v>
      </c>
      <c r="B2333" s="133">
        <v>3.66</v>
      </c>
      <c r="C2333" s="5" t="s">
        <v>3478</v>
      </c>
      <c r="D2333" s="5" t="s">
        <v>2337</v>
      </c>
    </row>
    <row r="2334" spans="1:4">
      <c r="A2334" s="132">
        <v>40714</v>
      </c>
      <c r="B2334" s="133">
        <v>3.66</v>
      </c>
      <c r="C2334" s="5" t="s">
        <v>3670</v>
      </c>
      <c r="D2334" s="5" t="s">
        <v>2337</v>
      </c>
    </row>
    <row r="2335" spans="1:4">
      <c r="A2335" s="132">
        <v>40711</v>
      </c>
      <c r="B2335" s="133">
        <v>3.62</v>
      </c>
      <c r="C2335" s="5" t="s">
        <v>3671</v>
      </c>
      <c r="D2335" s="5" t="s">
        <v>2337</v>
      </c>
    </row>
    <row r="2336" spans="1:4">
      <c r="A2336" s="132">
        <v>40710</v>
      </c>
      <c r="B2336" s="133">
        <v>3.68</v>
      </c>
      <c r="C2336" s="5" t="s">
        <v>1379</v>
      </c>
      <c r="D2336" s="5" t="s">
        <v>2337</v>
      </c>
    </row>
    <row r="2337" spans="1:4">
      <c r="A2337" s="132">
        <v>40709</v>
      </c>
      <c r="B2337" s="133">
        <v>3.64</v>
      </c>
      <c r="C2337" s="5" t="s">
        <v>1216</v>
      </c>
      <c r="D2337" s="5" t="s">
        <v>2337</v>
      </c>
    </row>
    <row r="2338" spans="1:4">
      <c r="A2338" s="132">
        <v>40708</v>
      </c>
      <c r="B2338" s="133">
        <v>3.64</v>
      </c>
      <c r="C2338" s="5" t="s">
        <v>3672</v>
      </c>
      <c r="D2338" s="5" t="s">
        <v>2337</v>
      </c>
    </row>
    <row r="2339" spans="1:4">
      <c r="A2339" s="132">
        <v>40704</v>
      </c>
      <c r="B2339" s="133">
        <v>3.62</v>
      </c>
      <c r="C2339" s="5" t="s">
        <v>3673</v>
      </c>
      <c r="D2339" s="5" t="s">
        <v>2337</v>
      </c>
    </row>
    <row r="2340" spans="1:4">
      <c r="A2340" s="132">
        <v>40703</v>
      </c>
      <c r="B2340" s="133">
        <v>3.61</v>
      </c>
      <c r="C2340" s="5" t="s">
        <v>3674</v>
      </c>
      <c r="D2340" s="5" t="s">
        <v>2337</v>
      </c>
    </row>
    <row r="2341" spans="1:4">
      <c r="A2341" s="132">
        <v>40702</v>
      </c>
      <c r="B2341" s="133">
        <v>3.6</v>
      </c>
      <c r="C2341" s="5" t="s">
        <v>3675</v>
      </c>
      <c r="D2341" s="5" t="s">
        <v>2337</v>
      </c>
    </row>
    <row r="2342" spans="1:4">
      <c r="A2342" s="132">
        <v>40701</v>
      </c>
      <c r="B2342" s="133">
        <v>3.62</v>
      </c>
      <c r="C2342" s="5" t="s">
        <v>3676</v>
      </c>
      <c r="D2342" s="5" t="s">
        <v>2337</v>
      </c>
    </row>
    <row r="2343" spans="1:4">
      <c r="A2343" s="132">
        <v>40700</v>
      </c>
      <c r="B2343" s="133">
        <v>3.6</v>
      </c>
      <c r="C2343" s="5" t="s">
        <v>3677</v>
      </c>
      <c r="D2343" s="5" t="s">
        <v>2337</v>
      </c>
    </row>
    <row r="2344" spans="1:4">
      <c r="A2344" s="132">
        <v>40697</v>
      </c>
      <c r="B2344" s="133">
        <v>3.59</v>
      </c>
      <c r="C2344" s="5" t="s">
        <v>3678</v>
      </c>
      <c r="D2344" s="5" t="s">
        <v>2337</v>
      </c>
    </row>
    <row r="2345" spans="1:4">
      <c r="A2345" s="132">
        <v>40696</v>
      </c>
      <c r="B2345" s="133">
        <v>3.64</v>
      </c>
      <c r="C2345" s="5" t="s">
        <v>2849</v>
      </c>
      <c r="D2345" s="5" t="s">
        <v>2337</v>
      </c>
    </row>
    <row r="2346" spans="1:4">
      <c r="A2346" s="132">
        <v>40695</v>
      </c>
      <c r="B2346" s="133">
        <v>3.69</v>
      </c>
      <c r="C2346" s="5" t="s">
        <v>3679</v>
      </c>
      <c r="D2346" s="5" t="s">
        <v>2337</v>
      </c>
    </row>
    <row r="2347" spans="1:4">
      <c r="A2347" s="132">
        <v>40694</v>
      </c>
      <c r="B2347" s="133">
        <v>4.04</v>
      </c>
      <c r="C2347" s="5" t="s">
        <v>3680</v>
      </c>
      <c r="D2347" s="5" t="s">
        <v>2337</v>
      </c>
    </row>
    <row r="2348" spans="1:4">
      <c r="A2348" s="132">
        <v>40693</v>
      </c>
      <c r="B2348" s="133">
        <v>4.25</v>
      </c>
      <c r="C2348" s="5" t="s">
        <v>3681</v>
      </c>
      <c r="D2348" s="5" t="s">
        <v>2337</v>
      </c>
    </row>
    <row r="2349" spans="1:4">
      <c r="A2349" s="132">
        <v>40690</v>
      </c>
      <c r="B2349" s="133">
        <v>4.75</v>
      </c>
      <c r="C2349" s="5" t="s">
        <v>3682</v>
      </c>
      <c r="D2349" s="5" t="s">
        <v>2337</v>
      </c>
    </row>
    <row r="2350" spans="1:4">
      <c r="A2350" s="132">
        <v>40689</v>
      </c>
      <c r="B2350" s="133">
        <v>3.93</v>
      </c>
      <c r="C2350" s="5" t="s">
        <v>3566</v>
      </c>
      <c r="D2350" s="5" t="s">
        <v>2337</v>
      </c>
    </row>
    <row r="2351" spans="1:4">
      <c r="A2351" s="132">
        <v>40688</v>
      </c>
      <c r="B2351" s="133">
        <v>3.68</v>
      </c>
      <c r="C2351" s="5" t="s">
        <v>3683</v>
      </c>
      <c r="D2351" s="5" t="s">
        <v>2337</v>
      </c>
    </row>
    <row r="2352" spans="1:4">
      <c r="A2352" s="132">
        <v>40687</v>
      </c>
      <c r="B2352" s="133">
        <v>3.49</v>
      </c>
      <c r="C2352" s="5" t="s">
        <v>3684</v>
      </c>
      <c r="D2352" s="5" t="s">
        <v>2337</v>
      </c>
    </row>
    <row r="2353" spans="1:4">
      <c r="A2353" s="132">
        <v>40686</v>
      </c>
      <c r="B2353" s="133">
        <v>3.52</v>
      </c>
      <c r="C2353" s="5" t="s">
        <v>3685</v>
      </c>
      <c r="D2353" s="5" t="s">
        <v>2337</v>
      </c>
    </row>
    <row r="2354" spans="1:4">
      <c r="A2354" s="132">
        <v>40683</v>
      </c>
      <c r="B2354" s="133">
        <v>3.71</v>
      </c>
      <c r="C2354" s="5" t="s">
        <v>3686</v>
      </c>
      <c r="D2354" s="5" t="s">
        <v>2337</v>
      </c>
    </row>
    <row r="2355" spans="1:4">
      <c r="A2355" s="132">
        <v>40682</v>
      </c>
      <c r="B2355" s="133">
        <v>3.47</v>
      </c>
      <c r="C2355" s="5" t="s">
        <v>1595</v>
      </c>
      <c r="D2355" s="5" t="s">
        <v>2337</v>
      </c>
    </row>
    <row r="2356" spans="1:4">
      <c r="A2356" s="132">
        <v>40681</v>
      </c>
      <c r="B2356" s="133">
        <v>3.38</v>
      </c>
      <c r="C2356" s="5" t="s">
        <v>3687</v>
      </c>
      <c r="D2356" s="5" t="s">
        <v>2337</v>
      </c>
    </row>
    <row r="2357" spans="1:4">
      <c r="A2357" s="132">
        <v>40680</v>
      </c>
      <c r="B2357" s="133">
        <v>3.37</v>
      </c>
      <c r="C2357" s="5" t="s">
        <v>3688</v>
      </c>
      <c r="D2357" s="5" t="s">
        <v>2337</v>
      </c>
    </row>
    <row r="2358" spans="1:4">
      <c r="A2358" s="132">
        <v>40679</v>
      </c>
      <c r="B2358" s="133">
        <v>3.38</v>
      </c>
      <c r="C2358" s="5" t="s">
        <v>3689</v>
      </c>
      <c r="D2358" s="5" t="s">
        <v>2337</v>
      </c>
    </row>
    <row r="2359" spans="1:4">
      <c r="A2359" s="132">
        <v>40676</v>
      </c>
      <c r="B2359" s="133">
        <v>3.32</v>
      </c>
      <c r="C2359" s="5" t="s">
        <v>3690</v>
      </c>
      <c r="D2359" s="5" t="s">
        <v>2337</v>
      </c>
    </row>
    <row r="2360" spans="1:4">
      <c r="A2360" s="132">
        <v>40675</v>
      </c>
      <c r="B2360" s="133">
        <v>3.35</v>
      </c>
      <c r="C2360" s="5" t="s">
        <v>3691</v>
      </c>
      <c r="D2360" s="5" t="s">
        <v>2337</v>
      </c>
    </row>
    <row r="2361" spans="1:4">
      <c r="A2361" s="132">
        <v>40674</v>
      </c>
      <c r="B2361" s="133">
        <v>3.36</v>
      </c>
      <c r="C2361" s="5" t="s">
        <v>3692</v>
      </c>
      <c r="D2361" s="5" t="s">
        <v>2337</v>
      </c>
    </row>
    <row r="2362" spans="1:4">
      <c r="A2362" s="132">
        <v>40673</v>
      </c>
      <c r="B2362" s="133">
        <v>3.36</v>
      </c>
      <c r="C2362" s="5" t="s">
        <v>3693</v>
      </c>
      <c r="D2362" s="5" t="s">
        <v>2337</v>
      </c>
    </row>
    <row r="2363" spans="1:4">
      <c r="A2363" s="132">
        <v>40669</v>
      </c>
      <c r="B2363" s="133">
        <v>3.34</v>
      </c>
      <c r="C2363" s="5" t="s">
        <v>3694</v>
      </c>
      <c r="D2363" s="5" t="s">
        <v>2337</v>
      </c>
    </row>
    <row r="2364" spans="1:4">
      <c r="A2364" s="132">
        <v>40668</v>
      </c>
      <c r="B2364" s="133">
        <v>3.38</v>
      </c>
      <c r="C2364" s="5" t="s">
        <v>3695</v>
      </c>
      <c r="D2364" s="5" t="s">
        <v>2337</v>
      </c>
    </row>
    <row r="2365" spans="1:4">
      <c r="A2365" s="132">
        <v>40667</v>
      </c>
      <c r="B2365" s="133">
        <v>3.78</v>
      </c>
      <c r="C2365" s="5" t="s">
        <v>3696</v>
      </c>
      <c r="D2365" s="5" t="s">
        <v>2337</v>
      </c>
    </row>
    <row r="2366" spans="1:4">
      <c r="A2366" s="132">
        <v>40666</v>
      </c>
      <c r="B2366" s="133">
        <v>4.59</v>
      </c>
      <c r="C2366" s="5" t="s">
        <v>3697</v>
      </c>
      <c r="D2366" s="5" t="s">
        <v>2337</v>
      </c>
    </row>
    <row r="2367" spans="1:4">
      <c r="A2367" s="132">
        <v>40662</v>
      </c>
      <c r="B2367" s="133">
        <v>4.6100000000000003</v>
      </c>
      <c r="C2367" s="5" t="s">
        <v>3698</v>
      </c>
      <c r="D2367" s="5" t="s">
        <v>2337</v>
      </c>
    </row>
    <row r="2368" spans="1:4">
      <c r="A2368" s="132">
        <v>40661</v>
      </c>
      <c r="B2368" s="133">
        <v>3.88</v>
      </c>
      <c r="C2368" s="5" t="s">
        <v>3699</v>
      </c>
      <c r="D2368" s="5" t="s">
        <v>2337</v>
      </c>
    </row>
    <row r="2369" spans="1:4">
      <c r="A2369" s="132">
        <v>40660</v>
      </c>
      <c r="B2369" s="133">
        <v>3.32</v>
      </c>
      <c r="C2369" s="5" t="s">
        <v>3700</v>
      </c>
      <c r="D2369" s="5" t="s">
        <v>2337</v>
      </c>
    </row>
    <row r="2370" spans="1:4">
      <c r="A2370" s="132">
        <v>40659</v>
      </c>
      <c r="B2370" s="133">
        <v>3.32</v>
      </c>
      <c r="C2370" s="5" t="s">
        <v>3701</v>
      </c>
      <c r="D2370" s="5" t="s">
        <v>2337</v>
      </c>
    </row>
    <row r="2371" spans="1:4">
      <c r="A2371" s="132">
        <v>40658</v>
      </c>
      <c r="B2371" s="133">
        <v>3.25</v>
      </c>
      <c r="C2371" s="5" t="s">
        <v>3702</v>
      </c>
      <c r="D2371" s="5" t="s">
        <v>2337</v>
      </c>
    </row>
    <row r="2372" spans="1:4">
      <c r="A2372" s="132">
        <v>40655</v>
      </c>
      <c r="B2372" s="133">
        <v>3.12</v>
      </c>
      <c r="C2372" s="5" t="s">
        <v>3703</v>
      </c>
      <c r="D2372" s="5" t="s">
        <v>2337</v>
      </c>
    </row>
    <row r="2373" spans="1:4">
      <c r="A2373" s="132">
        <v>40654</v>
      </c>
      <c r="B2373" s="133">
        <v>3.12</v>
      </c>
      <c r="C2373" s="5" t="s">
        <v>3704</v>
      </c>
      <c r="D2373" s="5" t="s">
        <v>2337</v>
      </c>
    </row>
    <row r="2374" spans="1:4">
      <c r="A2374" s="132">
        <v>40653</v>
      </c>
      <c r="B2374" s="133">
        <v>3.11</v>
      </c>
      <c r="C2374" s="5" t="s">
        <v>3705</v>
      </c>
      <c r="D2374" s="5" t="s">
        <v>2337</v>
      </c>
    </row>
    <row r="2375" spans="1:4">
      <c r="A2375" s="132">
        <v>40652</v>
      </c>
      <c r="B2375" s="133">
        <v>3.08</v>
      </c>
      <c r="C2375" s="5" t="s">
        <v>3706</v>
      </c>
      <c r="D2375" s="5" t="s">
        <v>2337</v>
      </c>
    </row>
    <row r="2376" spans="1:4">
      <c r="A2376" s="132">
        <v>40651</v>
      </c>
      <c r="B2376" s="133">
        <v>3.08</v>
      </c>
      <c r="C2376" s="5" t="s">
        <v>3707</v>
      </c>
      <c r="D2376" s="5" t="s">
        <v>2337</v>
      </c>
    </row>
    <row r="2377" spans="1:4">
      <c r="A2377" s="132">
        <v>40648</v>
      </c>
      <c r="B2377" s="133">
        <v>3.01</v>
      </c>
      <c r="C2377" s="5" t="s">
        <v>1450</v>
      </c>
      <c r="D2377" s="5" t="s">
        <v>2337</v>
      </c>
    </row>
    <row r="2378" spans="1:4">
      <c r="A2378" s="132">
        <v>40647</v>
      </c>
      <c r="B2378" s="133">
        <v>3.03</v>
      </c>
      <c r="C2378" s="5" t="s">
        <v>3708</v>
      </c>
      <c r="D2378" s="5" t="s">
        <v>2337</v>
      </c>
    </row>
    <row r="2379" spans="1:4">
      <c r="A2379" s="132">
        <v>40646</v>
      </c>
      <c r="B2379" s="133">
        <v>3.02</v>
      </c>
      <c r="C2379" s="5" t="s">
        <v>3709</v>
      </c>
      <c r="D2379" s="5" t="s">
        <v>2337</v>
      </c>
    </row>
    <row r="2380" spans="1:4">
      <c r="A2380" s="132">
        <v>40645</v>
      </c>
      <c r="B2380" s="133">
        <v>3.03</v>
      </c>
      <c r="C2380" s="5" t="s">
        <v>3710</v>
      </c>
      <c r="D2380" s="5" t="s">
        <v>2337</v>
      </c>
    </row>
    <row r="2381" spans="1:4">
      <c r="A2381" s="132">
        <v>40644</v>
      </c>
      <c r="B2381" s="133">
        <v>3</v>
      </c>
      <c r="C2381" s="5" t="s">
        <v>3711</v>
      </c>
      <c r="D2381" s="5" t="s">
        <v>2337</v>
      </c>
    </row>
    <row r="2382" spans="1:4">
      <c r="A2382" s="132">
        <v>40641</v>
      </c>
      <c r="B2382" s="133">
        <v>2.52</v>
      </c>
      <c r="C2382" s="5" t="s">
        <v>3712</v>
      </c>
      <c r="D2382" s="5" t="s">
        <v>2337</v>
      </c>
    </row>
    <row r="2383" spans="1:4">
      <c r="A2383" s="132">
        <v>40640</v>
      </c>
      <c r="B2383" s="133">
        <v>2.99</v>
      </c>
      <c r="C2383" s="5" t="s">
        <v>3713</v>
      </c>
      <c r="D2383" s="5" t="s">
        <v>2337</v>
      </c>
    </row>
    <row r="2384" spans="1:4">
      <c r="A2384" s="132">
        <v>40639</v>
      </c>
      <c r="B2384" s="133">
        <v>3.03</v>
      </c>
      <c r="C2384" s="5" t="s">
        <v>3714</v>
      </c>
      <c r="D2384" s="5" t="s">
        <v>2337</v>
      </c>
    </row>
    <row r="2385" spans="1:4">
      <c r="A2385" s="132">
        <v>40638</v>
      </c>
      <c r="B2385" s="133">
        <v>2.89</v>
      </c>
      <c r="C2385" s="5" t="s">
        <v>3715</v>
      </c>
      <c r="D2385" s="5" t="s">
        <v>2337</v>
      </c>
    </row>
    <row r="2386" spans="1:4">
      <c r="A2386" s="132">
        <v>40637</v>
      </c>
      <c r="B2386" s="133">
        <v>3.06</v>
      </c>
      <c r="C2386" s="5" t="s">
        <v>3716</v>
      </c>
      <c r="D2386" s="5" t="s">
        <v>2337</v>
      </c>
    </row>
    <row r="2387" spans="1:4">
      <c r="A2387" s="132">
        <v>40634</v>
      </c>
      <c r="B2387" s="133">
        <v>2.96</v>
      </c>
      <c r="C2387" s="5" t="s">
        <v>3717</v>
      </c>
      <c r="D2387" s="5" t="s">
        <v>2337</v>
      </c>
    </row>
    <row r="2388" spans="1:4">
      <c r="A2388" s="132">
        <v>40633</v>
      </c>
      <c r="B2388" s="133">
        <v>3.01</v>
      </c>
      <c r="C2388" s="5" t="s">
        <v>3718</v>
      </c>
      <c r="D2388" s="5" t="s">
        <v>2337</v>
      </c>
    </row>
    <row r="2389" spans="1:4">
      <c r="A2389" s="132">
        <v>40632</v>
      </c>
      <c r="B2389" s="133">
        <v>3.09</v>
      </c>
      <c r="C2389" s="5" t="s">
        <v>3719</v>
      </c>
      <c r="D2389" s="5" t="s">
        <v>2337</v>
      </c>
    </row>
    <row r="2390" spans="1:4">
      <c r="A2390" s="132">
        <v>40631</v>
      </c>
      <c r="B2390" s="133">
        <v>3.09</v>
      </c>
      <c r="C2390" s="5" t="s">
        <v>3720</v>
      </c>
      <c r="D2390" s="5" t="s">
        <v>2337</v>
      </c>
    </row>
    <row r="2391" spans="1:4">
      <c r="A2391" s="132">
        <v>40630</v>
      </c>
      <c r="B2391" s="133">
        <v>3.11</v>
      </c>
      <c r="C2391" s="5" t="s">
        <v>3721</v>
      </c>
      <c r="D2391" s="5" t="s">
        <v>2337</v>
      </c>
    </row>
    <row r="2392" spans="1:4">
      <c r="A2392" s="132">
        <v>40627</v>
      </c>
      <c r="B2392" s="133">
        <v>3.05</v>
      </c>
      <c r="C2392" s="5" t="s">
        <v>3722</v>
      </c>
      <c r="D2392" s="5" t="s">
        <v>2337</v>
      </c>
    </row>
    <row r="2393" spans="1:4">
      <c r="A2393" s="132">
        <v>40626</v>
      </c>
      <c r="B2393" s="133">
        <v>3.02</v>
      </c>
      <c r="C2393" s="5" t="s">
        <v>3723</v>
      </c>
      <c r="D2393" s="5" t="s">
        <v>2337</v>
      </c>
    </row>
    <row r="2394" spans="1:4">
      <c r="A2394" s="132">
        <v>40625</v>
      </c>
      <c r="B2394" s="133">
        <v>2.91</v>
      </c>
      <c r="C2394" s="5" t="s">
        <v>3724</v>
      </c>
      <c r="D2394" s="5" t="s">
        <v>2337</v>
      </c>
    </row>
    <row r="2395" spans="1:4">
      <c r="A2395" s="132">
        <v>40624</v>
      </c>
      <c r="B2395" s="133">
        <v>3.08</v>
      </c>
      <c r="C2395" s="5" t="s">
        <v>3725</v>
      </c>
      <c r="D2395" s="5" t="s">
        <v>2337</v>
      </c>
    </row>
    <row r="2396" spans="1:4">
      <c r="A2396" s="132">
        <v>40623</v>
      </c>
      <c r="B2396" s="133">
        <v>3.09</v>
      </c>
      <c r="C2396" s="5" t="s">
        <v>3726</v>
      </c>
      <c r="D2396" s="5" t="s">
        <v>2337</v>
      </c>
    </row>
    <row r="2397" spans="1:4">
      <c r="A2397" s="132">
        <v>40620</v>
      </c>
      <c r="B2397" s="133">
        <v>2.88</v>
      </c>
      <c r="C2397" s="5" t="s">
        <v>3727</v>
      </c>
      <c r="D2397" s="5" t="s">
        <v>2337</v>
      </c>
    </row>
    <row r="2398" spans="1:4">
      <c r="A2398" s="132">
        <v>40619</v>
      </c>
      <c r="B2398" s="133">
        <v>3.06</v>
      </c>
      <c r="C2398" s="5" t="s">
        <v>3728</v>
      </c>
      <c r="D2398" s="5" t="s">
        <v>2337</v>
      </c>
    </row>
    <row r="2399" spans="1:4">
      <c r="A2399" s="132">
        <v>40618</v>
      </c>
      <c r="B2399" s="133">
        <v>3.02</v>
      </c>
      <c r="C2399" s="5" t="s">
        <v>3729</v>
      </c>
      <c r="D2399" s="5" t="s">
        <v>2337</v>
      </c>
    </row>
    <row r="2400" spans="1:4">
      <c r="A2400" s="132">
        <v>40617</v>
      </c>
      <c r="B2400" s="133">
        <v>3.01</v>
      </c>
      <c r="C2400" s="5" t="s">
        <v>3730</v>
      </c>
      <c r="D2400" s="5" t="s">
        <v>2337</v>
      </c>
    </row>
    <row r="2401" spans="1:4">
      <c r="A2401" s="132">
        <v>40616</v>
      </c>
      <c r="B2401" s="133">
        <v>3.09</v>
      </c>
      <c r="C2401" s="5" t="s">
        <v>3731</v>
      </c>
      <c r="D2401" s="5" t="s">
        <v>2337</v>
      </c>
    </row>
    <row r="2402" spans="1:4">
      <c r="A2402" s="132">
        <v>40613</v>
      </c>
      <c r="B2402" s="133">
        <v>2.96</v>
      </c>
      <c r="C2402" s="5" t="s">
        <v>3732</v>
      </c>
      <c r="D2402" s="5" t="s">
        <v>2337</v>
      </c>
    </row>
    <row r="2403" spans="1:4">
      <c r="A2403" s="132">
        <v>40612</v>
      </c>
      <c r="B2403" s="133">
        <v>3.1</v>
      </c>
      <c r="C2403" s="5" t="s">
        <v>3733</v>
      </c>
      <c r="D2403" s="5" t="s">
        <v>2337</v>
      </c>
    </row>
    <row r="2404" spans="1:4">
      <c r="A2404" s="132">
        <v>40611</v>
      </c>
      <c r="B2404" s="133">
        <v>3.1</v>
      </c>
      <c r="C2404" s="5" t="s">
        <v>3734</v>
      </c>
      <c r="D2404" s="5" t="s">
        <v>2337</v>
      </c>
    </row>
    <row r="2405" spans="1:4">
      <c r="A2405" s="132">
        <v>40607</v>
      </c>
      <c r="B2405" s="133">
        <v>2.69</v>
      </c>
      <c r="C2405" s="5" t="s">
        <v>3735</v>
      </c>
      <c r="D2405" s="5" t="s">
        <v>2337</v>
      </c>
    </row>
    <row r="2406" spans="1:4">
      <c r="A2406" s="132">
        <v>40606</v>
      </c>
      <c r="B2406" s="133">
        <v>2.72</v>
      </c>
      <c r="C2406" s="5" t="s">
        <v>3736</v>
      </c>
      <c r="D2406" s="5" t="s">
        <v>2337</v>
      </c>
    </row>
    <row r="2407" spans="1:4">
      <c r="A2407" s="132">
        <v>40605</v>
      </c>
      <c r="B2407" s="133">
        <v>3.07</v>
      </c>
      <c r="C2407" s="5" t="s">
        <v>3737</v>
      </c>
      <c r="D2407" s="5" t="s">
        <v>2337</v>
      </c>
    </row>
    <row r="2408" spans="1:4">
      <c r="A2408" s="132">
        <v>40604</v>
      </c>
      <c r="B2408" s="133">
        <v>3.1</v>
      </c>
      <c r="C2408" s="5" t="s">
        <v>3738</v>
      </c>
      <c r="D2408" s="5" t="s">
        <v>2337</v>
      </c>
    </row>
    <row r="2409" spans="1:4">
      <c r="A2409" s="132">
        <v>40603</v>
      </c>
      <c r="B2409" s="133">
        <v>3.14</v>
      </c>
      <c r="C2409" s="5" t="s">
        <v>3739</v>
      </c>
      <c r="D2409" s="5" t="s">
        <v>2337</v>
      </c>
    </row>
    <row r="2410" spans="1:4">
      <c r="A2410" s="132">
        <v>40602</v>
      </c>
      <c r="B2410" s="133">
        <v>3.27</v>
      </c>
      <c r="C2410" s="5" t="s">
        <v>3740</v>
      </c>
      <c r="D2410" s="5" t="s">
        <v>2337</v>
      </c>
    </row>
    <row r="2411" spans="1:4">
      <c r="A2411" s="132">
        <v>40599</v>
      </c>
      <c r="B2411" s="133">
        <v>2.93</v>
      </c>
      <c r="C2411" s="5" t="s">
        <v>3741</v>
      </c>
      <c r="D2411" s="5" t="s">
        <v>2337</v>
      </c>
    </row>
    <row r="2412" spans="1:4">
      <c r="A2412" s="132">
        <v>40598</v>
      </c>
      <c r="B2412" s="133">
        <v>2.75</v>
      </c>
      <c r="C2412" s="5" t="s">
        <v>3742</v>
      </c>
      <c r="D2412" s="5" t="s">
        <v>2337</v>
      </c>
    </row>
    <row r="2413" spans="1:4">
      <c r="A2413" s="132">
        <v>40596</v>
      </c>
      <c r="B2413" s="133">
        <v>2.73</v>
      </c>
      <c r="C2413" s="5" t="s">
        <v>3743</v>
      </c>
      <c r="D2413" s="5" t="s">
        <v>2337</v>
      </c>
    </row>
    <row r="2414" spans="1:4">
      <c r="A2414" s="132">
        <v>40595</v>
      </c>
      <c r="B2414" s="133">
        <v>2.85</v>
      </c>
      <c r="C2414" s="5" t="s">
        <v>3744</v>
      </c>
      <c r="D2414" s="5" t="s">
        <v>2337</v>
      </c>
    </row>
    <row r="2415" spans="1:4">
      <c r="A2415" s="132">
        <v>40592</v>
      </c>
      <c r="B2415" s="133">
        <v>2.73</v>
      </c>
      <c r="C2415" s="5" t="s">
        <v>3745</v>
      </c>
      <c r="D2415" s="5" t="s">
        <v>2337</v>
      </c>
    </row>
    <row r="2416" spans="1:4">
      <c r="A2416" s="132">
        <v>40591</v>
      </c>
      <c r="B2416" s="133">
        <v>2.72</v>
      </c>
      <c r="C2416" s="5" t="s">
        <v>3746</v>
      </c>
      <c r="D2416" s="5" t="s">
        <v>2337</v>
      </c>
    </row>
    <row r="2417" spans="1:4">
      <c r="A2417" s="132">
        <v>40590</v>
      </c>
      <c r="B2417" s="133">
        <v>2.87</v>
      </c>
      <c r="C2417" s="5" t="s">
        <v>3747</v>
      </c>
      <c r="D2417" s="5" t="s">
        <v>2337</v>
      </c>
    </row>
    <row r="2418" spans="1:4">
      <c r="A2418" s="132">
        <v>40589</v>
      </c>
      <c r="B2418" s="133">
        <v>2.93</v>
      </c>
      <c r="C2418" s="5" t="s">
        <v>3748</v>
      </c>
      <c r="D2418" s="5" t="s">
        <v>2337</v>
      </c>
    </row>
    <row r="2419" spans="1:4">
      <c r="A2419" s="132">
        <v>40588</v>
      </c>
      <c r="B2419" s="133">
        <v>2.9</v>
      </c>
      <c r="C2419" s="5" t="s">
        <v>3406</v>
      </c>
      <c r="D2419" s="5" t="s">
        <v>2337</v>
      </c>
    </row>
    <row r="2420" spans="1:4">
      <c r="A2420" s="132">
        <v>40585</v>
      </c>
      <c r="B2420" s="133">
        <v>2.73</v>
      </c>
      <c r="C2420" s="5" t="s">
        <v>3749</v>
      </c>
      <c r="D2420" s="5" t="s">
        <v>2337</v>
      </c>
    </row>
    <row r="2421" spans="1:4">
      <c r="A2421" s="132">
        <v>40584</v>
      </c>
      <c r="B2421" s="133">
        <v>2.72</v>
      </c>
      <c r="C2421" s="5" t="s">
        <v>3750</v>
      </c>
      <c r="D2421" s="5" t="s">
        <v>2337</v>
      </c>
    </row>
    <row r="2422" spans="1:4">
      <c r="A2422" s="132">
        <v>40583</v>
      </c>
      <c r="B2422" s="133">
        <v>2.5299999999999998</v>
      </c>
      <c r="C2422" s="5" t="s">
        <v>3751</v>
      </c>
      <c r="D2422" s="5" t="s">
        <v>2337</v>
      </c>
    </row>
    <row r="2423" spans="1:4">
      <c r="A2423" s="132">
        <v>40582</v>
      </c>
      <c r="B2423" s="133">
        <v>2.64</v>
      </c>
      <c r="C2423" s="5" t="s">
        <v>3752</v>
      </c>
      <c r="D2423" s="5" t="s">
        <v>2337</v>
      </c>
    </row>
    <row r="2424" spans="1:4">
      <c r="A2424" s="132">
        <v>40581</v>
      </c>
      <c r="B2424" s="133">
        <v>2.52</v>
      </c>
      <c r="C2424" s="5" t="s">
        <v>3753</v>
      </c>
      <c r="D2424" s="5" t="s">
        <v>2337</v>
      </c>
    </row>
    <row r="2425" spans="1:4">
      <c r="A2425" s="132">
        <v>40578</v>
      </c>
      <c r="B2425" s="133">
        <v>2.56</v>
      </c>
      <c r="C2425" s="5" t="s">
        <v>3754</v>
      </c>
      <c r="D2425" s="5" t="s">
        <v>2337</v>
      </c>
    </row>
    <row r="2426" spans="1:4">
      <c r="A2426" s="132">
        <v>40577</v>
      </c>
      <c r="B2426" s="133">
        <v>2.77</v>
      </c>
      <c r="C2426" s="5" t="s">
        <v>3755</v>
      </c>
      <c r="D2426" s="5" t="s">
        <v>2337</v>
      </c>
    </row>
    <row r="2427" spans="1:4">
      <c r="A2427" s="132">
        <v>40576</v>
      </c>
      <c r="B2427" s="133">
        <v>2.59</v>
      </c>
      <c r="C2427" s="5" t="s">
        <v>3756</v>
      </c>
      <c r="D2427" s="5" t="s">
        <v>2337</v>
      </c>
    </row>
    <row r="2428" spans="1:4">
      <c r="A2428" s="132">
        <v>40575</v>
      </c>
      <c r="B2428" s="133">
        <v>2.35</v>
      </c>
      <c r="C2428" s="5" t="s">
        <v>3757</v>
      </c>
      <c r="D2428" s="5" t="s">
        <v>2337</v>
      </c>
    </row>
    <row r="2429" spans="1:4">
      <c r="A2429" s="132">
        <v>40574</v>
      </c>
      <c r="B2429" s="133">
        <v>2.77</v>
      </c>
      <c r="C2429" s="5" t="s">
        <v>3758</v>
      </c>
      <c r="D2429" s="5" t="s">
        <v>2337</v>
      </c>
    </row>
    <row r="2430" spans="1:4">
      <c r="A2430" s="132">
        <v>40571</v>
      </c>
      <c r="B2430" s="133">
        <v>2.87</v>
      </c>
      <c r="C2430" s="5" t="s">
        <v>3759</v>
      </c>
      <c r="D2430" s="5" t="s">
        <v>2337</v>
      </c>
    </row>
    <row r="2431" spans="1:4">
      <c r="A2431" s="132">
        <v>40570</v>
      </c>
      <c r="B2431" s="133">
        <v>2.65</v>
      </c>
      <c r="C2431" s="5" t="s">
        <v>3760</v>
      </c>
      <c r="D2431" s="5" t="s">
        <v>2337</v>
      </c>
    </row>
    <row r="2432" spans="1:4">
      <c r="A2432" s="132">
        <v>40569</v>
      </c>
      <c r="B2432" s="133">
        <v>2.71</v>
      </c>
      <c r="C2432" s="5" t="s">
        <v>3761</v>
      </c>
      <c r="D2432" s="5" t="s">
        <v>2337</v>
      </c>
    </row>
    <row r="2433" spans="1:4">
      <c r="A2433" s="132">
        <v>40568</v>
      </c>
      <c r="B2433" s="133">
        <v>2.66</v>
      </c>
      <c r="C2433" s="5" t="s">
        <v>3762</v>
      </c>
      <c r="D2433" s="5" t="s">
        <v>2337</v>
      </c>
    </row>
    <row r="2434" spans="1:4">
      <c r="A2434" s="132">
        <v>40567</v>
      </c>
      <c r="B2434" s="133">
        <v>2.82</v>
      </c>
      <c r="C2434" s="5" t="s">
        <v>3763</v>
      </c>
      <c r="D2434" s="5" t="s">
        <v>2337</v>
      </c>
    </row>
    <row r="2435" spans="1:4">
      <c r="A2435" s="132">
        <v>40564</v>
      </c>
      <c r="B2435" s="133">
        <v>2.6</v>
      </c>
      <c r="C2435" s="5" t="s">
        <v>3764</v>
      </c>
      <c r="D2435" s="5" t="s">
        <v>2337</v>
      </c>
    </row>
    <row r="2436" spans="1:4">
      <c r="A2436" s="132">
        <v>40563</v>
      </c>
      <c r="B2436" s="133">
        <v>2.75</v>
      </c>
      <c r="C2436" s="5" t="s">
        <v>3765</v>
      </c>
      <c r="D2436" s="5" t="s">
        <v>2337</v>
      </c>
    </row>
    <row r="2437" spans="1:4">
      <c r="A2437" s="132">
        <v>40562</v>
      </c>
      <c r="B2437" s="133">
        <v>2.39</v>
      </c>
      <c r="C2437" s="5" t="s">
        <v>1563</v>
      </c>
      <c r="D2437" s="5" t="s">
        <v>2337</v>
      </c>
    </row>
    <row r="2438" spans="1:4">
      <c r="A2438" s="132">
        <v>40561</v>
      </c>
      <c r="B2438" s="133">
        <v>2.69</v>
      </c>
      <c r="C2438" s="5" t="s">
        <v>3766</v>
      </c>
      <c r="D2438" s="5" t="s">
        <v>2337</v>
      </c>
    </row>
    <row r="2439" spans="1:4">
      <c r="A2439" s="132">
        <v>40560</v>
      </c>
      <c r="B2439" s="133">
        <v>2.68</v>
      </c>
      <c r="C2439" s="5" t="s">
        <v>3767</v>
      </c>
      <c r="D2439" s="5" t="s">
        <v>2337</v>
      </c>
    </row>
    <row r="2440" spans="1:4">
      <c r="A2440" s="132">
        <v>40557</v>
      </c>
      <c r="B2440" s="133">
        <v>2.5</v>
      </c>
      <c r="C2440" s="5" t="s">
        <v>3768</v>
      </c>
      <c r="D2440" s="5" t="s">
        <v>2337</v>
      </c>
    </row>
    <row r="2441" spans="1:4">
      <c r="A2441" s="132">
        <v>40556</v>
      </c>
      <c r="B2441" s="133">
        <v>2.52</v>
      </c>
      <c r="C2441" s="5" t="s">
        <v>3769</v>
      </c>
      <c r="D2441" s="5" t="s">
        <v>2337</v>
      </c>
    </row>
    <row r="2442" spans="1:4">
      <c r="A2442" s="132">
        <v>40555</v>
      </c>
      <c r="B2442" s="133">
        <v>2.5299999999999998</v>
      </c>
      <c r="C2442" s="5" t="s">
        <v>3770</v>
      </c>
      <c r="D2442" s="5" t="s">
        <v>2337</v>
      </c>
    </row>
    <row r="2443" spans="1:4">
      <c r="A2443" s="132">
        <v>40554</v>
      </c>
      <c r="B2443" s="133">
        <v>2.44</v>
      </c>
      <c r="C2443" s="5" t="s">
        <v>3771</v>
      </c>
      <c r="D2443" s="5" t="s">
        <v>2337</v>
      </c>
    </row>
    <row r="2444" spans="1:4">
      <c r="A2444" s="132">
        <v>40543</v>
      </c>
      <c r="B2444" s="133">
        <v>0.42</v>
      </c>
      <c r="C2444" s="5" t="s">
        <v>3772</v>
      </c>
      <c r="D2444" s="5" t="s">
        <v>2337</v>
      </c>
    </row>
    <row r="2445" spans="1:4">
      <c r="A2445" s="132">
        <v>40542</v>
      </c>
      <c r="B2445" s="133">
        <v>2.9</v>
      </c>
      <c r="C2445" s="5" t="s">
        <v>3773</v>
      </c>
      <c r="D2445" s="5" t="s">
        <v>2337</v>
      </c>
    </row>
    <row r="2446" spans="1:4">
      <c r="A2446" s="132">
        <v>40541</v>
      </c>
      <c r="B2446" s="133">
        <v>2.74</v>
      </c>
      <c r="C2446" s="5" t="s">
        <v>3476</v>
      </c>
      <c r="D2446" s="5" t="s">
        <v>2337</v>
      </c>
    </row>
    <row r="2447" spans="1:4">
      <c r="A2447" s="132">
        <v>40540</v>
      </c>
      <c r="B2447" s="133">
        <v>3.3</v>
      </c>
      <c r="C2447" s="5" t="s">
        <v>3774</v>
      </c>
      <c r="D2447" s="5" t="s">
        <v>2337</v>
      </c>
    </row>
    <row r="2448" spans="1:4">
      <c r="A2448" s="132">
        <v>40539</v>
      </c>
      <c r="B2448" s="133">
        <v>3.94</v>
      </c>
      <c r="C2448" s="5" t="s">
        <v>3775</v>
      </c>
      <c r="D2448" s="5" t="s">
        <v>2337</v>
      </c>
    </row>
    <row r="2449" spans="1:4">
      <c r="A2449" s="132">
        <v>40536</v>
      </c>
      <c r="B2449" s="133">
        <v>2.94</v>
      </c>
      <c r="C2449" s="5" t="s">
        <v>3218</v>
      </c>
      <c r="D2449" s="5" t="s">
        <v>2337</v>
      </c>
    </row>
    <row r="2450" spans="1:4">
      <c r="A2450" s="132">
        <v>40535</v>
      </c>
      <c r="B2450" s="133">
        <v>2.76</v>
      </c>
      <c r="C2450" s="5" t="s">
        <v>3776</v>
      </c>
      <c r="D2450" s="5" t="s">
        <v>2337</v>
      </c>
    </row>
    <row r="2451" spans="1:4">
      <c r="A2451" s="132">
        <v>40534</v>
      </c>
      <c r="B2451" s="133">
        <v>2.77</v>
      </c>
      <c r="C2451" s="5" t="s">
        <v>3777</v>
      </c>
      <c r="D2451" s="5" t="s">
        <v>2337</v>
      </c>
    </row>
    <row r="2452" spans="1:4">
      <c r="A2452" s="132">
        <v>40533</v>
      </c>
      <c r="B2452" s="133">
        <v>2.62</v>
      </c>
      <c r="C2452" s="5" t="s">
        <v>3778</v>
      </c>
      <c r="D2452" s="5" t="s">
        <v>2337</v>
      </c>
    </row>
    <row r="2453" spans="1:4">
      <c r="A2453" s="132">
        <v>40532</v>
      </c>
      <c r="B2453" s="133">
        <v>2.73</v>
      </c>
      <c r="C2453" s="5" t="s">
        <v>3502</v>
      </c>
      <c r="D2453" s="5" t="s">
        <v>2337</v>
      </c>
    </row>
    <row r="2454" spans="1:4">
      <c r="A2454" s="132">
        <v>40529</v>
      </c>
      <c r="B2454" s="133">
        <v>2.46</v>
      </c>
      <c r="C2454" s="5" t="s">
        <v>3136</v>
      </c>
      <c r="D2454" s="5" t="s">
        <v>2337</v>
      </c>
    </row>
    <row r="2455" spans="1:4">
      <c r="A2455" s="132">
        <v>40528</v>
      </c>
      <c r="B2455" s="133">
        <v>2.56</v>
      </c>
      <c r="C2455" s="5" t="s">
        <v>3779</v>
      </c>
      <c r="D2455" s="5" t="s">
        <v>2337</v>
      </c>
    </row>
    <row r="2456" spans="1:4">
      <c r="A2456" s="132">
        <v>40527</v>
      </c>
      <c r="B2456" s="133">
        <v>2.92</v>
      </c>
      <c r="C2456" s="5" t="s">
        <v>3780</v>
      </c>
      <c r="D2456" s="5" t="s">
        <v>2337</v>
      </c>
    </row>
    <row r="2457" spans="1:4">
      <c r="A2457" s="132">
        <v>40526</v>
      </c>
      <c r="B2457" s="133">
        <v>3.05</v>
      </c>
      <c r="C2457" s="5" t="s">
        <v>3024</v>
      </c>
      <c r="D2457" s="5" t="s">
        <v>2337</v>
      </c>
    </row>
    <row r="2458" spans="1:4">
      <c r="A2458" s="132">
        <v>40525</v>
      </c>
      <c r="B2458" s="133">
        <v>2.73</v>
      </c>
      <c r="C2458" s="5" t="s">
        <v>3781</v>
      </c>
      <c r="D2458" s="5" t="s">
        <v>2337</v>
      </c>
    </row>
    <row r="2459" spans="1:4">
      <c r="A2459" s="132">
        <v>40522</v>
      </c>
      <c r="B2459" s="133">
        <v>2.7</v>
      </c>
      <c r="C2459" s="5" t="s">
        <v>3782</v>
      </c>
      <c r="D2459" s="5" t="s">
        <v>2337</v>
      </c>
    </row>
    <row r="2460" spans="1:4">
      <c r="A2460" s="132">
        <v>40521</v>
      </c>
      <c r="B2460" s="133">
        <v>2.61</v>
      </c>
      <c r="C2460" s="5" t="s">
        <v>3783</v>
      </c>
      <c r="D2460" s="5" t="s">
        <v>2337</v>
      </c>
    </row>
    <row r="2461" spans="1:4">
      <c r="A2461" s="132">
        <v>40520</v>
      </c>
      <c r="B2461" s="133">
        <v>2.82</v>
      </c>
      <c r="C2461" s="5" t="s">
        <v>3429</v>
      </c>
      <c r="D2461" s="5" t="s">
        <v>2337</v>
      </c>
    </row>
    <row r="2462" spans="1:4">
      <c r="A2462" s="132">
        <v>40519</v>
      </c>
      <c r="B2462" s="133">
        <v>2.84</v>
      </c>
      <c r="C2462" s="5" t="s">
        <v>3784</v>
      </c>
      <c r="D2462" s="5" t="s">
        <v>2337</v>
      </c>
    </row>
    <row r="2463" spans="1:4">
      <c r="A2463" s="132">
        <v>40518</v>
      </c>
      <c r="B2463" s="133">
        <v>2.85</v>
      </c>
      <c r="C2463" s="5" t="s">
        <v>3785</v>
      </c>
      <c r="D2463" s="5" t="s">
        <v>2337</v>
      </c>
    </row>
    <row r="2464" spans="1:4">
      <c r="A2464" s="132">
        <v>40515</v>
      </c>
      <c r="B2464" s="133">
        <v>2.78</v>
      </c>
      <c r="C2464" s="5" t="s">
        <v>3786</v>
      </c>
      <c r="D2464" s="5" t="s">
        <v>2337</v>
      </c>
    </row>
    <row r="2465" spans="1:4">
      <c r="A2465" s="132">
        <v>40514</v>
      </c>
      <c r="B2465" s="133">
        <v>2.78</v>
      </c>
      <c r="C2465" s="5" t="s">
        <v>3787</v>
      </c>
      <c r="D2465" s="5" t="s">
        <v>2337</v>
      </c>
    </row>
    <row r="2466" spans="1:4">
      <c r="A2466" s="132">
        <v>40513</v>
      </c>
      <c r="B2466" s="133">
        <v>3.13</v>
      </c>
      <c r="C2466" s="5" t="s">
        <v>3324</v>
      </c>
      <c r="D2466" s="5" t="s">
        <v>2337</v>
      </c>
    </row>
    <row r="2467" spans="1:4">
      <c r="B2467" s="28"/>
    </row>
    <row r="2468" spans="1:4">
      <c r="A2468" s="5" t="s">
        <v>3788</v>
      </c>
      <c r="B2468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4241"/>
  <sheetViews>
    <sheetView workbookViewId="0"/>
  </sheetViews>
  <sheetFormatPr defaultColWidth="14.42578125" defaultRowHeight="15" customHeight="1"/>
  <sheetData>
    <row r="1" spans="1:7">
      <c r="A1" s="134" t="s">
        <v>3789</v>
      </c>
      <c r="B1" s="134"/>
      <c r="C1" s="134"/>
      <c r="D1" s="2" t="s">
        <v>3789</v>
      </c>
      <c r="E1" s="134" t="s">
        <v>3790</v>
      </c>
      <c r="F1" s="134" t="s">
        <v>3791</v>
      </c>
      <c r="G1" s="134" t="s">
        <v>3792</v>
      </c>
    </row>
    <row r="2" spans="1:7">
      <c r="A2" s="2">
        <v>1</v>
      </c>
      <c r="B2" s="2">
        <v>2</v>
      </c>
      <c r="C2" s="2">
        <v>2020</v>
      </c>
      <c r="D2" s="135">
        <f t="shared" ref="D2:D3492" si="0">DATE(C2, A2,B2)</f>
        <v>43832</v>
      </c>
      <c r="E2" s="2">
        <v>1.58</v>
      </c>
      <c r="F2" s="2">
        <v>1.67</v>
      </c>
      <c r="G2" s="2">
        <v>1.88</v>
      </c>
    </row>
    <row r="3" spans="1:7">
      <c r="A3" s="2">
        <v>1</v>
      </c>
      <c r="B3" s="2">
        <v>3</v>
      </c>
      <c r="C3" s="2">
        <v>2020</v>
      </c>
      <c r="D3" s="135">
        <f t="shared" si="0"/>
        <v>43833</v>
      </c>
      <c r="E3" s="2">
        <v>1.53</v>
      </c>
      <c r="F3" s="2">
        <v>1.59</v>
      </c>
      <c r="G3" s="2">
        <v>1.8</v>
      </c>
    </row>
    <row r="4" spans="1:7">
      <c r="A4" s="2">
        <v>1</v>
      </c>
      <c r="B4" s="2">
        <v>6</v>
      </c>
      <c r="C4" s="2">
        <v>2020</v>
      </c>
      <c r="D4" s="135">
        <f t="shared" si="0"/>
        <v>43836</v>
      </c>
      <c r="E4" s="2">
        <v>1.54</v>
      </c>
      <c r="F4" s="2">
        <v>1.61</v>
      </c>
      <c r="G4" s="2">
        <v>1.81</v>
      </c>
    </row>
    <row r="5" spans="1:7">
      <c r="A5" s="2">
        <v>1</v>
      </c>
      <c r="B5" s="2">
        <v>7</v>
      </c>
      <c r="C5" s="2">
        <v>2020</v>
      </c>
      <c r="D5" s="135">
        <f t="shared" si="0"/>
        <v>43837</v>
      </c>
      <c r="E5" s="2">
        <v>1.54</v>
      </c>
      <c r="F5" s="2">
        <v>1.62</v>
      </c>
      <c r="G5" s="2">
        <v>1.83</v>
      </c>
    </row>
    <row r="6" spans="1:7">
      <c r="A6" s="2">
        <v>1</v>
      </c>
      <c r="B6" s="2">
        <v>8</v>
      </c>
      <c r="C6" s="2">
        <v>2020</v>
      </c>
      <c r="D6" s="135">
        <f t="shared" si="0"/>
        <v>43838</v>
      </c>
      <c r="E6" s="2">
        <v>1.58</v>
      </c>
      <c r="F6" s="2">
        <v>1.67</v>
      </c>
      <c r="G6" s="2">
        <v>1.87</v>
      </c>
    </row>
    <row r="7" spans="1:7">
      <c r="A7" s="2">
        <v>1</v>
      </c>
      <c r="B7" s="2">
        <v>9</v>
      </c>
      <c r="C7" s="2">
        <v>2020</v>
      </c>
      <c r="D7" s="135">
        <f t="shared" si="0"/>
        <v>43839</v>
      </c>
      <c r="E7" s="2">
        <v>1.58</v>
      </c>
      <c r="F7" s="2">
        <v>1.65</v>
      </c>
      <c r="G7" s="2">
        <v>1.85</v>
      </c>
    </row>
    <row r="8" spans="1:7">
      <c r="A8" s="2">
        <v>1</v>
      </c>
      <c r="B8" s="2">
        <v>10</v>
      </c>
      <c r="C8" s="2">
        <v>2020</v>
      </c>
      <c r="D8" s="135">
        <f t="shared" si="0"/>
        <v>43840</v>
      </c>
      <c r="E8" s="2">
        <v>1.56</v>
      </c>
      <c r="F8" s="2">
        <v>1.63</v>
      </c>
      <c r="G8" s="2">
        <v>1.83</v>
      </c>
    </row>
    <row r="9" spans="1:7">
      <c r="A9" s="2">
        <v>1</v>
      </c>
      <c r="B9" s="2">
        <v>13</v>
      </c>
      <c r="C9" s="2">
        <v>2020</v>
      </c>
      <c r="D9" s="135">
        <f t="shared" si="0"/>
        <v>43843</v>
      </c>
      <c r="E9" s="2">
        <v>1.58</v>
      </c>
      <c r="F9" s="2">
        <v>1.65</v>
      </c>
      <c r="G9" s="2">
        <v>1.85</v>
      </c>
    </row>
    <row r="10" spans="1:7">
      <c r="A10" s="2">
        <v>1</v>
      </c>
      <c r="B10" s="2">
        <v>14</v>
      </c>
      <c r="C10" s="2">
        <v>2020</v>
      </c>
      <c r="D10" s="135">
        <f t="shared" si="0"/>
        <v>43844</v>
      </c>
      <c r="E10" s="2">
        <v>1.58</v>
      </c>
      <c r="F10" s="2">
        <v>1.63</v>
      </c>
      <c r="G10" s="2">
        <v>1.82</v>
      </c>
    </row>
    <row r="11" spans="1:7">
      <c r="A11" s="2">
        <v>1</v>
      </c>
      <c r="B11" s="2">
        <v>15</v>
      </c>
      <c r="C11" s="2">
        <v>2020</v>
      </c>
      <c r="D11" s="135">
        <f t="shared" si="0"/>
        <v>43845</v>
      </c>
      <c r="E11" s="2">
        <v>1.56</v>
      </c>
      <c r="F11" s="2">
        <v>1.6</v>
      </c>
      <c r="G11" s="2">
        <v>1.79</v>
      </c>
    </row>
    <row r="12" spans="1:7">
      <c r="A12" s="2">
        <v>1</v>
      </c>
      <c r="B12" s="2">
        <v>16</v>
      </c>
      <c r="C12" s="2">
        <v>2020</v>
      </c>
      <c r="D12" s="135">
        <f t="shared" si="0"/>
        <v>43846</v>
      </c>
      <c r="E12" s="2">
        <v>1.58</v>
      </c>
      <c r="F12" s="2">
        <v>1.63</v>
      </c>
      <c r="G12" s="2">
        <v>1.81</v>
      </c>
    </row>
    <row r="13" spans="1:7">
      <c r="A13" s="2">
        <v>1</v>
      </c>
      <c r="B13" s="2">
        <v>17</v>
      </c>
      <c r="C13" s="2">
        <v>2020</v>
      </c>
      <c r="D13" s="135">
        <f t="shared" si="0"/>
        <v>43847</v>
      </c>
      <c r="E13" s="2">
        <v>1.58</v>
      </c>
      <c r="F13" s="2">
        <v>1.63</v>
      </c>
      <c r="G13" s="2">
        <v>1.84</v>
      </c>
    </row>
    <row r="14" spans="1:7">
      <c r="A14" s="2">
        <v>1</v>
      </c>
      <c r="B14" s="2">
        <v>21</v>
      </c>
      <c r="C14" s="2">
        <v>2020</v>
      </c>
      <c r="D14" s="135">
        <f t="shared" si="0"/>
        <v>43851</v>
      </c>
      <c r="E14" s="2">
        <v>1.53</v>
      </c>
      <c r="F14" s="2">
        <v>1.57</v>
      </c>
      <c r="G14" s="2">
        <v>1.78</v>
      </c>
    </row>
    <row r="15" spans="1:7">
      <c r="A15" s="2">
        <v>1</v>
      </c>
      <c r="B15" s="2">
        <v>22</v>
      </c>
      <c r="C15" s="2">
        <v>2020</v>
      </c>
      <c r="D15" s="135">
        <f t="shared" si="0"/>
        <v>43852</v>
      </c>
      <c r="E15" s="2">
        <v>1.53</v>
      </c>
      <c r="F15" s="2">
        <v>1.57</v>
      </c>
      <c r="G15" s="2">
        <v>1.77</v>
      </c>
    </row>
    <row r="16" spans="1:7">
      <c r="A16" s="2">
        <v>1</v>
      </c>
      <c r="B16" s="2">
        <v>23</v>
      </c>
      <c r="C16" s="2">
        <v>2020</v>
      </c>
      <c r="D16" s="135">
        <f t="shared" si="0"/>
        <v>43853</v>
      </c>
      <c r="E16" s="2">
        <v>1.51</v>
      </c>
      <c r="F16" s="2">
        <v>1.55</v>
      </c>
      <c r="G16" s="2">
        <v>1.74</v>
      </c>
    </row>
    <row r="17" spans="1:7">
      <c r="A17" s="2">
        <v>1</v>
      </c>
      <c r="B17" s="2">
        <v>24</v>
      </c>
      <c r="C17" s="2">
        <v>2020</v>
      </c>
      <c r="D17" s="135">
        <f t="shared" si="0"/>
        <v>43854</v>
      </c>
      <c r="E17" s="2">
        <v>1.49</v>
      </c>
      <c r="F17" s="2">
        <v>1.51</v>
      </c>
      <c r="G17" s="2">
        <v>1.7</v>
      </c>
    </row>
    <row r="18" spans="1:7">
      <c r="A18" s="2">
        <v>1</v>
      </c>
      <c r="B18" s="2">
        <v>27</v>
      </c>
      <c r="C18" s="2">
        <v>2020</v>
      </c>
      <c r="D18" s="135">
        <f t="shared" si="0"/>
        <v>43857</v>
      </c>
      <c r="E18" s="2">
        <v>1.44</v>
      </c>
      <c r="F18" s="2">
        <v>1.44</v>
      </c>
      <c r="G18" s="2">
        <v>1.61</v>
      </c>
    </row>
    <row r="19" spans="1:7">
      <c r="A19" s="2">
        <v>1</v>
      </c>
      <c r="B19" s="2">
        <v>28</v>
      </c>
      <c r="C19" s="2">
        <v>2020</v>
      </c>
      <c r="D19" s="135">
        <f t="shared" si="0"/>
        <v>43858</v>
      </c>
      <c r="E19" s="2">
        <v>1.45</v>
      </c>
      <c r="F19" s="2">
        <v>1.47</v>
      </c>
      <c r="G19" s="2">
        <v>1.65</v>
      </c>
    </row>
    <row r="20" spans="1:7">
      <c r="A20" s="2">
        <v>1</v>
      </c>
      <c r="B20" s="2">
        <v>29</v>
      </c>
      <c r="C20" s="2">
        <v>2020</v>
      </c>
      <c r="D20" s="135">
        <f t="shared" si="0"/>
        <v>43859</v>
      </c>
      <c r="E20" s="2">
        <v>1.42</v>
      </c>
      <c r="F20" s="2">
        <v>1.41</v>
      </c>
      <c r="G20" s="2">
        <v>1.6</v>
      </c>
    </row>
    <row r="21" spans="1:7">
      <c r="A21" s="2">
        <v>1</v>
      </c>
      <c r="B21" s="2">
        <v>30</v>
      </c>
      <c r="C21" s="2">
        <v>2020</v>
      </c>
      <c r="D21" s="135">
        <f t="shared" si="0"/>
        <v>43860</v>
      </c>
      <c r="E21" s="2">
        <v>1.41</v>
      </c>
      <c r="F21" s="2">
        <v>1.39</v>
      </c>
      <c r="G21" s="2">
        <v>1.57</v>
      </c>
    </row>
    <row r="22" spans="1:7">
      <c r="A22" s="2">
        <v>1</v>
      </c>
      <c r="B22" s="2">
        <v>31</v>
      </c>
      <c r="C22" s="2">
        <v>2020</v>
      </c>
      <c r="D22" s="135">
        <f t="shared" si="0"/>
        <v>43861</v>
      </c>
      <c r="E22" s="2">
        <v>1.33</v>
      </c>
      <c r="F22" s="2">
        <v>1.32</v>
      </c>
      <c r="G22" s="2">
        <v>1.51</v>
      </c>
    </row>
    <row r="23" spans="1:7">
      <c r="A23" s="2">
        <v>2</v>
      </c>
      <c r="B23" s="2">
        <v>3</v>
      </c>
      <c r="C23" s="2">
        <v>2020</v>
      </c>
      <c r="D23" s="135">
        <f t="shared" si="0"/>
        <v>43864</v>
      </c>
      <c r="E23" s="2">
        <v>1.36</v>
      </c>
      <c r="F23" s="2">
        <v>1.35</v>
      </c>
      <c r="G23" s="2">
        <v>1.54</v>
      </c>
    </row>
    <row r="24" spans="1:7">
      <c r="A24" s="2">
        <v>2</v>
      </c>
      <c r="B24" s="2">
        <v>4</v>
      </c>
      <c r="C24" s="2">
        <v>2020</v>
      </c>
      <c r="D24" s="135">
        <f t="shared" si="0"/>
        <v>43865</v>
      </c>
      <c r="E24" s="2">
        <v>1.41</v>
      </c>
      <c r="F24" s="2">
        <v>1.42</v>
      </c>
      <c r="G24" s="2">
        <v>1.61</v>
      </c>
    </row>
    <row r="25" spans="1:7">
      <c r="A25" s="2">
        <v>2</v>
      </c>
      <c r="B25" s="2">
        <v>5</v>
      </c>
      <c r="C25" s="2">
        <v>2020</v>
      </c>
      <c r="D25" s="135">
        <f t="shared" si="0"/>
        <v>43866</v>
      </c>
      <c r="E25" s="2">
        <v>1.44</v>
      </c>
      <c r="F25" s="2">
        <v>1.46</v>
      </c>
      <c r="G25" s="2">
        <v>1.66</v>
      </c>
    </row>
    <row r="26" spans="1:7">
      <c r="A26" s="2">
        <v>2</v>
      </c>
      <c r="B26" s="2">
        <v>6</v>
      </c>
      <c r="C26" s="2">
        <v>2020</v>
      </c>
      <c r="D26" s="135">
        <f t="shared" si="0"/>
        <v>43867</v>
      </c>
      <c r="E26" s="2">
        <v>1.44</v>
      </c>
      <c r="F26" s="2">
        <v>1.45</v>
      </c>
      <c r="G26" s="2">
        <v>1.65</v>
      </c>
    </row>
    <row r="27" spans="1:7">
      <c r="A27" s="2">
        <v>2</v>
      </c>
      <c r="B27" s="2">
        <v>7</v>
      </c>
      <c r="C27" s="2">
        <v>2020</v>
      </c>
      <c r="D27" s="135">
        <f t="shared" si="0"/>
        <v>43868</v>
      </c>
      <c r="E27" s="2">
        <v>1.41</v>
      </c>
      <c r="F27" s="2">
        <v>1.41</v>
      </c>
      <c r="G27" s="2">
        <v>1.59</v>
      </c>
    </row>
    <row r="28" spans="1:7">
      <c r="A28" s="2">
        <v>2</v>
      </c>
      <c r="B28" s="2">
        <v>10</v>
      </c>
      <c r="C28" s="2">
        <v>2020</v>
      </c>
      <c r="D28" s="135">
        <f t="shared" si="0"/>
        <v>43871</v>
      </c>
      <c r="E28" s="2">
        <v>1.37</v>
      </c>
      <c r="F28" s="2">
        <v>1.38</v>
      </c>
      <c r="G28" s="2">
        <v>1.56</v>
      </c>
    </row>
    <row r="29" spans="1:7">
      <c r="A29" s="2">
        <v>2</v>
      </c>
      <c r="B29" s="2">
        <v>11</v>
      </c>
      <c r="C29" s="2">
        <v>2020</v>
      </c>
      <c r="D29" s="135">
        <f t="shared" si="0"/>
        <v>43872</v>
      </c>
      <c r="E29" s="2">
        <v>1.41</v>
      </c>
      <c r="F29" s="2">
        <v>1.4</v>
      </c>
      <c r="G29" s="2">
        <v>1.59</v>
      </c>
    </row>
    <row r="30" spans="1:7">
      <c r="A30" s="2">
        <v>2</v>
      </c>
      <c r="B30" s="2">
        <v>12</v>
      </c>
      <c r="C30" s="2">
        <v>2020</v>
      </c>
      <c r="D30" s="135">
        <f t="shared" si="0"/>
        <v>43873</v>
      </c>
      <c r="E30" s="2">
        <v>1.44</v>
      </c>
      <c r="F30" s="2">
        <v>1.45</v>
      </c>
      <c r="G30" s="2">
        <v>1.62</v>
      </c>
    </row>
    <row r="31" spans="1:7">
      <c r="A31" s="2">
        <v>2</v>
      </c>
      <c r="B31" s="2">
        <v>13</v>
      </c>
      <c r="C31" s="2">
        <v>2020</v>
      </c>
      <c r="D31" s="135">
        <f t="shared" si="0"/>
        <v>43874</v>
      </c>
      <c r="E31" s="2">
        <v>1.44</v>
      </c>
      <c r="F31" s="2">
        <v>1.43</v>
      </c>
      <c r="G31" s="2">
        <v>1.61</v>
      </c>
    </row>
    <row r="32" spans="1:7">
      <c r="A32" s="2">
        <v>2</v>
      </c>
      <c r="B32" s="2">
        <v>14</v>
      </c>
      <c r="C32" s="2">
        <v>2020</v>
      </c>
      <c r="D32" s="135">
        <f t="shared" si="0"/>
        <v>43875</v>
      </c>
      <c r="E32" s="2">
        <v>1.42</v>
      </c>
      <c r="F32" s="2">
        <v>1.42</v>
      </c>
      <c r="G32" s="2">
        <v>1.59</v>
      </c>
    </row>
    <row r="33" spans="1:7">
      <c r="A33" s="2">
        <v>2</v>
      </c>
      <c r="B33" s="2">
        <v>18</v>
      </c>
      <c r="C33" s="2">
        <v>2020</v>
      </c>
      <c r="D33" s="135">
        <f t="shared" si="0"/>
        <v>43879</v>
      </c>
      <c r="E33" s="2">
        <v>1.41</v>
      </c>
      <c r="F33" s="2">
        <v>1.39</v>
      </c>
      <c r="G33" s="2">
        <v>1.55</v>
      </c>
    </row>
    <row r="34" spans="1:7">
      <c r="A34" s="2">
        <v>2</v>
      </c>
      <c r="B34" s="2">
        <v>19</v>
      </c>
      <c r="C34" s="2">
        <v>2020</v>
      </c>
      <c r="D34" s="135">
        <f t="shared" si="0"/>
        <v>43880</v>
      </c>
      <c r="E34" s="2">
        <v>1.42</v>
      </c>
      <c r="F34" s="2">
        <v>1.41</v>
      </c>
      <c r="G34" s="2">
        <v>1.56</v>
      </c>
    </row>
    <row r="35" spans="1:7">
      <c r="A35" s="2">
        <v>2</v>
      </c>
      <c r="B35" s="2">
        <v>20</v>
      </c>
      <c r="C35" s="2">
        <v>2020</v>
      </c>
      <c r="D35" s="135">
        <f t="shared" si="0"/>
        <v>43881</v>
      </c>
      <c r="E35" s="2">
        <v>1.39</v>
      </c>
      <c r="F35" s="2">
        <v>1.37</v>
      </c>
      <c r="G35" s="2">
        <v>1.52</v>
      </c>
    </row>
    <row r="36" spans="1:7">
      <c r="A36" s="2">
        <v>2</v>
      </c>
      <c r="B36" s="2">
        <v>21</v>
      </c>
      <c r="C36" s="2">
        <v>2020</v>
      </c>
      <c r="D36" s="135">
        <f t="shared" si="0"/>
        <v>43882</v>
      </c>
      <c r="E36" s="2">
        <v>1.34</v>
      </c>
      <c r="F36" s="2">
        <v>1.3</v>
      </c>
      <c r="G36" s="2">
        <v>1.46</v>
      </c>
    </row>
    <row r="37" spans="1:7">
      <c r="A37" s="2">
        <v>2</v>
      </c>
      <c r="B37" s="2">
        <v>24</v>
      </c>
      <c r="C37" s="2">
        <v>2020</v>
      </c>
      <c r="D37" s="135">
        <f t="shared" si="0"/>
        <v>43885</v>
      </c>
      <c r="E37" s="2">
        <v>1.26</v>
      </c>
      <c r="F37" s="2">
        <v>1.21</v>
      </c>
      <c r="G37" s="2">
        <v>1.38</v>
      </c>
    </row>
    <row r="38" spans="1:7">
      <c r="A38" s="2">
        <v>2</v>
      </c>
      <c r="B38" s="2">
        <v>25</v>
      </c>
      <c r="C38" s="2">
        <v>2020</v>
      </c>
      <c r="D38" s="135">
        <f t="shared" si="0"/>
        <v>43886</v>
      </c>
      <c r="E38" s="2">
        <v>1.2</v>
      </c>
      <c r="F38" s="2">
        <v>1.1599999999999999</v>
      </c>
      <c r="G38" s="2">
        <v>1.33</v>
      </c>
    </row>
    <row r="39" spans="1:7">
      <c r="A39" s="2">
        <v>2</v>
      </c>
      <c r="B39" s="2">
        <v>26</v>
      </c>
      <c r="C39" s="2">
        <v>2020</v>
      </c>
      <c r="D39" s="135">
        <f t="shared" si="0"/>
        <v>43887</v>
      </c>
      <c r="E39" s="2">
        <v>1.1599999999999999</v>
      </c>
      <c r="F39" s="2">
        <v>1.1399999999999999</v>
      </c>
      <c r="G39" s="2">
        <v>1.33</v>
      </c>
    </row>
    <row r="40" spans="1:7">
      <c r="A40" s="2">
        <v>2</v>
      </c>
      <c r="B40" s="2">
        <v>27</v>
      </c>
      <c r="C40" s="2">
        <v>2020</v>
      </c>
      <c r="D40" s="135">
        <f t="shared" si="0"/>
        <v>43888</v>
      </c>
      <c r="E40" s="2">
        <v>1.1100000000000001</v>
      </c>
      <c r="F40" s="2">
        <v>1.1100000000000001</v>
      </c>
      <c r="G40" s="2">
        <v>1.3</v>
      </c>
    </row>
    <row r="41" spans="1:7">
      <c r="A41" s="2">
        <v>2</v>
      </c>
      <c r="B41" s="2">
        <v>28</v>
      </c>
      <c r="C41" s="2">
        <v>2020</v>
      </c>
      <c r="D41" s="135">
        <f t="shared" si="0"/>
        <v>43889</v>
      </c>
      <c r="E41" s="2">
        <v>0.86</v>
      </c>
      <c r="F41" s="2">
        <v>0.89</v>
      </c>
      <c r="G41" s="2">
        <v>1.1299999999999999</v>
      </c>
    </row>
    <row r="42" spans="1:7">
      <c r="A42" s="2">
        <v>3</v>
      </c>
      <c r="B42" s="2">
        <v>2</v>
      </c>
      <c r="C42" s="2">
        <v>2020</v>
      </c>
      <c r="D42" s="135">
        <f t="shared" si="0"/>
        <v>43892</v>
      </c>
      <c r="E42" s="2">
        <v>0.84</v>
      </c>
      <c r="F42" s="2">
        <v>0.88</v>
      </c>
      <c r="G42" s="2">
        <v>1.1000000000000001</v>
      </c>
    </row>
    <row r="43" spans="1:7">
      <c r="A43" s="2">
        <v>3</v>
      </c>
      <c r="B43" s="2">
        <v>3</v>
      </c>
      <c r="C43" s="2">
        <v>2020</v>
      </c>
      <c r="D43" s="135">
        <f t="shared" si="0"/>
        <v>43893</v>
      </c>
      <c r="E43" s="2">
        <v>0.71</v>
      </c>
      <c r="F43" s="2">
        <v>0.77</v>
      </c>
      <c r="G43" s="2">
        <v>1.02</v>
      </c>
    </row>
    <row r="44" spans="1:7">
      <c r="A44" s="2">
        <v>3</v>
      </c>
      <c r="B44" s="2">
        <v>4</v>
      </c>
      <c r="C44" s="2">
        <v>2020</v>
      </c>
      <c r="D44" s="135">
        <f t="shared" si="0"/>
        <v>43894</v>
      </c>
      <c r="E44" s="2">
        <v>0.67</v>
      </c>
      <c r="F44" s="2">
        <v>0.75</v>
      </c>
      <c r="G44" s="2">
        <v>1.02</v>
      </c>
    </row>
    <row r="45" spans="1:7">
      <c r="A45" s="2">
        <v>3</v>
      </c>
      <c r="B45" s="2">
        <v>5</v>
      </c>
      <c r="C45" s="2">
        <v>2020</v>
      </c>
      <c r="D45" s="135">
        <f t="shared" si="0"/>
        <v>43895</v>
      </c>
      <c r="E45" s="2">
        <v>0.59</v>
      </c>
      <c r="F45" s="2">
        <v>0.67</v>
      </c>
      <c r="G45" s="2">
        <v>0.92</v>
      </c>
    </row>
    <row r="46" spans="1:7">
      <c r="A46" s="2">
        <v>3</v>
      </c>
      <c r="B46" s="2">
        <v>6</v>
      </c>
      <c r="C46" s="2">
        <v>2020</v>
      </c>
      <c r="D46" s="135">
        <f t="shared" si="0"/>
        <v>43896</v>
      </c>
      <c r="E46" s="2">
        <v>0.49</v>
      </c>
      <c r="F46" s="2">
        <v>0.57999999999999996</v>
      </c>
      <c r="G46" s="2">
        <v>0.74</v>
      </c>
    </row>
    <row r="47" spans="1:7">
      <c r="A47" s="2">
        <v>3</v>
      </c>
      <c r="B47" s="2">
        <v>9</v>
      </c>
      <c r="C47" s="2">
        <v>2020</v>
      </c>
      <c r="D47" s="135">
        <f t="shared" si="0"/>
        <v>43899</v>
      </c>
      <c r="E47" s="2">
        <v>0.38</v>
      </c>
      <c r="F47" s="2">
        <v>0.46</v>
      </c>
      <c r="G47" s="2">
        <v>0.54</v>
      </c>
    </row>
    <row r="48" spans="1:7">
      <c r="A48" s="2">
        <v>3</v>
      </c>
      <c r="B48" s="2">
        <v>10</v>
      </c>
      <c r="C48" s="2">
        <v>2020</v>
      </c>
      <c r="D48" s="135">
        <f t="shared" si="0"/>
        <v>43900</v>
      </c>
      <c r="E48" s="2">
        <v>0.5</v>
      </c>
      <c r="F48" s="2">
        <v>0.63</v>
      </c>
      <c r="G48" s="2">
        <v>0.76</v>
      </c>
    </row>
    <row r="49" spans="1:7">
      <c r="A49" s="2">
        <v>3</v>
      </c>
      <c r="B49" s="2">
        <v>11</v>
      </c>
      <c r="C49" s="2">
        <v>2020</v>
      </c>
      <c r="D49" s="135">
        <f t="shared" si="0"/>
        <v>43901</v>
      </c>
      <c r="E49" s="2">
        <v>0.5</v>
      </c>
      <c r="F49" s="2">
        <v>0.66</v>
      </c>
      <c r="G49" s="2">
        <v>0.82</v>
      </c>
    </row>
    <row r="50" spans="1:7">
      <c r="A50" s="2">
        <v>3</v>
      </c>
      <c r="B50" s="2">
        <v>12</v>
      </c>
      <c r="C50" s="2">
        <v>2020</v>
      </c>
      <c r="D50" s="135">
        <f t="shared" si="0"/>
        <v>43902</v>
      </c>
      <c r="E50" s="2">
        <v>0.5</v>
      </c>
      <c r="F50" s="2">
        <v>0.66</v>
      </c>
      <c r="G50" s="2">
        <v>0.88</v>
      </c>
    </row>
    <row r="51" spans="1:7">
      <c r="A51" s="2">
        <v>3</v>
      </c>
      <c r="B51" s="2">
        <v>13</v>
      </c>
      <c r="C51" s="2">
        <v>2020</v>
      </c>
      <c r="D51" s="135">
        <f t="shared" si="0"/>
        <v>43903</v>
      </c>
      <c r="E51" s="2">
        <v>0.49</v>
      </c>
      <c r="F51" s="2">
        <v>0.7</v>
      </c>
      <c r="G51" s="2">
        <v>0.94</v>
      </c>
    </row>
    <row r="52" spans="1:7">
      <c r="A52" s="2">
        <v>3</v>
      </c>
      <c r="B52" s="2">
        <v>16</v>
      </c>
      <c r="C52" s="2">
        <v>2020</v>
      </c>
      <c r="D52" s="135">
        <f t="shared" si="0"/>
        <v>43906</v>
      </c>
      <c r="E52" s="2">
        <v>0.36</v>
      </c>
      <c r="F52" s="2">
        <v>0.49</v>
      </c>
      <c r="G52" s="2">
        <v>0.73</v>
      </c>
    </row>
    <row r="53" spans="1:7">
      <c r="A53" s="2">
        <v>3</v>
      </c>
      <c r="B53" s="2">
        <v>17</v>
      </c>
      <c r="C53" s="2">
        <v>2020</v>
      </c>
      <c r="D53" s="135">
        <f t="shared" si="0"/>
        <v>43907</v>
      </c>
      <c r="E53" s="2">
        <v>0.47</v>
      </c>
      <c r="F53" s="2">
        <v>0.66</v>
      </c>
      <c r="G53" s="2">
        <v>1.02</v>
      </c>
    </row>
    <row r="54" spans="1:7">
      <c r="A54" s="2">
        <v>3</v>
      </c>
      <c r="B54" s="2">
        <v>18</v>
      </c>
      <c r="C54" s="2">
        <v>2020</v>
      </c>
      <c r="D54" s="135">
        <f t="shared" si="0"/>
        <v>43908</v>
      </c>
      <c r="E54" s="2">
        <v>0.54</v>
      </c>
      <c r="F54" s="2">
        <v>0.79</v>
      </c>
      <c r="G54" s="2">
        <v>1.18</v>
      </c>
    </row>
    <row r="55" spans="1:7">
      <c r="A55" s="2">
        <v>3</v>
      </c>
      <c r="B55" s="2">
        <v>19</v>
      </c>
      <c r="C55" s="2">
        <v>2020</v>
      </c>
      <c r="D55" s="135">
        <f t="shared" si="0"/>
        <v>43909</v>
      </c>
      <c r="E55" s="2">
        <v>0.44</v>
      </c>
      <c r="F55" s="2">
        <v>0.66</v>
      </c>
      <c r="G55" s="2">
        <v>1.1200000000000001</v>
      </c>
    </row>
    <row r="56" spans="1:7">
      <c r="A56" s="2">
        <v>3</v>
      </c>
      <c r="B56" s="2">
        <v>20</v>
      </c>
      <c r="C56" s="2">
        <v>2020</v>
      </c>
      <c r="D56" s="135">
        <f t="shared" si="0"/>
        <v>43910</v>
      </c>
      <c r="E56" s="2">
        <v>0.37</v>
      </c>
      <c r="F56" s="2">
        <v>0.52</v>
      </c>
      <c r="G56" s="2">
        <v>0.92</v>
      </c>
    </row>
    <row r="57" spans="1:7">
      <c r="A57" s="2">
        <v>3</v>
      </c>
      <c r="B57" s="2">
        <v>23</v>
      </c>
      <c r="C57" s="2">
        <v>2020</v>
      </c>
      <c r="D57" s="135">
        <f t="shared" si="0"/>
        <v>43913</v>
      </c>
      <c r="E57" s="2">
        <v>0.28000000000000003</v>
      </c>
      <c r="F57" s="2">
        <v>0.38</v>
      </c>
      <c r="G57" s="2">
        <v>0.76</v>
      </c>
    </row>
    <row r="58" spans="1:7">
      <c r="A58" s="2">
        <v>3</v>
      </c>
      <c r="B58" s="2">
        <v>24</v>
      </c>
      <c r="C58" s="2">
        <v>2020</v>
      </c>
      <c r="D58" s="135">
        <f t="shared" si="0"/>
        <v>43914</v>
      </c>
      <c r="E58" s="2">
        <v>0.38</v>
      </c>
      <c r="F58" s="2">
        <v>0.52</v>
      </c>
      <c r="G58" s="2">
        <v>0.84</v>
      </c>
    </row>
    <row r="59" spans="1:7">
      <c r="A59" s="2">
        <v>3</v>
      </c>
      <c r="B59" s="2">
        <v>25</v>
      </c>
      <c r="C59" s="2">
        <v>2020</v>
      </c>
      <c r="D59" s="135">
        <f t="shared" si="0"/>
        <v>43915</v>
      </c>
      <c r="E59" s="2">
        <v>0.34</v>
      </c>
      <c r="F59" s="2">
        <v>0.56000000000000005</v>
      </c>
      <c r="G59" s="2">
        <v>0.88</v>
      </c>
    </row>
    <row r="60" spans="1:7">
      <c r="A60" s="2">
        <v>3</v>
      </c>
      <c r="B60" s="2">
        <v>26</v>
      </c>
      <c r="C60" s="2">
        <v>2020</v>
      </c>
      <c r="D60" s="135">
        <f t="shared" si="0"/>
        <v>43916</v>
      </c>
      <c r="E60" s="2">
        <v>0.3</v>
      </c>
      <c r="F60" s="2">
        <v>0.51</v>
      </c>
      <c r="G60" s="2">
        <v>0.83</v>
      </c>
    </row>
    <row r="61" spans="1:7">
      <c r="A61" s="2">
        <v>3</v>
      </c>
      <c r="B61" s="2">
        <v>27</v>
      </c>
      <c r="C61" s="2">
        <v>2020</v>
      </c>
      <c r="D61" s="135">
        <f t="shared" si="0"/>
        <v>43917</v>
      </c>
      <c r="E61" s="2">
        <v>0.25</v>
      </c>
      <c r="F61" s="2">
        <v>0.41</v>
      </c>
      <c r="G61" s="2">
        <v>0.72</v>
      </c>
    </row>
    <row r="62" spans="1:7">
      <c r="A62" s="2">
        <v>3</v>
      </c>
      <c r="B62" s="2">
        <v>30</v>
      </c>
      <c r="C62" s="2">
        <v>2020</v>
      </c>
      <c r="D62" s="135">
        <f t="shared" si="0"/>
        <v>43920</v>
      </c>
      <c r="E62" s="2">
        <v>0.23</v>
      </c>
      <c r="F62" s="2">
        <v>0.39</v>
      </c>
      <c r="G62" s="2">
        <v>0.7</v>
      </c>
    </row>
    <row r="63" spans="1:7">
      <c r="A63" s="2">
        <v>3</v>
      </c>
      <c r="B63" s="2">
        <v>31</v>
      </c>
      <c r="C63" s="2">
        <v>2020</v>
      </c>
      <c r="D63" s="135">
        <f t="shared" si="0"/>
        <v>43921</v>
      </c>
      <c r="E63" s="2">
        <v>0.23</v>
      </c>
      <c r="F63" s="2">
        <v>0.37</v>
      </c>
      <c r="G63" s="2">
        <v>0.7</v>
      </c>
    </row>
    <row r="64" spans="1:7">
      <c r="A64" s="2">
        <v>4</v>
      </c>
      <c r="B64" s="2">
        <v>1</v>
      </c>
      <c r="C64" s="2">
        <v>2020</v>
      </c>
      <c r="D64" s="135">
        <f t="shared" si="0"/>
        <v>43922</v>
      </c>
      <c r="E64" s="2">
        <v>0.23</v>
      </c>
      <c r="F64" s="2">
        <v>0.37</v>
      </c>
      <c r="G64" s="2">
        <v>0.62</v>
      </c>
    </row>
    <row r="65" spans="1:7">
      <c r="A65" s="2">
        <v>4</v>
      </c>
      <c r="B65" s="2">
        <v>2</v>
      </c>
      <c r="C65" s="2">
        <v>2020</v>
      </c>
      <c r="D65" s="135">
        <f t="shared" si="0"/>
        <v>43923</v>
      </c>
      <c r="E65" s="2">
        <v>0.23</v>
      </c>
      <c r="F65" s="2">
        <v>0.39</v>
      </c>
      <c r="G65" s="2">
        <v>0.63</v>
      </c>
    </row>
    <row r="66" spans="1:7">
      <c r="A66" s="2">
        <v>4</v>
      </c>
      <c r="B66" s="2">
        <v>3</v>
      </c>
      <c r="C66" s="2">
        <v>2020</v>
      </c>
      <c r="D66" s="135">
        <f t="shared" si="0"/>
        <v>43924</v>
      </c>
      <c r="E66" s="2">
        <v>0.23</v>
      </c>
      <c r="F66" s="2">
        <v>0.39</v>
      </c>
      <c r="G66" s="2">
        <v>0.62</v>
      </c>
    </row>
    <row r="67" spans="1:7">
      <c r="A67" s="2">
        <v>4</v>
      </c>
      <c r="B67" s="2">
        <v>6</v>
      </c>
      <c r="C67" s="2">
        <v>2020</v>
      </c>
      <c r="D67" s="135">
        <f t="shared" si="0"/>
        <v>43927</v>
      </c>
      <c r="E67" s="2">
        <v>0.27</v>
      </c>
      <c r="F67" s="2">
        <v>0.44</v>
      </c>
      <c r="G67" s="2">
        <v>0.67</v>
      </c>
    </row>
    <row r="68" spans="1:7">
      <c r="A68" s="2">
        <v>4</v>
      </c>
      <c r="B68" s="2">
        <v>7</v>
      </c>
      <c r="C68" s="2">
        <v>2020</v>
      </c>
      <c r="D68" s="135">
        <f t="shared" si="0"/>
        <v>43928</v>
      </c>
      <c r="E68" s="2">
        <v>0.28000000000000003</v>
      </c>
      <c r="F68" s="2">
        <v>0.48</v>
      </c>
      <c r="G68" s="2">
        <v>0.75</v>
      </c>
    </row>
    <row r="69" spans="1:7">
      <c r="A69" s="2">
        <v>4</v>
      </c>
      <c r="B69" s="2">
        <v>8</v>
      </c>
      <c r="C69" s="2">
        <v>2020</v>
      </c>
      <c r="D69" s="135">
        <f t="shared" si="0"/>
        <v>43929</v>
      </c>
      <c r="E69" s="2">
        <v>0.27</v>
      </c>
      <c r="F69" s="2">
        <v>0.47</v>
      </c>
      <c r="G69" s="2">
        <v>0.77</v>
      </c>
    </row>
    <row r="70" spans="1:7">
      <c r="A70" s="2">
        <v>4</v>
      </c>
      <c r="B70" s="2">
        <v>9</v>
      </c>
      <c r="C70" s="2">
        <v>2020</v>
      </c>
      <c r="D70" s="135">
        <f t="shared" si="0"/>
        <v>43930</v>
      </c>
      <c r="E70" s="2">
        <v>0.23</v>
      </c>
      <c r="F70" s="2">
        <v>0.41</v>
      </c>
      <c r="G70" s="2">
        <v>0.73</v>
      </c>
    </row>
    <row r="71" spans="1:7">
      <c r="A71" s="2">
        <v>4</v>
      </c>
      <c r="B71" s="2">
        <v>13</v>
      </c>
      <c r="C71" s="2">
        <v>2020</v>
      </c>
      <c r="D71" s="135">
        <f t="shared" si="0"/>
        <v>43934</v>
      </c>
      <c r="E71" s="2">
        <v>0.25</v>
      </c>
      <c r="F71" s="2">
        <v>0.44</v>
      </c>
      <c r="G71" s="2">
        <v>0.76</v>
      </c>
    </row>
    <row r="72" spans="1:7">
      <c r="A72" s="2">
        <v>4</v>
      </c>
      <c r="B72" s="2">
        <v>14</v>
      </c>
      <c r="C72" s="2">
        <v>2020</v>
      </c>
      <c r="D72" s="135">
        <f t="shared" si="0"/>
        <v>43935</v>
      </c>
      <c r="E72" s="2">
        <v>0.23</v>
      </c>
      <c r="F72" s="2">
        <v>0.42</v>
      </c>
      <c r="G72" s="2">
        <v>0.76</v>
      </c>
    </row>
    <row r="73" spans="1:7">
      <c r="A73" s="2">
        <v>4</v>
      </c>
      <c r="B73" s="2">
        <v>15</v>
      </c>
      <c r="C73" s="2">
        <v>2020</v>
      </c>
      <c r="D73" s="135">
        <f t="shared" si="0"/>
        <v>43936</v>
      </c>
      <c r="E73" s="2">
        <v>0.2</v>
      </c>
      <c r="F73" s="2">
        <v>0.34</v>
      </c>
      <c r="G73" s="2">
        <v>0.63</v>
      </c>
    </row>
    <row r="74" spans="1:7">
      <c r="A74" s="2">
        <v>4</v>
      </c>
      <c r="B74" s="2">
        <v>16</v>
      </c>
      <c r="C74" s="2">
        <v>2020</v>
      </c>
      <c r="D74" s="135">
        <f t="shared" si="0"/>
        <v>43937</v>
      </c>
      <c r="E74" s="2">
        <v>0.2</v>
      </c>
      <c r="F74" s="2">
        <v>0.35</v>
      </c>
      <c r="G74" s="2">
        <v>0.61</v>
      </c>
    </row>
    <row r="75" spans="1:7">
      <c r="A75" s="2">
        <v>4</v>
      </c>
      <c r="B75" s="2">
        <v>17</v>
      </c>
      <c r="C75" s="2">
        <v>2020</v>
      </c>
      <c r="D75" s="135">
        <f t="shared" si="0"/>
        <v>43938</v>
      </c>
      <c r="E75" s="2">
        <v>0.2</v>
      </c>
      <c r="F75" s="2">
        <v>0.36</v>
      </c>
      <c r="G75" s="2">
        <v>0.65</v>
      </c>
    </row>
    <row r="76" spans="1:7">
      <c r="A76" s="2">
        <v>4</v>
      </c>
      <c r="B76" s="2">
        <v>20</v>
      </c>
      <c r="C76" s="2">
        <v>2020</v>
      </c>
      <c r="D76" s="135">
        <f t="shared" si="0"/>
        <v>43941</v>
      </c>
      <c r="E76" s="2">
        <v>0.2</v>
      </c>
      <c r="F76" s="2">
        <v>0.35</v>
      </c>
      <c r="G76" s="2">
        <v>0.63</v>
      </c>
    </row>
    <row r="77" spans="1:7">
      <c r="A77" s="2">
        <v>4</v>
      </c>
      <c r="B77" s="2">
        <v>21</v>
      </c>
      <c r="C77" s="2">
        <v>2020</v>
      </c>
      <c r="D77" s="135">
        <f t="shared" si="0"/>
        <v>43942</v>
      </c>
      <c r="E77" s="2">
        <v>0.2</v>
      </c>
      <c r="F77" s="2">
        <v>0.34</v>
      </c>
      <c r="G77" s="2">
        <v>0.57999999999999996</v>
      </c>
    </row>
    <row r="78" spans="1:7">
      <c r="A78" s="2">
        <v>4</v>
      </c>
      <c r="B78" s="2">
        <v>22</v>
      </c>
      <c r="C78" s="2">
        <v>2020</v>
      </c>
      <c r="D78" s="135">
        <f t="shared" si="0"/>
        <v>43943</v>
      </c>
      <c r="E78" s="2">
        <v>0.22</v>
      </c>
      <c r="F78" s="2">
        <v>0.37</v>
      </c>
      <c r="G78" s="2">
        <v>0.63</v>
      </c>
    </row>
    <row r="79" spans="1:7">
      <c r="A79" s="2">
        <v>4</v>
      </c>
      <c r="B79" s="2">
        <v>23</v>
      </c>
      <c r="C79" s="2">
        <v>2020</v>
      </c>
      <c r="D79" s="135">
        <f t="shared" si="0"/>
        <v>43944</v>
      </c>
      <c r="E79" s="2">
        <v>0.22</v>
      </c>
      <c r="F79" s="2">
        <v>0.37</v>
      </c>
      <c r="G79" s="2">
        <v>0.61</v>
      </c>
    </row>
    <row r="80" spans="1:7">
      <c r="A80" s="2">
        <v>4</v>
      </c>
      <c r="B80" s="2">
        <v>24</v>
      </c>
      <c r="C80" s="2">
        <v>2020</v>
      </c>
      <c r="D80" s="135">
        <f t="shared" si="0"/>
        <v>43945</v>
      </c>
      <c r="E80" s="2">
        <v>0.22</v>
      </c>
      <c r="F80" s="2">
        <v>0.36</v>
      </c>
      <c r="G80" s="2">
        <v>0.6</v>
      </c>
    </row>
    <row r="81" spans="1:7">
      <c r="A81" s="2">
        <v>4</v>
      </c>
      <c r="B81" s="2">
        <v>27</v>
      </c>
      <c r="C81" s="2">
        <v>2020</v>
      </c>
      <c r="D81" s="135">
        <f t="shared" si="0"/>
        <v>43948</v>
      </c>
      <c r="E81" s="2">
        <v>0.24</v>
      </c>
      <c r="F81" s="2">
        <v>0.41</v>
      </c>
      <c r="G81" s="2">
        <v>0.67</v>
      </c>
    </row>
    <row r="82" spans="1:7">
      <c r="A82" s="2">
        <v>4</v>
      </c>
      <c r="B82" s="2">
        <v>28</v>
      </c>
      <c r="C82" s="2">
        <v>2020</v>
      </c>
      <c r="D82" s="135">
        <f t="shared" si="0"/>
        <v>43949</v>
      </c>
      <c r="E82" s="2">
        <v>0.2</v>
      </c>
      <c r="F82" s="2">
        <v>0.37</v>
      </c>
      <c r="G82" s="2">
        <v>0.62</v>
      </c>
    </row>
    <row r="83" spans="1:7">
      <c r="A83" s="2">
        <v>4</v>
      </c>
      <c r="B83" s="2">
        <v>29</v>
      </c>
      <c r="C83" s="2">
        <v>2020</v>
      </c>
      <c r="D83" s="135">
        <f t="shared" si="0"/>
        <v>43950</v>
      </c>
      <c r="E83" s="2">
        <v>0.2</v>
      </c>
      <c r="F83" s="2">
        <v>0.36</v>
      </c>
      <c r="G83" s="2">
        <v>0.63</v>
      </c>
    </row>
    <row r="84" spans="1:7">
      <c r="A84" s="2">
        <v>4</v>
      </c>
      <c r="B84" s="2">
        <v>30</v>
      </c>
      <c r="C84" s="2">
        <v>2020</v>
      </c>
      <c r="D84" s="135">
        <f t="shared" si="0"/>
        <v>43951</v>
      </c>
      <c r="E84" s="2">
        <v>0.2</v>
      </c>
      <c r="F84" s="2">
        <v>0.36</v>
      </c>
      <c r="G84" s="2">
        <v>0.64</v>
      </c>
    </row>
    <row r="85" spans="1:7">
      <c r="A85" s="2">
        <v>5</v>
      </c>
      <c r="B85" s="2">
        <v>1</v>
      </c>
      <c r="C85" s="2">
        <v>2020</v>
      </c>
      <c r="D85" s="135">
        <f t="shared" si="0"/>
        <v>43952</v>
      </c>
      <c r="E85" s="2">
        <v>0.2</v>
      </c>
      <c r="F85" s="2">
        <v>0.36</v>
      </c>
      <c r="G85" s="2">
        <v>0.64</v>
      </c>
    </row>
    <row r="86" spans="1:7">
      <c r="A86" s="2">
        <v>5</v>
      </c>
      <c r="B86" s="2">
        <v>4</v>
      </c>
      <c r="C86" s="2">
        <v>2020</v>
      </c>
      <c r="D86" s="135">
        <f t="shared" si="0"/>
        <v>43955</v>
      </c>
      <c r="E86" s="2">
        <v>0.19</v>
      </c>
      <c r="F86" s="2">
        <v>0.36</v>
      </c>
      <c r="G86" s="2">
        <v>0.64</v>
      </c>
    </row>
    <row r="87" spans="1:7">
      <c r="A87" s="2">
        <v>5</v>
      </c>
      <c r="B87" s="2">
        <v>5</v>
      </c>
      <c r="C87" s="2">
        <v>2020</v>
      </c>
      <c r="D87" s="135">
        <f t="shared" si="0"/>
        <v>43956</v>
      </c>
      <c r="E87" s="2">
        <v>0.19</v>
      </c>
      <c r="F87" s="2">
        <v>0.36</v>
      </c>
      <c r="G87" s="2">
        <v>0.66</v>
      </c>
    </row>
    <row r="88" spans="1:7">
      <c r="A88" s="2">
        <v>5</v>
      </c>
      <c r="B88" s="2">
        <v>6</v>
      </c>
      <c r="C88" s="2">
        <v>2020</v>
      </c>
      <c r="D88" s="135">
        <f t="shared" si="0"/>
        <v>43957</v>
      </c>
      <c r="E88" s="2">
        <v>0.17</v>
      </c>
      <c r="F88" s="2">
        <v>0.37</v>
      </c>
      <c r="G88" s="2">
        <v>0.72</v>
      </c>
    </row>
    <row r="89" spans="1:7">
      <c r="A89" s="2">
        <v>5</v>
      </c>
      <c r="B89" s="2">
        <v>7</v>
      </c>
      <c r="C89" s="2">
        <v>2020</v>
      </c>
      <c r="D89" s="135">
        <f t="shared" si="0"/>
        <v>43958</v>
      </c>
      <c r="E89" s="2">
        <v>0.13</v>
      </c>
      <c r="F89" s="2">
        <v>0.28999999999999998</v>
      </c>
      <c r="G89" s="2">
        <v>0.63</v>
      </c>
    </row>
    <row r="90" spans="1:7">
      <c r="A90" s="2">
        <v>5</v>
      </c>
      <c r="B90" s="2">
        <v>8</v>
      </c>
      <c r="C90" s="2">
        <v>2020</v>
      </c>
      <c r="D90" s="135">
        <f t="shared" si="0"/>
        <v>43959</v>
      </c>
      <c r="E90" s="2">
        <v>0.16</v>
      </c>
      <c r="F90" s="2">
        <v>0.33</v>
      </c>
      <c r="G90" s="2">
        <v>0.69</v>
      </c>
    </row>
    <row r="91" spans="1:7">
      <c r="A91" s="2">
        <v>5</v>
      </c>
      <c r="B91" s="2">
        <v>11</v>
      </c>
      <c r="C91" s="2">
        <v>2020</v>
      </c>
      <c r="D91" s="135">
        <f t="shared" si="0"/>
        <v>43962</v>
      </c>
      <c r="E91" s="2">
        <v>0.17</v>
      </c>
      <c r="F91" s="2">
        <v>0.36</v>
      </c>
      <c r="G91" s="2">
        <v>0.73</v>
      </c>
    </row>
    <row r="92" spans="1:7">
      <c r="A92" s="2">
        <v>5</v>
      </c>
      <c r="B92" s="2">
        <v>12</v>
      </c>
      <c r="C92" s="2">
        <v>2020</v>
      </c>
      <c r="D92" s="135">
        <f t="shared" si="0"/>
        <v>43963</v>
      </c>
      <c r="E92" s="2">
        <v>0.17</v>
      </c>
      <c r="F92" s="2">
        <v>0.34</v>
      </c>
      <c r="G92" s="2">
        <v>0.69</v>
      </c>
    </row>
    <row r="93" spans="1:7">
      <c r="A93" s="2">
        <v>5</v>
      </c>
      <c r="B93" s="2">
        <v>13</v>
      </c>
      <c r="C93" s="2">
        <v>2020</v>
      </c>
      <c r="D93" s="135">
        <f t="shared" si="0"/>
        <v>43964</v>
      </c>
      <c r="E93" s="2">
        <v>0.16</v>
      </c>
      <c r="F93" s="2">
        <v>0.31</v>
      </c>
      <c r="G93" s="2">
        <v>0.64</v>
      </c>
    </row>
    <row r="94" spans="1:7">
      <c r="A94" s="2">
        <v>5</v>
      </c>
      <c r="B94" s="2">
        <v>14</v>
      </c>
      <c r="C94" s="2">
        <v>2020</v>
      </c>
      <c r="D94" s="135">
        <f t="shared" si="0"/>
        <v>43965</v>
      </c>
      <c r="E94" s="2">
        <v>0.16</v>
      </c>
      <c r="F94" s="2">
        <v>0.31</v>
      </c>
      <c r="G94" s="2">
        <v>0.63</v>
      </c>
    </row>
    <row r="95" spans="1:7">
      <c r="A95" s="2">
        <v>5</v>
      </c>
      <c r="B95" s="2">
        <v>15</v>
      </c>
      <c r="C95" s="2">
        <v>2020</v>
      </c>
      <c r="D95" s="135">
        <f t="shared" si="0"/>
        <v>43966</v>
      </c>
      <c r="E95" s="2">
        <v>0.16</v>
      </c>
      <c r="F95" s="2">
        <v>0.31</v>
      </c>
      <c r="G95" s="2">
        <v>0.64</v>
      </c>
    </row>
    <row r="96" spans="1:7">
      <c r="A96" s="2">
        <v>5</v>
      </c>
      <c r="B96" s="2">
        <v>18</v>
      </c>
      <c r="C96" s="2">
        <v>2020</v>
      </c>
      <c r="D96" s="135">
        <f t="shared" si="0"/>
        <v>43969</v>
      </c>
      <c r="E96" s="2">
        <v>0.18</v>
      </c>
      <c r="F96" s="2">
        <v>0.38</v>
      </c>
      <c r="G96" s="2">
        <v>0.73</v>
      </c>
    </row>
    <row r="97" spans="1:7">
      <c r="A97" s="2">
        <v>5</v>
      </c>
      <c r="B97" s="2">
        <v>19</v>
      </c>
      <c r="C97" s="2">
        <v>2020</v>
      </c>
      <c r="D97" s="135">
        <f t="shared" si="0"/>
        <v>43970</v>
      </c>
      <c r="E97" s="2">
        <v>0.17</v>
      </c>
      <c r="F97" s="2">
        <v>0.35</v>
      </c>
      <c r="G97" s="2">
        <v>0.7</v>
      </c>
    </row>
    <row r="98" spans="1:7">
      <c r="A98" s="2">
        <v>5</v>
      </c>
      <c r="B98" s="2">
        <v>20</v>
      </c>
      <c r="C98" s="2">
        <v>2020</v>
      </c>
      <c r="D98" s="135">
        <f t="shared" si="0"/>
        <v>43971</v>
      </c>
      <c r="E98" s="2">
        <v>0.16</v>
      </c>
      <c r="F98" s="2">
        <v>0.34</v>
      </c>
      <c r="G98" s="2">
        <v>0.68</v>
      </c>
    </row>
    <row r="99" spans="1:7">
      <c r="A99" s="2">
        <v>5</v>
      </c>
      <c r="B99" s="2">
        <v>21</v>
      </c>
      <c r="C99" s="2">
        <v>2020</v>
      </c>
      <c r="D99" s="135">
        <f t="shared" si="0"/>
        <v>43972</v>
      </c>
      <c r="E99" s="2">
        <v>0.17</v>
      </c>
      <c r="F99" s="2">
        <v>0.35</v>
      </c>
      <c r="G99" s="2">
        <v>0.68</v>
      </c>
    </row>
    <row r="100" spans="1:7">
      <c r="A100" s="2">
        <v>5</v>
      </c>
      <c r="B100" s="2">
        <v>22</v>
      </c>
      <c r="C100" s="2">
        <v>2020</v>
      </c>
      <c r="D100" s="135">
        <f t="shared" si="0"/>
        <v>43973</v>
      </c>
      <c r="E100" s="2">
        <v>0.17</v>
      </c>
      <c r="F100" s="2">
        <v>0.34</v>
      </c>
      <c r="G100" s="2">
        <v>0.66</v>
      </c>
    </row>
    <row r="101" spans="1:7">
      <c r="A101" s="2">
        <v>5</v>
      </c>
      <c r="B101" s="2">
        <v>26</v>
      </c>
      <c r="C101" s="2">
        <v>2020</v>
      </c>
      <c r="D101" s="135">
        <f t="shared" si="0"/>
        <v>43977</v>
      </c>
      <c r="E101" s="2">
        <v>0.18</v>
      </c>
      <c r="F101" s="2">
        <v>0.35</v>
      </c>
      <c r="G101" s="2">
        <v>0.69</v>
      </c>
    </row>
    <row r="102" spans="1:7">
      <c r="A102" s="2">
        <v>5</v>
      </c>
      <c r="B102" s="2">
        <v>27</v>
      </c>
      <c r="C102" s="2">
        <v>2020</v>
      </c>
      <c r="D102" s="135">
        <f t="shared" si="0"/>
        <v>43978</v>
      </c>
      <c r="E102" s="2">
        <v>0.19</v>
      </c>
      <c r="F102" s="2">
        <v>0.34</v>
      </c>
      <c r="G102" s="2">
        <v>0.68</v>
      </c>
    </row>
    <row r="103" spans="1:7">
      <c r="A103" s="2">
        <v>5</v>
      </c>
      <c r="B103" s="2">
        <v>28</v>
      </c>
      <c r="C103" s="2">
        <v>2020</v>
      </c>
      <c r="D103" s="135">
        <f t="shared" si="0"/>
        <v>43979</v>
      </c>
      <c r="E103" s="2">
        <v>0.17</v>
      </c>
      <c r="F103" s="2">
        <v>0.34</v>
      </c>
      <c r="G103" s="2">
        <v>0.7</v>
      </c>
    </row>
    <row r="104" spans="1:7">
      <c r="A104" s="2">
        <v>5</v>
      </c>
      <c r="B104" s="2">
        <v>29</v>
      </c>
      <c r="C104" s="2">
        <v>2020</v>
      </c>
      <c r="D104" s="135">
        <f t="shared" si="0"/>
        <v>43980</v>
      </c>
      <c r="E104" s="2">
        <v>0.16</v>
      </c>
      <c r="F104" s="2">
        <v>0.3</v>
      </c>
      <c r="G104" s="2">
        <v>0.65</v>
      </c>
    </row>
    <row r="105" spans="1:7">
      <c r="A105" s="2">
        <v>6</v>
      </c>
      <c r="B105" s="2">
        <v>1</v>
      </c>
      <c r="C105" s="2">
        <v>2020</v>
      </c>
      <c r="D105" s="135">
        <f t="shared" si="0"/>
        <v>43983</v>
      </c>
      <c r="E105" s="2">
        <v>0.14000000000000001</v>
      </c>
      <c r="F105" s="2">
        <v>0.31</v>
      </c>
      <c r="G105" s="2">
        <v>0.66</v>
      </c>
    </row>
    <row r="106" spans="1:7">
      <c r="A106" s="2">
        <v>6</v>
      </c>
      <c r="B106" s="2">
        <v>2</v>
      </c>
      <c r="C106" s="2">
        <v>2020</v>
      </c>
      <c r="D106" s="135">
        <f t="shared" si="0"/>
        <v>43984</v>
      </c>
      <c r="E106" s="2">
        <v>0.17</v>
      </c>
      <c r="F106" s="2">
        <v>0.32</v>
      </c>
      <c r="G106" s="2">
        <v>0.68</v>
      </c>
    </row>
    <row r="107" spans="1:7">
      <c r="A107" s="2">
        <v>6</v>
      </c>
      <c r="B107" s="2">
        <v>3</v>
      </c>
      <c r="C107" s="2">
        <v>2020</v>
      </c>
      <c r="D107" s="135">
        <f t="shared" si="0"/>
        <v>43985</v>
      </c>
      <c r="E107" s="2">
        <v>0.19</v>
      </c>
      <c r="F107" s="2">
        <v>0.38</v>
      </c>
      <c r="G107" s="2">
        <v>0.77</v>
      </c>
    </row>
    <row r="108" spans="1:7">
      <c r="A108" s="2">
        <v>6</v>
      </c>
      <c r="B108" s="2">
        <v>4</v>
      </c>
      <c r="C108" s="2">
        <v>2020</v>
      </c>
      <c r="D108" s="135">
        <f t="shared" si="0"/>
        <v>43986</v>
      </c>
      <c r="E108" s="2">
        <v>0.19</v>
      </c>
      <c r="F108" s="2">
        <v>0.4</v>
      </c>
      <c r="G108" s="2">
        <v>0.82</v>
      </c>
    </row>
    <row r="109" spans="1:7">
      <c r="A109" s="2">
        <v>6</v>
      </c>
      <c r="B109" s="2">
        <v>5</v>
      </c>
      <c r="C109" s="2">
        <v>2020</v>
      </c>
      <c r="D109" s="135">
        <f t="shared" si="0"/>
        <v>43987</v>
      </c>
      <c r="E109" s="2">
        <v>0.22</v>
      </c>
      <c r="F109" s="2">
        <v>0.47</v>
      </c>
      <c r="G109" s="2">
        <v>0.91</v>
      </c>
    </row>
    <row r="110" spans="1:7">
      <c r="A110" s="2">
        <v>6</v>
      </c>
      <c r="B110" s="2">
        <v>8</v>
      </c>
      <c r="C110" s="2">
        <v>2020</v>
      </c>
      <c r="D110" s="135">
        <f t="shared" si="0"/>
        <v>43990</v>
      </c>
      <c r="E110" s="2">
        <v>0.22</v>
      </c>
      <c r="F110" s="2">
        <v>0.45</v>
      </c>
      <c r="G110" s="2">
        <v>0.88</v>
      </c>
    </row>
    <row r="111" spans="1:7">
      <c r="A111" s="2">
        <v>6</v>
      </c>
      <c r="B111" s="2">
        <v>9</v>
      </c>
      <c r="C111" s="2">
        <v>2020</v>
      </c>
      <c r="D111" s="135">
        <f t="shared" si="0"/>
        <v>43991</v>
      </c>
      <c r="E111" s="2">
        <v>0.2</v>
      </c>
      <c r="F111" s="2">
        <v>0.4</v>
      </c>
      <c r="G111" s="2">
        <v>0.84</v>
      </c>
    </row>
    <row r="112" spans="1:7">
      <c r="A112" s="2">
        <v>6</v>
      </c>
      <c r="B112" s="2">
        <v>10</v>
      </c>
      <c r="C112" s="2">
        <v>2020</v>
      </c>
      <c r="D112" s="135">
        <f t="shared" si="0"/>
        <v>43992</v>
      </c>
      <c r="E112" s="2">
        <v>0.17</v>
      </c>
      <c r="F112" s="2">
        <v>0.33</v>
      </c>
      <c r="G112" s="2">
        <v>0.75</v>
      </c>
    </row>
    <row r="113" spans="1:7">
      <c r="A113" s="2">
        <v>6</v>
      </c>
      <c r="B113" s="2">
        <v>11</v>
      </c>
      <c r="C113" s="2">
        <v>2020</v>
      </c>
      <c r="D113" s="135">
        <f t="shared" si="0"/>
        <v>43993</v>
      </c>
      <c r="E113" s="2">
        <v>0.19</v>
      </c>
      <c r="F113" s="2">
        <v>0.32</v>
      </c>
      <c r="G113" s="2">
        <v>0.66</v>
      </c>
    </row>
    <row r="114" spans="1:7">
      <c r="A114" s="2">
        <v>6</v>
      </c>
      <c r="B114" s="2">
        <v>12</v>
      </c>
      <c r="C114" s="2">
        <v>2020</v>
      </c>
      <c r="D114" s="135">
        <f t="shared" si="0"/>
        <v>43994</v>
      </c>
      <c r="E114" s="2">
        <v>0.19</v>
      </c>
      <c r="F114" s="2">
        <v>0.33</v>
      </c>
      <c r="G114" s="2">
        <v>0.71</v>
      </c>
    </row>
    <row r="115" spans="1:7">
      <c r="A115" s="2">
        <v>6</v>
      </c>
      <c r="B115" s="2">
        <v>15</v>
      </c>
      <c r="C115" s="2">
        <v>2020</v>
      </c>
      <c r="D115" s="135">
        <f t="shared" si="0"/>
        <v>43997</v>
      </c>
      <c r="E115" s="2">
        <v>0.19</v>
      </c>
      <c r="F115" s="2">
        <v>0.33</v>
      </c>
      <c r="G115" s="2">
        <v>0.71</v>
      </c>
    </row>
    <row r="116" spans="1:7">
      <c r="A116" s="2">
        <v>6</v>
      </c>
      <c r="B116" s="2">
        <v>16</v>
      </c>
      <c r="C116" s="2">
        <v>2020</v>
      </c>
      <c r="D116" s="135">
        <f t="shared" si="0"/>
        <v>43998</v>
      </c>
      <c r="E116" s="2">
        <v>0.21</v>
      </c>
      <c r="F116" s="2">
        <v>0.34</v>
      </c>
      <c r="G116" s="2">
        <v>0.75</v>
      </c>
    </row>
    <row r="117" spans="1:7">
      <c r="A117" s="2">
        <v>6</v>
      </c>
      <c r="B117" s="2">
        <v>17</v>
      </c>
      <c r="C117" s="2">
        <v>2020</v>
      </c>
      <c r="D117" s="135">
        <f t="shared" si="0"/>
        <v>43999</v>
      </c>
      <c r="E117" s="2">
        <v>0.19</v>
      </c>
      <c r="F117" s="2">
        <v>0.34</v>
      </c>
      <c r="G117" s="2">
        <v>0.74</v>
      </c>
    </row>
    <row r="118" spans="1:7">
      <c r="A118" s="2">
        <v>6</v>
      </c>
      <c r="B118" s="2">
        <v>18</v>
      </c>
      <c r="C118" s="2">
        <v>2020</v>
      </c>
      <c r="D118" s="135">
        <f t="shared" si="0"/>
        <v>44000</v>
      </c>
      <c r="E118" s="2">
        <v>0.19</v>
      </c>
      <c r="F118" s="2">
        <v>0.34</v>
      </c>
      <c r="G118" s="2">
        <v>0.71</v>
      </c>
    </row>
    <row r="119" spans="1:7">
      <c r="A119" s="2">
        <v>6</v>
      </c>
      <c r="B119" s="2">
        <v>19</v>
      </c>
      <c r="C119" s="2">
        <v>2020</v>
      </c>
      <c r="D119" s="135">
        <f t="shared" si="0"/>
        <v>44001</v>
      </c>
      <c r="E119" s="2">
        <v>0.19</v>
      </c>
      <c r="F119" s="2">
        <v>0.33</v>
      </c>
      <c r="G119" s="2">
        <v>0.7</v>
      </c>
    </row>
    <row r="120" spans="1:7">
      <c r="A120" s="2">
        <v>6</v>
      </c>
      <c r="B120" s="2">
        <v>22</v>
      </c>
      <c r="C120" s="2">
        <v>2020</v>
      </c>
      <c r="D120" s="135">
        <f t="shared" si="0"/>
        <v>44004</v>
      </c>
      <c r="E120" s="2">
        <v>0.19</v>
      </c>
      <c r="F120" s="2">
        <v>0.34</v>
      </c>
      <c r="G120" s="2">
        <v>0.71</v>
      </c>
    </row>
    <row r="121" spans="1:7">
      <c r="A121" s="2">
        <v>6</v>
      </c>
      <c r="B121" s="2">
        <v>23</v>
      </c>
      <c r="C121" s="2">
        <v>2020</v>
      </c>
      <c r="D121" s="135">
        <f t="shared" si="0"/>
        <v>44005</v>
      </c>
      <c r="E121" s="2">
        <v>0.18</v>
      </c>
      <c r="F121" s="2">
        <v>0.33</v>
      </c>
      <c r="G121" s="2">
        <v>0.72</v>
      </c>
    </row>
    <row r="122" spans="1:7">
      <c r="A122" s="2">
        <v>6</v>
      </c>
      <c r="B122" s="2">
        <v>24</v>
      </c>
      <c r="C122" s="2">
        <v>2020</v>
      </c>
      <c r="D122" s="135">
        <f t="shared" si="0"/>
        <v>44006</v>
      </c>
      <c r="E122" s="2">
        <v>0.19</v>
      </c>
      <c r="F122" s="2">
        <v>0.33</v>
      </c>
      <c r="G122" s="2">
        <v>0.69</v>
      </c>
    </row>
    <row r="123" spans="1:7">
      <c r="A123" s="2">
        <v>6</v>
      </c>
      <c r="B123" s="2">
        <v>25</v>
      </c>
      <c r="C123" s="2">
        <v>2020</v>
      </c>
      <c r="D123" s="135">
        <f t="shared" si="0"/>
        <v>44007</v>
      </c>
      <c r="E123" s="2">
        <v>0.17</v>
      </c>
      <c r="F123" s="2">
        <v>0.32</v>
      </c>
      <c r="G123" s="2">
        <v>0.68</v>
      </c>
    </row>
    <row r="124" spans="1:7">
      <c r="A124" s="2">
        <v>6</v>
      </c>
      <c r="B124" s="2">
        <v>26</v>
      </c>
      <c r="C124" s="2">
        <v>2020</v>
      </c>
      <c r="D124" s="135">
        <f t="shared" si="0"/>
        <v>44008</v>
      </c>
      <c r="E124" s="2">
        <v>0.17</v>
      </c>
      <c r="F124" s="2">
        <v>0.3</v>
      </c>
      <c r="G124" s="2">
        <v>0.64</v>
      </c>
    </row>
    <row r="125" spans="1:7">
      <c r="A125" s="2">
        <v>6</v>
      </c>
      <c r="B125" s="2">
        <v>29</v>
      </c>
      <c r="C125" s="2">
        <v>2020</v>
      </c>
      <c r="D125" s="135">
        <f t="shared" si="0"/>
        <v>44011</v>
      </c>
      <c r="E125" s="2">
        <v>0.16</v>
      </c>
      <c r="F125" s="2">
        <v>0.28000000000000003</v>
      </c>
      <c r="G125" s="2">
        <v>0.64</v>
      </c>
    </row>
    <row r="126" spans="1:7">
      <c r="A126" s="2">
        <v>6</v>
      </c>
      <c r="B126" s="2">
        <v>30</v>
      </c>
      <c r="C126" s="2">
        <v>2020</v>
      </c>
      <c r="D126" s="135">
        <f t="shared" si="0"/>
        <v>44012</v>
      </c>
      <c r="E126" s="2">
        <v>0.16</v>
      </c>
      <c r="F126" s="2">
        <v>0.28999999999999998</v>
      </c>
      <c r="G126" s="2">
        <v>0.66</v>
      </c>
    </row>
    <row r="127" spans="1:7">
      <c r="A127" s="2">
        <v>7</v>
      </c>
      <c r="B127" s="2">
        <v>1</v>
      </c>
      <c r="C127" s="2">
        <v>2020</v>
      </c>
      <c r="D127" s="135">
        <f t="shared" si="0"/>
        <v>44013</v>
      </c>
      <c r="E127" s="2">
        <v>0.17</v>
      </c>
      <c r="F127" s="2">
        <v>0.31</v>
      </c>
      <c r="G127" s="2">
        <v>0.69</v>
      </c>
    </row>
    <row r="128" spans="1:7">
      <c r="A128" s="2">
        <v>7</v>
      </c>
      <c r="B128" s="2">
        <v>2</v>
      </c>
      <c r="C128" s="2">
        <v>2020</v>
      </c>
      <c r="D128" s="135">
        <f t="shared" si="0"/>
        <v>44014</v>
      </c>
      <c r="E128" s="2">
        <v>0.16</v>
      </c>
      <c r="F128" s="2">
        <v>0.28999999999999998</v>
      </c>
      <c r="G128" s="2">
        <v>0.68</v>
      </c>
    </row>
    <row r="129" spans="1:7">
      <c r="A129" s="2">
        <v>7</v>
      </c>
      <c r="B129" s="2">
        <v>6</v>
      </c>
      <c r="C129" s="2">
        <v>2020</v>
      </c>
      <c r="D129" s="135">
        <f t="shared" si="0"/>
        <v>44018</v>
      </c>
      <c r="E129" s="2">
        <v>0.16</v>
      </c>
      <c r="F129" s="2">
        <v>0.31</v>
      </c>
      <c r="G129" s="2">
        <v>0.69</v>
      </c>
    </row>
    <row r="130" spans="1:7">
      <c r="A130" s="2">
        <v>7</v>
      </c>
      <c r="B130" s="2">
        <v>7</v>
      </c>
      <c r="C130" s="2">
        <v>2020</v>
      </c>
      <c r="D130" s="135">
        <f t="shared" si="0"/>
        <v>44019</v>
      </c>
      <c r="E130" s="2">
        <v>0.16</v>
      </c>
      <c r="F130" s="2">
        <v>0.28999999999999998</v>
      </c>
      <c r="G130" s="2">
        <v>0.65</v>
      </c>
    </row>
    <row r="131" spans="1:7">
      <c r="A131" s="2">
        <v>7</v>
      </c>
      <c r="B131" s="2">
        <v>8</v>
      </c>
      <c r="C131" s="2">
        <v>2020</v>
      </c>
      <c r="D131" s="135">
        <f t="shared" si="0"/>
        <v>44020</v>
      </c>
      <c r="E131" s="2">
        <v>0.16</v>
      </c>
      <c r="F131" s="2">
        <v>0.3</v>
      </c>
      <c r="G131" s="2">
        <v>0.67</v>
      </c>
    </row>
    <row r="132" spans="1:7">
      <c r="A132" s="2">
        <v>7</v>
      </c>
      <c r="B132" s="2">
        <v>9</v>
      </c>
      <c r="C132" s="2">
        <v>2020</v>
      </c>
      <c r="D132" s="135">
        <f t="shared" si="0"/>
        <v>44021</v>
      </c>
      <c r="E132" s="2">
        <v>0.16</v>
      </c>
      <c r="F132" s="2">
        <v>0.28000000000000003</v>
      </c>
      <c r="G132" s="2">
        <v>0.62</v>
      </c>
    </row>
    <row r="133" spans="1:7">
      <c r="A133" s="2">
        <v>7</v>
      </c>
      <c r="B133" s="2">
        <v>10</v>
      </c>
      <c r="C133" s="2">
        <v>2020</v>
      </c>
      <c r="D133" s="135">
        <f t="shared" si="0"/>
        <v>44022</v>
      </c>
      <c r="E133" s="2">
        <v>0.16</v>
      </c>
      <c r="F133" s="2">
        <v>0.3</v>
      </c>
      <c r="G133" s="2">
        <v>0.65</v>
      </c>
    </row>
    <row r="134" spans="1:7">
      <c r="A134" s="2">
        <v>7</v>
      </c>
      <c r="B134" s="2">
        <v>13</v>
      </c>
      <c r="C134" s="2">
        <v>2020</v>
      </c>
      <c r="D134" s="135">
        <f t="shared" si="0"/>
        <v>44025</v>
      </c>
      <c r="E134" s="2">
        <v>0.16</v>
      </c>
      <c r="F134" s="2">
        <v>0.3</v>
      </c>
      <c r="G134" s="2">
        <v>0.64</v>
      </c>
    </row>
    <row r="135" spans="1:7">
      <c r="A135" s="2">
        <v>7</v>
      </c>
      <c r="B135" s="2">
        <v>14</v>
      </c>
      <c r="C135" s="2">
        <v>2020</v>
      </c>
      <c r="D135" s="135">
        <f t="shared" si="0"/>
        <v>44026</v>
      </c>
      <c r="E135" s="2">
        <v>0.14000000000000001</v>
      </c>
      <c r="F135" s="2">
        <v>0.28000000000000003</v>
      </c>
      <c r="G135" s="2">
        <v>0.63</v>
      </c>
    </row>
    <row r="136" spans="1:7">
      <c r="A136" s="2">
        <v>7</v>
      </c>
      <c r="B136" s="2">
        <v>15</v>
      </c>
      <c r="C136" s="2">
        <v>2020</v>
      </c>
      <c r="D136" s="135">
        <f t="shared" si="0"/>
        <v>44027</v>
      </c>
      <c r="E136" s="2">
        <v>0.16</v>
      </c>
      <c r="F136" s="2">
        <v>0.28000000000000003</v>
      </c>
      <c r="G136" s="2">
        <v>0.64</v>
      </c>
    </row>
    <row r="137" spans="1:7">
      <c r="A137" s="2">
        <v>7</v>
      </c>
      <c r="B137" s="2">
        <v>16</v>
      </c>
      <c r="C137" s="2">
        <v>2020</v>
      </c>
      <c r="D137" s="135">
        <f t="shared" si="0"/>
        <v>44028</v>
      </c>
      <c r="E137" s="2">
        <v>0.16</v>
      </c>
      <c r="F137" s="2">
        <v>0.28000000000000003</v>
      </c>
      <c r="G137" s="2">
        <v>0.62</v>
      </c>
    </row>
    <row r="138" spans="1:7">
      <c r="A138" s="2">
        <v>7</v>
      </c>
      <c r="B138" s="2">
        <v>17</v>
      </c>
      <c r="C138" s="2">
        <v>2020</v>
      </c>
      <c r="D138" s="135">
        <f t="shared" si="0"/>
        <v>44029</v>
      </c>
      <c r="E138" s="2">
        <v>0.14000000000000001</v>
      </c>
      <c r="F138" s="2">
        <v>0.28999999999999998</v>
      </c>
      <c r="G138" s="2">
        <v>0.64</v>
      </c>
    </row>
    <row r="139" spans="1:7">
      <c r="A139" s="2">
        <v>7</v>
      </c>
      <c r="B139" s="2">
        <v>20</v>
      </c>
      <c r="C139" s="2">
        <v>2020</v>
      </c>
      <c r="D139" s="135">
        <f t="shared" si="0"/>
        <v>44032</v>
      </c>
      <c r="E139" s="2">
        <v>0.16</v>
      </c>
      <c r="F139" s="2">
        <v>0.28999999999999998</v>
      </c>
      <c r="G139" s="2">
        <v>0.62</v>
      </c>
    </row>
    <row r="140" spans="1:7">
      <c r="A140" s="2">
        <v>7</v>
      </c>
      <c r="B140" s="2">
        <v>21</v>
      </c>
      <c r="C140" s="2">
        <v>2020</v>
      </c>
      <c r="D140" s="135">
        <f t="shared" si="0"/>
        <v>44033</v>
      </c>
      <c r="E140" s="2">
        <v>0.14000000000000001</v>
      </c>
      <c r="F140" s="2">
        <v>0.27</v>
      </c>
      <c r="G140" s="2">
        <v>0.61</v>
      </c>
    </row>
    <row r="141" spans="1:7">
      <c r="A141" s="2">
        <v>7</v>
      </c>
      <c r="B141" s="2">
        <v>22</v>
      </c>
      <c r="C141" s="2">
        <v>2020</v>
      </c>
      <c r="D141" s="135">
        <f t="shared" si="0"/>
        <v>44034</v>
      </c>
      <c r="E141" s="2">
        <v>0.14000000000000001</v>
      </c>
      <c r="F141" s="2">
        <v>0.27</v>
      </c>
      <c r="G141" s="2">
        <v>0.6</v>
      </c>
    </row>
    <row r="142" spans="1:7">
      <c r="A142" s="2">
        <v>7</v>
      </c>
      <c r="B142" s="2">
        <v>23</v>
      </c>
      <c r="C142" s="2">
        <v>2020</v>
      </c>
      <c r="D142" s="135">
        <f t="shared" si="0"/>
        <v>44035</v>
      </c>
      <c r="E142" s="2">
        <v>0.16</v>
      </c>
      <c r="F142" s="2">
        <v>0.27</v>
      </c>
      <c r="G142" s="2">
        <v>0.59</v>
      </c>
    </row>
    <row r="143" spans="1:7">
      <c r="A143" s="2">
        <v>7</v>
      </c>
      <c r="B143" s="2">
        <v>24</v>
      </c>
      <c r="C143" s="2">
        <v>2020</v>
      </c>
      <c r="D143" s="135">
        <f t="shared" si="0"/>
        <v>44036</v>
      </c>
      <c r="E143" s="2">
        <v>0.14000000000000001</v>
      </c>
      <c r="F143" s="2">
        <v>0.27</v>
      </c>
      <c r="G143" s="2">
        <v>0.59</v>
      </c>
    </row>
    <row r="144" spans="1:7">
      <c r="A144" s="2">
        <v>7</v>
      </c>
      <c r="B144" s="2">
        <v>27</v>
      </c>
      <c r="C144" s="2">
        <v>2020</v>
      </c>
      <c r="D144" s="135">
        <f t="shared" si="0"/>
        <v>44039</v>
      </c>
      <c r="E144" s="2">
        <v>0.15</v>
      </c>
      <c r="F144" s="2">
        <v>0.3</v>
      </c>
      <c r="G144" s="2">
        <v>0.62</v>
      </c>
    </row>
    <row r="145" spans="1:7">
      <c r="A145" s="2">
        <v>7</v>
      </c>
      <c r="B145" s="2">
        <v>28</v>
      </c>
      <c r="C145" s="2">
        <v>2020</v>
      </c>
      <c r="D145" s="135">
        <f t="shared" si="0"/>
        <v>44040</v>
      </c>
      <c r="E145" s="2">
        <v>0.14000000000000001</v>
      </c>
      <c r="F145" s="2">
        <v>0.26</v>
      </c>
      <c r="G145" s="2">
        <v>0.59</v>
      </c>
    </row>
    <row r="146" spans="1:7">
      <c r="A146" s="2">
        <v>7</v>
      </c>
      <c r="B146" s="2">
        <v>29</v>
      </c>
      <c r="C146" s="2">
        <v>2020</v>
      </c>
      <c r="D146" s="135">
        <f t="shared" si="0"/>
        <v>44041</v>
      </c>
      <c r="E146" s="2">
        <v>0.12</v>
      </c>
      <c r="F146" s="2">
        <v>0.25</v>
      </c>
      <c r="G146" s="2">
        <v>0.57999999999999996</v>
      </c>
    </row>
    <row r="147" spans="1:7">
      <c r="A147" s="2">
        <v>7</v>
      </c>
      <c r="B147" s="2">
        <v>30</v>
      </c>
      <c r="C147" s="2">
        <v>2020</v>
      </c>
      <c r="D147" s="135">
        <f t="shared" si="0"/>
        <v>44042</v>
      </c>
      <c r="E147" s="2">
        <v>0.11</v>
      </c>
      <c r="F147" s="2">
        <v>0.23</v>
      </c>
      <c r="G147" s="2">
        <v>0.55000000000000004</v>
      </c>
    </row>
    <row r="148" spans="1:7">
      <c r="A148" s="2">
        <v>7</v>
      </c>
      <c r="B148" s="2">
        <v>31</v>
      </c>
      <c r="C148" s="2">
        <v>2020</v>
      </c>
      <c r="D148" s="135">
        <f t="shared" si="0"/>
        <v>44043</v>
      </c>
      <c r="E148" s="2">
        <v>0.11</v>
      </c>
      <c r="F148" s="2">
        <v>0.21</v>
      </c>
      <c r="G148" s="2">
        <v>0.55000000000000004</v>
      </c>
    </row>
    <row r="149" spans="1:7">
      <c r="A149" s="2">
        <v>8</v>
      </c>
      <c r="B149" s="2">
        <v>3</v>
      </c>
      <c r="C149" s="2">
        <v>2020</v>
      </c>
      <c r="D149" s="135">
        <f t="shared" si="0"/>
        <v>44046</v>
      </c>
      <c r="E149" s="2">
        <v>0.11</v>
      </c>
      <c r="F149" s="2">
        <v>0.22</v>
      </c>
      <c r="G149" s="2">
        <v>0.56000000000000005</v>
      </c>
    </row>
    <row r="150" spans="1:7">
      <c r="A150" s="2">
        <v>8</v>
      </c>
      <c r="B150" s="2">
        <v>4</v>
      </c>
      <c r="C150" s="2">
        <v>2020</v>
      </c>
      <c r="D150" s="135">
        <f t="shared" si="0"/>
        <v>44047</v>
      </c>
      <c r="E150" s="2">
        <v>0.11</v>
      </c>
      <c r="F150" s="2">
        <v>0.19</v>
      </c>
      <c r="G150" s="2">
        <v>0.52</v>
      </c>
    </row>
    <row r="151" spans="1:7">
      <c r="A151" s="2">
        <v>8</v>
      </c>
      <c r="B151" s="2">
        <v>5</v>
      </c>
      <c r="C151" s="2">
        <v>2020</v>
      </c>
      <c r="D151" s="135">
        <f t="shared" si="0"/>
        <v>44048</v>
      </c>
      <c r="E151" s="2">
        <v>0.11</v>
      </c>
      <c r="F151" s="2">
        <v>0.22</v>
      </c>
      <c r="G151" s="2">
        <v>0.55000000000000004</v>
      </c>
    </row>
    <row r="152" spans="1:7">
      <c r="A152" s="2">
        <v>8</v>
      </c>
      <c r="B152" s="2">
        <v>6</v>
      </c>
      <c r="C152" s="2">
        <v>2020</v>
      </c>
      <c r="D152" s="135">
        <f t="shared" si="0"/>
        <v>44049</v>
      </c>
      <c r="E152" s="2">
        <v>0.11</v>
      </c>
      <c r="F152" s="2">
        <v>0.21</v>
      </c>
      <c r="G152" s="2">
        <v>0.55000000000000004</v>
      </c>
    </row>
    <row r="153" spans="1:7">
      <c r="A153" s="2">
        <v>8</v>
      </c>
      <c r="B153" s="2">
        <v>7</v>
      </c>
      <c r="C153" s="2">
        <v>2020</v>
      </c>
      <c r="D153" s="135">
        <f t="shared" si="0"/>
        <v>44050</v>
      </c>
      <c r="E153" s="2">
        <v>0.13</v>
      </c>
      <c r="F153" s="2">
        <v>0.23</v>
      </c>
      <c r="G153" s="2">
        <v>0.56999999999999995</v>
      </c>
    </row>
    <row r="154" spans="1:7">
      <c r="A154" s="2">
        <v>8</v>
      </c>
      <c r="B154" s="2">
        <v>10</v>
      </c>
      <c r="C154" s="2">
        <v>2020</v>
      </c>
      <c r="D154" s="135">
        <f t="shared" si="0"/>
        <v>44053</v>
      </c>
      <c r="E154" s="2">
        <v>0.14000000000000001</v>
      </c>
      <c r="F154" s="2">
        <v>0.24</v>
      </c>
      <c r="G154" s="2">
        <v>0.59</v>
      </c>
    </row>
    <row r="155" spans="1:7">
      <c r="A155" s="2">
        <v>8</v>
      </c>
      <c r="B155" s="2">
        <v>11</v>
      </c>
      <c r="C155" s="2">
        <v>2020</v>
      </c>
      <c r="D155" s="135">
        <f t="shared" si="0"/>
        <v>44054</v>
      </c>
      <c r="E155" s="2">
        <v>0.16</v>
      </c>
      <c r="F155" s="2">
        <v>0.27</v>
      </c>
      <c r="G155" s="2">
        <v>0.64</v>
      </c>
    </row>
    <row r="156" spans="1:7">
      <c r="A156" s="2">
        <v>8</v>
      </c>
      <c r="B156" s="2">
        <v>12</v>
      </c>
      <c r="C156" s="2">
        <v>2020</v>
      </c>
      <c r="D156" s="135">
        <f t="shared" si="0"/>
        <v>44055</v>
      </c>
      <c r="E156" s="2">
        <v>0.16</v>
      </c>
      <c r="F156" s="2">
        <v>0.3</v>
      </c>
      <c r="G156" s="2">
        <v>0.69</v>
      </c>
    </row>
    <row r="157" spans="1:7">
      <c r="A157" s="2">
        <v>8</v>
      </c>
      <c r="B157" s="2">
        <v>13</v>
      </c>
      <c r="C157" s="2">
        <v>2020</v>
      </c>
      <c r="D157" s="135">
        <f t="shared" si="0"/>
        <v>44056</v>
      </c>
      <c r="E157" s="2">
        <v>0.16</v>
      </c>
      <c r="F157" s="2">
        <v>0.32</v>
      </c>
      <c r="G157" s="2">
        <v>0.71</v>
      </c>
    </row>
    <row r="158" spans="1:7">
      <c r="A158" s="2">
        <v>8</v>
      </c>
      <c r="B158" s="2">
        <v>14</v>
      </c>
      <c r="C158" s="2">
        <v>2020</v>
      </c>
      <c r="D158" s="135">
        <f t="shared" si="0"/>
        <v>44057</v>
      </c>
      <c r="E158" s="2">
        <v>0.14000000000000001</v>
      </c>
      <c r="F158" s="2">
        <v>0.28999999999999998</v>
      </c>
      <c r="G158" s="2">
        <v>0.71</v>
      </c>
    </row>
    <row r="159" spans="1:7">
      <c r="A159" s="2">
        <v>8</v>
      </c>
      <c r="B159" s="2">
        <v>17</v>
      </c>
      <c r="C159" s="2">
        <v>2020</v>
      </c>
      <c r="D159" s="135">
        <f t="shared" si="0"/>
        <v>44060</v>
      </c>
      <c r="E159" s="2">
        <v>0.14000000000000001</v>
      </c>
      <c r="F159" s="2">
        <v>0.28999999999999998</v>
      </c>
      <c r="G159" s="2">
        <v>0.69</v>
      </c>
    </row>
    <row r="160" spans="1:7">
      <c r="A160" s="2">
        <v>8</v>
      </c>
      <c r="B160" s="2">
        <v>18</v>
      </c>
      <c r="C160" s="2">
        <v>2020</v>
      </c>
      <c r="D160" s="135">
        <f t="shared" si="0"/>
        <v>44061</v>
      </c>
      <c r="E160" s="2">
        <v>0.14000000000000001</v>
      </c>
      <c r="F160" s="2">
        <v>0.27</v>
      </c>
      <c r="G160" s="2">
        <v>0.67</v>
      </c>
    </row>
    <row r="161" spans="1:7">
      <c r="A161" s="2">
        <v>8</v>
      </c>
      <c r="B161" s="2">
        <v>19</v>
      </c>
      <c r="C161" s="2">
        <v>2020</v>
      </c>
      <c r="D161" s="135">
        <f t="shared" si="0"/>
        <v>44062</v>
      </c>
      <c r="E161" s="2">
        <v>0.14000000000000001</v>
      </c>
      <c r="F161" s="2">
        <v>0.28999999999999998</v>
      </c>
      <c r="G161" s="2">
        <v>0.68</v>
      </c>
    </row>
    <row r="162" spans="1:7">
      <c r="A162" s="2">
        <v>8</v>
      </c>
      <c r="B162" s="2">
        <v>20</v>
      </c>
      <c r="C162" s="2">
        <v>2020</v>
      </c>
      <c r="D162" s="135">
        <f t="shared" si="0"/>
        <v>44063</v>
      </c>
      <c r="E162" s="2">
        <v>0.13</v>
      </c>
      <c r="F162" s="2">
        <v>0.26</v>
      </c>
      <c r="G162" s="2">
        <v>0.65</v>
      </c>
    </row>
    <row r="163" spans="1:7">
      <c r="A163" s="2">
        <v>8</v>
      </c>
      <c r="B163" s="2">
        <v>21</v>
      </c>
      <c r="C163" s="2">
        <v>2020</v>
      </c>
      <c r="D163" s="135">
        <f t="shared" si="0"/>
        <v>44064</v>
      </c>
      <c r="E163" s="2">
        <v>0.16</v>
      </c>
      <c r="F163" s="2">
        <v>0.27</v>
      </c>
      <c r="G163" s="2">
        <v>0.64</v>
      </c>
    </row>
    <row r="164" spans="1:7">
      <c r="A164" s="2">
        <v>8</v>
      </c>
      <c r="B164" s="2">
        <v>24</v>
      </c>
      <c r="C164" s="2">
        <v>2020</v>
      </c>
      <c r="D164" s="135">
        <f t="shared" si="0"/>
        <v>44067</v>
      </c>
      <c r="E164" s="2">
        <v>0.14000000000000001</v>
      </c>
      <c r="F164" s="2">
        <v>0.28000000000000003</v>
      </c>
      <c r="G164" s="2">
        <v>0.65</v>
      </c>
    </row>
    <row r="165" spans="1:7">
      <c r="A165" s="2">
        <v>8</v>
      </c>
      <c r="B165" s="2">
        <v>25</v>
      </c>
      <c r="C165" s="2">
        <v>2020</v>
      </c>
      <c r="D165" s="135">
        <f t="shared" si="0"/>
        <v>44068</v>
      </c>
      <c r="E165" s="2">
        <v>0.15</v>
      </c>
      <c r="F165" s="2">
        <v>0.3</v>
      </c>
      <c r="G165" s="2">
        <v>0.69</v>
      </c>
    </row>
    <row r="166" spans="1:7">
      <c r="A166" s="2">
        <v>8</v>
      </c>
      <c r="B166" s="2">
        <v>26</v>
      </c>
      <c r="C166" s="2">
        <v>2020</v>
      </c>
      <c r="D166" s="135">
        <f t="shared" si="0"/>
        <v>44069</v>
      </c>
      <c r="E166" s="2">
        <v>0.16</v>
      </c>
      <c r="F166" s="2">
        <v>0.28000000000000003</v>
      </c>
      <c r="G166" s="2">
        <v>0.69</v>
      </c>
    </row>
    <row r="167" spans="1:7">
      <c r="A167" s="2">
        <v>8</v>
      </c>
      <c r="B167" s="2">
        <v>27</v>
      </c>
      <c r="C167" s="2">
        <v>2020</v>
      </c>
      <c r="D167" s="135">
        <f t="shared" si="0"/>
        <v>44070</v>
      </c>
      <c r="E167" s="2">
        <v>0.16</v>
      </c>
      <c r="F167" s="2">
        <v>0.31</v>
      </c>
      <c r="G167" s="2">
        <v>0.74</v>
      </c>
    </row>
    <row r="168" spans="1:7">
      <c r="A168" s="2">
        <v>8</v>
      </c>
      <c r="B168" s="2">
        <v>28</v>
      </c>
      <c r="C168" s="2">
        <v>2020</v>
      </c>
      <c r="D168" s="135">
        <f t="shared" si="0"/>
        <v>44071</v>
      </c>
      <c r="E168" s="2">
        <v>0.14000000000000001</v>
      </c>
      <c r="F168" s="2">
        <v>0.28000000000000003</v>
      </c>
      <c r="G168" s="2">
        <v>0.74</v>
      </c>
    </row>
    <row r="169" spans="1:7">
      <c r="A169" s="2">
        <v>8</v>
      </c>
      <c r="B169" s="2">
        <v>31</v>
      </c>
      <c r="C169" s="2">
        <v>2020</v>
      </c>
      <c r="D169" s="135">
        <f t="shared" si="0"/>
        <v>44074</v>
      </c>
      <c r="E169" s="2">
        <v>0.14000000000000001</v>
      </c>
      <c r="F169" s="2">
        <v>0.28000000000000003</v>
      </c>
      <c r="G169" s="2">
        <v>0.72</v>
      </c>
    </row>
    <row r="170" spans="1:7">
      <c r="A170" s="2">
        <v>9</v>
      </c>
      <c r="B170" s="2">
        <v>1</v>
      </c>
      <c r="C170" s="2">
        <v>2020</v>
      </c>
      <c r="D170" s="135">
        <f t="shared" si="0"/>
        <v>44075</v>
      </c>
      <c r="E170" s="2">
        <v>0.13</v>
      </c>
      <c r="F170" s="2">
        <v>0.26</v>
      </c>
      <c r="G170" s="2">
        <v>0.68</v>
      </c>
    </row>
    <row r="171" spans="1:7">
      <c r="A171" s="2">
        <v>9</v>
      </c>
      <c r="B171" s="2">
        <v>2</v>
      </c>
      <c r="C171" s="2">
        <v>2020</v>
      </c>
      <c r="D171" s="135">
        <f t="shared" si="0"/>
        <v>44076</v>
      </c>
      <c r="E171" s="2">
        <v>0.14000000000000001</v>
      </c>
      <c r="F171" s="2">
        <v>0.26</v>
      </c>
      <c r="G171" s="2">
        <v>0.66</v>
      </c>
    </row>
    <row r="172" spans="1:7">
      <c r="A172" s="2">
        <v>9</v>
      </c>
      <c r="B172" s="2">
        <v>3</v>
      </c>
      <c r="C172" s="2">
        <v>2020</v>
      </c>
      <c r="D172" s="135">
        <f t="shared" si="0"/>
        <v>44077</v>
      </c>
      <c r="E172" s="2">
        <v>0.13</v>
      </c>
      <c r="F172" s="2">
        <v>0.24</v>
      </c>
      <c r="G172" s="2">
        <v>0.63</v>
      </c>
    </row>
    <row r="173" spans="1:7">
      <c r="A173" s="2">
        <v>9</v>
      </c>
      <c r="B173" s="2">
        <v>4</v>
      </c>
      <c r="C173" s="2">
        <v>2020</v>
      </c>
      <c r="D173" s="135">
        <f t="shared" si="0"/>
        <v>44078</v>
      </c>
      <c r="E173" s="2">
        <v>0.14000000000000001</v>
      </c>
      <c r="F173" s="2">
        <v>0.3</v>
      </c>
      <c r="G173" s="2">
        <v>0.72</v>
      </c>
    </row>
    <row r="174" spans="1:7">
      <c r="A174" s="2">
        <v>9</v>
      </c>
      <c r="B174" s="2">
        <v>8</v>
      </c>
      <c r="C174" s="2">
        <v>2020</v>
      </c>
      <c r="D174" s="135">
        <f t="shared" si="0"/>
        <v>44082</v>
      </c>
      <c r="E174" s="2">
        <v>0.14000000000000001</v>
      </c>
      <c r="F174" s="2">
        <v>0.28000000000000003</v>
      </c>
      <c r="G174" s="2">
        <v>0.69</v>
      </c>
    </row>
    <row r="175" spans="1:7">
      <c r="A175" s="2">
        <v>9</v>
      </c>
      <c r="B175" s="2">
        <v>9</v>
      </c>
      <c r="C175" s="2">
        <v>2020</v>
      </c>
      <c r="D175" s="135">
        <f t="shared" si="0"/>
        <v>44083</v>
      </c>
      <c r="E175" s="2">
        <v>0.14000000000000001</v>
      </c>
      <c r="F175" s="2">
        <v>0.28000000000000003</v>
      </c>
      <c r="G175" s="2">
        <v>0.71</v>
      </c>
    </row>
    <row r="176" spans="1:7">
      <c r="A176" s="2">
        <v>9</v>
      </c>
      <c r="B176" s="2">
        <v>10</v>
      </c>
      <c r="C176" s="2">
        <v>2020</v>
      </c>
      <c r="D176" s="135">
        <f t="shared" si="0"/>
        <v>44084</v>
      </c>
      <c r="E176" s="2">
        <v>0.14000000000000001</v>
      </c>
      <c r="F176" s="2">
        <v>0.26</v>
      </c>
      <c r="G176" s="2">
        <v>0.68</v>
      </c>
    </row>
    <row r="177" spans="1:7">
      <c r="A177" s="2">
        <v>9</v>
      </c>
      <c r="B177" s="2">
        <v>11</v>
      </c>
      <c r="C177" s="2">
        <v>2020</v>
      </c>
      <c r="D177" s="135">
        <f t="shared" si="0"/>
        <v>44085</v>
      </c>
      <c r="E177" s="2">
        <v>0.13</v>
      </c>
      <c r="F177" s="2">
        <v>0.26</v>
      </c>
      <c r="G177" s="2">
        <v>0.67</v>
      </c>
    </row>
    <row r="178" spans="1:7">
      <c r="A178" s="2">
        <v>9</v>
      </c>
      <c r="B178" s="2">
        <v>14</v>
      </c>
      <c r="C178" s="2">
        <v>2020</v>
      </c>
      <c r="D178" s="135">
        <f t="shared" si="0"/>
        <v>44088</v>
      </c>
      <c r="E178" s="2">
        <v>0.14000000000000001</v>
      </c>
      <c r="F178" s="2">
        <v>0.27</v>
      </c>
      <c r="G178" s="2">
        <v>0.68</v>
      </c>
    </row>
    <row r="179" spans="1:7">
      <c r="A179" s="2">
        <v>9</v>
      </c>
      <c r="B179" s="2">
        <v>15</v>
      </c>
      <c r="C179" s="2">
        <v>2020</v>
      </c>
      <c r="D179" s="135">
        <f t="shared" si="0"/>
        <v>44089</v>
      </c>
      <c r="E179" s="2">
        <v>0.14000000000000001</v>
      </c>
      <c r="F179" s="2">
        <v>0.27</v>
      </c>
      <c r="G179" s="2">
        <v>0.68</v>
      </c>
    </row>
    <row r="180" spans="1:7">
      <c r="A180" s="2">
        <v>9</v>
      </c>
      <c r="B180" s="2">
        <v>16</v>
      </c>
      <c r="C180" s="2">
        <v>2020</v>
      </c>
      <c r="D180" s="135">
        <f t="shared" si="0"/>
        <v>44090</v>
      </c>
      <c r="E180" s="2">
        <v>0.14000000000000001</v>
      </c>
      <c r="F180" s="2">
        <v>0.28000000000000003</v>
      </c>
      <c r="G180" s="2">
        <v>0.69</v>
      </c>
    </row>
    <row r="181" spans="1:7">
      <c r="A181" s="2">
        <v>9</v>
      </c>
      <c r="B181" s="2">
        <v>17</v>
      </c>
      <c r="C181" s="2">
        <v>2020</v>
      </c>
      <c r="D181" s="135">
        <f t="shared" si="0"/>
        <v>44091</v>
      </c>
      <c r="E181" s="2">
        <v>0.13</v>
      </c>
      <c r="F181" s="2">
        <v>0.28000000000000003</v>
      </c>
      <c r="G181" s="2">
        <v>0.69</v>
      </c>
    </row>
    <row r="182" spans="1:7">
      <c r="A182" s="2">
        <v>9</v>
      </c>
      <c r="B182" s="2">
        <v>18</v>
      </c>
      <c r="C182" s="2">
        <v>2020</v>
      </c>
      <c r="D182" s="135">
        <f t="shared" si="0"/>
        <v>44092</v>
      </c>
      <c r="E182" s="2">
        <v>0.14000000000000001</v>
      </c>
      <c r="F182" s="2">
        <v>0.28999999999999998</v>
      </c>
      <c r="G182" s="2">
        <v>0.7</v>
      </c>
    </row>
    <row r="183" spans="1:7">
      <c r="A183" s="2">
        <v>9</v>
      </c>
      <c r="B183" s="2">
        <v>21</v>
      </c>
      <c r="C183" s="2">
        <v>2020</v>
      </c>
      <c r="D183" s="135">
        <f t="shared" si="0"/>
        <v>44095</v>
      </c>
      <c r="E183" s="2">
        <v>0.14000000000000001</v>
      </c>
      <c r="F183" s="2">
        <v>0.27</v>
      </c>
      <c r="G183" s="2">
        <v>0.68</v>
      </c>
    </row>
    <row r="184" spans="1:7">
      <c r="A184" s="2">
        <v>9</v>
      </c>
      <c r="B184" s="2">
        <v>22</v>
      </c>
      <c r="C184" s="2">
        <v>2020</v>
      </c>
      <c r="D184" s="135">
        <f t="shared" si="0"/>
        <v>44096</v>
      </c>
      <c r="E184" s="2">
        <v>0.13</v>
      </c>
      <c r="F184" s="2">
        <v>0.27</v>
      </c>
      <c r="G184" s="2">
        <v>0.68</v>
      </c>
    </row>
    <row r="185" spans="1:7">
      <c r="A185" s="2">
        <v>9</v>
      </c>
      <c r="B185" s="2">
        <v>23</v>
      </c>
      <c r="C185" s="2">
        <v>2020</v>
      </c>
      <c r="D185" s="135">
        <f t="shared" si="0"/>
        <v>44097</v>
      </c>
      <c r="E185" s="2">
        <v>0.14000000000000001</v>
      </c>
      <c r="F185" s="2">
        <v>0.28000000000000003</v>
      </c>
      <c r="G185" s="2">
        <v>0.68</v>
      </c>
    </row>
    <row r="186" spans="1:7">
      <c r="A186" s="2">
        <v>9</v>
      </c>
      <c r="B186" s="2">
        <v>24</v>
      </c>
      <c r="C186" s="2">
        <v>2020</v>
      </c>
      <c r="D186" s="135">
        <f t="shared" si="0"/>
        <v>44098</v>
      </c>
      <c r="E186" s="2">
        <v>0.14000000000000001</v>
      </c>
      <c r="F186" s="2">
        <v>0.27</v>
      </c>
      <c r="G186" s="2">
        <v>0.67</v>
      </c>
    </row>
    <row r="187" spans="1:7">
      <c r="A187" s="2">
        <v>9</v>
      </c>
      <c r="B187" s="2">
        <v>25</v>
      </c>
      <c r="C187" s="2">
        <v>2020</v>
      </c>
      <c r="D187" s="135">
        <f t="shared" si="0"/>
        <v>44099</v>
      </c>
      <c r="E187" s="2">
        <v>0.12</v>
      </c>
      <c r="F187" s="2">
        <v>0.26</v>
      </c>
      <c r="G187" s="2">
        <v>0.66</v>
      </c>
    </row>
    <row r="188" spans="1:7">
      <c r="A188" s="2">
        <v>9</v>
      </c>
      <c r="B188" s="2">
        <v>28</v>
      </c>
      <c r="C188" s="2">
        <v>2020</v>
      </c>
      <c r="D188" s="135">
        <f t="shared" si="0"/>
        <v>44102</v>
      </c>
      <c r="E188" s="2">
        <v>0.14000000000000001</v>
      </c>
      <c r="F188" s="2">
        <v>0.26</v>
      </c>
      <c r="G188" s="2">
        <v>0.67</v>
      </c>
    </row>
    <row r="189" spans="1:7">
      <c r="A189" s="2">
        <v>9</v>
      </c>
      <c r="B189" s="2">
        <v>29</v>
      </c>
      <c r="C189" s="2">
        <v>2020</v>
      </c>
      <c r="D189" s="135">
        <f t="shared" si="0"/>
        <v>44103</v>
      </c>
      <c r="E189" s="2">
        <v>0.11</v>
      </c>
      <c r="F189" s="2">
        <v>0.24</v>
      </c>
      <c r="G189" s="2">
        <v>0.66</v>
      </c>
    </row>
    <row r="190" spans="1:7">
      <c r="A190" s="2">
        <v>9</v>
      </c>
      <c r="B190" s="2">
        <v>30</v>
      </c>
      <c r="C190" s="2">
        <v>2020</v>
      </c>
      <c r="D190" s="135">
        <f t="shared" si="0"/>
        <v>44104</v>
      </c>
      <c r="E190" s="2">
        <v>0.13</v>
      </c>
      <c r="F190" s="2">
        <v>0.28000000000000003</v>
      </c>
      <c r="G190" s="2">
        <v>0.69</v>
      </c>
    </row>
    <row r="191" spans="1:7">
      <c r="A191" s="2">
        <v>10</v>
      </c>
      <c r="B191" s="2">
        <v>1</v>
      </c>
      <c r="C191" s="2">
        <v>2020</v>
      </c>
      <c r="D191" s="135">
        <f t="shared" si="0"/>
        <v>44105</v>
      </c>
      <c r="E191" s="2">
        <v>0.14000000000000001</v>
      </c>
      <c r="F191" s="2">
        <v>0.27</v>
      </c>
      <c r="G191" s="2">
        <v>0.68</v>
      </c>
    </row>
    <row r="192" spans="1:7">
      <c r="A192" s="2">
        <v>10</v>
      </c>
      <c r="B192" s="2">
        <v>2</v>
      </c>
      <c r="C192" s="2">
        <v>2020</v>
      </c>
      <c r="D192" s="135">
        <f t="shared" si="0"/>
        <v>44106</v>
      </c>
      <c r="E192" s="2">
        <v>0.13</v>
      </c>
      <c r="F192" s="2">
        <v>0.28000000000000003</v>
      </c>
      <c r="G192" s="2">
        <v>0.7</v>
      </c>
    </row>
    <row r="193" spans="1:7">
      <c r="A193" s="2">
        <v>10</v>
      </c>
      <c r="B193" s="2">
        <v>5</v>
      </c>
      <c r="C193" s="2">
        <v>2020</v>
      </c>
      <c r="D193" s="135">
        <f t="shared" si="0"/>
        <v>44109</v>
      </c>
      <c r="E193" s="2">
        <v>0.14000000000000001</v>
      </c>
      <c r="F193" s="2">
        <v>0.33</v>
      </c>
      <c r="G193" s="2">
        <v>0.78</v>
      </c>
    </row>
    <row r="194" spans="1:7">
      <c r="A194" s="2">
        <v>10</v>
      </c>
      <c r="B194" s="2">
        <v>6</v>
      </c>
      <c r="C194" s="2">
        <v>2020</v>
      </c>
      <c r="D194" s="135">
        <f t="shared" si="0"/>
        <v>44110</v>
      </c>
      <c r="E194" s="2">
        <v>0.14000000000000001</v>
      </c>
      <c r="F194" s="2">
        <v>0.32</v>
      </c>
      <c r="G194" s="2">
        <v>0.76</v>
      </c>
    </row>
    <row r="195" spans="1:7">
      <c r="A195" s="2">
        <v>10</v>
      </c>
      <c r="B195" s="2">
        <v>7</v>
      </c>
      <c r="C195" s="2">
        <v>2020</v>
      </c>
      <c r="D195" s="135">
        <f t="shared" si="0"/>
        <v>44111</v>
      </c>
      <c r="E195" s="2">
        <v>0.16</v>
      </c>
      <c r="F195" s="2">
        <v>0.35</v>
      </c>
      <c r="G195" s="2">
        <v>0.81</v>
      </c>
    </row>
    <row r="196" spans="1:7">
      <c r="A196" s="2">
        <v>10</v>
      </c>
      <c r="B196" s="2">
        <v>8</v>
      </c>
      <c r="C196" s="2">
        <v>2020</v>
      </c>
      <c r="D196" s="135">
        <f t="shared" si="0"/>
        <v>44112</v>
      </c>
      <c r="E196" s="2">
        <v>0.13</v>
      </c>
      <c r="F196" s="2">
        <v>0.33</v>
      </c>
      <c r="G196" s="2">
        <v>0.78</v>
      </c>
    </row>
    <row r="197" spans="1:7">
      <c r="A197" s="2">
        <v>10</v>
      </c>
      <c r="B197" s="2">
        <v>9</v>
      </c>
      <c r="C197" s="2">
        <v>2020</v>
      </c>
      <c r="D197" s="135">
        <f t="shared" si="0"/>
        <v>44113</v>
      </c>
      <c r="E197" s="2">
        <v>0.16</v>
      </c>
      <c r="F197" s="2">
        <v>0.34</v>
      </c>
      <c r="G197" s="2">
        <v>0.79</v>
      </c>
    </row>
    <row r="198" spans="1:7">
      <c r="A198" s="2">
        <v>10</v>
      </c>
      <c r="B198" s="2">
        <v>13</v>
      </c>
      <c r="C198" s="2">
        <v>2020</v>
      </c>
      <c r="D198" s="135">
        <f t="shared" si="0"/>
        <v>44117</v>
      </c>
      <c r="E198" s="2">
        <v>0.16</v>
      </c>
      <c r="F198" s="2">
        <v>0.31</v>
      </c>
      <c r="G198" s="2">
        <v>0.74</v>
      </c>
    </row>
    <row r="199" spans="1:7">
      <c r="A199" s="2">
        <v>10</v>
      </c>
      <c r="B199" s="2">
        <v>14</v>
      </c>
      <c r="C199" s="2">
        <v>2020</v>
      </c>
      <c r="D199" s="135">
        <f t="shared" si="0"/>
        <v>44118</v>
      </c>
      <c r="E199" s="2">
        <v>0.14000000000000001</v>
      </c>
      <c r="F199" s="2">
        <v>0.3</v>
      </c>
      <c r="G199" s="2">
        <v>0.73</v>
      </c>
    </row>
    <row r="200" spans="1:7">
      <c r="A200" s="2">
        <v>10</v>
      </c>
      <c r="B200" s="2">
        <v>15</v>
      </c>
      <c r="C200" s="2">
        <v>2020</v>
      </c>
      <c r="D200" s="135">
        <f t="shared" si="0"/>
        <v>44119</v>
      </c>
      <c r="E200" s="2">
        <v>0.14000000000000001</v>
      </c>
      <c r="F200" s="2">
        <v>0.32</v>
      </c>
      <c r="G200" s="2">
        <v>0.74</v>
      </c>
    </row>
    <row r="201" spans="1:7">
      <c r="A201" s="2">
        <v>10</v>
      </c>
      <c r="B201" s="2">
        <v>16</v>
      </c>
      <c r="C201" s="2">
        <v>2020</v>
      </c>
      <c r="D201" s="135">
        <f t="shared" si="0"/>
        <v>44120</v>
      </c>
      <c r="E201" s="2">
        <v>0.14000000000000001</v>
      </c>
      <c r="F201" s="2">
        <v>0.32</v>
      </c>
      <c r="G201" s="2">
        <v>0.76</v>
      </c>
    </row>
    <row r="202" spans="1:7">
      <c r="A202" s="2">
        <v>10</v>
      </c>
      <c r="B202" s="2">
        <v>19</v>
      </c>
      <c r="C202" s="2">
        <v>2020</v>
      </c>
      <c r="D202" s="135">
        <f t="shared" si="0"/>
        <v>44123</v>
      </c>
      <c r="E202" s="2">
        <v>0.16</v>
      </c>
      <c r="F202" s="2">
        <v>0.34</v>
      </c>
      <c r="G202" s="2">
        <v>0.78</v>
      </c>
    </row>
    <row r="203" spans="1:7">
      <c r="A203" s="2">
        <v>10</v>
      </c>
      <c r="B203" s="2">
        <v>20</v>
      </c>
      <c r="C203" s="2">
        <v>2020</v>
      </c>
      <c r="D203" s="135">
        <f t="shared" si="0"/>
        <v>44124</v>
      </c>
      <c r="E203" s="2">
        <v>0.14000000000000001</v>
      </c>
      <c r="F203" s="2">
        <v>0.34</v>
      </c>
      <c r="G203" s="2">
        <v>0.81</v>
      </c>
    </row>
    <row r="204" spans="1:7">
      <c r="A204" s="2">
        <v>10</v>
      </c>
      <c r="B204" s="2">
        <v>21</v>
      </c>
      <c r="C204" s="2">
        <v>2020</v>
      </c>
      <c r="D204" s="135">
        <f t="shared" si="0"/>
        <v>44125</v>
      </c>
      <c r="E204" s="2">
        <v>0.14000000000000001</v>
      </c>
      <c r="F204" s="2">
        <v>0.36</v>
      </c>
      <c r="G204" s="2">
        <v>0.83</v>
      </c>
    </row>
    <row r="205" spans="1:7">
      <c r="A205" s="2">
        <v>10</v>
      </c>
      <c r="B205" s="2">
        <v>22</v>
      </c>
      <c r="C205" s="2">
        <v>2020</v>
      </c>
      <c r="D205" s="135">
        <f t="shared" si="0"/>
        <v>44126</v>
      </c>
      <c r="E205" s="2">
        <v>0.16</v>
      </c>
      <c r="F205" s="2">
        <v>0.38</v>
      </c>
      <c r="G205" s="2">
        <v>0.87</v>
      </c>
    </row>
    <row r="206" spans="1:7">
      <c r="A206" s="2">
        <v>10</v>
      </c>
      <c r="B206" s="2">
        <v>23</v>
      </c>
      <c r="C206" s="2">
        <v>2020</v>
      </c>
      <c r="D206" s="135">
        <f t="shared" si="0"/>
        <v>44127</v>
      </c>
      <c r="E206" s="2">
        <v>0.18</v>
      </c>
      <c r="F206" s="2">
        <v>0.37</v>
      </c>
      <c r="G206" s="2">
        <v>0.85</v>
      </c>
    </row>
    <row r="207" spans="1:7">
      <c r="A207" s="2">
        <v>10</v>
      </c>
      <c r="B207" s="2">
        <v>26</v>
      </c>
      <c r="C207" s="2">
        <v>2020</v>
      </c>
      <c r="D207" s="135">
        <f t="shared" si="0"/>
        <v>44130</v>
      </c>
      <c r="E207" s="2">
        <v>0.16</v>
      </c>
      <c r="F207" s="2">
        <v>0.35</v>
      </c>
      <c r="G207" s="2">
        <v>0.81</v>
      </c>
    </row>
    <row r="208" spans="1:7">
      <c r="A208" s="2">
        <v>10</v>
      </c>
      <c r="B208" s="2">
        <v>27</v>
      </c>
      <c r="C208" s="2">
        <v>2020</v>
      </c>
      <c r="D208" s="135">
        <f t="shared" si="0"/>
        <v>44131</v>
      </c>
      <c r="E208" s="2">
        <v>0.16</v>
      </c>
      <c r="F208" s="2">
        <v>0.34</v>
      </c>
      <c r="G208" s="2">
        <v>0.79</v>
      </c>
    </row>
    <row r="209" spans="1:7">
      <c r="A209" s="2">
        <v>10</v>
      </c>
      <c r="B209" s="2">
        <v>28</v>
      </c>
      <c r="C209" s="2">
        <v>2020</v>
      </c>
      <c r="D209" s="135">
        <f t="shared" si="0"/>
        <v>44132</v>
      </c>
      <c r="E209" s="2">
        <v>0.16</v>
      </c>
      <c r="F209" s="2">
        <v>0.34</v>
      </c>
      <c r="G209" s="2">
        <v>0.79</v>
      </c>
    </row>
    <row r="210" spans="1:7">
      <c r="A210" s="2">
        <v>10</v>
      </c>
      <c r="B210" s="2">
        <v>29</v>
      </c>
      <c r="C210" s="2">
        <v>2020</v>
      </c>
      <c r="D210" s="135">
        <f t="shared" si="0"/>
        <v>44133</v>
      </c>
      <c r="E210" s="2">
        <v>0.16</v>
      </c>
      <c r="F210" s="2">
        <v>0.38</v>
      </c>
      <c r="G210" s="2">
        <v>0.85</v>
      </c>
    </row>
    <row r="211" spans="1:7">
      <c r="A211" s="2">
        <v>10</v>
      </c>
      <c r="B211" s="2">
        <v>30</v>
      </c>
      <c r="C211" s="2">
        <v>2020</v>
      </c>
      <c r="D211" s="135">
        <f t="shared" si="0"/>
        <v>44134</v>
      </c>
      <c r="E211" s="2">
        <v>0.14000000000000001</v>
      </c>
      <c r="F211" s="2">
        <v>0.38</v>
      </c>
      <c r="G211" s="2">
        <v>0.88</v>
      </c>
    </row>
    <row r="212" spans="1:7">
      <c r="A212" s="2">
        <v>11</v>
      </c>
      <c r="B212" s="2">
        <v>2</v>
      </c>
      <c r="C212" s="2">
        <v>2020</v>
      </c>
      <c r="D212" s="135">
        <f t="shared" si="0"/>
        <v>44137</v>
      </c>
      <c r="E212" s="2">
        <v>0.16</v>
      </c>
      <c r="F212" s="2">
        <v>0.38</v>
      </c>
      <c r="G212" s="2">
        <v>0.87</v>
      </c>
    </row>
    <row r="213" spans="1:7">
      <c r="A213" s="2">
        <v>11</v>
      </c>
      <c r="B213" s="2">
        <v>3</v>
      </c>
      <c r="C213" s="2">
        <v>2020</v>
      </c>
      <c r="D213" s="135">
        <f t="shared" si="0"/>
        <v>44138</v>
      </c>
      <c r="E213" s="2">
        <v>0.17</v>
      </c>
      <c r="F213" s="2">
        <v>0.39</v>
      </c>
      <c r="G213" s="2">
        <v>0.9</v>
      </c>
    </row>
    <row r="214" spans="1:7">
      <c r="A214" s="2">
        <v>11</v>
      </c>
      <c r="B214" s="2">
        <v>4</v>
      </c>
      <c r="C214" s="2">
        <v>2020</v>
      </c>
      <c r="D214" s="135">
        <f t="shared" si="0"/>
        <v>44139</v>
      </c>
      <c r="E214" s="2">
        <v>0.14000000000000001</v>
      </c>
      <c r="F214" s="2">
        <v>0.33</v>
      </c>
      <c r="G214" s="2">
        <v>0.78</v>
      </c>
    </row>
    <row r="215" spans="1:7">
      <c r="A215" s="2">
        <v>11</v>
      </c>
      <c r="B215" s="2">
        <v>5</v>
      </c>
      <c r="C215" s="2">
        <v>2020</v>
      </c>
      <c r="D215" s="135">
        <f t="shared" si="0"/>
        <v>44140</v>
      </c>
      <c r="E215" s="2">
        <v>0.14000000000000001</v>
      </c>
      <c r="F215" s="2">
        <v>0.33</v>
      </c>
      <c r="G215" s="2">
        <v>0.79</v>
      </c>
    </row>
    <row r="216" spans="1:7">
      <c r="A216" s="2">
        <v>11</v>
      </c>
      <c r="B216" s="2">
        <v>6</v>
      </c>
      <c r="C216" s="2">
        <v>2020</v>
      </c>
      <c r="D216" s="135">
        <f t="shared" si="0"/>
        <v>44141</v>
      </c>
      <c r="E216" s="2">
        <v>0.16</v>
      </c>
      <c r="F216" s="2">
        <v>0.36</v>
      </c>
      <c r="G216" s="2">
        <v>0.83</v>
      </c>
    </row>
    <row r="217" spans="1:7">
      <c r="A217" s="2">
        <v>11</v>
      </c>
      <c r="B217" s="2">
        <v>9</v>
      </c>
      <c r="C217" s="2">
        <v>2020</v>
      </c>
      <c r="D217" s="135">
        <f t="shared" si="0"/>
        <v>44144</v>
      </c>
      <c r="E217" s="2">
        <v>0.17</v>
      </c>
      <c r="F217" s="2">
        <v>0.44</v>
      </c>
      <c r="G217" s="2">
        <v>0.96</v>
      </c>
    </row>
    <row r="218" spans="1:7">
      <c r="A218" s="2">
        <v>11</v>
      </c>
      <c r="B218" s="2">
        <v>10</v>
      </c>
      <c r="C218" s="2">
        <v>2020</v>
      </c>
      <c r="D218" s="135">
        <f t="shared" si="0"/>
        <v>44145</v>
      </c>
      <c r="E218" s="2">
        <v>0.19</v>
      </c>
      <c r="F218" s="2">
        <v>0.46</v>
      </c>
      <c r="G218" s="2">
        <v>0.98</v>
      </c>
    </row>
    <row r="219" spans="1:7">
      <c r="A219" s="2">
        <v>11</v>
      </c>
      <c r="B219" s="2">
        <v>12</v>
      </c>
      <c r="C219" s="2">
        <v>2020</v>
      </c>
      <c r="D219" s="135">
        <f t="shared" si="0"/>
        <v>44147</v>
      </c>
      <c r="E219" s="2">
        <v>0.17</v>
      </c>
      <c r="F219" s="2">
        <v>0.4</v>
      </c>
      <c r="G219" s="2">
        <v>0.88</v>
      </c>
    </row>
    <row r="220" spans="1:7">
      <c r="A220" s="2">
        <v>11</v>
      </c>
      <c r="B220" s="2">
        <v>13</v>
      </c>
      <c r="C220" s="2">
        <v>2020</v>
      </c>
      <c r="D220" s="135">
        <f t="shared" si="0"/>
        <v>44148</v>
      </c>
      <c r="E220" s="2">
        <v>0.17</v>
      </c>
      <c r="F220" s="2">
        <v>0.41</v>
      </c>
      <c r="G220" s="2">
        <v>0.89</v>
      </c>
    </row>
    <row r="221" spans="1:7">
      <c r="A221" s="2">
        <v>11</v>
      </c>
      <c r="B221" s="2">
        <v>16</v>
      </c>
      <c r="C221" s="2">
        <v>2020</v>
      </c>
      <c r="D221" s="135">
        <f t="shared" si="0"/>
        <v>44151</v>
      </c>
      <c r="E221" s="2">
        <v>0.19</v>
      </c>
      <c r="F221" s="2">
        <v>0.41</v>
      </c>
      <c r="G221" s="2">
        <v>0.91</v>
      </c>
    </row>
    <row r="222" spans="1:7">
      <c r="A222" s="2">
        <v>11</v>
      </c>
      <c r="B222" s="2">
        <v>17</v>
      </c>
      <c r="C222" s="2">
        <v>2020</v>
      </c>
      <c r="D222" s="135">
        <f t="shared" si="0"/>
        <v>44152</v>
      </c>
      <c r="E222" s="2">
        <v>0.18</v>
      </c>
      <c r="F222" s="2">
        <v>0.39</v>
      </c>
      <c r="G222" s="2">
        <v>0.87</v>
      </c>
    </row>
    <row r="223" spans="1:7">
      <c r="A223" s="2">
        <v>11</v>
      </c>
      <c r="B223" s="2">
        <v>18</v>
      </c>
      <c r="C223" s="2">
        <v>2020</v>
      </c>
      <c r="D223" s="135">
        <f t="shared" si="0"/>
        <v>44153</v>
      </c>
      <c r="E223" s="2">
        <v>0.16</v>
      </c>
      <c r="F223" s="2">
        <v>0.4</v>
      </c>
      <c r="G223" s="2">
        <v>0.88</v>
      </c>
    </row>
    <row r="224" spans="1:7">
      <c r="A224" s="2">
        <v>11</v>
      </c>
      <c r="B224" s="2">
        <v>19</v>
      </c>
      <c r="C224" s="2">
        <v>2020</v>
      </c>
      <c r="D224" s="135">
        <f t="shared" si="0"/>
        <v>44154</v>
      </c>
      <c r="E224" s="2">
        <v>0.18</v>
      </c>
      <c r="F224" s="2">
        <v>0.39</v>
      </c>
      <c r="G224" s="2">
        <v>0.86</v>
      </c>
    </row>
    <row r="225" spans="1:7">
      <c r="A225" s="2">
        <v>11</v>
      </c>
      <c r="B225" s="2">
        <v>20</v>
      </c>
      <c r="C225" s="2">
        <v>2020</v>
      </c>
      <c r="D225" s="135">
        <f t="shared" si="0"/>
        <v>44155</v>
      </c>
      <c r="E225" s="2">
        <v>0.16</v>
      </c>
      <c r="F225" s="2">
        <v>0.38</v>
      </c>
      <c r="G225" s="2">
        <v>0.83</v>
      </c>
    </row>
    <row r="226" spans="1:7">
      <c r="A226" s="2">
        <v>11</v>
      </c>
      <c r="B226" s="2">
        <v>23</v>
      </c>
      <c r="C226" s="2">
        <v>2020</v>
      </c>
      <c r="D226" s="135">
        <f t="shared" si="0"/>
        <v>44158</v>
      </c>
      <c r="E226" s="2">
        <v>0.16</v>
      </c>
      <c r="F226" s="2">
        <v>0.39</v>
      </c>
      <c r="G226" s="2">
        <v>0.86</v>
      </c>
    </row>
    <row r="227" spans="1:7">
      <c r="A227" s="2">
        <v>11</v>
      </c>
      <c r="B227" s="2">
        <v>24</v>
      </c>
      <c r="C227" s="2">
        <v>2020</v>
      </c>
      <c r="D227" s="135">
        <f t="shared" si="0"/>
        <v>44159</v>
      </c>
      <c r="E227" s="2">
        <v>0.16</v>
      </c>
      <c r="F227" s="2">
        <v>0.39</v>
      </c>
      <c r="G227" s="2">
        <v>0.88</v>
      </c>
    </row>
    <row r="228" spans="1:7">
      <c r="A228" s="2">
        <v>11</v>
      </c>
      <c r="B228" s="2">
        <v>25</v>
      </c>
      <c r="C228" s="2">
        <v>2020</v>
      </c>
      <c r="D228" s="135">
        <f t="shared" si="0"/>
        <v>44160</v>
      </c>
      <c r="E228" s="2">
        <v>0.17</v>
      </c>
      <c r="F228" s="2">
        <v>0.39</v>
      </c>
      <c r="G228" s="2">
        <v>0.88</v>
      </c>
    </row>
    <row r="229" spans="1:7">
      <c r="A229" s="2">
        <v>11</v>
      </c>
      <c r="B229" s="2">
        <v>27</v>
      </c>
      <c r="C229" s="2">
        <v>2020</v>
      </c>
      <c r="D229" s="135">
        <f t="shared" si="0"/>
        <v>44162</v>
      </c>
      <c r="E229" s="2">
        <v>0.16</v>
      </c>
      <c r="F229" s="2">
        <v>0.37</v>
      </c>
      <c r="G229" s="2">
        <v>0.84</v>
      </c>
    </row>
    <row r="230" spans="1:7">
      <c r="A230" s="2">
        <v>11</v>
      </c>
      <c r="B230" s="2">
        <v>30</v>
      </c>
      <c r="C230" s="2">
        <v>2020</v>
      </c>
      <c r="D230" s="135">
        <f t="shared" si="0"/>
        <v>44165</v>
      </c>
      <c r="E230" s="2">
        <v>0.16</v>
      </c>
      <c r="F230" s="2">
        <v>0.36</v>
      </c>
      <c r="G230" s="2">
        <v>0.84</v>
      </c>
    </row>
    <row r="231" spans="1:7">
      <c r="A231" s="2">
        <v>12</v>
      </c>
      <c r="B231" s="2">
        <v>1</v>
      </c>
      <c r="C231" s="2">
        <v>2020</v>
      </c>
      <c r="D231" s="135">
        <f t="shared" si="0"/>
        <v>44166</v>
      </c>
      <c r="E231" s="2">
        <v>0.17</v>
      </c>
      <c r="F231" s="2">
        <v>0.42</v>
      </c>
      <c r="G231" s="2">
        <v>0.92</v>
      </c>
    </row>
    <row r="232" spans="1:7">
      <c r="A232" s="2">
        <v>12</v>
      </c>
      <c r="B232" s="2">
        <v>2</v>
      </c>
      <c r="C232" s="2">
        <v>2020</v>
      </c>
      <c r="D232" s="135">
        <f t="shared" si="0"/>
        <v>44167</v>
      </c>
      <c r="E232" s="2">
        <v>0.16</v>
      </c>
      <c r="F232" s="2">
        <v>0.42</v>
      </c>
      <c r="G232" s="2">
        <v>0.95</v>
      </c>
    </row>
    <row r="233" spans="1:7">
      <c r="A233" s="2">
        <v>12</v>
      </c>
      <c r="B233" s="2">
        <v>3</v>
      </c>
      <c r="C233" s="2">
        <v>2020</v>
      </c>
      <c r="D233" s="135">
        <f t="shared" si="0"/>
        <v>44168</v>
      </c>
      <c r="E233" s="2">
        <v>0.16</v>
      </c>
      <c r="F233" s="2">
        <v>0.4</v>
      </c>
      <c r="G233" s="2">
        <v>0.92</v>
      </c>
    </row>
    <row r="234" spans="1:7">
      <c r="A234" s="2">
        <v>12</v>
      </c>
      <c r="B234" s="2">
        <v>4</v>
      </c>
      <c r="C234" s="2">
        <v>2020</v>
      </c>
      <c r="D234" s="135">
        <f t="shared" si="0"/>
        <v>44169</v>
      </c>
      <c r="E234" s="2">
        <v>0.16</v>
      </c>
      <c r="F234" s="2">
        <v>0.42</v>
      </c>
      <c r="G234" s="2">
        <v>0.97</v>
      </c>
    </row>
    <row r="235" spans="1:7">
      <c r="A235" s="2">
        <v>12</v>
      </c>
      <c r="B235" s="2">
        <v>7</v>
      </c>
      <c r="C235" s="2">
        <v>2020</v>
      </c>
      <c r="D235" s="135">
        <f t="shared" si="0"/>
        <v>44172</v>
      </c>
      <c r="E235" s="2">
        <v>0.14000000000000001</v>
      </c>
      <c r="F235" s="2">
        <v>0.4</v>
      </c>
      <c r="G235" s="2">
        <v>0.94</v>
      </c>
    </row>
    <row r="236" spans="1:7">
      <c r="A236" s="2">
        <v>12</v>
      </c>
      <c r="B236" s="2">
        <v>8</v>
      </c>
      <c r="C236" s="2">
        <v>2020</v>
      </c>
      <c r="D236" s="135">
        <f t="shared" si="0"/>
        <v>44173</v>
      </c>
      <c r="E236" s="2">
        <v>0.14000000000000001</v>
      </c>
      <c r="F236" s="2">
        <v>0.39</v>
      </c>
      <c r="G236" s="2">
        <v>0.92</v>
      </c>
    </row>
    <row r="237" spans="1:7">
      <c r="A237" s="2">
        <v>12</v>
      </c>
      <c r="B237" s="2">
        <v>9</v>
      </c>
      <c r="C237" s="2">
        <v>2020</v>
      </c>
      <c r="D237" s="135">
        <f t="shared" si="0"/>
        <v>44174</v>
      </c>
      <c r="E237" s="2">
        <v>0.16</v>
      </c>
      <c r="F237" s="2">
        <v>0.41</v>
      </c>
      <c r="G237" s="2">
        <v>0.95</v>
      </c>
    </row>
    <row r="238" spans="1:7">
      <c r="A238" s="2">
        <v>12</v>
      </c>
      <c r="B238" s="2">
        <v>10</v>
      </c>
      <c r="C238" s="2">
        <v>2020</v>
      </c>
      <c r="D238" s="135">
        <f t="shared" si="0"/>
        <v>44175</v>
      </c>
      <c r="E238" s="2">
        <v>0.14000000000000001</v>
      </c>
      <c r="F238" s="2">
        <v>0.39</v>
      </c>
      <c r="G238" s="2">
        <v>0.92</v>
      </c>
    </row>
    <row r="239" spans="1:7">
      <c r="A239" s="2">
        <v>12</v>
      </c>
      <c r="B239" s="2">
        <v>11</v>
      </c>
      <c r="C239" s="2">
        <v>2020</v>
      </c>
      <c r="D239" s="135">
        <f t="shared" si="0"/>
        <v>44176</v>
      </c>
      <c r="E239" s="2">
        <v>0.11</v>
      </c>
      <c r="F239" s="2">
        <v>0.37</v>
      </c>
      <c r="G239" s="2">
        <v>0.9</v>
      </c>
    </row>
    <row r="240" spans="1:7">
      <c r="A240" s="5">
        <v>1</v>
      </c>
      <c r="B240" s="5">
        <v>2</v>
      </c>
      <c r="C240" s="5">
        <v>2019</v>
      </c>
      <c r="D240" s="135">
        <f t="shared" si="0"/>
        <v>43467</v>
      </c>
      <c r="E240" s="5">
        <v>2.5</v>
      </c>
      <c r="F240" s="5">
        <v>2.4900000000000002</v>
      </c>
      <c r="G240" s="5">
        <v>2.66</v>
      </c>
    </row>
    <row r="241" spans="1:7">
      <c r="A241" s="5">
        <v>1</v>
      </c>
      <c r="B241" s="5">
        <v>3</v>
      </c>
      <c r="C241" s="5">
        <v>2019</v>
      </c>
      <c r="D241" s="135">
        <f t="shared" si="0"/>
        <v>43468</v>
      </c>
      <c r="E241" s="5">
        <v>2.39</v>
      </c>
      <c r="F241" s="5">
        <v>2.37</v>
      </c>
      <c r="G241" s="5">
        <v>2.56</v>
      </c>
    </row>
    <row r="242" spans="1:7">
      <c r="A242" s="5">
        <v>1</v>
      </c>
      <c r="B242" s="5">
        <v>4</v>
      </c>
      <c r="C242" s="5">
        <v>2019</v>
      </c>
      <c r="D242" s="135">
        <f t="shared" si="0"/>
        <v>43469</v>
      </c>
      <c r="E242" s="5">
        <v>2.5</v>
      </c>
      <c r="F242" s="5">
        <v>2.4900000000000002</v>
      </c>
      <c r="G242" s="5">
        <v>2.67</v>
      </c>
    </row>
    <row r="243" spans="1:7">
      <c r="A243" s="5">
        <v>1</v>
      </c>
      <c r="B243" s="5">
        <v>7</v>
      </c>
      <c r="C243" s="5">
        <v>2019</v>
      </c>
      <c r="D243" s="135">
        <f t="shared" si="0"/>
        <v>43472</v>
      </c>
      <c r="E243" s="5">
        <v>2.5299999999999998</v>
      </c>
      <c r="F243" s="5">
        <v>2.5299999999999998</v>
      </c>
      <c r="G243" s="5">
        <v>2.7</v>
      </c>
    </row>
    <row r="244" spans="1:7">
      <c r="A244" s="5">
        <v>1</v>
      </c>
      <c r="B244" s="5">
        <v>8</v>
      </c>
      <c r="C244" s="5">
        <v>2019</v>
      </c>
      <c r="D244" s="135">
        <f t="shared" si="0"/>
        <v>43473</v>
      </c>
      <c r="E244" s="5">
        <v>2.58</v>
      </c>
      <c r="F244" s="5">
        <v>2.58</v>
      </c>
      <c r="G244" s="5">
        <v>2.73</v>
      </c>
    </row>
    <row r="245" spans="1:7">
      <c r="A245" s="5">
        <v>1</v>
      </c>
      <c r="B245" s="5">
        <v>9</v>
      </c>
      <c r="C245" s="5">
        <v>2019</v>
      </c>
      <c r="D245" s="135">
        <f t="shared" si="0"/>
        <v>43474</v>
      </c>
      <c r="E245" s="5">
        <v>2.56</v>
      </c>
      <c r="F245" s="5">
        <v>2.57</v>
      </c>
      <c r="G245" s="5">
        <v>2.74</v>
      </c>
    </row>
    <row r="246" spans="1:7">
      <c r="A246" s="5">
        <v>1</v>
      </c>
      <c r="B246" s="5">
        <v>10</v>
      </c>
      <c r="C246" s="5">
        <v>2019</v>
      </c>
      <c r="D246" s="135">
        <f t="shared" si="0"/>
        <v>43475</v>
      </c>
      <c r="E246" s="5">
        <v>2.56</v>
      </c>
      <c r="F246" s="5">
        <v>2.56</v>
      </c>
      <c r="G246" s="5">
        <v>2.74</v>
      </c>
    </row>
    <row r="247" spans="1:7">
      <c r="A247" s="5">
        <v>1</v>
      </c>
      <c r="B247" s="5">
        <v>11</v>
      </c>
      <c r="C247" s="5">
        <v>2019</v>
      </c>
      <c r="D247" s="135">
        <f t="shared" si="0"/>
        <v>43476</v>
      </c>
      <c r="E247" s="5">
        <v>2.5499999999999998</v>
      </c>
      <c r="F247" s="5">
        <v>2.52</v>
      </c>
      <c r="G247" s="5">
        <v>2.71</v>
      </c>
    </row>
    <row r="248" spans="1:7">
      <c r="A248" s="5">
        <v>1</v>
      </c>
      <c r="B248" s="5">
        <v>14</v>
      </c>
      <c r="C248" s="5">
        <v>2019</v>
      </c>
      <c r="D248" s="135">
        <f t="shared" si="0"/>
        <v>43479</v>
      </c>
      <c r="E248" s="5">
        <v>2.5299999999999998</v>
      </c>
      <c r="F248" s="5">
        <v>2.5299999999999998</v>
      </c>
      <c r="G248" s="5">
        <v>2.71</v>
      </c>
    </row>
    <row r="249" spans="1:7">
      <c r="A249" s="5">
        <v>1</v>
      </c>
      <c r="B249" s="5">
        <v>15</v>
      </c>
      <c r="C249" s="5">
        <v>2019</v>
      </c>
      <c r="D249" s="135">
        <f t="shared" si="0"/>
        <v>43480</v>
      </c>
      <c r="E249" s="5">
        <v>2.5299999999999998</v>
      </c>
      <c r="F249" s="5">
        <v>2.5299999999999998</v>
      </c>
      <c r="G249" s="5">
        <v>2.72</v>
      </c>
    </row>
    <row r="250" spans="1:7">
      <c r="A250" s="5">
        <v>1</v>
      </c>
      <c r="B250" s="5">
        <v>16</v>
      </c>
      <c r="C250" s="5">
        <v>2019</v>
      </c>
      <c r="D250" s="135">
        <f t="shared" si="0"/>
        <v>43481</v>
      </c>
      <c r="E250" s="5">
        <v>2.5499999999999998</v>
      </c>
      <c r="F250" s="5">
        <v>2.54</v>
      </c>
      <c r="G250" s="5">
        <v>2.73</v>
      </c>
    </row>
    <row r="251" spans="1:7">
      <c r="A251" s="5">
        <v>1</v>
      </c>
      <c r="B251" s="5">
        <v>17</v>
      </c>
      <c r="C251" s="5">
        <v>2019</v>
      </c>
      <c r="D251" s="135">
        <f t="shared" si="0"/>
        <v>43482</v>
      </c>
      <c r="E251" s="5">
        <v>2.56</v>
      </c>
      <c r="F251" s="5">
        <v>2.58</v>
      </c>
      <c r="G251" s="5">
        <v>2.75</v>
      </c>
    </row>
    <row r="252" spans="1:7">
      <c r="A252" s="5">
        <v>1</v>
      </c>
      <c r="B252" s="5">
        <v>18</v>
      </c>
      <c r="C252" s="5">
        <v>2019</v>
      </c>
      <c r="D252" s="135">
        <f t="shared" si="0"/>
        <v>43483</v>
      </c>
      <c r="E252" s="5">
        <v>2.62</v>
      </c>
      <c r="F252" s="5">
        <v>2.62</v>
      </c>
      <c r="G252" s="5">
        <v>2.79</v>
      </c>
    </row>
    <row r="253" spans="1:7">
      <c r="A253" s="5">
        <v>1</v>
      </c>
      <c r="B253" s="5">
        <v>22</v>
      </c>
      <c r="C253" s="5">
        <v>2019</v>
      </c>
      <c r="D253" s="135">
        <f t="shared" si="0"/>
        <v>43487</v>
      </c>
      <c r="E253" s="5">
        <v>2.58</v>
      </c>
      <c r="F253" s="5">
        <v>2.57</v>
      </c>
      <c r="G253" s="5">
        <v>2.74</v>
      </c>
    </row>
    <row r="254" spans="1:7">
      <c r="A254" s="5">
        <v>1</v>
      </c>
      <c r="B254" s="5">
        <v>23</v>
      </c>
      <c r="C254" s="5">
        <v>2019</v>
      </c>
      <c r="D254" s="135">
        <f t="shared" si="0"/>
        <v>43488</v>
      </c>
      <c r="E254" s="5">
        <v>2.58</v>
      </c>
      <c r="F254" s="5">
        <v>2.59</v>
      </c>
      <c r="G254" s="5">
        <v>2.76</v>
      </c>
    </row>
    <row r="255" spans="1:7">
      <c r="A255" s="5">
        <v>1</v>
      </c>
      <c r="B255" s="5">
        <v>24</v>
      </c>
      <c r="C255" s="5">
        <v>2019</v>
      </c>
      <c r="D255" s="135">
        <f t="shared" si="0"/>
        <v>43489</v>
      </c>
      <c r="E255" s="5">
        <v>2.56</v>
      </c>
      <c r="F255" s="5">
        <v>2.5499999999999998</v>
      </c>
      <c r="G255" s="5">
        <v>2.72</v>
      </c>
    </row>
    <row r="256" spans="1:7">
      <c r="A256" s="5">
        <v>1</v>
      </c>
      <c r="B256" s="5">
        <v>25</v>
      </c>
      <c r="C256" s="5">
        <v>2019</v>
      </c>
      <c r="D256" s="135">
        <f t="shared" si="0"/>
        <v>43490</v>
      </c>
      <c r="E256" s="5">
        <v>2.6</v>
      </c>
      <c r="F256" s="5">
        <v>2.59</v>
      </c>
      <c r="G256" s="5">
        <v>2.76</v>
      </c>
    </row>
    <row r="257" spans="1:7">
      <c r="A257" s="5">
        <v>1</v>
      </c>
      <c r="B257" s="5">
        <v>28</v>
      </c>
      <c r="C257" s="5">
        <v>2019</v>
      </c>
      <c r="D257" s="135">
        <f t="shared" si="0"/>
        <v>43493</v>
      </c>
      <c r="E257" s="5">
        <v>2.6</v>
      </c>
      <c r="F257" s="5">
        <v>2.58</v>
      </c>
      <c r="G257" s="5">
        <v>2.75</v>
      </c>
    </row>
    <row r="258" spans="1:7">
      <c r="A258" s="5">
        <v>1</v>
      </c>
      <c r="B258" s="5">
        <v>29</v>
      </c>
      <c r="C258" s="5">
        <v>2019</v>
      </c>
      <c r="D258" s="135">
        <f t="shared" si="0"/>
        <v>43494</v>
      </c>
      <c r="E258" s="5">
        <v>2.56</v>
      </c>
      <c r="F258" s="5">
        <v>2.5499999999999998</v>
      </c>
      <c r="G258" s="5">
        <v>2.72</v>
      </c>
    </row>
    <row r="259" spans="1:7">
      <c r="A259" s="5">
        <v>1</v>
      </c>
      <c r="B259" s="5">
        <v>30</v>
      </c>
      <c r="C259" s="5">
        <v>2019</v>
      </c>
      <c r="D259" s="135">
        <f t="shared" si="0"/>
        <v>43495</v>
      </c>
      <c r="E259" s="5">
        <v>2.52</v>
      </c>
      <c r="F259" s="5">
        <v>2.4900000000000002</v>
      </c>
      <c r="G259" s="5">
        <v>2.7</v>
      </c>
    </row>
    <row r="260" spans="1:7">
      <c r="A260" s="5">
        <v>1</v>
      </c>
      <c r="B260" s="5">
        <v>31</v>
      </c>
      <c r="C260" s="5">
        <v>2019</v>
      </c>
      <c r="D260" s="135">
        <f t="shared" si="0"/>
        <v>43496</v>
      </c>
      <c r="E260" s="5">
        <v>2.4500000000000002</v>
      </c>
      <c r="F260" s="5">
        <v>2.4300000000000002</v>
      </c>
      <c r="G260" s="5">
        <v>2.63</v>
      </c>
    </row>
    <row r="261" spans="1:7">
      <c r="A261" s="5">
        <v>2</v>
      </c>
      <c r="B261" s="5">
        <v>1</v>
      </c>
      <c r="C261" s="5">
        <v>2019</v>
      </c>
      <c r="D261" s="135">
        <f t="shared" si="0"/>
        <v>43497</v>
      </c>
      <c r="E261" s="5">
        <v>2.52</v>
      </c>
      <c r="F261" s="5">
        <v>2.5099999999999998</v>
      </c>
      <c r="G261" s="5">
        <v>2.7</v>
      </c>
    </row>
    <row r="262" spans="1:7">
      <c r="A262" s="5">
        <v>2</v>
      </c>
      <c r="B262" s="5">
        <v>4</v>
      </c>
      <c r="C262" s="5">
        <v>2019</v>
      </c>
      <c r="D262" s="135">
        <f t="shared" si="0"/>
        <v>43500</v>
      </c>
      <c r="E262" s="5">
        <v>2.5299999999999998</v>
      </c>
      <c r="F262" s="5">
        <v>2.5299999999999998</v>
      </c>
      <c r="G262" s="5">
        <v>2.73</v>
      </c>
    </row>
    <row r="263" spans="1:7">
      <c r="A263" s="5">
        <v>2</v>
      </c>
      <c r="B263" s="5">
        <v>5</v>
      </c>
      <c r="C263" s="5">
        <v>2019</v>
      </c>
      <c r="D263" s="135">
        <f t="shared" si="0"/>
        <v>43501</v>
      </c>
      <c r="E263" s="5">
        <v>2.5299999999999998</v>
      </c>
      <c r="F263" s="5">
        <v>2.5099999999999998</v>
      </c>
      <c r="G263" s="5">
        <v>2.71</v>
      </c>
    </row>
    <row r="264" spans="1:7">
      <c r="A264" s="5">
        <v>2</v>
      </c>
      <c r="B264" s="5">
        <v>6</v>
      </c>
      <c r="C264" s="5">
        <v>2019</v>
      </c>
      <c r="D264" s="135">
        <f t="shared" si="0"/>
        <v>43502</v>
      </c>
      <c r="E264" s="5">
        <v>2.52</v>
      </c>
      <c r="F264" s="5">
        <v>2.5</v>
      </c>
      <c r="G264" s="5">
        <v>2.7</v>
      </c>
    </row>
    <row r="265" spans="1:7">
      <c r="A265" s="5">
        <v>2</v>
      </c>
      <c r="B265" s="5">
        <v>7</v>
      </c>
      <c r="C265" s="5">
        <v>2019</v>
      </c>
      <c r="D265" s="135">
        <f t="shared" si="0"/>
        <v>43503</v>
      </c>
      <c r="E265" s="5">
        <v>2.48</v>
      </c>
      <c r="F265" s="5">
        <v>2.46</v>
      </c>
      <c r="G265" s="5">
        <v>2.65</v>
      </c>
    </row>
    <row r="266" spans="1:7">
      <c r="A266" s="5">
        <v>2</v>
      </c>
      <c r="B266" s="5">
        <v>8</v>
      </c>
      <c r="C266" s="5">
        <v>2019</v>
      </c>
      <c r="D266" s="135">
        <f t="shared" si="0"/>
        <v>43504</v>
      </c>
      <c r="E266" s="5">
        <v>2.4500000000000002</v>
      </c>
      <c r="F266" s="5">
        <v>2.44</v>
      </c>
      <c r="G266" s="5">
        <v>2.63</v>
      </c>
    </row>
    <row r="267" spans="1:7">
      <c r="A267" s="5">
        <v>2</v>
      </c>
      <c r="B267" s="5">
        <v>11</v>
      </c>
      <c r="C267" s="5">
        <v>2019</v>
      </c>
      <c r="D267" s="135">
        <f t="shared" si="0"/>
        <v>43507</v>
      </c>
      <c r="E267" s="5">
        <v>2.48</v>
      </c>
      <c r="F267" s="5">
        <v>2.4700000000000002</v>
      </c>
      <c r="G267" s="5">
        <v>2.65</v>
      </c>
    </row>
    <row r="268" spans="1:7">
      <c r="A268" s="5">
        <v>2</v>
      </c>
      <c r="B268" s="5">
        <v>12</v>
      </c>
      <c r="C268" s="5">
        <v>2019</v>
      </c>
      <c r="D268" s="135">
        <f t="shared" si="0"/>
        <v>43508</v>
      </c>
      <c r="E268" s="5">
        <v>2.5</v>
      </c>
      <c r="F268" s="5">
        <v>2.4900000000000002</v>
      </c>
      <c r="G268" s="5">
        <v>2.68</v>
      </c>
    </row>
    <row r="269" spans="1:7">
      <c r="A269" s="5">
        <v>2</v>
      </c>
      <c r="B269" s="5">
        <v>13</v>
      </c>
      <c r="C269" s="5">
        <v>2019</v>
      </c>
      <c r="D269" s="135">
        <f t="shared" si="0"/>
        <v>43509</v>
      </c>
      <c r="E269" s="5">
        <v>2.5299999999999998</v>
      </c>
      <c r="F269" s="5">
        <v>2.5299999999999998</v>
      </c>
      <c r="G269" s="5">
        <v>2.71</v>
      </c>
    </row>
    <row r="270" spans="1:7">
      <c r="A270" s="5">
        <v>2</v>
      </c>
      <c r="B270" s="5">
        <v>14</v>
      </c>
      <c r="C270" s="5">
        <v>2019</v>
      </c>
      <c r="D270" s="135">
        <f t="shared" si="0"/>
        <v>43510</v>
      </c>
      <c r="E270" s="5">
        <v>2.5</v>
      </c>
      <c r="F270" s="5">
        <v>2.48</v>
      </c>
      <c r="G270" s="5">
        <v>2.66</v>
      </c>
    </row>
    <row r="271" spans="1:7">
      <c r="A271" s="5">
        <v>2</v>
      </c>
      <c r="B271" s="5">
        <v>15</v>
      </c>
      <c r="C271" s="5">
        <v>2019</v>
      </c>
      <c r="D271" s="135">
        <f t="shared" si="0"/>
        <v>43511</v>
      </c>
      <c r="E271" s="5">
        <v>2.52</v>
      </c>
      <c r="F271" s="5">
        <v>2.4900000000000002</v>
      </c>
      <c r="G271" s="5">
        <v>2.66</v>
      </c>
    </row>
    <row r="272" spans="1:7">
      <c r="A272" s="5">
        <v>2</v>
      </c>
      <c r="B272" s="5">
        <v>19</v>
      </c>
      <c r="C272" s="5">
        <v>2019</v>
      </c>
      <c r="D272" s="135">
        <f t="shared" si="0"/>
        <v>43515</v>
      </c>
      <c r="E272" s="5">
        <v>2.5</v>
      </c>
      <c r="F272" s="5">
        <v>2.4700000000000002</v>
      </c>
      <c r="G272" s="5">
        <v>2.65</v>
      </c>
    </row>
    <row r="273" spans="1:7">
      <c r="A273" s="5">
        <v>2</v>
      </c>
      <c r="B273" s="5">
        <v>20</v>
      </c>
      <c r="C273" s="5">
        <v>2019</v>
      </c>
      <c r="D273" s="135">
        <f t="shared" si="0"/>
        <v>43516</v>
      </c>
      <c r="E273" s="5">
        <v>2.5</v>
      </c>
      <c r="F273" s="5">
        <v>2.4700000000000002</v>
      </c>
      <c r="G273" s="5">
        <v>2.65</v>
      </c>
    </row>
    <row r="274" spans="1:7">
      <c r="A274" s="5">
        <v>2</v>
      </c>
      <c r="B274" s="5">
        <v>21</v>
      </c>
      <c r="C274" s="5">
        <v>2019</v>
      </c>
      <c r="D274" s="135">
        <f t="shared" si="0"/>
        <v>43517</v>
      </c>
      <c r="E274" s="5">
        <v>2.5299999999999998</v>
      </c>
      <c r="F274" s="5">
        <v>2.5099999999999998</v>
      </c>
      <c r="G274" s="5">
        <v>2.69</v>
      </c>
    </row>
    <row r="275" spans="1:7">
      <c r="A275" s="5">
        <v>2</v>
      </c>
      <c r="B275" s="5">
        <v>22</v>
      </c>
      <c r="C275" s="5">
        <v>2019</v>
      </c>
      <c r="D275" s="135">
        <f t="shared" si="0"/>
        <v>43518</v>
      </c>
      <c r="E275" s="5">
        <v>2.48</v>
      </c>
      <c r="F275" s="5">
        <v>2.4700000000000002</v>
      </c>
      <c r="G275" s="5">
        <v>2.65</v>
      </c>
    </row>
    <row r="276" spans="1:7">
      <c r="A276" s="5">
        <v>2</v>
      </c>
      <c r="B276" s="5">
        <v>25</v>
      </c>
      <c r="C276" s="5">
        <v>2019</v>
      </c>
      <c r="D276" s="135">
        <f t="shared" si="0"/>
        <v>43521</v>
      </c>
      <c r="E276" s="5">
        <v>2.5099999999999998</v>
      </c>
      <c r="F276" s="5">
        <v>2.48</v>
      </c>
      <c r="G276" s="5">
        <v>2.67</v>
      </c>
    </row>
    <row r="277" spans="1:7">
      <c r="A277" s="5">
        <v>2</v>
      </c>
      <c r="B277" s="5">
        <v>26</v>
      </c>
      <c r="C277" s="5">
        <v>2019</v>
      </c>
      <c r="D277" s="135">
        <f t="shared" si="0"/>
        <v>43522</v>
      </c>
      <c r="E277" s="5">
        <v>2.48</v>
      </c>
      <c r="F277" s="5">
        <v>2.4500000000000002</v>
      </c>
      <c r="G277" s="5">
        <v>2.64</v>
      </c>
    </row>
    <row r="278" spans="1:7">
      <c r="A278" s="5">
        <v>2</v>
      </c>
      <c r="B278" s="5">
        <v>27</v>
      </c>
      <c r="C278" s="5">
        <v>2019</v>
      </c>
      <c r="D278" s="135">
        <f t="shared" si="0"/>
        <v>43523</v>
      </c>
      <c r="E278" s="5">
        <v>2.5</v>
      </c>
      <c r="F278" s="5">
        <v>2.4900000000000002</v>
      </c>
      <c r="G278" s="5">
        <v>2.69</v>
      </c>
    </row>
    <row r="279" spans="1:7">
      <c r="A279" s="5">
        <v>2</v>
      </c>
      <c r="B279" s="5">
        <v>28</v>
      </c>
      <c r="C279" s="5">
        <v>2019</v>
      </c>
      <c r="D279" s="135">
        <f t="shared" si="0"/>
        <v>43524</v>
      </c>
      <c r="E279" s="5">
        <v>2.52</v>
      </c>
      <c r="F279" s="5">
        <v>2.52</v>
      </c>
      <c r="G279" s="5">
        <v>2.73</v>
      </c>
    </row>
    <row r="280" spans="1:7">
      <c r="A280" s="5">
        <v>3</v>
      </c>
      <c r="B280" s="5">
        <v>1</v>
      </c>
      <c r="C280" s="5">
        <v>2019</v>
      </c>
      <c r="D280" s="135">
        <f t="shared" si="0"/>
        <v>43525</v>
      </c>
      <c r="E280" s="5">
        <v>2.5499999999999998</v>
      </c>
      <c r="F280" s="5">
        <v>2.56</v>
      </c>
      <c r="G280" s="5">
        <v>2.76</v>
      </c>
    </row>
    <row r="281" spans="1:7">
      <c r="A281" s="5">
        <v>3</v>
      </c>
      <c r="B281" s="5">
        <v>4</v>
      </c>
      <c r="C281" s="5">
        <v>2019</v>
      </c>
      <c r="D281" s="135">
        <f t="shared" si="0"/>
        <v>43528</v>
      </c>
      <c r="E281" s="5">
        <v>2.5499999999999998</v>
      </c>
      <c r="F281" s="5">
        <v>2.5299999999999998</v>
      </c>
      <c r="G281" s="5">
        <v>2.72</v>
      </c>
    </row>
    <row r="282" spans="1:7">
      <c r="A282" s="5">
        <v>3</v>
      </c>
      <c r="B282" s="5">
        <v>5</v>
      </c>
      <c r="C282" s="5">
        <v>2019</v>
      </c>
      <c r="D282" s="135">
        <f t="shared" si="0"/>
        <v>43529</v>
      </c>
      <c r="E282" s="5">
        <v>2.5499999999999998</v>
      </c>
      <c r="F282" s="5">
        <v>2.5299999999999998</v>
      </c>
      <c r="G282" s="5">
        <v>2.72</v>
      </c>
    </row>
    <row r="283" spans="1:7">
      <c r="A283" s="5">
        <v>3</v>
      </c>
      <c r="B283" s="5">
        <v>6</v>
      </c>
      <c r="C283" s="5">
        <v>2019</v>
      </c>
      <c r="D283" s="135">
        <f t="shared" si="0"/>
        <v>43530</v>
      </c>
      <c r="E283" s="5">
        <v>2.52</v>
      </c>
      <c r="F283" s="5">
        <v>2.4900000000000002</v>
      </c>
      <c r="G283" s="5">
        <v>2.69</v>
      </c>
    </row>
    <row r="284" spans="1:7">
      <c r="A284" s="5">
        <v>3</v>
      </c>
      <c r="B284" s="5">
        <v>7</v>
      </c>
      <c r="C284" s="5">
        <v>2019</v>
      </c>
      <c r="D284" s="135">
        <f t="shared" si="0"/>
        <v>43531</v>
      </c>
      <c r="E284" s="5">
        <v>2.4700000000000002</v>
      </c>
      <c r="F284" s="5">
        <v>2.44</v>
      </c>
      <c r="G284" s="5">
        <v>2.64</v>
      </c>
    </row>
    <row r="285" spans="1:7">
      <c r="A285" s="5">
        <v>3</v>
      </c>
      <c r="B285" s="5">
        <v>8</v>
      </c>
      <c r="C285" s="5">
        <v>2019</v>
      </c>
      <c r="D285" s="135">
        <f t="shared" si="0"/>
        <v>43532</v>
      </c>
      <c r="E285" s="5">
        <v>2.4500000000000002</v>
      </c>
      <c r="F285" s="5">
        <v>2.42</v>
      </c>
      <c r="G285" s="5">
        <v>2.62</v>
      </c>
    </row>
    <row r="286" spans="1:7">
      <c r="A286" s="5">
        <v>3</v>
      </c>
      <c r="B286" s="5">
        <v>11</v>
      </c>
      <c r="C286" s="5">
        <v>2019</v>
      </c>
      <c r="D286" s="135">
        <f t="shared" si="0"/>
        <v>43535</v>
      </c>
      <c r="E286" s="5">
        <v>2.4700000000000002</v>
      </c>
      <c r="F286" s="5">
        <v>2.44</v>
      </c>
      <c r="G286" s="5">
        <v>2.64</v>
      </c>
    </row>
    <row r="287" spans="1:7">
      <c r="A287" s="5">
        <v>3</v>
      </c>
      <c r="B287" s="5">
        <v>12</v>
      </c>
      <c r="C287" s="5">
        <v>2019</v>
      </c>
      <c r="D287" s="135">
        <f t="shared" si="0"/>
        <v>43536</v>
      </c>
      <c r="E287" s="5">
        <v>2.4500000000000002</v>
      </c>
      <c r="F287" s="5">
        <v>2.41</v>
      </c>
      <c r="G287" s="5">
        <v>2.61</v>
      </c>
    </row>
    <row r="288" spans="1:7">
      <c r="A288" s="5">
        <v>3</v>
      </c>
      <c r="B288" s="5">
        <v>13</v>
      </c>
      <c r="C288" s="5">
        <v>2019</v>
      </c>
      <c r="D288" s="135">
        <f t="shared" si="0"/>
        <v>43537</v>
      </c>
      <c r="E288" s="5">
        <v>2.4500000000000002</v>
      </c>
      <c r="F288" s="5">
        <v>2.42</v>
      </c>
      <c r="G288" s="5">
        <v>2.61</v>
      </c>
    </row>
    <row r="289" spans="1:7">
      <c r="A289" s="5">
        <v>3</v>
      </c>
      <c r="B289" s="5">
        <v>14</v>
      </c>
      <c r="C289" s="5">
        <v>2019</v>
      </c>
      <c r="D289" s="135">
        <f t="shared" si="0"/>
        <v>43538</v>
      </c>
      <c r="E289" s="5">
        <v>2.46</v>
      </c>
      <c r="F289" s="5">
        <v>2.4300000000000002</v>
      </c>
      <c r="G289" s="5">
        <v>2.63</v>
      </c>
    </row>
    <row r="290" spans="1:7">
      <c r="A290" s="5">
        <v>3</v>
      </c>
      <c r="B290" s="5">
        <v>15</v>
      </c>
      <c r="C290" s="5">
        <v>2019</v>
      </c>
      <c r="D290" s="135">
        <f t="shared" si="0"/>
        <v>43539</v>
      </c>
      <c r="E290" s="5">
        <v>2.4300000000000002</v>
      </c>
      <c r="F290" s="5">
        <v>2.4</v>
      </c>
      <c r="G290" s="5">
        <v>2.59</v>
      </c>
    </row>
    <row r="291" spans="1:7">
      <c r="A291" s="5">
        <v>3</v>
      </c>
      <c r="B291" s="5">
        <v>18</v>
      </c>
      <c r="C291" s="5">
        <v>2019</v>
      </c>
      <c r="D291" s="135">
        <f t="shared" si="0"/>
        <v>43542</v>
      </c>
      <c r="E291" s="5">
        <v>2.4500000000000002</v>
      </c>
      <c r="F291" s="5">
        <v>2.42</v>
      </c>
      <c r="G291" s="5">
        <v>2.6</v>
      </c>
    </row>
    <row r="292" spans="1:7">
      <c r="A292" s="5">
        <v>3</v>
      </c>
      <c r="B292" s="5">
        <v>19</v>
      </c>
      <c r="C292" s="5">
        <v>2019</v>
      </c>
      <c r="D292" s="135">
        <f t="shared" si="0"/>
        <v>43543</v>
      </c>
      <c r="E292" s="5">
        <v>2.46</v>
      </c>
      <c r="F292" s="5">
        <v>2.42</v>
      </c>
      <c r="G292" s="5">
        <v>2.61</v>
      </c>
    </row>
    <row r="293" spans="1:7">
      <c r="A293" s="5">
        <v>3</v>
      </c>
      <c r="B293" s="5">
        <v>20</v>
      </c>
      <c r="C293" s="5">
        <v>2019</v>
      </c>
      <c r="D293" s="135">
        <f t="shared" si="0"/>
        <v>43544</v>
      </c>
      <c r="E293" s="5">
        <v>2.4</v>
      </c>
      <c r="F293" s="5">
        <v>2.34</v>
      </c>
      <c r="G293" s="5">
        <v>2.54</v>
      </c>
    </row>
    <row r="294" spans="1:7">
      <c r="A294" s="5">
        <v>3</v>
      </c>
      <c r="B294" s="5">
        <v>21</v>
      </c>
      <c r="C294" s="5">
        <v>2019</v>
      </c>
      <c r="D294" s="135">
        <f t="shared" si="0"/>
        <v>43545</v>
      </c>
      <c r="E294" s="5">
        <v>2.41</v>
      </c>
      <c r="F294" s="5">
        <v>2.34</v>
      </c>
      <c r="G294" s="5">
        <v>2.54</v>
      </c>
    </row>
    <row r="295" spans="1:7">
      <c r="A295" s="5">
        <v>3</v>
      </c>
      <c r="B295" s="5">
        <v>22</v>
      </c>
      <c r="C295" s="5">
        <v>2019</v>
      </c>
      <c r="D295" s="135">
        <f t="shared" si="0"/>
        <v>43546</v>
      </c>
      <c r="E295" s="5">
        <v>2.31</v>
      </c>
      <c r="F295" s="5">
        <v>2.2400000000000002</v>
      </c>
      <c r="G295" s="5">
        <v>2.44</v>
      </c>
    </row>
    <row r="296" spans="1:7">
      <c r="A296" s="5">
        <v>3</v>
      </c>
      <c r="B296" s="5">
        <v>25</v>
      </c>
      <c r="C296" s="5">
        <v>2019</v>
      </c>
      <c r="D296" s="135">
        <f t="shared" si="0"/>
        <v>43549</v>
      </c>
      <c r="E296" s="5">
        <v>2.2599999999999998</v>
      </c>
      <c r="F296" s="5">
        <v>2.21</v>
      </c>
      <c r="G296" s="5">
        <v>2.4300000000000002</v>
      </c>
    </row>
    <row r="297" spans="1:7">
      <c r="A297" s="5">
        <v>3</v>
      </c>
      <c r="B297" s="5">
        <v>26</v>
      </c>
      <c r="C297" s="5">
        <v>2019</v>
      </c>
      <c r="D297" s="135">
        <f t="shared" si="0"/>
        <v>43550</v>
      </c>
      <c r="E297" s="5">
        <v>2.2400000000000002</v>
      </c>
      <c r="F297" s="5">
        <v>2.1800000000000002</v>
      </c>
      <c r="G297" s="5">
        <v>2.41</v>
      </c>
    </row>
    <row r="298" spans="1:7">
      <c r="A298" s="5">
        <v>3</v>
      </c>
      <c r="B298" s="5">
        <v>27</v>
      </c>
      <c r="C298" s="5">
        <v>2019</v>
      </c>
      <c r="D298" s="135">
        <f t="shared" si="0"/>
        <v>43551</v>
      </c>
      <c r="E298" s="5">
        <v>2.2200000000000002</v>
      </c>
      <c r="F298" s="5">
        <v>2.1800000000000002</v>
      </c>
      <c r="G298" s="5">
        <v>2.39</v>
      </c>
    </row>
    <row r="299" spans="1:7">
      <c r="A299" s="5">
        <v>3</v>
      </c>
      <c r="B299" s="5">
        <v>28</v>
      </c>
      <c r="C299" s="5">
        <v>2019</v>
      </c>
      <c r="D299" s="135">
        <f t="shared" si="0"/>
        <v>43552</v>
      </c>
      <c r="E299" s="5">
        <v>2.23</v>
      </c>
      <c r="F299" s="5">
        <v>2.2000000000000002</v>
      </c>
      <c r="G299" s="5">
        <v>2.39</v>
      </c>
    </row>
    <row r="300" spans="1:7">
      <c r="A300" s="5">
        <v>3</v>
      </c>
      <c r="B300" s="5">
        <v>29</v>
      </c>
      <c r="C300" s="5">
        <v>2019</v>
      </c>
      <c r="D300" s="135">
        <f t="shared" si="0"/>
        <v>43553</v>
      </c>
      <c r="E300" s="5">
        <v>2.27</v>
      </c>
      <c r="F300" s="5">
        <v>2.23</v>
      </c>
      <c r="G300" s="5">
        <v>2.41</v>
      </c>
    </row>
    <row r="301" spans="1:7">
      <c r="A301" s="5">
        <v>4</v>
      </c>
      <c r="B301" s="5">
        <v>1</v>
      </c>
      <c r="C301" s="5">
        <v>2019</v>
      </c>
      <c r="D301" s="135">
        <f t="shared" si="0"/>
        <v>43556</v>
      </c>
      <c r="E301" s="5">
        <v>2.33</v>
      </c>
      <c r="F301" s="5">
        <v>2.31</v>
      </c>
      <c r="G301" s="5">
        <v>2.4900000000000002</v>
      </c>
    </row>
    <row r="302" spans="1:7">
      <c r="A302" s="5">
        <v>4</v>
      </c>
      <c r="B302" s="5">
        <v>2</v>
      </c>
      <c r="C302" s="5">
        <v>2019</v>
      </c>
      <c r="D302" s="135">
        <f t="shared" si="0"/>
        <v>43557</v>
      </c>
      <c r="E302" s="5">
        <v>2.2999999999999998</v>
      </c>
      <c r="F302" s="5">
        <v>2.2799999999999998</v>
      </c>
      <c r="G302" s="5">
        <v>2.48</v>
      </c>
    </row>
    <row r="303" spans="1:7">
      <c r="A303" s="5">
        <v>4</v>
      </c>
      <c r="B303" s="5">
        <v>3</v>
      </c>
      <c r="C303" s="5">
        <v>2019</v>
      </c>
      <c r="D303" s="135">
        <f t="shared" si="0"/>
        <v>43558</v>
      </c>
      <c r="E303" s="5">
        <v>2.33</v>
      </c>
      <c r="F303" s="5">
        <v>2.3199999999999998</v>
      </c>
      <c r="G303" s="5">
        <v>2.52</v>
      </c>
    </row>
    <row r="304" spans="1:7">
      <c r="A304" s="5">
        <v>4</v>
      </c>
      <c r="B304" s="5">
        <v>4</v>
      </c>
      <c r="C304" s="5">
        <v>2019</v>
      </c>
      <c r="D304" s="135">
        <f t="shared" si="0"/>
        <v>43559</v>
      </c>
      <c r="E304" s="5">
        <v>2.33</v>
      </c>
      <c r="F304" s="5">
        <v>2.3199999999999998</v>
      </c>
      <c r="G304" s="5">
        <v>2.5099999999999998</v>
      </c>
    </row>
    <row r="305" spans="1:7">
      <c r="A305" s="5">
        <v>4</v>
      </c>
      <c r="B305" s="5">
        <v>5</v>
      </c>
      <c r="C305" s="5">
        <v>2019</v>
      </c>
      <c r="D305" s="135">
        <f t="shared" si="0"/>
        <v>43560</v>
      </c>
      <c r="E305" s="5">
        <v>2.35</v>
      </c>
      <c r="F305" s="5">
        <v>2.31</v>
      </c>
      <c r="G305" s="5">
        <v>2.5</v>
      </c>
    </row>
    <row r="306" spans="1:7">
      <c r="A306" s="5">
        <v>4</v>
      </c>
      <c r="B306" s="5">
        <v>8</v>
      </c>
      <c r="C306" s="5">
        <v>2019</v>
      </c>
      <c r="D306" s="135">
        <f t="shared" si="0"/>
        <v>43563</v>
      </c>
      <c r="E306" s="5">
        <v>2.36</v>
      </c>
      <c r="F306" s="5">
        <v>2.33</v>
      </c>
      <c r="G306" s="5">
        <v>2.52</v>
      </c>
    </row>
    <row r="307" spans="1:7">
      <c r="A307" s="5">
        <v>4</v>
      </c>
      <c r="B307" s="5">
        <v>9</v>
      </c>
      <c r="C307" s="5">
        <v>2019</v>
      </c>
      <c r="D307" s="135">
        <f t="shared" si="0"/>
        <v>43564</v>
      </c>
      <c r="E307" s="5">
        <v>2.35</v>
      </c>
      <c r="F307" s="5">
        <v>2.31</v>
      </c>
      <c r="G307" s="5">
        <v>2.5099999999999998</v>
      </c>
    </row>
    <row r="308" spans="1:7">
      <c r="A308" s="5">
        <v>4</v>
      </c>
      <c r="B308" s="5">
        <v>10</v>
      </c>
      <c r="C308" s="5">
        <v>2019</v>
      </c>
      <c r="D308" s="135">
        <f t="shared" si="0"/>
        <v>43565</v>
      </c>
      <c r="E308" s="5">
        <v>2.31</v>
      </c>
      <c r="F308" s="5">
        <v>2.2799999999999998</v>
      </c>
      <c r="G308" s="5">
        <v>2.48</v>
      </c>
    </row>
    <row r="309" spans="1:7">
      <c r="A309" s="5">
        <v>4</v>
      </c>
      <c r="B309" s="5">
        <v>11</v>
      </c>
      <c r="C309" s="5">
        <v>2019</v>
      </c>
      <c r="D309" s="135">
        <f t="shared" si="0"/>
        <v>43566</v>
      </c>
      <c r="E309" s="5">
        <v>2.35</v>
      </c>
      <c r="F309" s="5">
        <v>2.31</v>
      </c>
      <c r="G309" s="5">
        <v>2.5099999999999998</v>
      </c>
    </row>
    <row r="310" spans="1:7">
      <c r="A310" s="5">
        <v>4</v>
      </c>
      <c r="B310" s="5">
        <v>12</v>
      </c>
      <c r="C310" s="5">
        <v>2019</v>
      </c>
      <c r="D310" s="135">
        <f t="shared" si="0"/>
        <v>43567</v>
      </c>
      <c r="E310" s="5">
        <v>2.4</v>
      </c>
      <c r="F310" s="5">
        <v>2.38</v>
      </c>
      <c r="G310" s="5">
        <v>2.56</v>
      </c>
    </row>
    <row r="311" spans="1:7">
      <c r="A311" s="5">
        <v>4</v>
      </c>
      <c r="B311" s="5">
        <v>15</v>
      </c>
      <c r="C311" s="5">
        <v>2019</v>
      </c>
      <c r="D311" s="135">
        <f t="shared" si="0"/>
        <v>43570</v>
      </c>
      <c r="E311" s="5">
        <v>2.4</v>
      </c>
      <c r="F311" s="5">
        <v>2.37</v>
      </c>
      <c r="G311" s="5">
        <v>2.5499999999999998</v>
      </c>
    </row>
    <row r="312" spans="1:7">
      <c r="A312" s="5">
        <v>4</v>
      </c>
      <c r="B312" s="5">
        <v>16</v>
      </c>
      <c r="C312" s="5">
        <v>2019</v>
      </c>
      <c r="D312" s="135">
        <f t="shared" si="0"/>
        <v>43571</v>
      </c>
      <c r="E312" s="5">
        <v>2.41</v>
      </c>
      <c r="F312" s="5">
        <v>2.41</v>
      </c>
      <c r="G312" s="5">
        <v>2.6</v>
      </c>
    </row>
    <row r="313" spans="1:7">
      <c r="A313" s="5">
        <v>4</v>
      </c>
      <c r="B313" s="5">
        <v>17</v>
      </c>
      <c r="C313" s="5">
        <v>2019</v>
      </c>
      <c r="D313" s="135">
        <f t="shared" si="0"/>
        <v>43572</v>
      </c>
      <c r="E313" s="5">
        <v>2.4</v>
      </c>
      <c r="F313" s="5">
        <v>2.4</v>
      </c>
      <c r="G313" s="5">
        <v>2.59</v>
      </c>
    </row>
    <row r="314" spans="1:7">
      <c r="A314" s="5">
        <v>4</v>
      </c>
      <c r="B314" s="5">
        <v>18</v>
      </c>
      <c r="C314" s="5">
        <v>2019</v>
      </c>
      <c r="D314" s="135">
        <f t="shared" si="0"/>
        <v>43573</v>
      </c>
      <c r="E314" s="5">
        <v>2.38</v>
      </c>
      <c r="F314" s="5">
        <v>2.38</v>
      </c>
      <c r="G314" s="5">
        <v>2.57</v>
      </c>
    </row>
    <row r="315" spans="1:7">
      <c r="A315" s="5">
        <v>4</v>
      </c>
      <c r="B315" s="5">
        <v>22</v>
      </c>
      <c r="C315" s="5">
        <v>2019</v>
      </c>
      <c r="D315" s="135">
        <f t="shared" si="0"/>
        <v>43577</v>
      </c>
      <c r="E315" s="5">
        <v>2.38</v>
      </c>
      <c r="F315" s="5">
        <v>2.39</v>
      </c>
      <c r="G315" s="5">
        <v>2.59</v>
      </c>
    </row>
    <row r="316" spans="1:7">
      <c r="A316" s="5">
        <v>4</v>
      </c>
      <c r="B316" s="5">
        <v>23</v>
      </c>
      <c r="C316" s="5">
        <v>2019</v>
      </c>
      <c r="D316" s="135">
        <f t="shared" si="0"/>
        <v>43578</v>
      </c>
      <c r="E316" s="5">
        <v>2.36</v>
      </c>
      <c r="F316" s="5">
        <v>2.36</v>
      </c>
      <c r="G316" s="5">
        <v>2.57</v>
      </c>
    </row>
    <row r="317" spans="1:7">
      <c r="A317" s="5">
        <v>4</v>
      </c>
      <c r="B317" s="5">
        <v>24</v>
      </c>
      <c r="C317" s="5">
        <v>2019</v>
      </c>
      <c r="D317" s="135">
        <f t="shared" si="0"/>
        <v>43579</v>
      </c>
      <c r="E317" s="5">
        <v>2.3199999999999998</v>
      </c>
      <c r="F317" s="5">
        <v>2.3199999999999998</v>
      </c>
      <c r="G317" s="5">
        <v>2.5299999999999998</v>
      </c>
    </row>
    <row r="318" spans="1:7">
      <c r="A318" s="5">
        <v>4</v>
      </c>
      <c r="B318" s="5">
        <v>25</v>
      </c>
      <c r="C318" s="5">
        <v>2019</v>
      </c>
      <c r="D318" s="135">
        <f t="shared" si="0"/>
        <v>43580</v>
      </c>
      <c r="E318" s="5">
        <v>2.33</v>
      </c>
      <c r="F318" s="5">
        <v>2.33</v>
      </c>
      <c r="G318" s="5">
        <v>2.54</v>
      </c>
    </row>
    <row r="319" spans="1:7">
      <c r="A319" s="5">
        <v>4</v>
      </c>
      <c r="B319" s="5">
        <v>26</v>
      </c>
      <c r="C319" s="5">
        <v>2019</v>
      </c>
      <c r="D319" s="135">
        <f t="shared" si="0"/>
        <v>43581</v>
      </c>
      <c r="E319" s="5">
        <v>2.2799999999999998</v>
      </c>
      <c r="F319" s="5">
        <v>2.29</v>
      </c>
      <c r="G319" s="5">
        <v>2.5099999999999998</v>
      </c>
    </row>
    <row r="320" spans="1:7">
      <c r="A320" s="5">
        <v>4</v>
      </c>
      <c r="B320" s="5">
        <v>29</v>
      </c>
      <c r="C320" s="5">
        <v>2019</v>
      </c>
      <c r="D320" s="135">
        <f t="shared" si="0"/>
        <v>43584</v>
      </c>
      <c r="E320" s="5">
        <v>2.2999999999999998</v>
      </c>
      <c r="F320" s="5">
        <v>2.3199999999999998</v>
      </c>
      <c r="G320" s="5">
        <v>2.54</v>
      </c>
    </row>
    <row r="321" spans="1:7">
      <c r="A321" s="5">
        <v>4</v>
      </c>
      <c r="B321" s="5">
        <v>30</v>
      </c>
      <c r="C321" s="5">
        <v>2019</v>
      </c>
      <c r="D321" s="135">
        <f t="shared" si="0"/>
        <v>43585</v>
      </c>
      <c r="E321" s="5">
        <v>2.27</v>
      </c>
      <c r="F321" s="5">
        <v>2.2799999999999998</v>
      </c>
      <c r="G321" s="5">
        <v>2.5099999999999998</v>
      </c>
    </row>
    <row r="322" spans="1:7">
      <c r="A322" s="5">
        <v>5</v>
      </c>
      <c r="B322" s="5">
        <v>1</v>
      </c>
      <c r="C322" s="5">
        <v>2019</v>
      </c>
      <c r="D322" s="135">
        <f t="shared" si="0"/>
        <v>43586</v>
      </c>
      <c r="E322" s="5">
        <v>2.31</v>
      </c>
      <c r="F322" s="5">
        <v>2.31</v>
      </c>
      <c r="G322" s="5">
        <v>2.52</v>
      </c>
    </row>
    <row r="323" spans="1:7">
      <c r="A323" s="5">
        <v>5</v>
      </c>
      <c r="B323" s="5">
        <v>2</v>
      </c>
      <c r="C323" s="5">
        <v>2019</v>
      </c>
      <c r="D323" s="135">
        <f t="shared" si="0"/>
        <v>43587</v>
      </c>
      <c r="E323" s="5">
        <v>2.35</v>
      </c>
      <c r="F323" s="5">
        <v>2.34</v>
      </c>
      <c r="G323" s="5">
        <v>2.5499999999999998</v>
      </c>
    </row>
    <row r="324" spans="1:7">
      <c r="A324" s="5">
        <v>5</v>
      </c>
      <c r="B324" s="5">
        <v>3</v>
      </c>
      <c r="C324" s="5">
        <v>2019</v>
      </c>
      <c r="D324" s="135">
        <f t="shared" si="0"/>
        <v>43588</v>
      </c>
      <c r="E324" s="5">
        <v>2.33</v>
      </c>
      <c r="F324" s="5">
        <v>2.33</v>
      </c>
      <c r="G324" s="5">
        <v>2.54</v>
      </c>
    </row>
    <row r="325" spans="1:7">
      <c r="A325" s="5">
        <v>5</v>
      </c>
      <c r="B325" s="5">
        <v>6</v>
      </c>
      <c r="C325" s="5">
        <v>2019</v>
      </c>
      <c r="D325" s="135">
        <f t="shared" si="0"/>
        <v>43591</v>
      </c>
      <c r="E325" s="5">
        <v>2.31</v>
      </c>
      <c r="F325" s="5">
        <v>2.2999999999999998</v>
      </c>
      <c r="G325" s="5">
        <v>2.5099999999999998</v>
      </c>
    </row>
    <row r="326" spans="1:7">
      <c r="A326" s="5">
        <v>5</v>
      </c>
      <c r="B326" s="5">
        <v>7</v>
      </c>
      <c r="C326" s="5">
        <v>2019</v>
      </c>
      <c r="D326" s="135">
        <f t="shared" si="0"/>
        <v>43592</v>
      </c>
      <c r="E326" s="5">
        <v>2.2799999999999998</v>
      </c>
      <c r="F326" s="5">
        <v>2.25</v>
      </c>
      <c r="G326" s="5">
        <v>2.4500000000000002</v>
      </c>
    </row>
    <row r="327" spans="1:7">
      <c r="A327" s="5">
        <v>5</v>
      </c>
      <c r="B327" s="5">
        <v>8</v>
      </c>
      <c r="C327" s="5">
        <v>2019</v>
      </c>
      <c r="D327" s="135">
        <f t="shared" si="0"/>
        <v>43593</v>
      </c>
      <c r="E327" s="5">
        <v>2.2999999999999998</v>
      </c>
      <c r="F327" s="5">
        <v>2.2799999999999998</v>
      </c>
      <c r="G327" s="5">
        <v>2.4900000000000002</v>
      </c>
    </row>
    <row r="328" spans="1:7">
      <c r="A328" s="5">
        <v>5</v>
      </c>
      <c r="B328" s="5">
        <v>9</v>
      </c>
      <c r="C328" s="5">
        <v>2019</v>
      </c>
      <c r="D328" s="135">
        <f t="shared" si="0"/>
        <v>43594</v>
      </c>
      <c r="E328" s="5">
        <v>2.2599999999999998</v>
      </c>
      <c r="F328" s="5">
        <v>2.25</v>
      </c>
      <c r="G328" s="5">
        <v>2.4500000000000002</v>
      </c>
    </row>
    <row r="329" spans="1:7">
      <c r="A329" s="5">
        <v>5</v>
      </c>
      <c r="B329" s="5">
        <v>10</v>
      </c>
      <c r="C329" s="5">
        <v>2019</v>
      </c>
      <c r="D329" s="135">
        <f t="shared" si="0"/>
        <v>43595</v>
      </c>
      <c r="E329" s="5">
        <v>2.2599999999999998</v>
      </c>
      <c r="F329" s="5">
        <v>2.2599999999999998</v>
      </c>
      <c r="G329" s="5">
        <v>2.4700000000000002</v>
      </c>
    </row>
    <row r="330" spans="1:7">
      <c r="A330" s="5">
        <v>5</v>
      </c>
      <c r="B330" s="5">
        <v>13</v>
      </c>
      <c r="C330" s="5">
        <v>2019</v>
      </c>
      <c r="D330" s="135">
        <f t="shared" si="0"/>
        <v>43598</v>
      </c>
      <c r="E330" s="5">
        <v>2.1800000000000002</v>
      </c>
      <c r="F330" s="5">
        <v>2.1800000000000002</v>
      </c>
      <c r="G330" s="5">
        <v>2.4</v>
      </c>
    </row>
    <row r="331" spans="1:7">
      <c r="A331" s="5">
        <v>5</v>
      </c>
      <c r="B331" s="5">
        <v>14</v>
      </c>
      <c r="C331" s="5">
        <v>2019</v>
      </c>
      <c r="D331" s="135">
        <f t="shared" si="0"/>
        <v>43599</v>
      </c>
      <c r="E331" s="5">
        <v>2.2000000000000002</v>
      </c>
      <c r="F331" s="5">
        <v>2.2000000000000002</v>
      </c>
      <c r="G331" s="5">
        <v>2.42</v>
      </c>
    </row>
    <row r="332" spans="1:7">
      <c r="A332" s="5">
        <v>5</v>
      </c>
      <c r="B332" s="5">
        <v>15</v>
      </c>
      <c r="C332" s="5">
        <v>2019</v>
      </c>
      <c r="D332" s="135">
        <f t="shared" si="0"/>
        <v>43600</v>
      </c>
      <c r="E332" s="5">
        <v>2.16</v>
      </c>
      <c r="F332" s="5">
        <v>2.15</v>
      </c>
      <c r="G332" s="5">
        <v>2.37</v>
      </c>
    </row>
    <row r="333" spans="1:7">
      <c r="A333" s="5">
        <v>5</v>
      </c>
      <c r="B333" s="5">
        <v>16</v>
      </c>
      <c r="C333" s="5">
        <v>2019</v>
      </c>
      <c r="D333" s="135">
        <f t="shared" si="0"/>
        <v>43601</v>
      </c>
      <c r="E333" s="5">
        <v>2.2000000000000002</v>
      </c>
      <c r="F333" s="5">
        <v>2.1800000000000002</v>
      </c>
      <c r="G333" s="5">
        <v>2.4</v>
      </c>
    </row>
    <row r="334" spans="1:7">
      <c r="A334" s="5">
        <v>5</v>
      </c>
      <c r="B334" s="5">
        <v>17</v>
      </c>
      <c r="C334" s="5">
        <v>2019</v>
      </c>
      <c r="D334" s="135">
        <f t="shared" si="0"/>
        <v>43602</v>
      </c>
      <c r="E334" s="5">
        <v>2.2000000000000002</v>
      </c>
      <c r="F334" s="5">
        <v>2.17</v>
      </c>
      <c r="G334" s="5">
        <v>2.39</v>
      </c>
    </row>
    <row r="335" spans="1:7">
      <c r="A335" s="5">
        <v>5</v>
      </c>
      <c r="B335" s="5">
        <v>20</v>
      </c>
      <c r="C335" s="5">
        <v>2019</v>
      </c>
      <c r="D335" s="135">
        <f t="shared" si="0"/>
        <v>43605</v>
      </c>
      <c r="E335" s="5">
        <v>2.21</v>
      </c>
      <c r="F335" s="5">
        <v>2.21</v>
      </c>
      <c r="G335" s="5">
        <v>2.41</v>
      </c>
    </row>
    <row r="336" spans="1:7">
      <c r="A336" s="5">
        <v>5</v>
      </c>
      <c r="B336" s="5">
        <v>21</v>
      </c>
      <c r="C336" s="5">
        <v>2019</v>
      </c>
      <c r="D336" s="135">
        <f t="shared" si="0"/>
        <v>43606</v>
      </c>
      <c r="E336" s="5">
        <v>2.2599999999999998</v>
      </c>
      <c r="F336" s="5">
        <v>2.23</v>
      </c>
      <c r="G336" s="5">
        <v>2.4300000000000002</v>
      </c>
    </row>
    <row r="337" spans="1:7">
      <c r="A337" s="5">
        <v>5</v>
      </c>
      <c r="B337" s="5">
        <v>22</v>
      </c>
      <c r="C337" s="5">
        <v>2019</v>
      </c>
      <c r="D337" s="135">
        <f t="shared" si="0"/>
        <v>43607</v>
      </c>
      <c r="E337" s="5">
        <v>2.23</v>
      </c>
      <c r="F337" s="5">
        <v>2.19</v>
      </c>
      <c r="G337" s="5">
        <v>2.39</v>
      </c>
    </row>
    <row r="338" spans="1:7">
      <c r="A338" s="5">
        <v>5</v>
      </c>
      <c r="B338" s="5">
        <v>23</v>
      </c>
      <c r="C338" s="5">
        <v>2019</v>
      </c>
      <c r="D338" s="135">
        <f t="shared" si="0"/>
        <v>43608</v>
      </c>
      <c r="E338" s="5">
        <v>2.12</v>
      </c>
      <c r="F338" s="5">
        <v>2.11</v>
      </c>
      <c r="G338" s="5">
        <v>2.31</v>
      </c>
    </row>
    <row r="339" spans="1:7">
      <c r="A339" s="5">
        <v>5</v>
      </c>
      <c r="B339" s="5">
        <v>24</v>
      </c>
      <c r="C339" s="5">
        <v>2019</v>
      </c>
      <c r="D339" s="135">
        <f t="shared" si="0"/>
        <v>43609</v>
      </c>
      <c r="E339" s="5">
        <v>2.16</v>
      </c>
      <c r="F339" s="5">
        <v>2.12</v>
      </c>
      <c r="G339" s="5">
        <v>2.3199999999999998</v>
      </c>
    </row>
    <row r="340" spans="1:7">
      <c r="A340" s="5">
        <v>5</v>
      </c>
      <c r="B340" s="5">
        <v>28</v>
      </c>
      <c r="C340" s="5">
        <v>2019</v>
      </c>
      <c r="D340" s="135">
        <f t="shared" si="0"/>
        <v>43613</v>
      </c>
      <c r="E340" s="5">
        <v>2.12</v>
      </c>
      <c r="F340" s="5">
        <v>2.06</v>
      </c>
      <c r="G340" s="5">
        <v>2.2599999999999998</v>
      </c>
    </row>
    <row r="341" spans="1:7">
      <c r="A341" s="5">
        <v>5</v>
      </c>
      <c r="B341" s="5">
        <v>29</v>
      </c>
      <c r="C341" s="5">
        <v>2019</v>
      </c>
      <c r="D341" s="135">
        <f t="shared" si="0"/>
        <v>43614</v>
      </c>
      <c r="E341" s="5">
        <v>2.09</v>
      </c>
      <c r="F341" s="5">
        <v>2.0499999999999998</v>
      </c>
      <c r="G341" s="5">
        <v>2.25</v>
      </c>
    </row>
    <row r="342" spans="1:7">
      <c r="A342" s="5">
        <v>5</v>
      </c>
      <c r="B342" s="5">
        <v>30</v>
      </c>
      <c r="C342" s="5">
        <v>2019</v>
      </c>
      <c r="D342" s="135">
        <f t="shared" si="0"/>
        <v>43615</v>
      </c>
      <c r="E342" s="5">
        <v>2.06</v>
      </c>
      <c r="F342" s="5">
        <v>2.0299999999999998</v>
      </c>
      <c r="G342" s="5">
        <v>2.2200000000000002</v>
      </c>
    </row>
    <row r="343" spans="1:7">
      <c r="A343" s="5">
        <v>5</v>
      </c>
      <c r="B343" s="5">
        <v>31</v>
      </c>
      <c r="C343" s="5">
        <v>2019</v>
      </c>
      <c r="D343" s="135">
        <f t="shared" si="0"/>
        <v>43616</v>
      </c>
      <c r="E343" s="5">
        <v>1.95</v>
      </c>
      <c r="F343" s="5">
        <v>1.93</v>
      </c>
      <c r="G343" s="5">
        <v>2.14</v>
      </c>
    </row>
    <row r="344" spans="1:7">
      <c r="A344" s="5">
        <v>6</v>
      </c>
      <c r="B344" s="5">
        <v>3</v>
      </c>
      <c r="C344" s="5">
        <v>2019</v>
      </c>
      <c r="D344" s="135">
        <f t="shared" si="0"/>
        <v>43619</v>
      </c>
      <c r="E344" s="5">
        <v>1.82</v>
      </c>
      <c r="F344" s="5">
        <v>1.83</v>
      </c>
      <c r="G344" s="5">
        <v>2.0699999999999998</v>
      </c>
    </row>
    <row r="345" spans="1:7">
      <c r="A345" s="5">
        <v>6</v>
      </c>
      <c r="B345" s="5">
        <v>4</v>
      </c>
      <c r="C345" s="5">
        <v>2019</v>
      </c>
      <c r="D345" s="135">
        <f t="shared" si="0"/>
        <v>43620</v>
      </c>
      <c r="E345" s="5">
        <v>1.88</v>
      </c>
      <c r="F345" s="5">
        <v>1.89</v>
      </c>
      <c r="G345" s="5">
        <v>2.12</v>
      </c>
    </row>
    <row r="346" spans="1:7">
      <c r="A346" s="5">
        <v>6</v>
      </c>
      <c r="B346" s="5">
        <v>5</v>
      </c>
      <c r="C346" s="5">
        <v>2019</v>
      </c>
      <c r="D346" s="135">
        <f t="shared" si="0"/>
        <v>43621</v>
      </c>
      <c r="E346" s="5">
        <v>1.83</v>
      </c>
      <c r="F346" s="5">
        <v>1.86</v>
      </c>
      <c r="G346" s="5">
        <v>2.12</v>
      </c>
    </row>
    <row r="347" spans="1:7">
      <c r="A347" s="5">
        <v>6</v>
      </c>
      <c r="B347" s="5">
        <v>6</v>
      </c>
      <c r="C347" s="5">
        <v>2019</v>
      </c>
      <c r="D347" s="135">
        <f t="shared" si="0"/>
        <v>43622</v>
      </c>
      <c r="E347" s="5">
        <v>1.88</v>
      </c>
      <c r="F347" s="5">
        <v>1.88</v>
      </c>
      <c r="G347" s="5">
        <v>2.12</v>
      </c>
    </row>
    <row r="348" spans="1:7">
      <c r="A348" s="5">
        <v>6</v>
      </c>
      <c r="B348" s="5">
        <v>7</v>
      </c>
      <c r="C348" s="5">
        <v>2019</v>
      </c>
      <c r="D348" s="135">
        <f t="shared" si="0"/>
        <v>43623</v>
      </c>
      <c r="E348" s="5">
        <v>1.85</v>
      </c>
      <c r="F348" s="5">
        <v>1.85</v>
      </c>
      <c r="G348" s="5">
        <v>2.09</v>
      </c>
    </row>
    <row r="349" spans="1:7">
      <c r="A349" s="5">
        <v>6</v>
      </c>
      <c r="B349" s="5">
        <v>10</v>
      </c>
      <c r="C349" s="5">
        <v>2019</v>
      </c>
      <c r="D349" s="135">
        <f t="shared" si="0"/>
        <v>43626</v>
      </c>
      <c r="E349" s="5">
        <v>1.9</v>
      </c>
      <c r="F349" s="5">
        <v>1.91</v>
      </c>
      <c r="G349" s="5">
        <v>2.15</v>
      </c>
    </row>
    <row r="350" spans="1:7">
      <c r="A350" s="5">
        <v>6</v>
      </c>
      <c r="B350" s="5">
        <v>11</v>
      </c>
      <c r="C350" s="5">
        <v>2019</v>
      </c>
      <c r="D350" s="135">
        <f t="shared" si="0"/>
        <v>43627</v>
      </c>
      <c r="E350" s="5">
        <v>1.93</v>
      </c>
      <c r="F350" s="5">
        <v>1.92</v>
      </c>
      <c r="G350" s="5">
        <v>2.15</v>
      </c>
    </row>
    <row r="351" spans="1:7">
      <c r="A351" s="5">
        <v>6</v>
      </c>
      <c r="B351" s="5">
        <v>12</v>
      </c>
      <c r="C351" s="5">
        <v>2019</v>
      </c>
      <c r="D351" s="135">
        <f t="shared" si="0"/>
        <v>43628</v>
      </c>
      <c r="E351" s="5">
        <v>1.88</v>
      </c>
      <c r="F351" s="5">
        <v>1.88</v>
      </c>
      <c r="G351" s="5">
        <v>2.13</v>
      </c>
    </row>
    <row r="352" spans="1:7">
      <c r="A352" s="5">
        <v>6</v>
      </c>
      <c r="B352" s="5">
        <v>13</v>
      </c>
      <c r="C352" s="5">
        <v>2019</v>
      </c>
      <c r="D352" s="135">
        <f t="shared" si="0"/>
        <v>43629</v>
      </c>
      <c r="E352" s="5">
        <v>1.83</v>
      </c>
      <c r="F352" s="5">
        <v>1.84</v>
      </c>
      <c r="G352" s="5">
        <v>2.1</v>
      </c>
    </row>
    <row r="353" spans="1:7">
      <c r="A353" s="5">
        <v>6</v>
      </c>
      <c r="B353" s="5">
        <v>14</v>
      </c>
      <c r="C353" s="5">
        <v>2019</v>
      </c>
      <c r="D353" s="135">
        <f t="shared" si="0"/>
        <v>43630</v>
      </c>
      <c r="E353" s="5">
        <v>1.84</v>
      </c>
      <c r="F353" s="5">
        <v>1.85</v>
      </c>
      <c r="G353" s="5">
        <v>2.09</v>
      </c>
    </row>
    <row r="354" spans="1:7">
      <c r="A354" s="5">
        <v>6</v>
      </c>
      <c r="B354" s="5">
        <v>17</v>
      </c>
      <c r="C354" s="5">
        <v>2019</v>
      </c>
      <c r="D354" s="135">
        <f t="shared" si="0"/>
        <v>43633</v>
      </c>
      <c r="E354" s="5">
        <v>1.86</v>
      </c>
      <c r="F354" s="5">
        <v>1.85</v>
      </c>
      <c r="G354" s="5">
        <v>2.09</v>
      </c>
    </row>
    <row r="355" spans="1:7">
      <c r="A355" s="5">
        <v>6</v>
      </c>
      <c r="B355" s="5">
        <v>18</v>
      </c>
      <c r="C355" s="5">
        <v>2019</v>
      </c>
      <c r="D355" s="135">
        <f t="shared" si="0"/>
        <v>43634</v>
      </c>
      <c r="E355" s="5">
        <v>1.86</v>
      </c>
      <c r="F355" s="5">
        <v>1.83</v>
      </c>
      <c r="G355" s="5">
        <v>2.06</v>
      </c>
    </row>
    <row r="356" spans="1:7">
      <c r="A356" s="5">
        <v>6</v>
      </c>
      <c r="B356" s="5">
        <v>19</v>
      </c>
      <c r="C356" s="5">
        <v>2019</v>
      </c>
      <c r="D356" s="135">
        <f t="shared" si="0"/>
        <v>43635</v>
      </c>
      <c r="E356" s="5">
        <v>1.74</v>
      </c>
      <c r="F356" s="5">
        <v>1.77</v>
      </c>
      <c r="G356" s="5">
        <v>2.0299999999999998</v>
      </c>
    </row>
    <row r="357" spans="1:7">
      <c r="A357" s="5">
        <v>6</v>
      </c>
      <c r="B357" s="5">
        <v>20</v>
      </c>
      <c r="C357" s="5">
        <v>2019</v>
      </c>
      <c r="D357" s="135">
        <f t="shared" si="0"/>
        <v>43636</v>
      </c>
      <c r="E357" s="5">
        <v>1.72</v>
      </c>
      <c r="F357" s="5">
        <v>1.74</v>
      </c>
      <c r="G357" s="5">
        <v>2.0099999999999998</v>
      </c>
    </row>
    <row r="358" spans="1:7">
      <c r="A358" s="5">
        <v>6</v>
      </c>
      <c r="B358" s="5">
        <v>21</v>
      </c>
      <c r="C358" s="5">
        <v>2019</v>
      </c>
      <c r="D358" s="135">
        <f t="shared" si="0"/>
        <v>43637</v>
      </c>
      <c r="E358" s="5">
        <v>1.77</v>
      </c>
      <c r="F358" s="5">
        <v>1.8</v>
      </c>
      <c r="G358" s="5">
        <v>2.0699999999999998</v>
      </c>
    </row>
    <row r="359" spans="1:7">
      <c r="A359" s="5">
        <v>6</v>
      </c>
      <c r="B359" s="5">
        <v>24</v>
      </c>
      <c r="C359" s="5">
        <v>2019</v>
      </c>
      <c r="D359" s="135">
        <f t="shared" si="0"/>
        <v>43640</v>
      </c>
      <c r="E359" s="5">
        <v>1.72</v>
      </c>
      <c r="F359" s="5">
        <v>1.75</v>
      </c>
      <c r="G359" s="5">
        <v>2.02</v>
      </c>
    </row>
    <row r="360" spans="1:7">
      <c r="A360" s="5">
        <v>6</v>
      </c>
      <c r="B360" s="5">
        <v>25</v>
      </c>
      <c r="C360" s="5">
        <v>2019</v>
      </c>
      <c r="D360" s="135">
        <f t="shared" si="0"/>
        <v>43641</v>
      </c>
      <c r="E360" s="5">
        <v>1.71</v>
      </c>
      <c r="F360" s="5">
        <v>1.73</v>
      </c>
      <c r="G360" s="5">
        <v>2</v>
      </c>
    </row>
    <row r="361" spans="1:7">
      <c r="A361" s="5">
        <v>6</v>
      </c>
      <c r="B361" s="5">
        <v>26</v>
      </c>
      <c r="C361" s="5">
        <v>2019</v>
      </c>
      <c r="D361" s="135">
        <f t="shared" si="0"/>
        <v>43642</v>
      </c>
      <c r="E361" s="5">
        <v>1.77</v>
      </c>
      <c r="F361" s="5">
        <v>1.8</v>
      </c>
      <c r="G361" s="5">
        <v>2.0499999999999998</v>
      </c>
    </row>
    <row r="362" spans="1:7">
      <c r="A362" s="5">
        <v>6</v>
      </c>
      <c r="B362" s="5">
        <v>27</v>
      </c>
      <c r="C362" s="5">
        <v>2019</v>
      </c>
      <c r="D362" s="135">
        <f t="shared" si="0"/>
        <v>43643</v>
      </c>
      <c r="E362" s="5">
        <v>1.74</v>
      </c>
      <c r="F362" s="5">
        <v>1.76</v>
      </c>
      <c r="G362" s="5">
        <v>2.0099999999999998</v>
      </c>
    </row>
    <row r="363" spans="1:7">
      <c r="A363" s="5">
        <v>6</v>
      </c>
      <c r="B363" s="5">
        <v>28</v>
      </c>
      <c r="C363" s="5">
        <v>2019</v>
      </c>
      <c r="D363" s="135">
        <f t="shared" si="0"/>
        <v>43644</v>
      </c>
      <c r="E363" s="5">
        <v>1.75</v>
      </c>
      <c r="F363" s="5">
        <v>1.76</v>
      </c>
      <c r="G363" s="5">
        <v>2</v>
      </c>
    </row>
    <row r="364" spans="1:7">
      <c r="A364" s="5">
        <v>7</v>
      </c>
      <c r="B364" s="5">
        <v>1</v>
      </c>
      <c r="C364" s="5">
        <v>2019</v>
      </c>
      <c r="D364" s="135">
        <f t="shared" si="0"/>
        <v>43647</v>
      </c>
      <c r="E364" s="5">
        <v>1.78</v>
      </c>
      <c r="F364" s="5">
        <v>1.79</v>
      </c>
      <c r="G364" s="5">
        <v>2.0299999999999998</v>
      </c>
    </row>
    <row r="365" spans="1:7">
      <c r="A365" s="5">
        <v>7</v>
      </c>
      <c r="B365" s="5">
        <v>2</v>
      </c>
      <c r="C365" s="5">
        <v>2019</v>
      </c>
      <c r="D365" s="135">
        <f t="shared" si="0"/>
        <v>43648</v>
      </c>
      <c r="E365" s="5">
        <v>1.77</v>
      </c>
      <c r="F365" s="5">
        <v>1.75</v>
      </c>
      <c r="G365" s="5">
        <v>1.98</v>
      </c>
    </row>
    <row r="366" spans="1:7">
      <c r="A366" s="5">
        <v>7</v>
      </c>
      <c r="B366" s="5">
        <v>3</v>
      </c>
      <c r="C366" s="5">
        <v>2019</v>
      </c>
      <c r="D366" s="135">
        <f t="shared" si="0"/>
        <v>43649</v>
      </c>
      <c r="E366" s="5">
        <v>1.77</v>
      </c>
      <c r="F366" s="5">
        <v>1.74</v>
      </c>
      <c r="G366" s="5">
        <v>1.96</v>
      </c>
    </row>
    <row r="367" spans="1:7">
      <c r="A367" s="5">
        <v>7</v>
      </c>
      <c r="B367" s="5">
        <v>5</v>
      </c>
      <c r="C367" s="5">
        <v>2019</v>
      </c>
      <c r="D367" s="135">
        <f t="shared" si="0"/>
        <v>43651</v>
      </c>
      <c r="E367" s="5">
        <v>1.87</v>
      </c>
      <c r="F367" s="5">
        <v>1.84</v>
      </c>
      <c r="G367" s="5">
        <v>2.04</v>
      </c>
    </row>
    <row r="368" spans="1:7">
      <c r="A368" s="5">
        <v>7</v>
      </c>
      <c r="B368" s="5">
        <v>8</v>
      </c>
      <c r="C368" s="5">
        <v>2019</v>
      </c>
      <c r="D368" s="135">
        <f t="shared" si="0"/>
        <v>43654</v>
      </c>
      <c r="E368" s="5">
        <v>1.88</v>
      </c>
      <c r="F368" s="5">
        <v>1.86</v>
      </c>
      <c r="G368" s="5">
        <v>2.0499999999999998</v>
      </c>
    </row>
    <row r="369" spans="1:7">
      <c r="A369" s="5">
        <v>7</v>
      </c>
      <c r="B369" s="5">
        <v>9</v>
      </c>
      <c r="C369" s="5">
        <v>2019</v>
      </c>
      <c r="D369" s="135">
        <f t="shared" si="0"/>
        <v>43655</v>
      </c>
      <c r="E369" s="5">
        <v>1.92</v>
      </c>
      <c r="F369" s="5">
        <v>1.88</v>
      </c>
      <c r="G369" s="5">
        <v>2.0699999999999998</v>
      </c>
    </row>
    <row r="370" spans="1:7">
      <c r="A370" s="5">
        <v>7</v>
      </c>
      <c r="B370" s="5">
        <v>10</v>
      </c>
      <c r="C370" s="5">
        <v>2019</v>
      </c>
      <c r="D370" s="135">
        <f t="shared" si="0"/>
        <v>43656</v>
      </c>
      <c r="E370" s="5">
        <v>1.82</v>
      </c>
      <c r="F370" s="5">
        <v>1.82</v>
      </c>
      <c r="G370" s="5">
        <v>2.0699999999999998</v>
      </c>
    </row>
    <row r="371" spans="1:7">
      <c r="A371" s="5">
        <v>7</v>
      </c>
      <c r="B371" s="5">
        <v>11</v>
      </c>
      <c r="C371" s="5">
        <v>2019</v>
      </c>
      <c r="D371" s="135">
        <f t="shared" si="0"/>
        <v>43657</v>
      </c>
      <c r="E371" s="5">
        <v>1.85</v>
      </c>
      <c r="F371" s="5">
        <v>1.88</v>
      </c>
      <c r="G371" s="5">
        <v>2.13</v>
      </c>
    </row>
    <row r="372" spans="1:7">
      <c r="A372" s="5">
        <v>7</v>
      </c>
      <c r="B372" s="5">
        <v>12</v>
      </c>
      <c r="C372" s="5">
        <v>2019</v>
      </c>
      <c r="D372" s="135">
        <f t="shared" si="0"/>
        <v>43658</v>
      </c>
      <c r="E372" s="5">
        <v>1.84</v>
      </c>
      <c r="F372" s="5">
        <v>1.86</v>
      </c>
      <c r="G372" s="5">
        <v>2.12</v>
      </c>
    </row>
    <row r="373" spans="1:7">
      <c r="A373" s="5">
        <v>7</v>
      </c>
      <c r="B373" s="5">
        <v>15</v>
      </c>
      <c r="C373" s="5">
        <v>2019</v>
      </c>
      <c r="D373" s="135">
        <f t="shared" si="0"/>
        <v>43661</v>
      </c>
      <c r="E373" s="5">
        <v>1.83</v>
      </c>
      <c r="F373" s="5">
        <v>1.84</v>
      </c>
      <c r="G373" s="5">
        <v>2.09</v>
      </c>
    </row>
    <row r="374" spans="1:7">
      <c r="A374" s="5">
        <v>7</v>
      </c>
      <c r="B374" s="5">
        <v>16</v>
      </c>
      <c r="C374" s="5">
        <v>2019</v>
      </c>
      <c r="D374" s="135">
        <f t="shared" si="0"/>
        <v>43662</v>
      </c>
      <c r="E374" s="5">
        <v>1.87</v>
      </c>
      <c r="F374" s="5">
        <v>1.88</v>
      </c>
      <c r="G374" s="5">
        <v>2.13</v>
      </c>
    </row>
    <row r="375" spans="1:7">
      <c r="A375" s="5">
        <v>7</v>
      </c>
      <c r="B375" s="5">
        <v>17</v>
      </c>
      <c r="C375" s="5">
        <v>2019</v>
      </c>
      <c r="D375" s="135">
        <f t="shared" si="0"/>
        <v>43663</v>
      </c>
      <c r="E375" s="5">
        <v>1.83</v>
      </c>
      <c r="F375" s="5">
        <v>1.83</v>
      </c>
      <c r="G375" s="5">
        <v>2.06</v>
      </c>
    </row>
    <row r="376" spans="1:7">
      <c r="A376" s="5">
        <v>7</v>
      </c>
      <c r="B376" s="5">
        <v>18</v>
      </c>
      <c r="C376" s="5">
        <v>2019</v>
      </c>
      <c r="D376" s="135">
        <f t="shared" si="0"/>
        <v>43664</v>
      </c>
      <c r="E376" s="5">
        <v>1.77</v>
      </c>
      <c r="F376" s="5">
        <v>1.78</v>
      </c>
      <c r="G376" s="5">
        <v>2.04</v>
      </c>
    </row>
    <row r="377" spans="1:7">
      <c r="A377" s="5">
        <v>7</v>
      </c>
      <c r="B377" s="5">
        <v>19</v>
      </c>
      <c r="C377" s="5">
        <v>2019</v>
      </c>
      <c r="D377" s="135">
        <f t="shared" si="0"/>
        <v>43665</v>
      </c>
      <c r="E377" s="5">
        <v>1.8</v>
      </c>
      <c r="F377" s="5">
        <v>1.8</v>
      </c>
      <c r="G377" s="5">
        <v>2.0499999999999998</v>
      </c>
    </row>
    <row r="378" spans="1:7">
      <c r="A378" s="5">
        <v>7</v>
      </c>
      <c r="B378" s="5">
        <v>22</v>
      </c>
      <c r="C378" s="5">
        <v>2019</v>
      </c>
      <c r="D378" s="135">
        <f t="shared" si="0"/>
        <v>43668</v>
      </c>
      <c r="E378" s="5">
        <v>1.8</v>
      </c>
      <c r="F378" s="5">
        <v>1.8</v>
      </c>
      <c r="G378" s="5">
        <v>2.0499999999999998</v>
      </c>
    </row>
    <row r="379" spans="1:7">
      <c r="A379" s="5">
        <v>7</v>
      </c>
      <c r="B379" s="5">
        <v>23</v>
      </c>
      <c r="C379" s="5">
        <v>2019</v>
      </c>
      <c r="D379" s="135">
        <f t="shared" si="0"/>
        <v>43669</v>
      </c>
      <c r="E379" s="5">
        <v>1.83</v>
      </c>
      <c r="F379" s="5">
        <v>1.83</v>
      </c>
      <c r="G379" s="5">
        <v>2.08</v>
      </c>
    </row>
    <row r="380" spans="1:7">
      <c r="A380" s="5">
        <v>7</v>
      </c>
      <c r="B380" s="5">
        <v>24</v>
      </c>
      <c r="C380" s="5">
        <v>2019</v>
      </c>
      <c r="D380" s="135">
        <f t="shared" si="0"/>
        <v>43670</v>
      </c>
      <c r="E380" s="5">
        <v>1.83</v>
      </c>
      <c r="F380" s="5">
        <v>1.82</v>
      </c>
      <c r="G380" s="5">
        <v>2.0499999999999998</v>
      </c>
    </row>
    <row r="381" spans="1:7">
      <c r="A381" s="5">
        <v>7</v>
      </c>
      <c r="B381" s="5">
        <v>25</v>
      </c>
      <c r="C381" s="5">
        <v>2019</v>
      </c>
      <c r="D381" s="135">
        <f t="shared" si="0"/>
        <v>43671</v>
      </c>
      <c r="E381" s="5">
        <v>1.86</v>
      </c>
      <c r="F381" s="5">
        <v>1.85</v>
      </c>
      <c r="G381" s="5">
        <v>2.08</v>
      </c>
    </row>
    <row r="382" spans="1:7">
      <c r="A382" s="5">
        <v>7</v>
      </c>
      <c r="B382" s="5">
        <v>26</v>
      </c>
      <c r="C382" s="5">
        <v>2019</v>
      </c>
      <c r="D382" s="135">
        <f t="shared" si="0"/>
        <v>43672</v>
      </c>
      <c r="E382" s="5">
        <v>1.86</v>
      </c>
      <c r="F382" s="5">
        <v>1.85</v>
      </c>
      <c r="G382" s="5">
        <v>2.08</v>
      </c>
    </row>
    <row r="383" spans="1:7">
      <c r="A383" s="5">
        <v>7</v>
      </c>
      <c r="B383" s="5">
        <v>29</v>
      </c>
      <c r="C383" s="5">
        <v>2019</v>
      </c>
      <c r="D383" s="135">
        <f t="shared" si="0"/>
        <v>43675</v>
      </c>
      <c r="E383" s="5">
        <v>1.85</v>
      </c>
      <c r="F383" s="5">
        <v>1.84</v>
      </c>
      <c r="G383" s="5">
        <v>2.06</v>
      </c>
    </row>
    <row r="384" spans="1:7">
      <c r="A384" s="5">
        <v>7</v>
      </c>
      <c r="B384" s="5">
        <v>30</v>
      </c>
      <c r="C384" s="5">
        <v>2019</v>
      </c>
      <c r="D384" s="135">
        <f t="shared" si="0"/>
        <v>43676</v>
      </c>
      <c r="E384" s="5">
        <v>1.85</v>
      </c>
      <c r="F384" s="5">
        <v>1.84</v>
      </c>
      <c r="G384" s="5">
        <v>2.06</v>
      </c>
    </row>
    <row r="385" spans="1:7">
      <c r="A385" s="5">
        <v>7</v>
      </c>
      <c r="B385" s="5">
        <v>31</v>
      </c>
      <c r="C385" s="5">
        <v>2019</v>
      </c>
      <c r="D385" s="135">
        <f t="shared" si="0"/>
        <v>43677</v>
      </c>
      <c r="E385" s="5">
        <v>1.89</v>
      </c>
      <c r="F385" s="5">
        <v>1.84</v>
      </c>
      <c r="G385" s="5">
        <v>2.02</v>
      </c>
    </row>
    <row r="386" spans="1:7">
      <c r="A386" s="5">
        <v>8</v>
      </c>
      <c r="B386" s="5">
        <v>1</v>
      </c>
      <c r="C386" s="5">
        <v>2019</v>
      </c>
      <c r="D386" s="135">
        <f t="shared" si="0"/>
        <v>43678</v>
      </c>
      <c r="E386" s="5">
        <v>1.73</v>
      </c>
      <c r="F386" s="5">
        <v>1.68</v>
      </c>
      <c r="G386" s="5">
        <v>1.9</v>
      </c>
    </row>
    <row r="387" spans="1:7">
      <c r="A387" s="5">
        <v>8</v>
      </c>
      <c r="B387" s="5">
        <v>2</v>
      </c>
      <c r="C387" s="5">
        <v>2019</v>
      </c>
      <c r="D387" s="135">
        <f t="shared" si="0"/>
        <v>43679</v>
      </c>
      <c r="E387" s="5">
        <v>1.72</v>
      </c>
      <c r="F387" s="5">
        <v>1.66</v>
      </c>
      <c r="G387" s="5">
        <v>1.86</v>
      </c>
    </row>
    <row r="388" spans="1:7">
      <c r="A388" s="5">
        <v>8</v>
      </c>
      <c r="B388" s="5">
        <v>5</v>
      </c>
      <c r="C388" s="5">
        <v>2019</v>
      </c>
      <c r="D388" s="135">
        <f t="shared" si="0"/>
        <v>43682</v>
      </c>
      <c r="E388" s="5">
        <v>1.59</v>
      </c>
      <c r="F388" s="5">
        <v>1.55</v>
      </c>
      <c r="G388" s="5">
        <v>1.75</v>
      </c>
    </row>
    <row r="389" spans="1:7">
      <c r="A389" s="5">
        <v>8</v>
      </c>
      <c r="B389" s="5">
        <v>6</v>
      </c>
      <c r="C389" s="5">
        <v>2019</v>
      </c>
      <c r="D389" s="135">
        <f t="shared" si="0"/>
        <v>43683</v>
      </c>
      <c r="E389" s="5">
        <v>1.6</v>
      </c>
      <c r="F389" s="5">
        <v>1.53</v>
      </c>
      <c r="G389" s="5">
        <v>1.73</v>
      </c>
    </row>
    <row r="390" spans="1:7">
      <c r="A390" s="5">
        <v>8</v>
      </c>
      <c r="B390" s="5">
        <v>7</v>
      </c>
      <c r="C390" s="5">
        <v>2019</v>
      </c>
      <c r="D390" s="135">
        <f t="shared" si="0"/>
        <v>43684</v>
      </c>
      <c r="E390" s="5">
        <v>1.59</v>
      </c>
      <c r="F390" s="5">
        <v>1.52</v>
      </c>
      <c r="G390" s="5">
        <v>1.71</v>
      </c>
    </row>
    <row r="391" spans="1:7">
      <c r="A391" s="5">
        <v>8</v>
      </c>
      <c r="B391" s="5">
        <v>8</v>
      </c>
      <c r="C391" s="5">
        <v>2019</v>
      </c>
      <c r="D391" s="135">
        <f t="shared" si="0"/>
        <v>43685</v>
      </c>
      <c r="E391" s="5">
        <v>1.62</v>
      </c>
      <c r="F391" s="5">
        <v>1.54</v>
      </c>
      <c r="G391" s="5">
        <v>1.72</v>
      </c>
    </row>
    <row r="392" spans="1:7">
      <c r="A392" s="5">
        <v>8</v>
      </c>
      <c r="B392" s="5">
        <v>9</v>
      </c>
      <c r="C392" s="5">
        <v>2019</v>
      </c>
      <c r="D392" s="135">
        <f t="shared" si="0"/>
        <v>43686</v>
      </c>
      <c r="E392" s="5">
        <v>1.63</v>
      </c>
      <c r="F392" s="5">
        <v>1.57</v>
      </c>
      <c r="G392" s="5">
        <v>1.74</v>
      </c>
    </row>
    <row r="393" spans="1:7">
      <c r="A393" s="5">
        <v>8</v>
      </c>
      <c r="B393" s="5">
        <v>12</v>
      </c>
      <c r="C393" s="5">
        <v>2019</v>
      </c>
      <c r="D393" s="135">
        <f t="shared" si="0"/>
        <v>43689</v>
      </c>
      <c r="E393" s="5">
        <v>1.58</v>
      </c>
      <c r="F393" s="5">
        <v>1.49</v>
      </c>
      <c r="G393" s="5">
        <v>1.65</v>
      </c>
    </row>
    <row r="394" spans="1:7">
      <c r="A394" s="5">
        <v>8</v>
      </c>
      <c r="B394" s="5">
        <v>13</v>
      </c>
      <c r="C394" s="5">
        <v>2019</v>
      </c>
      <c r="D394" s="135">
        <f t="shared" si="0"/>
        <v>43690</v>
      </c>
      <c r="E394" s="5">
        <v>1.66</v>
      </c>
      <c r="F394" s="5">
        <v>1.57</v>
      </c>
      <c r="G394" s="5">
        <v>1.68</v>
      </c>
    </row>
    <row r="395" spans="1:7">
      <c r="A395" s="5">
        <v>8</v>
      </c>
      <c r="B395" s="5">
        <v>14</v>
      </c>
      <c r="C395" s="5">
        <v>2019</v>
      </c>
      <c r="D395" s="135">
        <f t="shared" si="0"/>
        <v>43691</v>
      </c>
      <c r="E395" s="5">
        <v>1.58</v>
      </c>
      <c r="F395" s="5">
        <v>1.51</v>
      </c>
      <c r="G395" s="5">
        <v>1.59</v>
      </c>
    </row>
    <row r="396" spans="1:7">
      <c r="A396" s="5">
        <v>8</v>
      </c>
      <c r="B396" s="5">
        <v>15</v>
      </c>
      <c r="C396" s="5">
        <v>2019</v>
      </c>
      <c r="D396" s="135">
        <f t="shared" si="0"/>
        <v>43692</v>
      </c>
      <c r="E396" s="5">
        <v>1.48</v>
      </c>
      <c r="F396" s="5">
        <v>1.42</v>
      </c>
      <c r="G396" s="5">
        <v>1.52</v>
      </c>
    </row>
    <row r="397" spans="1:7">
      <c r="A397" s="5">
        <v>8</v>
      </c>
      <c r="B397" s="5">
        <v>16</v>
      </c>
      <c r="C397" s="5">
        <v>2019</v>
      </c>
      <c r="D397" s="135">
        <f t="shared" si="0"/>
        <v>43693</v>
      </c>
      <c r="E397" s="5">
        <v>1.48</v>
      </c>
      <c r="F397" s="5">
        <v>1.42</v>
      </c>
      <c r="G397" s="5">
        <v>1.55</v>
      </c>
    </row>
    <row r="398" spans="1:7">
      <c r="A398" s="5">
        <v>8</v>
      </c>
      <c r="B398" s="5">
        <v>19</v>
      </c>
      <c r="C398" s="5">
        <v>2019</v>
      </c>
      <c r="D398" s="135">
        <f t="shared" si="0"/>
        <v>43696</v>
      </c>
      <c r="E398" s="5">
        <v>1.53</v>
      </c>
      <c r="F398" s="5">
        <v>1.47</v>
      </c>
      <c r="G398" s="5">
        <v>1.6</v>
      </c>
    </row>
    <row r="399" spans="1:7">
      <c r="A399" s="5">
        <v>8</v>
      </c>
      <c r="B399" s="5">
        <v>20</v>
      </c>
      <c r="C399" s="5">
        <v>2019</v>
      </c>
      <c r="D399" s="135">
        <f t="shared" si="0"/>
        <v>43697</v>
      </c>
      <c r="E399" s="5">
        <v>1.5</v>
      </c>
      <c r="F399" s="5">
        <v>1.42</v>
      </c>
      <c r="G399" s="5">
        <v>1.55</v>
      </c>
    </row>
    <row r="400" spans="1:7">
      <c r="A400" s="5">
        <v>8</v>
      </c>
      <c r="B400" s="5">
        <v>21</v>
      </c>
      <c r="C400" s="5">
        <v>2019</v>
      </c>
      <c r="D400" s="135">
        <f t="shared" si="0"/>
        <v>43698</v>
      </c>
      <c r="E400" s="5">
        <v>1.56</v>
      </c>
      <c r="F400" s="5">
        <v>1.47</v>
      </c>
      <c r="G400" s="5">
        <v>1.59</v>
      </c>
    </row>
    <row r="401" spans="1:7">
      <c r="A401" s="5">
        <v>8</v>
      </c>
      <c r="B401" s="5">
        <v>22</v>
      </c>
      <c r="C401" s="5">
        <v>2019</v>
      </c>
      <c r="D401" s="135">
        <f t="shared" si="0"/>
        <v>43699</v>
      </c>
      <c r="E401" s="5">
        <v>1.61</v>
      </c>
      <c r="F401" s="5">
        <v>1.5</v>
      </c>
      <c r="G401" s="5">
        <v>1.62</v>
      </c>
    </row>
    <row r="402" spans="1:7">
      <c r="A402" s="5">
        <v>8</v>
      </c>
      <c r="B402" s="5">
        <v>23</v>
      </c>
      <c r="C402" s="5">
        <v>2019</v>
      </c>
      <c r="D402" s="135">
        <f t="shared" si="0"/>
        <v>43700</v>
      </c>
      <c r="E402" s="5">
        <v>1.51</v>
      </c>
      <c r="F402" s="5">
        <v>1.4</v>
      </c>
      <c r="G402" s="5">
        <v>1.52</v>
      </c>
    </row>
    <row r="403" spans="1:7">
      <c r="A403" s="5">
        <v>8</v>
      </c>
      <c r="B403" s="5">
        <v>26</v>
      </c>
      <c r="C403" s="5">
        <v>2019</v>
      </c>
      <c r="D403" s="135">
        <f t="shared" si="0"/>
        <v>43703</v>
      </c>
      <c r="E403" s="5">
        <v>1.54</v>
      </c>
      <c r="F403" s="5">
        <v>1.43</v>
      </c>
      <c r="G403" s="5">
        <v>1.54</v>
      </c>
    </row>
    <row r="404" spans="1:7">
      <c r="A404" s="5">
        <v>8</v>
      </c>
      <c r="B404" s="5">
        <v>27</v>
      </c>
      <c r="C404" s="5">
        <v>2019</v>
      </c>
      <c r="D404" s="135">
        <f t="shared" si="0"/>
        <v>43704</v>
      </c>
      <c r="E404" s="5">
        <v>1.53</v>
      </c>
      <c r="F404" s="5">
        <v>1.4</v>
      </c>
      <c r="G404" s="5">
        <v>1.49</v>
      </c>
    </row>
    <row r="405" spans="1:7">
      <c r="A405" s="5">
        <v>8</v>
      </c>
      <c r="B405" s="5">
        <v>28</v>
      </c>
      <c r="C405" s="5">
        <v>2019</v>
      </c>
      <c r="D405" s="135">
        <f t="shared" si="0"/>
        <v>43705</v>
      </c>
      <c r="E405" s="5">
        <v>1.5</v>
      </c>
      <c r="F405" s="5">
        <v>1.37</v>
      </c>
      <c r="G405" s="5">
        <v>1.47</v>
      </c>
    </row>
    <row r="406" spans="1:7">
      <c r="A406" s="5">
        <v>8</v>
      </c>
      <c r="B406" s="5">
        <v>29</v>
      </c>
      <c r="C406" s="5">
        <v>2019</v>
      </c>
      <c r="D406" s="135">
        <f t="shared" si="0"/>
        <v>43706</v>
      </c>
      <c r="E406" s="5">
        <v>1.53</v>
      </c>
      <c r="F406" s="5">
        <v>1.4</v>
      </c>
      <c r="G406" s="5">
        <v>1.5</v>
      </c>
    </row>
    <row r="407" spans="1:7">
      <c r="A407" s="5">
        <v>8</v>
      </c>
      <c r="B407" s="5">
        <v>30</v>
      </c>
      <c r="C407" s="5">
        <v>2019</v>
      </c>
      <c r="D407" s="135">
        <f t="shared" si="0"/>
        <v>43707</v>
      </c>
      <c r="E407" s="5">
        <v>1.5</v>
      </c>
      <c r="F407" s="5">
        <v>1.39</v>
      </c>
      <c r="G407" s="5">
        <v>1.5</v>
      </c>
    </row>
    <row r="408" spans="1:7">
      <c r="A408" s="5">
        <v>9</v>
      </c>
      <c r="B408" s="5">
        <v>3</v>
      </c>
      <c r="C408" s="5">
        <v>2019</v>
      </c>
      <c r="D408" s="135">
        <f t="shared" si="0"/>
        <v>43711</v>
      </c>
      <c r="E408" s="5">
        <v>1.47</v>
      </c>
      <c r="F408" s="5">
        <v>1.35</v>
      </c>
      <c r="G408" s="5">
        <v>1.47</v>
      </c>
    </row>
    <row r="409" spans="1:7">
      <c r="A409" s="5">
        <v>9</v>
      </c>
      <c r="B409" s="5">
        <v>4</v>
      </c>
      <c r="C409" s="5">
        <v>2019</v>
      </c>
      <c r="D409" s="135">
        <f t="shared" si="0"/>
        <v>43712</v>
      </c>
      <c r="E409" s="5">
        <v>1.43</v>
      </c>
      <c r="F409" s="5">
        <v>1.32</v>
      </c>
      <c r="G409" s="5">
        <v>1.47</v>
      </c>
    </row>
    <row r="410" spans="1:7">
      <c r="A410" s="5">
        <v>9</v>
      </c>
      <c r="B410" s="5">
        <v>5</v>
      </c>
      <c r="C410" s="5">
        <v>2019</v>
      </c>
      <c r="D410" s="135">
        <f t="shared" si="0"/>
        <v>43713</v>
      </c>
      <c r="E410" s="5">
        <v>1.55</v>
      </c>
      <c r="F410" s="5">
        <v>1.43</v>
      </c>
      <c r="G410" s="5">
        <v>1.57</v>
      </c>
    </row>
    <row r="411" spans="1:7">
      <c r="A411" s="5">
        <v>9</v>
      </c>
      <c r="B411" s="5">
        <v>6</v>
      </c>
      <c r="C411" s="5">
        <v>2019</v>
      </c>
      <c r="D411" s="135">
        <f t="shared" si="0"/>
        <v>43714</v>
      </c>
      <c r="E411" s="5">
        <v>1.53</v>
      </c>
      <c r="F411" s="5">
        <v>1.42</v>
      </c>
      <c r="G411" s="5">
        <v>1.55</v>
      </c>
    </row>
    <row r="412" spans="1:7">
      <c r="A412" s="5">
        <v>9</v>
      </c>
      <c r="B412" s="5">
        <v>9</v>
      </c>
      <c r="C412" s="5">
        <v>2019</v>
      </c>
      <c r="D412" s="135">
        <f t="shared" si="0"/>
        <v>43717</v>
      </c>
      <c r="E412" s="5">
        <v>1.58</v>
      </c>
      <c r="F412" s="5">
        <v>1.49</v>
      </c>
      <c r="G412" s="5">
        <v>1.63</v>
      </c>
    </row>
    <row r="413" spans="1:7">
      <c r="A413" s="5">
        <v>9</v>
      </c>
      <c r="B413" s="5">
        <v>10</v>
      </c>
      <c r="C413" s="5">
        <v>2019</v>
      </c>
      <c r="D413" s="135">
        <f t="shared" si="0"/>
        <v>43718</v>
      </c>
      <c r="E413" s="5">
        <v>1.67</v>
      </c>
      <c r="F413" s="5">
        <v>1.58</v>
      </c>
      <c r="G413" s="5">
        <v>1.72</v>
      </c>
    </row>
    <row r="414" spans="1:7">
      <c r="A414" s="5">
        <v>9</v>
      </c>
      <c r="B414" s="5">
        <v>11</v>
      </c>
      <c r="C414" s="5">
        <v>2019</v>
      </c>
      <c r="D414" s="135">
        <f t="shared" si="0"/>
        <v>43719</v>
      </c>
      <c r="E414" s="5">
        <v>1.68</v>
      </c>
      <c r="F414" s="5">
        <v>1.6</v>
      </c>
      <c r="G414" s="5">
        <v>1.75</v>
      </c>
    </row>
    <row r="415" spans="1:7">
      <c r="A415" s="5">
        <v>9</v>
      </c>
      <c r="B415" s="5">
        <v>12</v>
      </c>
      <c r="C415" s="5">
        <v>2019</v>
      </c>
      <c r="D415" s="135">
        <f t="shared" si="0"/>
        <v>43720</v>
      </c>
      <c r="E415" s="5">
        <v>1.72</v>
      </c>
      <c r="F415" s="5">
        <v>1.65</v>
      </c>
      <c r="G415" s="5">
        <v>1.79</v>
      </c>
    </row>
    <row r="416" spans="1:7">
      <c r="A416" s="5">
        <v>9</v>
      </c>
      <c r="B416" s="5">
        <v>13</v>
      </c>
      <c r="C416" s="5">
        <v>2019</v>
      </c>
      <c r="D416" s="135">
        <f t="shared" si="0"/>
        <v>43721</v>
      </c>
      <c r="E416" s="5">
        <v>1.79</v>
      </c>
      <c r="F416" s="5">
        <v>1.75</v>
      </c>
      <c r="G416" s="5">
        <v>1.9</v>
      </c>
    </row>
    <row r="417" spans="1:7">
      <c r="A417" s="5">
        <v>9</v>
      </c>
      <c r="B417" s="5">
        <v>16</v>
      </c>
      <c r="C417" s="5">
        <v>2019</v>
      </c>
      <c r="D417" s="135">
        <f t="shared" si="0"/>
        <v>43724</v>
      </c>
      <c r="E417" s="5">
        <v>1.74</v>
      </c>
      <c r="F417" s="5">
        <v>1.69</v>
      </c>
      <c r="G417" s="5">
        <v>1.84</v>
      </c>
    </row>
    <row r="418" spans="1:7">
      <c r="A418" s="5">
        <v>9</v>
      </c>
      <c r="B418" s="5">
        <v>17</v>
      </c>
      <c r="C418" s="5">
        <v>2019</v>
      </c>
      <c r="D418" s="135">
        <f t="shared" si="0"/>
        <v>43725</v>
      </c>
      <c r="E418" s="5">
        <v>1.72</v>
      </c>
      <c r="F418" s="5">
        <v>1.66</v>
      </c>
      <c r="G418" s="5">
        <v>1.81</v>
      </c>
    </row>
    <row r="419" spans="1:7">
      <c r="A419" s="5">
        <v>9</v>
      </c>
      <c r="B419" s="5">
        <v>18</v>
      </c>
      <c r="C419" s="5">
        <v>2019</v>
      </c>
      <c r="D419" s="135">
        <f t="shared" si="0"/>
        <v>43726</v>
      </c>
      <c r="E419" s="5">
        <v>1.77</v>
      </c>
      <c r="F419" s="5">
        <v>1.68</v>
      </c>
      <c r="G419" s="5">
        <v>1.8</v>
      </c>
    </row>
    <row r="420" spans="1:7">
      <c r="A420" s="5">
        <v>9</v>
      </c>
      <c r="B420" s="5">
        <v>19</v>
      </c>
      <c r="C420" s="5">
        <v>2019</v>
      </c>
      <c r="D420" s="135">
        <f t="shared" si="0"/>
        <v>43727</v>
      </c>
      <c r="E420" s="5">
        <v>1.74</v>
      </c>
      <c r="F420" s="5">
        <v>1.66</v>
      </c>
      <c r="G420" s="5">
        <v>1.79</v>
      </c>
    </row>
    <row r="421" spans="1:7">
      <c r="A421" s="5">
        <v>9</v>
      </c>
      <c r="B421" s="5">
        <v>20</v>
      </c>
      <c r="C421" s="5">
        <v>2019</v>
      </c>
      <c r="D421" s="135">
        <f t="shared" si="0"/>
        <v>43728</v>
      </c>
      <c r="E421" s="5">
        <v>1.69</v>
      </c>
      <c r="F421" s="5">
        <v>1.61</v>
      </c>
      <c r="G421" s="5">
        <v>1.74</v>
      </c>
    </row>
    <row r="422" spans="1:7">
      <c r="A422" s="5">
        <v>9</v>
      </c>
      <c r="B422" s="5">
        <v>23</v>
      </c>
      <c r="C422" s="5">
        <v>2019</v>
      </c>
      <c r="D422" s="135">
        <f t="shared" si="0"/>
        <v>43731</v>
      </c>
      <c r="E422" s="5">
        <v>1.68</v>
      </c>
      <c r="F422" s="5">
        <v>1.59</v>
      </c>
      <c r="G422" s="5">
        <v>1.72</v>
      </c>
    </row>
    <row r="423" spans="1:7">
      <c r="A423" s="5">
        <v>9</v>
      </c>
      <c r="B423" s="5">
        <v>24</v>
      </c>
      <c r="C423" s="5">
        <v>2019</v>
      </c>
      <c r="D423" s="135">
        <f t="shared" si="0"/>
        <v>43732</v>
      </c>
      <c r="E423" s="5">
        <v>1.6</v>
      </c>
      <c r="F423" s="5">
        <v>1.52</v>
      </c>
      <c r="G423" s="5">
        <v>1.64</v>
      </c>
    </row>
    <row r="424" spans="1:7">
      <c r="A424" s="5">
        <v>9</v>
      </c>
      <c r="B424" s="5">
        <v>25</v>
      </c>
      <c r="C424" s="5">
        <v>2019</v>
      </c>
      <c r="D424" s="135">
        <f t="shared" si="0"/>
        <v>43733</v>
      </c>
      <c r="E424" s="5">
        <v>1.68</v>
      </c>
      <c r="F424" s="5">
        <v>1.6</v>
      </c>
      <c r="G424" s="5">
        <v>1.73</v>
      </c>
    </row>
    <row r="425" spans="1:7">
      <c r="A425" s="5">
        <v>9</v>
      </c>
      <c r="B425" s="5">
        <v>26</v>
      </c>
      <c r="C425" s="5">
        <v>2019</v>
      </c>
      <c r="D425" s="135">
        <f t="shared" si="0"/>
        <v>43734</v>
      </c>
      <c r="E425" s="5">
        <v>1.66</v>
      </c>
      <c r="F425" s="5">
        <v>1.59</v>
      </c>
      <c r="G425" s="5">
        <v>1.7</v>
      </c>
    </row>
    <row r="426" spans="1:7">
      <c r="A426" s="5">
        <v>9</v>
      </c>
      <c r="B426" s="5">
        <v>27</v>
      </c>
      <c r="C426" s="5">
        <v>2019</v>
      </c>
      <c r="D426" s="135">
        <f t="shared" si="0"/>
        <v>43735</v>
      </c>
      <c r="E426" s="5">
        <v>1.63</v>
      </c>
      <c r="F426" s="5">
        <v>1.56</v>
      </c>
      <c r="G426" s="5">
        <v>1.69</v>
      </c>
    </row>
    <row r="427" spans="1:7">
      <c r="A427" s="5">
        <v>9</v>
      </c>
      <c r="B427" s="5">
        <v>30</v>
      </c>
      <c r="C427" s="5">
        <v>2019</v>
      </c>
      <c r="D427" s="135">
        <f t="shared" si="0"/>
        <v>43738</v>
      </c>
      <c r="E427" s="5">
        <v>1.63</v>
      </c>
      <c r="F427" s="5">
        <v>1.55</v>
      </c>
      <c r="G427" s="5">
        <v>1.68</v>
      </c>
    </row>
    <row r="428" spans="1:7">
      <c r="A428" s="5">
        <v>10</v>
      </c>
      <c r="B428" s="5">
        <v>1</v>
      </c>
      <c r="C428" s="5">
        <v>2019</v>
      </c>
      <c r="D428" s="135">
        <f t="shared" si="0"/>
        <v>43739</v>
      </c>
      <c r="E428" s="5">
        <v>1.56</v>
      </c>
      <c r="F428" s="5">
        <v>1.51</v>
      </c>
      <c r="G428" s="5">
        <v>1.65</v>
      </c>
    </row>
    <row r="429" spans="1:7">
      <c r="A429" s="5">
        <v>10</v>
      </c>
      <c r="B429" s="5">
        <v>2</v>
      </c>
      <c r="C429" s="5">
        <v>2019</v>
      </c>
      <c r="D429" s="135">
        <f t="shared" si="0"/>
        <v>43740</v>
      </c>
      <c r="E429" s="5">
        <v>1.48</v>
      </c>
      <c r="F429" s="5">
        <v>1.43</v>
      </c>
      <c r="G429" s="5">
        <v>1.6</v>
      </c>
    </row>
    <row r="430" spans="1:7">
      <c r="A430" s="5">
        <v>10</v>
      </c>
      <c r="B430" s="5">
        <v>3</v>
      </c>
      <c r="C430" s="5">
        <v>2019</v>
      </c>
      <c r="D430" s="135">
        <f t="shared" si="0"/>
        <v>43741</v>
      </c>
      <c r="E430" s="5">
        <v>1.39</v>
      </c>
      <c r="F430" s="5">
        <v>1.34</v>
      </c>
      <c r="G430" s="5">
        <v>1.54</v>
      </c>
    </row>
    <row r="431" spans="1:7">
      <c r="A431" s="5">
        <v>10</v>
      </c>
      <c r="B431" s="5">
        <v>4</v>
      </c>
      <c r="C431" s="5">
        <v>2019</v>
      </c>
      <c r="D431" s="135">
        <f t="shared" si="0"/>
        <v>43742</v>
      </c>
      <c r="E431" s="5">
        <v>1.4</v>
      </c>
      <c r="F431" s="5">
        <v>1.34</v>
      </c>
      <c r="G431" s="5">
        <v>1.52</v>
      </c>
    </row>
    <row r="432" spans="1:7">
      <c r="A432" s="5">
        <v>10</v>
      </c>
      <c r="B432" s="5">
        <v>7</v>
      </c>
      <c r="C432" s="5">
        <v>2019</v>
      </c>
      <c r="D432" s="135">
        <f t="shared" si="0"/>
        <v>43745</v>
      </c>
      <c r="E432" s="5">
        <v>1.46</v>
      </c>
      <c r="F432" s="5">
        <v>1.38</v>
      </c>
      <c r="G432" s="5">
        <v>1.56</v>
      </c>
    </row>
    <row r="433" spans="1:7">
      <c r="A433" s="5">
        <v>10</v>
      </c>
      <c r="B433" s="5">
        <v>8</v>
      </c>
      <c r="C433" s="5">
        <v>2019</v>
      </c>
      <c r="D433" s="135">
        <f t="shared" si="0"/>
        <v>43746</v>
      </c>
      <c r="E433" s="5">
        <v>1.42</v>
      </c>
      <c r="F433" s="5">
        <v>1.36</v>
      </c>
      <c r="G433" s="5">
        <v>1.54</v>
      </c>
    </row>
    <row r="434" spans="1:7">
      <c r="A434" s="5">
        <v>10</v>
      </c>
      <c r="B434" s="5">
        <v>9</v>
      </c>
      <c r="C434" s="5">
        <v>2019</v>
      </c>
      <c r="D434" s="135">
        <f t="shared" si="0"/>
        <v>43747</v>
      </c>
      <c r="E434" s="5">
        <v>1.47</v>
      </c>
      <c r="F434" s="5">
        <v>1.4</v>
      </c>
      <c r="G434" s="5">
        <v>1.59</v>
      </c>
    </row>
    <row r="435" spans="1:7">
      <c r="A435" s="5">
        <v>10</v>
      </c>
      <c r="B435" s="5">
        <v>10</v>
      </c>
      <c r="C435" s="5">
        <v>2019</v>
      </c>
      <c r="D435" s="135">
        <f t="shared" si="0"/>
        <v>43748</v>
      </c>
      <c r="E435" s="5">
        <v>1.53</v>
      </c>
      <c r="F435" s="5">
        <v>1.48</v>
      </c>
      <c r="G435" s="5">
        <v>1.67</v>
      </c>
    </row>
    <row r="436" spans="1:7">
      <c r="A436" s="5">
        <v>10</v>
      </c>
      <c r="B436" s="5">
        <v>11</v>
      </c>
      <c r="C436" s="5">
        <v>2019</v>
      </c>
      <c r="D436" s="135">
        <f t="shared" si="0"/>
        <v>43749</v>
      </c>
      <c r="E436" s="5">
        <v>1.63</v>
      </c>
      <c r="F436" s="5">
        <v>1.59</v>
      </c>
      <c r="G436" s="5">
        <v>1.76</v>
      </c>
    </row>
    <row r="437" spans="1:7">
      <c r="A437" s="5">
        <v>10</v>
      </c>
      <c r="B437" s="5">
        <v>15</v>
      </c>
      <c r="C437" s="5">
        <v>2019</v>
      </c>
      <c r="D437" s="135">
        <f t="shared" si="0"/>
        <v>43753</v>
      </c>
      <c r="E437" s="5">
        <v>1.61</v>
      </c>
      <c r="F437" s="5">
        <v>1.59</v>
      </c>
      <c r="G437" s="5">
        <v>1.77</v>
      </c>
    </row>
    <row r="438" spans="1:7">
      <c r="A438" s="5">
        <v>10</v>
      </c>
      <c r="B438" s="5">
        <v>16</v>
      </c>
      <c r="C438" s="5">
        <v>2019</v>
      </c>
      <c r="D438" s="135">
        <f t="shared" si="0"/>
        <v>43754</v>
      </c>
      <c r="E438" s="5">
        <v>1.58</v>
      </c>
      <c r="F438" s="5">
        <v>1.57</v>
      </c>
      <c r="G438" s="5">
        <v>1.75</v>
      </c>
    </row>
    <row r="439" spans="1:7">
      <c r="A439" s="5">
        <v>10</v>
      </c>
      <c r="B439" s="5">
        <v>17</v>
      </c>
      <c r="C439" s="5">
        <v>2019</v>
      </c>
      <c r="D439" s="135">
        <f t="shared" si="0"/>
        <v>43755</v>
      </c>
      <c r="E439" s="5">
        <v>1.6</v>
      </c>
      <c r="F439" s="5">
        <v>1.57</v>
      </c>
      <c r="G439" s="5">
        <v>1.76</v>
      </c>
    </row>
    <row r="440" spans="1:7">
      <c r="A440" s="5">
        <v>10</v>
      </c>
      <c r="B440" s="5">
        <v>18</v>
      </c>
      <c r="C440" s="5">
        <v>2019</v>
      </c>
      <c r="D440" s="135">
        <f t="shared" si="0"/>
        <v>43756</v>
      </c>
      <c r="E440" s="5">
        <v>1.58</v>
      </c>
      <c r="F440" s="5">
        <v>1.56</v>
      </c>
      <c r="G440" s="5">
        <v>1.76</v>
      </c>
    </row>
    <row r="441" spans="1:7">
      <c r="A441" s="5">
        <v>10</v>
      </c>
      <c r="B441" s="5">
        <v>21</v>
      </c>
      <c r="C441" s="5">
        <v>2019</v>
      </c>
      <c r="D441" s="135">
        <f t="shared" si="0"/>
        <v>43759</v>
      </c>
      <c r="E441" s="5">
        <v>1.62</v>
      </c>
      <c r="F441" s="5">
        <v>1.61</v>
      </c>
      <c r="G441" s="5">
        <v>1.8</v>
      </c>
    </row>
    <row r="442" spans="1:7">
      <c r="A442" s="5">
        <v>10</v>
      </c>
      <c r="B442" s="5">
        <v>22</v>
      </c>
      <c r="C442" s="5">
        <v>2019</v>
      </c>
      <c r="D442" s="135">
        <f t="shared" si="0"/>
        <v>43760</v>
      </c>
      <c r="E442" s="5">
        <v>1.6</v>
      </c>
      <c r="F442" s="5">
        <v>1.6</v>
      </c>
      <c r="G442" s="5">
        <v>1.78</v>
      </c>
    </row>
    <row r="443" spans="1:7">
      <c r="A443" s="5">
        <v>10</v>
      </c>
      <c r="B443" s="5">
        <v>23</v>
      </c>
      <c r="C443" s="5">
        <v>2019</v>
      </c>
      <c r="D443" s="135">
        <f t="shared" si="0"/>
        <v>43761</v>
      </c>
      <c r="E443" s="5">
        <v>1.58</v>
      </c>
      <c r="F443" s="5">
        <v>1.58</v>
      </c>
      <c r="G443" s="5">
        <v>1.77</v>
      </c>
    </row>
    <row r="444" spans="1:7">
      <c r="A444" s="5">
        <v>10</v>
      </c>
      <c r="B444" s="5">
        <v>24</v>
      </c>
      <c r="C444" s="5">
        <v>2019</v>
      </c>
      <c r="D444" s="135">
        <f t="shared" si="0"/>
        <v>43762</v>
      </c>
      <c r="E444" s="5">
        <v>1.58</v>
      </c>
      <c r="F444" s="5">
        <v>1.58</v>
      </c>
      <c r="G444" s="5">
        <v>1.77</v>
      </c>
    </row>
    <row r="445" spans="1:7">
      <c r="A445" s="5">
        <v>10</v>
      </c>
      <c r="B445" s="5">
        <v>25</v>
      </c>
      <c r="C445" s="5">
        <v>2019</v>
      </c>
      <c r="D445" s="135">
        <f t="shared" si="0"/>
        <v>43763</v>
      </c>
      <c r="E445" s="5">
        <v>1.63</v>
      </c>
      <c r="F445" s="5">
        <v>1.62</v>
      </c>
      <c r="G445" s="5">
        <v>1.8</v>
      </c>
    </row>
    <row r="446" spans="1:7">
      <c r="A446" s="5">
        <v>10</v>
      </c>
      <c r="B446" s="5">
        <v>28</v>
      </c>
      <c r="C446" s="5">
        <v>2019</v>
      </c>
      <c r="D446" s="135">
        <f t="shared" si="0"/>
        <v>43766</v>
      </c>
      <c r="E446" s="5">
        <v>1.64</v>
      </c>
      <c r="F446" s="5">
        <v>1.66</v>
      </c>
      <c r="G446" s="5">
        <v>1.85</v>
      </c>
    </row>
    <row r="447" spans="1:7">
      <c r="A447" s="5">
        <v>10</v>
      </c>
      <c r="B447" s="5">
        <v>29</v>
      </c>
      <c r="C447" s="5">
        <v>2019</v>
      </c>
      <c r="D447" s="135">
        <f t="shared" si="0"/>
        <v>43767</v>
      </c>
      <c r="E447" s="5">
        <v>1.64</v>
      </c>
      <c r="F447" s="5">
        <v>1.66</v>
      </c>
      <c r="G447" s="5">
        <v>1.84</v>
      </c>
    </row>
    <row r="448" spans="1:7">
      <c r="A448" s="5">
        <v>10</v>
      </c>
      <c r="B448" s="5">
        <v>30</v>
      </c>
      <c r="C448" s="5">
        <v>2019</v>
      </c>
      <c r="D448" s="135">
        <f t="shared" si="0"/>
        <v>43768</v>
      </c>
      <c r="E448" s="5">
        <v>1.61</v>
      </c>
      <c r="F448" s="5">
        <v>1.61</v>
      </c>
      <c r="G448" s="5">
        <v>1.78</v>
      </c>
    </row>
    <row r="449" spans="1:7">
      <c r="A449" s="5">
        <v>10</v>
      </c>
      <c r="B449" s="5">
        <v>31</v>
      </c>
      <c r="C449" s="5">
        <v>2019</v>
      </c>
      <c r="D449" s="135">
        <f t="shared" si="0"/>
        <v>43769</v>
      </c>
      <c r="E449" s="5">
        <v>1.52</v>
      </c>
      <c r="F449" s="5">
        <v>1.51</v>
      </c>
      <c r="G449" s="5">
        <v>1.69</v>
      </c>
    </row>
    <row r="450" spans="1:7">
      <c r="A450" s="5">
        <v>11</v>
      </c>
      <c r="B450" s="5">
        <v>1</v>
      </c>
      <c r="C450" s="5">
        <v>2019</v>
      </c>
      <c r="D450" s="135">
        <f t="shared" si="0"/>
        <v>43770</v>
      </c>
      <c r="E450" s="5">
        <v>1.56</v>
      </c>
      <c r="F450" s="5">
        <v>1.55</v>
      </c>
      <c r="G450" s="5">
        <v>1.73</v>
      </c>
    </row>
    <row r="451" spans="1:7">
      <c r="A451" s="5">
        <v>11</v>
      </c>
      <c r="B451" s="5">
        <v>4</v>
      </c>
      <c r="C451" s="5">
        <v>2019</v>
      </c>
      <c r="D451" s="135">
        <f t="shared" si="0"/>
        <v>43773</v>
      </c>
      <c r="E451" s="5">
        <v>1.6</v>
      </c>
      <c r="F451" s="5">
        <v>1.6</v>
      </c>
      <c r="G451" s="5">
        <v>1.79</v>
      </c>
    </row>
    <row r="452" spans="1:7">
      <c r="A452" s="5">
        <v>11</v>
      </c>
      <c r="B452" s="5">
        <v>5</v>
      </c>
      <c r="C452" s="5">
        <v>2019</v>
      </c>
      <c r="D452" s="135">
        <f t="shared" si="0"/>
        <v>43774</v>
      </c>
      <c r="E452" s="5">
        <v>1.63</v>
      </c>
      <c r="F452" s="5">
        <v>1.66</v>
      </c>
      <c r="G452" s="5">
        <v>1.86</v>
      </c>
    </row>
    <row r="453" spans="1:7">
      <c r="A453" s="5">
        <v>11</v>
      </c>
      <c r="B453" s="5">
        <v>6</v>
      </c>
      <c r="C453" s="5">
        <v>2019</v>
      </c>
      <c r="D453" s="135">
        <f t="shared" si="0"/>
        <v>43775</v>
      </c>
      <c r="E453" s="5">
        <v>1.61</v>
      </c>
      <c r="F453" s="5">
        <v>1.63</v>
      </c>
      <c r="G453" s="5">
        <v>1.81</v>
      </c>
    </row>
    <row r="454" spans="1:7">
      <c r="A454" s="5">
        <v>11</v>
      </c>
      <c r="B454" s="5">
        <v>7</v>
      </c>
      <c r="C454" s="5">
        <v>2019</v>
      </c>
      <c r="D454" s="135">
        <f t="shared" si="0"/>
        <v>43776</v>
      </c>
      <c r="E454" s="5">
        <v>1.68</v>
      </c>
      <c r="F454" s="5">
        <v>1.74</v>
      </c>
      <c r="G454" s="5">
        <v>1.92</v>
      </c>
    </row>
    <row r="455" spans="1:7">
      <c r="A455" s="5">
        <v>11</v>
      </c>
      <c r="B455" s="5">
        <v>8</v>
      </c>
      <c r="C455" s="5">
        <v>2019</v>
      </c>
      <c r="D455" s="135">
        <f t="shared" si="0"/>
        <v>43777</v>
      </c>
      <c r="E455" s="5">
        <v>1.68</v>
      </c>
      <c r="F455" s="5">
        <v>1.74</v>
      </c>
      <c r="G455" s="5">
        <v>1.94</v>
      </c>
    </row>
    <row r="456" spans="1:7">
      <c r="A456" s="5">
        <v>11</v>
      </c>
      <c r="B456" s="5">
        <v>12</v>
      </c>
      <c r="C456" s="5">
        <v>2019</v>
      </c>
      <c r="D456" s="135">
        <f t="shared" si="0"/>
        <v>43781</v>
      </c>
      <c r="E456" s="5">
        <v>1.66</v>
      </c>
      <c r="F456" s="5">
        <v>1.73</v>
      </c>
      <c r="G456" s="5">
        <v>1.92</v>
      </c>
    </row>
    <row r="457" spans="1:7">
      <c r="A457" s="5">
        <v>11</v>
      </c>
      <c r="B457" s="5">
        <v>13</v>
      </c>
      <c r="C457" s="5">
        <v>2019</v>
      </c>
      <c r="D457" s="135">
        <f t="shared" si="0"/>
        <v>43782</v>
      </c>
      <c r="E457" s="5">
        <v>1.63</v>
      </c>
      <c r="F457" s="5">
        <v>1.69</v>
      </c>
      <c r="G457" s="5">
        <v>1.88</v>
      </c>
    </row>
    <row r="458" spans="1:7">
      <c r="A458" s="5">
        <v>11</v>
      </c>
      <c r="B458" s="5">
        <v>14</v>
      </c>
      <c r="C458" s="5">
        <v>2019</v>
      </c>
      <c r="D458" s="135">
        <f t="shared" si="0"/>
        <v>43783</v>
      </c>
      <c r="E458" s="5">
        <v>1.58</v>
      </c>
      <c r="F458" s="5">
        <v>1.63</v>
      </c>
      <c r="G458" s="5">
        <v>1.82</v>
      </c>
    </row>
    <row r="459" spans="1:7">
      <c r="A459" s="5">
        <v>11</v>
      </c>
      <c r="B459" s="5">
        <v>15</v>
      </c>
      <c r="C459" s="5">
        <v>2019</v>
      </c>
      <c r="D459" s="135">
        <f t="shared" si="0"/>
        <v>43784</v>
      </c>
      <c r="E459" s="5">
        <v>1.61</v>
      </c>
      <c r="F459" s="5">
        <v>1.65</v>
      </c>
      <c r="G459" s="5">
        <v>1.84</v>
      </c>
    </row>
    <row r="460" spans="1:7">
      <c r="A460" s="5">
        <v>11</v>
      </c>
      <c r="B460" s="5">
        <v>18</v>
      </c>
      <c r="C460" s="5">
        <v>2019</v>
      </c>
      <c r="D460" s="135">
        <f t="shared" si="0"/>
        <v>43787</v>
      </c>
      <c r="E460" s="5">
        <v>1.6</v>
      </c>
      <c r="F460" s="5">
        <v>1.63</v>
      </c>
      <c r="G460" s="5">
        <v>1.81</v>
      </c>
    </row>
    <row r="461" spans="1:7">
      <c r="A461" s="5">
        <v>11</v>
      </c>
      <c r="B461" s="5">
        <v>19</v>
      </c>
      <c r="C461" s="5">
        <v>2019</v>
      </c>
      <c r="D461" s="135">
        <f t="shared" si="0"/>
        <v>43788</v>
      </c>
      <c r="E461" s="5">
        <v>1.6</v>
      </c>
      <c r="F461" s="5">
        <v>1.63</v>
      </c>
      <c r="G461" s="5">
        <v>1.79</v>
      </c>
    </row>
    <row r="462" spans="1:7">
      <c r="A462" s="5">
        <v>11</v>
      </c>
      <c r="B462" s="5">
        <v>20</v>
      </c>
      <c r="C462" s="5">
        <v>2019</v>
      </c>
      <c r="D462" s="135">
        <f t="shared" si="0"/>
        <v>43789</v>
      </c>
      <c r="E462" s="5">
        <v>1.56</v>
      </c>
      <c r="F462" s="5">
        <v>1.58</v>
      </c>
      <c r="G462" s="5">
        <v>1.73</v>
      </c>
    </row>
    <row r="463" spans="1:7">
      <c r="A463" s="5">
        <v>11</v>
      </c>
      <c r="B463" s="5">
        <v>21</v>
      </c>
      <c r="C463" s="5">
        <v>2019</v>
      </c>
      <c r="D463" s="135">
        <f t="shared" si="0"/>
        <v>43790</v>
      </c>
      <c r="E463" s="5">
        <v>1.6</v>
      </c>
      <c r="F463" s="5">
        <v>1.62</v>
      </c>
      <c r="G463" s="5">
        <v>1.77</v>
      </c>
    </row>
    <row r="464" spans="1:7">
      <c r="A464" s="5">
        <v>11</v>
      </c>
      <c r="B464" s="5">
        <v>22</v>
      </c>
      <c r="C464" s="5">
        <v>2019</v>
      </c>
      <c r="D464" s="135">
        <f t="shared" si="0"/>
        <v>43791</v>
      </c>
      <c r="E464" s="5">
        <v>1.61</v>
      </c>
      <c r="F464" s="5">
        <v>1.62</v>
      </c>
      <c r="G464" s="5">
        <v>1.77</v>
      </c>
    </row>
    <row r="465" spans="1:7">
      <c r="A465" s="5">
        <v>11</v>
      </c>
      <c r="B465" s="5">
        <v>25</v>
      </c>
      <c r="C465" s="5">
        <v>2019</v>
      </c>
      <c r="D465" s="135">
        <f t="shared" si="0"/>
        <v>43794</v>
      </c>
      <c r="E465" s="5">
        <v>1.61</v>
      </c>
      <c r="F465" s="5">
        <v>1.62</v>
      </c>
      <c r="G465" s="5">
        <v>1.76</v>
      </c>
    </row>
    <row r="466" spans="1:7">
      <c r="A466" s="5">
        <v>11</v>
      </c>
      <c r="B466" s="5">
        <v>26</v>
      </c>
      <c r="C466" s="5">
        <v>2019</v>
      </c>
      <c r="D466" s="135">
        <f t="shared" si="0"/>
        <v>43795</v>
      </c>
      <c r="E466" s="5">
        <v>1.58</v>
      </c>
      <c r="F466" s="5">
        <v>1.58</v>
      </c>
      <c r="G466" s="5">
        <v>1.74</v>
      </c>
    </row>
    <row r="467" spans="1:7">
      <c r="A467" s="5">
        <v>11</v>
      </c>
      <c r="B467" s="5">
        <v>27</v>
      </c>
      <c r="C467" s="5">
        <v>2019</v>
      </c>
      <c r="D467" s="135">
        <f t="shared" si="0"/>
        <v>43796</v>
      </c>
      <c r="E467" s="5">
        <v>1.63</v>
      </c>
      <c r="F467" s="5">
        <v>1.63</v>
      </c>
      <c r="G467" s="5">
        <v>1.77</v>
      </c>
    </row>
    <row r="468" spans="1:7">
      <c r="A468" s="5">
        <v>11</v>
      </c>
      <c r="B468" s="5">
        <v>29</v>
      </c>
      <c r="C468" s="5">
        <v>2019</v>
      </c>
      <c r="D468" s="135">
        <f t="shared" si="0"/>
        <v>43798</v>
      </c>
      <c r="E468" s="5">
        <v>1.61</v>
      </c>
      <c r="F468" s="5">
        <v>1.62</v>
      </c>
      <c r="G468" s="5">
        <v>1.78</v>
      </c>
    </row>
    <row r="469" spans="1:7">
      <c r="A469" s="5">
        <v>12</v>
      </c>
      <c r="B469" s="5">
        <v>2</v>
      </c>
      <c r="C469" s="5">
        <v>2019</v>
      </c>
      <c r="D469" s="135">
        <f t="shared" si="0"/>
        <v>43801</v>
      </c>
      <c r="E469" s="5">
        <v>1.61</v>
      </c>
      <c r="F469" s="5">
        <v>1.65</v>
      </c>
      <c r="G469" s="5">
        <v>1.83</v>
      </c>
    </row>
    <row r="470" spans="1:7">
      <c r="A470" s="5">
        <v>12</v>
      </c>
      <c r="B470" s="5">
        <v>3</v>
      </c>
      <c r="C470" s="5">
        <v>2019</v>
      </c>
      <c r="D470" s="135">
        <f t="shared" si="0"/>
        <v>43802</v>
      </c>
      <c r="E470" s="5">
        <v>1.53</v>
      </c>
      <c r="F470" s="5">
        <v>1.54</v>
      </c>
      <c r="G470" s="5">
        <v>1.72</v>
      </c>
    </row>
    <row r="471" spans="1:7">
      <c r="A471" s="5">
        <v>12</v>
      </c>
      <c r="B471" s="5">
        <v>4</v>
      </c>
      <c r="C471" s="5">
        <v>2019</v>
      </c>
      <c r="D471" s="135">
        <f t="shared" si="0"/>
        <v>43803</v>
      </c>
      <c r="E471" s="5">
        <v>1.58</v>
      </c>
      <c r="F471" s="5">
        <v>1.6</v>
      </c>
      <c r="G471" s="5">
        <v>1.77</v>
      </c>
    </row>
    <row r="472" spans="1:7">
      <c r="A472" s="5">
        <v>12</v>
      </c>
      <c r="B472" s="5">
        <v>5</v>
      </c>
      <c r="C472" s="5">
        <v>2019</v>
      </c>
      <c r="D472" s="135">
        <f t="shared" si="0"/>
        <v>43804</v>
      </c>
      <c r="E472" s="5">
        <v>1.58</v>
      </c>
      <c r="F472" s="5">
        <v>1.62</v>
      </c>
      <c r="G472" s="5">
        <v>1.8</v>
      </c>
    </row>
    <row r="473" spans="1:7">
      <c r="A473" s="5">
        <v>12</v>
      </c>
      <c r="B473" s="5">
        <v>6</v>
      </c>
      <c r="C473" s="5">
        <v>2019</v>
      </c>
      <c r="D473" s="135">
        <f t="shared" si="0"/>
        <v>43805</v>
      </c>
      <c r="E473" s="5">
        <v>1.61</v>
      </c>
      <c r="F473" s="5">
        <v>1.67</v>
      </c>
      <c r="G473" s="5">
        <v>1.84</v>
      </c>
    </row>
    <row r="474" spans="1:7">
      <c r="A474" s="5">
        <v>12</v>
      </c>
      <c r="B474" s="5">
        <v>9</v>
      </c>
      <c r="C474" s="5">
        <v>2019</v>
      </c>
      <c r="D474" s="135">
        <f t="shared" si="0"/>
        <v>43808</v>
      </c>
      <c r="E474" s="5">
        <v>1.63</v>
      </c>
      <c r="F474" s="5">
        <v>1.67</v>
      </c>
      <c r="G474" s="5">
        <v>1.83</v>
      </c>
    </row>
    <row r="475" spans="1:7">
      <c r="A475" s="5">
        <v>12</v>
      </c>
      <c r="B475" s="5">
        <v>10</v>
      </c>
      <c r="C475" s="5">
        <v>2019</v>
      </c>
      <c r="D475" s="135">
        <f t="shared" si="0"/>
        <v>43809</v>
      </c>
      <c r="E475" s="5">
        <v>1.65</v>
      </c>
      <c r="F475" s="5">
        <v>1.68</v>
      </c>
      <c r="G475" s="5">
        <v>1.85</v>
      </c>
    </row>
    <row r="476" spans="1:7">
      <c r="A476" s="5">
        <v>12</v>
      </c>
      <c r="B476" s="5">
        <v>11</v>
      </c>
      <c r="C476" s="5">
        <v>2019</v>
      </c>
      <c r="D476" s="135">
        <f t="shared" si="0"/>
        <v>43810</v>
      </c>
      <c r="E476" s="5">
        <v>1.61</v>
      </c>
      <c r="F476" s="5">
        <v>1.64</v>
      </c>
      <c r="G476" s="5">
        <v>1.79</v>
      </c>
    </row>
    <row r="477" spans="1:7">
      <c r="A477" s="5">
        <v>12</v>
      </c>
      <c r="B477" s="5">
        <v>12</v>
      </c>
      <c r="C477" s="5">
        <v>2019</v>
      </c>
      <c r="D477" s="135">
        <f t="shared" si="0"/>
        <v>43811</v>
      </c>
      <c r="E477" s="5">
        <v>1.66</v>
      </c>
      <c r="F477" s="5">
        <v>1.73</v>
      </c>
      <c r="G477" s="5">
        <v>1.9</v>
      </c>
    </row>
    <row r="478" spans="1:7">
      <c r="A478" s="5">
        <v>12</v>
      </c>
      <c r="B478" s="5">
        <v>13</v>
      </c>
      <c r="C478" s="5">
        <v>2019</v>
      </c>
      <c r="D478" s="135">
        <f t="shared" si="0"/>
        <v>43812</v>
      </c>
      <c r="E478" s="5">
        <v>1.61</v>
      </c>
      <c r="F478" s="5">
        <v>1.66</v>
      </c>
      <c r="G478" s="5">
        <v>1.82</v>
      </c>
    </row>
    <row r="479" spans="1:7">
      <c r="A479" s="5">
        <v>12</v>
      </c>
      <c r="B479" s="5">
        <v>16</v>
      </c>
      <c r="C479" s="5">
        <v>2019</v>
      </c>
      <c r="D479" s="135">
        <f t="shared" si="0"/>
        <v>43815</v>
      </c>
      <c r="E479" s="5">
        <v>1.65</v>
      </c>
      <c r="F479" s="5">
        <v>1.72</v>
      </c>
      <c r="G479" s="5">
        <v>1.89</v>
      </c>
    </row>
    <row r="480" spans="1:7">
      <c r="A480" s="5">
        <v>12</v>
      </c>
      <c r="B480" s="5">
        <v>17</v>
      </c>
      <c r="C480" s="5">
        <v>2019</v>
      </c>
      <c r="D480" s="135">
        <f t="shared" si="0"/>
        <v>43816</v>
      </c>
      <c r="E480" s="5">
        <v>1.63</v>
      </c>
      <c r="F480" s="5">
        <v>1.71</v>
      </c>
      <c r="G480" s="5">
        <v>1.89</v>
      </c>
    </row>
    <row r="481" spans="1:7">
      <c r="A481" s="5">
        <v>12</v>
      </c>
      <c r="B481" s="5">
        <v>18</v>
      </c>
      <c r="C481" s="5">
        <v>2019</v>
      </c>
      <c r="D481" s="135">
        <f t="shared" si="0"/>
        <v>43817</v>
      </c>
      <c r="E481" s="5">
        <v>1.63</v>
      </c>
      <c r="F481" s="5">
        <v>1.74</v>
      </c>
      <c r="G481" s="5">
        <v>1.92</v>
      </c>
    </row>
    <row r="482" spans="1:7">
      <c r="A482" s="5">
        <v>12</v>
      </c>
      <c r="B482" s="5">
        <v>19</v>
      </c>
      <c r="C482" s="5">
        <v>2019</v>
      </c>
      <c r="D482" s="135">
        <f t="shared" si="0"/>
        <v>43818</v>
      </c>
      <c r="E482" s="5">
        <v>1.62</v>
      </c>
      <c r="F482" s="5">
        <v>1.73</v>
      </c>
      <c r="G482" s="5">
        <v>1.92</v>
      </c>
    </row>
    <row r="483" spans="1:7">
      <c r="A483" s="5">
        <v>12</v>
      </c>
      <c r="B483" s="5">
        <v>20</v>
      </c>
      <c r="C483" s="5">
        <v>2019</v>
      </c>
      <c r="D483" s="135">
        <f t="shared" si="0"/>
        <v>43819</v>
      </c>
      <c r="E483" s="5">
        <v>1.63</v>
      </c>
      <c r="F483" s="5">
        <v>1.73</v>
      </c>
      <c r="G483" s="5">
        <v>1.92</v>
      </c>
    </row>
    <row r="484" spans="1:7">
      <c r="A484" s="5">
        <v>12</v>
      </c>
      <c r="B484" s="5">
        <v>23</v>
      </c>
      <c r="C484" s="5">
        <v>2019</v>
      </c>
      <c r="D484" s="135">
        <f t="shared" si="0"/>
        <v>43822</v>
      </c>
      <c r="E484" s="5">
        <v>1.64</v>
      </c>
      <c r="F484" s="5">
        <v>1.75</v>
      </c>
      <c r="G484" s="5">
        <v>1.93</v>
      </c>
    </row>
    <row r="485" spans="1:7">
      <c r="A485" s="5">
        <v>12</v>
      </c>
      <c r="B485" s="5">
        <v>24</v>
      </c>
      <c r="C485" s="5">
        <v>2019</v>
      </c>
      <c r="D485" s="135">
        <f t="shared" si="0"/>
        <v>43823</v>
      </c>
      <c r="E485" s="5">
        <v>1.62</v>
      </c>
      <c r="F485" s="5">
        <v>1.72</v>
      </c>
      <c r="G485" s="5">
        <v>1.9</v>
      </c>
    </row>
    <row r="486" spans="1:7">
      <c r="A486" s="5">
        <v>12</v>
      </c>
      <c r="B486" s="5">
        <v>26</v>
      </c>
      <c r="C486" s="5">
        <v>2019</v>
      </c>
      <c r="D486" s="135">
        <f t="shared" si="0"/>
        <v>43825</v>
      </c>
      <c r="E486" s="5">
        <v>1.64</v>
      </c>
      <c r="F486" s="5">
        <v>1.72</v>
      </c>
      <c r="G486" s="5">
        <v>1.9</v>
      </c>
    </row>
    <row r="487" spans="1:7">
      <c r="A487" s="5">
        <v>12</v>
      </c>
      <c r="B487" s="5">
        <v>27</v>
      </c>
      <c r="C487" s="5">
        <v>2019</v>
      </c>
      <c r="D487" s="135">
        <f t="shared" si="0"/>
        <v>43826</v>
      </c>
      <c r="E487" s="5">
        <v>1.59</v>
      </c>
      <c r="F487" s="5">
        <v>1.68</v>
      </c>
      <c r="G487" s="5">
        <v>1.88</v>
      </c>
    </row>
    <row r="488" spans="1:7">
      <c r="A488" s="5">
        <v>12</v>
      </c>
      <c r="B488" s="5">
        <v>30</v>
      </c>
      <c r="C488" s="5">
        <v>2019</v>
      </c>
      <c r="D488" s="135">
        <f t="shared" si="0"/>
        <v>43829</v>
      </c>
      <c r="E488" s="5">
        <v>1.58</v>
      </c>
      <c r="F488" s="5">
        <v>1.68</v>
      </c>
      <c r="G488" s="5">
        <v>1.9</v>
      </c>
    </row>
    <row r="489" spans="1:7">
      <c r="A489" s="5">
        <v>12</v>
      </c>
      <c r="B489" s="5">
        <v>31</v>
      </c>
      <c r="C489" s="5">
        <v>2019</v>
      </c>
      <c r="D489" s="135">
        <f t="shared" si="0"/>
        <v>43830</v>
      </c>
      <c r="E489" s="5">
        <v>1.58</v>
      </c>
      <c r="F489" s="5">
        <v>1.69</v>
      </c>
      <c r="G489" s="5">
        <v>1.92</v>
      </c>
    </row>
    <row r="490" spans="1:7">
      <c r="A490" s="5">
        <v>1</v>
      </c>
      <c r="B490" s="5">
        <v>2</v>
      </c>
      <c r="C490" s="5">
        <v>2018</v>
      </c>
      <c r="D490" s="135">
        <f t="shared" si="0"/>
        <v>43102</v>
      </c>
      <c r="E490" s="5">
        <v>1.92</v>
      </c>
      <c r="F490" s="5">
        <v>2.25</v>
      </c>
      <c r="G490" s="5">
        <v>2.46</v>
      </c>
    </row>
    <row r="491" spans="1:7">
      <c r="A491" s="5">
        <v>1</v>
      </c>
      <c r="B491" s="5">
        <v>3</v>
      </c>
      <c r="C491" s="5">
        <v>2018</v>
      </c>
      <c r="D491" s="135">
        <f t="shared" si="0"/>
        <v>43103</v>
      </c>
      <c r="E491" s="5">
        <v>1.94</v>
      </c>
      <c r="F491" s="5">
        <v>2.25</v>
      </c>
      <c r="G491" s="5">
        <v>2.44</v>
      </c>
    </row>
    <row r="492" spans="1:7">
      <c r="A492" s="5">
        <v>1</v>
      </c>
      <c r="B492" s="5">
        <v>4</v>
      </c>
      <c r="C492" s="5">
        <v>2018</v>
      </c>
      <c r="D492" s="135">
        <f t="shared" si="0"/>
        <v>43104</v>
      </c>
      <c r="E492" s="5">
        <v>1.96</v>
      </c>
      <c r="F492" s="5">
        <v>2.27</v>
      </c>
      <c r="G492" s="5">
        <v>2.46</v>
      </c>
    </row>
    <row r="493" spans="1:7">
      <c r="A493" s="5">
        <v>1</v>
      </c>
      <c r="B493" s="5">
        <v>5</v>
      </c>
      <c r="C493" s="5">
        <v>2018</v>
      </c>
      <c r="D493" s="135">
        <f t="shared" si="0"/>
        <v>43105</v>
      </c>
      <c r="E493" s="5">
        <v>1.96</v>
      </c>
      <c r="F493" s="5">
        <v>2.29</v>
      </c>
      <c r="G493" s="5">
        <v>2.4700000000000002</v>
      </c>
    </row>
    <row r="494" spans="1:7">
      <c r="A494" s="5">
        <v>1</v>
      </c>
      <c r="B494" s="5">
        <v>8</v>
      </c>
      <c r="C494" s="5">
        <v>2018</v>
      </c>
      <c r="D494" s="135">
        <f t="shared" si="0"/>
        <v>43108</v>
      </c>
      <c r="E494" s="5">
        <v>1.96</v>
      </c>
      <c r="F494" s="5">
        <v>2.29</v>
      </c>
      <c r="G494" s="5">
        <v>2.4900000000000002</v>
      </c>
    </row>
    <row r="495" spans="1:7">
      <c r="A495" s="5">
        <v>1</v>
      </c>
      <c r="B495" s="5">
        <v>9</v>
      </c>
      <c r="C495" s="5">
        <v>2018</v>
      </c>
      <c r="D495" s="135">
        <f t="shared" si="0"/>
        <v>43109</v>
      </c>
      <c r="E495" s="5">
        <v>1.98</v>
      </c>
      <c r="F495" s="5">
        <v>2.33</v>
      </c>
      <c r="G495" s="5">
        <v>2.5499999999999998</v>
      </c>
    </row>
    <row r="496" spans="1:7">
      <c r="A496" s="5">
        <v>1</v>
      </c>
      <c r="B496" s="5">
        <v>10</v>
      </c>
      <c r="C496" s="5">
        <v>2018</v>
      </c>
      <c r="D496" s="135">
        <f t="shared" si="0"/>
        <v>43110</v>
      </c>
      <c r="E496" s="5">
        <v>1.98</v>
      </c>
      <c r="F496" s="5">
        <v>2.3199999999999998</v>
      </c>
      <c r="G496" s="5">
        <v>2.5499999999999998</v>
      </c>
    </row>
    <row r="497" spans="1:7">
      <c r="A497" s="5">
        <v>1</v>
      </c>
      <c r="B497" s="5">
        <v>11</v>
      </c>
      <c r="C497" s="5">
        <v>2018</v>
      </c>
      <c r="D497" s="135">
        <f t="shared" si="0"/>
        <v>43111</v>
      </c>
      <c r="E497" s="5">
        <v>1.98</v>
      </c>
      <c r="F497" s="5">
        <v>2.3199999999999998</v>
      </c>
      <c r="G497" s="5">
        <v>2.54</v>
      </c>
    </row>
    <row r="498" spans="1:7">
      <c r="A498" s="5">
        <v>1</v>
      </c>
      <c r="B498" s="5">
        <v>12</v>
      </c>
      <c r="C498" s="5">
        <v>2018</v>
      </c>
      <c r="D498" s="135">
        <f t="shared" si="0"/>
        <v>43112</v>
      </c>
      <c r="E498" s="5">
        <v>1.99</v>
      </c>
      <c r="F498" s="5">
        <v>2.35</v>
      </c>
      <c r="G498" s="5">
        <v>2.5499999999999998</v>
      </c>
    </row>
    <row r="499" spans="1:7">
      <c r="A499" s="5">
        <v>1</v>
      </c>
      <c r="B499" s="5">
        <v>16</v>
      </c>
      <c r="C499" s="5">
        <v>2018</v>
      </c>
      <c r="D499" s="135">
        <f t="shared" si="0"/>
        <v>43116</v>
      </c>
      <c r="E499" s="5">
        <v>2.0299999999999998</v>
      </c>
      <c r="F499" s="5">
        <v>2.36</v>
      </c>
      <c r="G499" s="5">
        <v>2.54</v>
      </c>
    </row>
    <row r="500" spans="1:7">
      <c r="A500" s="5">
        <v>1</v>
      </c>
      <c r="B500" s="5">
        <v>17</v>
      </c>
      <c r="C500" s="5">
        <v>2018</v>
      </c>
      <c r="D500" s="135">
        <f t="shared" si="0"/>
        <v>43117</v>
      </c>
      <c r="E500" s="5">
        <v>2.0499999999999998</v>
      </c>
      <c r="F500" s="5">
        <v>2.39</v>
      </c>
      <c r="G500" s="5">
        <v>2.57</v>
      </c>
    </row>
    <row r="501" spans="1:7">
      <c r="A501" s="5">
        <v>1</v>
      </c>
      <c r="B501" s="5">
        <v>18</v>
      </c>
      <c r="C501" s="5">
        <v>2018</v>
      </c>
      <c r="D501" s="135">
        <f t="shared" si="0"/>
        <v>43118</v>
      </c>
      <c r="E501" s="5">
        <v>2.0499999999999998</v>
      </c>
      <c r="F501" s="5">
        <v>2.4300000000000002</v>
      </c>
      <c r="G501" s="5">
        <v>2.62</v>
      </c>
    </row>
    <row r="502" spans="1:7">
      <c r="A502" s="5">
        <v>1</v>
      </c>
      <c r="B502" s="5">
        <v>19</v>
      </c>
      <c r="C502" s="5">
        <v>2018</v>
      </c>
      <c r="D502" s="135">
        <f t="shared" si="0"/>
        <v>43119</v>
      </c>
      <c r="E502" s="5">
        <v>2.06</v>
      </c>
      <c r="F502" s="5">
        <v>2.4500000000000002</v>
      </c>
      <c r="G502" s="5">
        <v>2.64</v>
      </c>
    </row>
    <row r="503" spans="1:7">
      <c r="A503" s="5">
        <v>1</v>
      </c>
      <c r="B503" s="5">
        <v>22</v>
      </c>
      <c r="C503" s="5">
        <v>2018</v>
      </c>
      <c r="D503" s="135">
        <f t="shared" si="0"/>
        <v>43122</v>
      </c>
      <c r="E503" s="5">
        <v>2.08</v>
      </c>
      <c r="F503" s="5">
        <v>2.46</v>
      </c>
      <c r="G503" s="5">
        <v>2.66</v>
      </c>
    </row>
    <row r="504" spans="1:7">
      <c r="A504" s="5">
        <v>1</v>
      </c>
      <c r="B504" s="5">
        <v>23</v>
      </c>
      <c r="C504" s="5">
        <v>2018</v>
      </c>
      <c r="D504" s="135">
        <f t="shared" si="0"/>
        <v>43123</v>
      </c>
      <c r="E504" s="5">
        <v>2.06</v>
      </c>
      <c r="F504" s="5">
        <v>2.4300000000000002</v>
      </c>
      <c r="G504" s="5">
        <v>2.63</v>
      </c>
    </row>
    <row r="505" spans="1:7">
      <c r="A505" s="5">
        <v>1</v>
      </c>
      <c r="B505" s="5">
        <v>24</v>
      </c>
      <c r="C505" s="5">
        <v>2018</v>
      </c>
      <c r="D505" s="135">
        <f t="shared" si="0"/>
        <v>43124</v>
      </c>
      <c r="E505" s="5">
        <v>2.08</v>
      </c>
      <c r="F505" s="5">
        <v>2.4300000000000002</v>
      </c>
      <c r="G505" s="5">
        <v>2.65</v>
      </c>
    </row>
    <row r="506" spans="1:7">
      <c r="A506" s="5">
        <v>1</v>
      </c>
      <c r="B506" s="5">
        <v>25</v>
      </c>
      <c r="C506" s="5">
        <v>2018</v>
      </c>
      <c r="D506" s="135">
        <f t="shared" si="0"/>
        <v>43125</v>
      </c>
      <c r="E506" s="5">
        <v>2.08</v>
      </c>
      <c r="F506" s="5">
        <v>2.41</v>
      </c>
      <c r="G506" s="5">
        <v>2.63</v>
      </c>
    </row>
    <row r="507" spans="1:7">
      <c r="A507" s="5">
        <v>1</v>
      </c>
      <c r="B507" s="5">
        <v>26</v>
      </c>
      <c r="C507" s="5">
        <v>2018</v>
      </c>
      <c r="D507" s="135">
        <f t="shared" si="0"/>
        <v>43126</v>
      </c>
      <c r="E507" s="5">
        <v>2.13</v>
      </c>
      <c r="F507" s="5">
        <v>2.4700000000000002</v>
      </c>
      <c r="G507" s="5">
        <v>2.66</v>
      </c>
    </row>
    <row r="508" spans="1:7">
      <c r="A508" s="5">
        <v>1</v>
      </c>
      <c r="B508" s="5">
        <v>29</v>
      </c>
      <c r="C508" s="5">
        <v>2018</v>
      </c>
      <c r="D508" s="135">
        <f t="shared" si="0"/>
        <v>43129</v>
      </c>
      <c r="E508" s="5">
        <v>2.11</v>
      </c>
      <c r="F508" s="5">
        <v>2.4900000000000002</v>
      </c>
      <c r="G508" s="5">
        <v>2.7</v>
      </c>
    </row>
    <row r="509" spans="1:7">
      <c r="A509" s="5">
        <v>1</v>
      </c>
      <c r="B509" s="5">
        <v>30</v>
      </c>
      <c r="C509" s="5">
        <v>2018</v>
      </c>
      <c r="D509" s="135">
        <f t="shared" si="0"/>
        <v>43130</v>
      </c>
      <c r="E509" s="5">
        <v>2.13</v>
      </c>
      <c r="F509" s="5">
        <v>2.5099999999999998</v>
      </c>
      <c r="G509" s="5">
        <v>2.73</v>
      </c>
    </row>
    <row r="510" spans="1:7">
      <c r="A510" s="5">
        <v>1</v>
      </c>
      <c r="B510" s="5">
        <v>31</v>
      </c>
      <c r="C510" s="5">
        <v>2018</v>
      </c>
      <c r="D510" s="135">
        <f t="shared" si="0"/>
        <v>43131</v>
      </c>
      <c r="E510" s="5">
        <v>2.14</v>
      </c>
      <c r="F510" s="5">
        <v>2.52</v>
      </c>
      <c r="G510" s="5">
        <v>2.72</v>
      </c>
    </row>
    <row r="511" spans="1:7">
      <c r="A511" s="5">
        <v>2</v>
      </c>
      <c r="B511" s="5">
        <v>1</v>
      </c>
      <c r="C511" s="5">
        <v>2018</v>
      </c>
      <c r="D511" s="135">
        <f t="shared" si="0"/>
        <v>43132</v>
      </c>
      <c r="E511" s="5">
        <v>2.16</v>
      </c>
      <c r="F511" s="5">
        <v>2.56</v>
      </c>
      <c r="G511" s="5">
        <v>2.78</v>
      </c>
    </row>
    <row r="512" spans="1:7">
      <c r="A512" s="5">
        <v>2</v>
      </c>
      <c r="B512" s="5">
        <v>2</v>
      </c>
      <c r="C512" s="5">
        <v>2018</v>
      </c>
      <c r="D512" s="135">
        <f t="shared" si="0"/>
        <v>43133</v>
      </c>
      <c r="E512" s="5">
        <v>2.15</v>
      </c>
      <c r="F512" s="5">
        <v>2.58</v>
      </c>
      <c r="G512" s="5">
        <v>2.84</v>
      </c>
    </row>
    <row r="513" spans="1:7">
      <c r="A513" s="5">
        <v>2</v>
      </c>
      <c r="B513" s="5">
        <v>5</v>
      </c>
      <c r="C513" s="5">
        <v>2018</v>
      </c>
      <c r="D513" s="135">
        <f t="shared" si="0"/>
        <v>43136</v>
      </c>
      <c r="E513" s="5">
        <v>2.08</v>
      </c>
      <c r="F513" s="5">
        <v>2.5</v>
      </c>
      <c r="G513" s="5">
        <v>2.77</v>
      </c>
    </row>
    <row r="514" spans="1:7">
      <c r="A514" s="5">
        <v>2</v>
      </c>
      <c r="B514" s="5">
        <v>6</v>
      </c>
      <c r="C514" s="5">
        <v>2018</v>
      </c>
      <c r="D514" s="135">
        <f t="shared" si="0"/>
        <v>43137</v>
      </c>
      <c r="E514" s="5">
        <v>2.1</v>
      </c>
      <c r="F514" s="5">
        <v>2.52</v>
      </c>
      <c r="G514" s="5">
        <v>2.79</v>
      </c>
    </row>
    <row r="515" spans="1:7">
      <c r="A515" s="5">
        <v>2</v>
      </c>
      <c r="B515" s="5">
        <v>7</v>
      </c>
      <c r="C515" s="5">
        <v>2018</v>
      </c>
      <c r="D515" s="135">
        <f t="shared" si="0"/>
        <v>43138</v>
      </c>
      <c r="E515" s="5">
        <v>2.15</v>
      </c>
      <c r="F515" s="5">
        <v>2.57</v>
      </c>
      <c r="G515" s="5">
        <v>2.84</v>
      </c>
    </row>
    <row r="516" spans="1:7">
      <c r="A516" s="5">
        <v>2</v>
      </c>
      <c r="B516" s="5">
        <v>8</v>
      </c>
      <c r="C516" s="5">
        <v>2018</v>
      </c>
      <c r="D516" s="135">
        <f t="shared" si="0"/>
        <v>43139</v>
      </c>
      <c r="E516" s="5">
        <v>2.13</v>
      </c>
      <c r="F516" s="5">
        <v>2.57</v>
      </c>
      <c r="G516" s="5">
        <v>2.85</v>
      </c>
    </row>
    <row r="517" spans="1:7">
      <c r="A517" s="5">
        <v>2</v>
      </c>
      <c r="B517" s="5">
        <v>9</v>
      </c>
      <c r="C517" s="5">
        <v>2018</v>
      </c>
      <c r="D517" s="135">
        <f t="shared" si="0"/>
        <v>43140</v>
      </c>
      <c r="E517" s="5">
        <v>2.0499999999999998</v>
      </c>
      <c r="F517" s="5">
        <v>2.52</v>
      </c>
      <c r="G517" s="5">
        <v>2.83</v>
      </c>
    </row>
    <row r="518" spans="1:7">
      <c r="A518" s="5">
        <v>2</v>
      </c>
      <c r="B518" s="5">
        <v>12</v>
      </c>
      <c r="C518" s="5">
        <v>2018</v>
      </c>
      <c r="D518" s="135">
        <f t="shared" si="0"/>
        <v>43143</v>
      </c>
      <c r="E518" s="5">
        <v>2.09</v>
      </c>
      <c r="F518" s="5">
        <v>2.56</v>
      </c>
      <c r="G518" s="5">
        <v>2.86</v>
      </c>
    </row>
    <row r="519" spans="1:7">
      <c r="A519" s="5">
        <v>2</v>
      </c>
      <c r="B519" s="5">
        <v>13</v>
      </c>
      <c r="C519" s="5">
        <v>2018</v>
      </c>
      <c r="D519" s="135">
        <f t="shared" si="0"/>
        <v>43144</v>
      </c>
      <c r="E519" s="5">
        <v>2.1</v>
      </c>
      <c r="F519" s="5">
        <v>2.54</v>
      </c>
      <c r="G519" s="5">
        <v>2.83</v>
      </c>
    </row>
    <row r="520" spans="1:7">
      <c r="A520" s="5">
        <v>2</v>
      </c>
      <c r="B520" s="5">
        <v>14</v>
      </c>
      <c r="C520" s="5">
        <v>2018</v>
      </c>
      <c r="D520" s="135">
        <f t="shared" si="0"/>
        <v>43145</v>
      </c>
      <c r="E520" s="5">
        <v>2.17</v>
      </c>
      <c r="F520" s="5">
        <v>2.65</v>
      </c>
      <c r="G520" s="5">
        <v>2.91</v>
      </c>
    </row>
    <row r="521" spans="1:7">
      <c r="A521" s="5">
        <v>2</v>
      </c>
      <c r="B521" s="5">
        <v>15</v>
      </c>
      <c r="C521" s="5">
        <v>2018</v>
      </c>
      <c r="D521" s="135">
        <f t="shared" si="0"/>
        <v>43146</v>
      </c>
      <c r="E521" s="5">
        <v>2.19</v>
      </c>
      <c r="F521" s="5">
        <v>2.65</v>
      </c>
      <c r="G521" s="5">
        <v>2.9</v>
      </c>
    </row>
    <row r="522" spans="1:7">
      <c r="A522" s="5">
        <v>2</v>
      </c>
      <c r="B522" s="5">
        <v>16</v>
      </c>
      <c r="C522" s="5">
        <v>2018</v>
      </c>
      <c r="D522" s="135">
        <f t="shared" si="0"/>
        <v>43147</v>
      </c>
      <c r="E522" s="5">
        <v>2.21</v>
      </c>
      <c r="F522" s="5">
        <v>2.63</v>
      </c>
      <c r="G522" s="5">
        <v>2.87</v>
      </c>
    </row>
    <row r="523" spans="1:7">
      <c r="A523" s="5">
        <v>2</v>
      </c>
      <c r="B523" s="5">
        <v>20</v>
      </c>
      <c r="C523" s="5">
        <v>2018</v>
      </c>
      <c r="D523" s="135">
        <f t="shared" si="0"/>
        <v>43151</v>
      </c>
      <c r="E523" s="5">
        <v>2.25</v>
      </c>
      <c r="F523" s="5">
        <v>2.65</v>
      </c>
      <c r="G523" s="5">
        <v>2.88</v>
      </c>
    </row>
    <row r="524" spans="1:7">
      <c r="A524" s="5">
        <v>2</v>
      </c>
      <c r="B524" s="5">
        <v>21</v>
      </c>
      <c r="C524" s="5">
        <v>2018</v>
      </c>
      <c r="D524" s="135">
        <f t="shared" si="0"/>
        <v>43152</v>
      </c>
      <c r="E524" s="5">
        <v>2.2599999999999998</v>
      </c>
      <c r="F524" s="5">
        <v>2.69</v>
      </c>
      <c r="G524" s="5">
        <v>2.94</v>
      </c>
    </row>
    <row r="525" spans="1:7">
      <c r="A525" s="5">
        <v>2</v>
      </c>
      <c r="B525" s="5">
        <v>22</v>
      </c>
      <c r="C525" s="5">
        <v>2018</v>
      </c>
      <c r="D525" s="135">
        <f t="shared" si="0"/>
        <v>43153</v>
      </c>
      <c r="E525" s="5">
        <v>2.25</v>
      </c>
      <c r="F525" s="5">
        <v>2.66</v>
      </c>
      <c r="G525" s="5">
        <v>2.92</v>
      </c>
    </row>
    <row r="526" spans="1:7">
      <c r="A526" s="5">
        <v>2</v>
      </c>
      <c r="B526" s="5">
        <v>23</v>
      </c>
      <c r="C526" s="5">
        <v>2018</v>
      </c>
      <c r="D526" s="135">
        <f t="shared" si="0"/>
        <v>43154</v>
      </c>
      <c r="E526" s="5">
        <v>2.25</v>
      </c>
      <c r="F526" s="5">
        <v>2.62</v>
      </c>
      <c r="G526" s="5">
        <v>2.88</v>
      </c>
    </row>
    <row r="527" spans="1:7">
      <c r="A527" s="5">
        <v>2</v>
      </c>
      <c r="B527" s="5">
        <v>26</v>
      </c>
      <c r="C527" s="5">
        <v>2018</v>
      </c>
      <c r="D527" s="135">
        <f t="shared" si="0"/>
        <v>43157</v>
      </c>
      <c r="E527" s="5">
        <v>2.2200000000000002</v>
      </c>
      <c r="F527" s="5">
        <v>2.6</v>
      </c>
      <c r="G527" s="5">
        <v>2.86</v>
      </c>
    </row>
    <row r="528" spans="1:7">
      <c r="A528" s="5">
        <v>2</v>
      </c>
      <c r="B528" s="5">
        <v>27</v>
      </c>
      <c r="C528" s="5">
        <v>2018</v>
      </c>
      <c r="D528" s="135">
        <f t="shared" si="0"/>
        <v>43158</v>
      </c>
      <c r="E528" s="5">
        <v>2.27</v>
      </c>
      <c r="F528" s="5">
        <v>2.67</v>
      </c>
      <c r="G528" s="5">
        <v>2.9</v>
      </c>
    </row>
    <row r="529" spans="1:7">
      <c r="A529" s="5">
        <v>2</v>
      </c>
      <c r="B529" s="5">
        <v>28</v>
      </c>
      <c r="C529" s="5">
        <v>2018</v>
      </c>
      <c r="D529" s="135">
        <f t="shared" si="0"/>
        <v>43159</v>
      </c>
      <c r="E529" s="5">
        <v>2.25</v>
      </c>
      <c r="F529" s="5">
        <v>2.65</v>
      </c>
      <c r="G529" s="5">
        <v>2.87</v>
      </c>
    </row>
    <row r="530" spans="1:7">
      <c r="A530" s="5">
        <v>3</v>
      </c>
      <c r="B530" s="5">
        <v>1</v>
      </c>
      <c r="C530" s="5">
        <v>2018</v>
      </c>
      <c r="D530" s="135">
        <f t="shared" si="0"/>
        <v>43160</v>
      </c>
      <c r="E530" s="5">
        <v>2.2200000000000002</v>
      </c>
      <c r="F530" s="5">
        <v>2.58</v>
      </c>
      <c r="G530" s="5">
        <v>2.81</v>
      </c>
    </row>
    <row r="531" spans="1:7">
      <c r="A531" s="5">
        <v>3</v>
      </c>
      <c r="B531" s="5">
        <v>2</v>
      </c>
      <c r="C531" s="5">
        <v>2018</v>
      </c>
      <c r="D531" s="135">
        <f t="shared" si="0"/>
        <v>43161</v>
      </c>
      <c r="E531" s="5">
        <v>2.25</v>
      </c>
      <c r="F531" s="5">
        <v>2.63</v>
      </c>
      <c r="G531" s="5">
        <v>2.86</v>
      </c>
    </row>
    <row r="532" spans="1:7">
      <c r="A532" s="5">
        <v>3</v>
      </c>
      <c r="B532" s="5">
        <v>5</v>
      </c>
      <c r="C532" s="5">
        <v>2018</v>
      </c>
      <c r="D532" s="135">
        <f t="shared" si="0"/>
        <v>43164</v>
      </c>
      <c r="E532" s="5">
        <v>2.2400000000000002</v>
      </c>
      <c r="F532" s="5">
        <v>2.65</v>
      </c>
      <c r="G532" s="5">
        <v>2.88</v>
      </c>
    </row>
    <row r="533" spans="1:7">
      <c r="A533" s="5">
        <v>3</v>
      </c>
      <c r="B533" s="5">
        <v>6</v>
      </c>
      <c r="C533" s="5">
        <v>2018</v>
      </c>
      <c r="D533" s="135">
        <f t="shared" si="0"/>
        <v>43165</v>
      </c>
      <c r="E533" s="5">
        <v>2.25</v>
      </c>
      <c r="F533" s="5">
        <v>2.65</v>
      </c>
      <c r="G533" s="5">
        <v>2.88</v>
      </c>
    </row>
    <row r="534" spans="1:7">
      <c r="A534" s="5">
        <v>3</v>
      </c>
      <c r="B534" s="5">
        <v>7</v>
      </c>
      <c r="C534" s="5">
        <v>2018</v>
      </c>
      <c r="D534" s="135">
        <f t="shared" si="0"/>
        <v>43166</v>
      </c>
      <c r="E534" s="5">
        <v>2.25</v>
      </c>
      <c r="F534" s="5">
        <v>2.65</v>
      </c>
      <c r="G534" s="5">
        <v>2.89</v>
      </c>
    </row>
    <row r="535" spans="1:7">
      <c r="A535" s="5">
        <v>3</v>
      </c>
      <c r="B535" s="5">
        <v>8</v>
      </c>
      <c r="C535" s="5">
        <v>2018</v>
      </c>
      <c r="D535" s="135">
        <f t="shared" si="0"/>
        <v>43167</v>
      </c>
      <c r="E535" s="5">
        <v>2.25</v>
      </c>
      <c r="F535" s="5">
        <v>2.63</v>
      </c>
      <c r="G535" s="5">
        <v>2.86</v>
      </c>
    </row>
    <row r="536" spans="1:7">
      <c r="A536" s="5">
        <v>3</v>
      </c>
      <c r="B536" s="5">
        <v>9</v>
      </c>
      <c r="C536" s="5">
        <v>2018</v>
      </c>
      <c r="D536" s="135">
        <f t="shared" si="0"/>
        <v>43168</v>
      </c>
      <c r="E536" s="5">
        <v>2.27</v>
      </c>
      <c r="F536" s="5">
        <v>2.65</v>
      </c>
      <c r="G536" s="5">
        <v>2.9</v>
      </c>
    </row>
    <row r="537" spans="1:7">
      <c r="A537" s="5">
        <v>3</v>
      </c>
      <c r="B537" s="5">
        <v>12</v>
      </c>
      <c r="C537" s="5">
        <v>2018</v>
      </c>
      <c r="D537" s="135">
        <f t="shared" si="0"/>
        <v>43171</v>
      </c>
      <c r="E537" s="5">
        <v>2.27</v>
      </c>
      <c r="F537" s="5">
        <v>2.64</v>
      </c>
      <c r="G537" s="5">
        <v>2.87</v>
      </c>
    </row>
    <row r="538" spans="1:7">
      <c r="A538" s="5">
        <v>3</v>
      </c>
      <c r="B538" s="5">
        <v>13</v>
      </c>
      <c r="C538" s="5">
        <v>2018</v>
      </c>
      <c r="D538" s="135">
        <f t="shared" si="0"/>
        <v>43172</v>
      </c>
      <c r="E538" s="5">
        <v>2.2599999999999998</v>
      </c>
      <c r="F538" s="5">
        <v>2.62</v>
      </c>
      <c r="G538" s="5">
        <v>2.84</v>
      </c>
    </row>
    <row r="539" spans="1:7">
      <c r="A539" s="5">
        <v>3</v>
      </c>
      <c r="B539" s="5">
        <v>14</v>
      </c>
      <c r="C539" s="5">
        <v>2018</v>
      </c>
      <c r="D539" s="135">
        <f t="shared" si="0"/>
        <v>43173</v>
      </c>
      <c r="E539" s="5">
        <v>2.2599999999999998</v>
      </c>
      <c r="F539" s="5">
        <v>2.61</v>
      </c>
      <c r="G539" s="5">
        <v>2.81</v>
      </c>
    </row>
    <row r="540" spans="1:7">
      <c r="A540" s="5">
        <v>3</v>
      </c>
      <c r="B540" s="5">
        <v>15</v>
      </c>
      <c r="C540" s="5">
        <v>2018</v>
      </c>
      <c r="D540" s="135">
        <f t="shared" si="0"/>
        <v>43174</v>
      </c>
      <c r="E540" s="5">
        <v>2.29</v>
      </c>
      <c r="F540" s="5">
        <v>2.62</v>
      </c>
      <c r="G540" s="5">
        <v>2.82</v>
      </c>
    </row>
    <row r="541" spans="1:7">
      <c r="A541" s="5">
        <v>3</v>
      </c>
      <c r="B541" s="5">
        <v>16</v>
      </c>
      <c r="C541" s="5">
        <v>2018</v>
      </c>
      <c r="D541" s="135">
        <f t="shared" si="0"/>
        <v>43175</v>
      </c>
      <c r="E541" s="5">
        <v>2.31</v>
      </c>
      <c r="F541" s="5">
        <v>2.65</v>
      </c>
      <c r="G541" s="5">
        <v>2.85</v>
      </c>
    </row>
    <row r="542" spans="1:7">
      <c r="A542" s="5">
        <v>3</v>
      </c>
      <c r="B542" s="5">
        <v>19</v>
      </c>
      <c r="C542" s="5">
        <v>2018</v>
      </c>
      <c r="D542" s="135">
        <f t="shared" si="0"/>
        <v>43178</v>
      </c>
      <c r="E542" s="5">
        <v>2.31</v>
      </c>
      <c r="F542" s="5">
        <v>2.65</v>
      </c>
      <c r="G542" s="5">
        <v>2.85</v>
      </c>
    </row>
    <row r="543" spans="1:7">
      <c r="A543" s="5">
        <v>3</v>
      </c>
      <c r="B543" s="5">
        <v>20</v>
      </c>
      <c r="C543" s="5">
        <v>2018</v>
      </c>
      <c r="D543" s="135">
        <f t="shared" si="0"/>
        <v>43179</v>
      </c>
      <c r="E543" s="5">
        <v>2.34</v>
      </c>
      <c r="F543" s="5">
        <v>2.69</v>
      </c>
      <c r="G543" s="5">
        <v>2.89</v>
      </c>
    </row>
    <row r="544" spans="1:7">
      <c r="A544" s="5">
        <v>3</v>
      </c>
      <c r="B544" s="5">
        <v>21</v>
      </c>
      <c r="C544" s="5">
        <v>2018</v>
      </c>
      <c r="D544" s="135">
        <f t="shared" si="0"/>
        <v>43180</v>
      </c>
      <c r="E544" s="5">
        <v>2.31</v>
      </c>
      <c r="F544" s="5">
        <v>2.69</v>
      </c>
      <c r="G544" s="5">
        <v>2.89</v>
      </c>
    </row>
    <row r="545" spans="1:7">
      <c r="A545" s="5">
        <v>3</v>
      </c>
      <c r="B545" s="5">
        <v>22</v>
      </c>
      <c r="C545" s="5">
        <v>2018</v>
      </c>
      <c r="D545" s="135">
        <f t="shared" si="0"/>
        <v>43181</v>
      </c>
      <c r="E545" s="5">
        <v>2.29</v>
      </c>
      <c r="F545" s="5">
        <v>2.63</v>
      </c>
      <c r="G545" s="5">
        <v>2.83</v>
      </c>
    </row>
    <row r="546" spans="1:7">
      <c r="A546" s="5">
        <v>3</v>
      </c>
      <c r="B546" s="5">
        <v>23</v>
      </c>
      <c r="C546" s="5">
        <v>2018</v>
      </c>
      <c r="D546" s="135">
        <f t="shared" si="0"/>
        <v>43182</v>
      </c>
      <c r="E546" s="5">
        <v>2.2799999999999998</v>
      </c>
      <c r="F546" s="5">
        <v>2.61</v>
      </c>
      <c r="G546" s="5">
        <v>2.82</v>
      </c>
    </row>
    <row r="547" spans="1:7">
      <c r="A547" s="5">
        <v>3</v>
      </c>
      <c r="B547" s="5">
        <v>26</v>
      </c>
      <c r="C547" s="5">
        <v>2018</v>
      </c>
      <c r="D547" s="135">
        <f t="shared" si="0"/>
        <v>43185</v>
      </c>
      <c r="E547" s="5">
        <v>2.33</v>
      </c>
      <c r="F547" s="5">
        <v>2.64</v>
      </c>
      <c r="G547" s="5">
        <v>2.85</v>
      </c>
    </row>
    <row r="548" spans="1:7">
      <c r="A548" s="5">
        <v>3</v>
      </c>
      <c r="B548" s="5">
        <v>27</v>
      </c>
      <c r="C548" s="5">
        <v>2018</v>
      </c>
      <c r="D548" s="135">
        <f t="shared" si="0"/>
        <v>43186</v>
      </c>
      <c r="E548" s="5">
        <v>2.2599999999999998</v>
      </c>
      <c r="F548" s="5">
        <v>2.58</v>
      </c>
      <c r="G548" s="5">
        <v>2.78</v>
      </c>
    </row>
    <row r="549" spans="1:7">
      <c r="A549" s="5">
        <v>3</v>
      </c>
      <c r="B549" s="5">
        <v>28</v>
      </c>
      <c r="C549" s="5">
        <v>2018</v>
      </c>
      <c r="D549" s="135">
        <f t="shared" si="0"/>
        <v>43187</v>
      </c>
      <c r="E549" s="5">
        <v>2.2799999999999998</v>
      </c>
      <c r="F549" s="5">
        <v>2.59</v>
      </c>
      <c r="G549" s="5">
        <v>2.77</v>
      </c>
    </row>
    <row r="550" spans="1:7">
      <c r="A550" s="5">
        <v>3</v>
      </c>
      <c r="B550" s="5">
        <v>29</v>
      </c>
      <c r="C550" s="5">
        <v>2018</v>
      </c>
      <c r="D550" s="135">
        <f t="shared" si="0"/>
        <v>43188</v>
      </c>
      <c r="E550" s="5">
        <v>2.27</v>
      </c>
      <c r="F550" s="5">
        <v>2.56</v>
      </c>
      <c r="G550" s="5">
        <v>2.74</v>
      </c>
    </row>
    <row r="551" spans="1:7">
      <c r="A551" s="5">
        <v>4</v>
      </c>
      <c r="B551" s="5">
        <v>2</v>
      </c>
      <c r="C551" s="5">
        <v>2018</v>
      </c>
      <c r="D551" s="135">
        <f t="shared" si="0"/>
        <v>43192</v>
      </c>
      <c r="E551" s="5">
        <v>2.25</v>
      </c>
      <c r="F551" s="5">
        <v>2.5499999999999998</v>
      </c>
      <c r="G551" s="5">
        <v>2.73</v>
      </c>
    </row>
    <row r="552" spans="1:7">
      <c r="A552" s="5">
        <v>4</v>
      </c>
      <c r="B552" s="5">
        <v>3</v>
      </c>
      <c r="C552" s="5">
        <v>2018</v>
      </c>
      <c r="D552" s="135">
        <f t="shared" si="0"/>
        <v>43193</v>
      </c>
      <c r="E552" s="5">
        <v>2.2799999999999998</v>
      </c>
      <c r="F552" s="5">
        <v>2.6</v>
      </c>
      <c r="G552" s="5">
        <v>2.79</v>
      </c>
    </row>
    <row r="553" spans="1:7">
      <c r="A553" s="5">
        <v>4</v>
      </c>
      <c r="B553" s="5">
        <v>4</v>
      </c>
      <c r="C553" s="5">
        <v>2018</v>
      </c>
      <c r="D553" s="135">
        <f t="shared" si="0"/>
        <v>43194</v>
      </c>
      <c r="E553" s="5">
        <v>2.2799999999999998</v>
      </c>
      <c r="F553" s="5">
        <v>2.61</v>
      </c>
      <c r="G553" s="5">
        <v>2.79</v>
      </c>
    </row>
    <row r="554" spans="1:7">
      <c r="A554" s="5">
        <v>4</v>
      </c>
      <c r="B554" s="5">
        <v>5</v>
      </c>
      <c r="C554" s="5">
        <v>2018</v>
      </c>
      <c r="D554" s="135">
        <f t="shared" si="0"/>
        <v>43195</v>
      </c>
      <c r="E554" s="5">
        <v>2.2999999999999998</v>
      </c>
      <c r="F554" s="5">
        <v>2.64</v>
      </c>
      <c r="G554" s="5">
        <v>2.83</v>
      </c>
    </row>
    <row r="555" spans="1:7">
      <c r="A555" s="5">
        <v>4</v>
      </c>
      <c r="B555" s="5">
        <v>6</v>
      </c>
      <c r="C555" s="5">
        <v>2018</v>
      </c>
      <c r="D555" s="135">
        <f t="shared" si="0"/>
        <v>43196</v>
      </c>
      <c r="E555" s="5">
        <v>2.27</v>
      </c>
      <c r="F555" s="5">
        <v>2.58</v>
      </c>
      <c r="G555" s="5">
        <v>2.77</v>
      </c>
    </row>
    <row r="556" spans="1:7">
      <c r="A556" s="5">
        <v>4</v>
      </c>
      <c r="B556" s="5">
        <v>9</v>
      </c>
      <c r="C556" s="5">
        <v>2018</v>
      </c>
      <c r="D556" s="135">
        <f t="shared" si="0"/>
        <v>43199</v>
      </c>
      <c r="E556" s="5">
        <v>2.29</v>
      </c>
      <c r="F556" s="5">
        <v>2.6</v>
      </c>
      <c r="G556" s="5">
        <v>2.78</v>
      </c>
    </row>
    <row r="557" spans="1:7">
      <c r="A557" s="5">
        <v>4</v>
      </c>
      <c r="B557" s="5">
        <v>10</v>
      </c>
      <c r="C557" s="5">
        <v>2018</v>
      </c>
      <c r="D557" s="135">
        <f t="shared" si="0"/>
        <v>43200</v>
      </c>
      <c r="E557" s="5">
        <v>2.3199999999999998</v>
      </c>
      <c r="F557" s="5">
        <v>2.62</v>
      </c>
      <c r="G557" s="5">
        <v>2.8</v>
      </c>
    </row>
    <row r="558" spans="1:7">
      <c r="A558" s="5">
        <v>4</v>
      </c>
      <c r="B558" s="5">
        <v>11</v>
      </c>
      <c r="C558" s="5">
        <v>2018</v>
      </c>
      <c r="D558" s="135">
        <f t="shared" si="0"/>
        <v>43201</v>
      </c>
      <c r="E558" s="5">
        <v>2.3199999999999998</v>
      </c>
      <c r="F558" s="5">
        <v>2.62</v>
      </c>
      <c r="G558" s="5">
        <v>2.79</v>
      </c>
    </row>
    <row r="559" spans="1:7">
      <c r="A559" s="5">
        <v>4</v>
      </c>
      <c r="B559" s="5">
        <v>12</v>
      </c>
      <c r="C559" s="5">
        <v>2018</v>
      </c>
      <c r="D559" s="135">
        <f t="shared" si="0"/>
        <v>43202</v>
      </c>
      <c r="E559" s="5">
        <v>2.34</v>
      </c>
      <c r="F559" s="5">
        <v>2.67</v>
      </c>
      <c r="G559" s="5">
        <v>2.83</v>
      </c>
    </row>
    <row r="560" spans="1:7">
      <c r="A560" s="5">
        <v>4</v>
      </c>
      <c r="B560" s="5">
        <v>13</v>
      </c>
      <c r="C560" s="5">
        <v>2018</v>
      </c>
      <c r="D560" s="135">
        <f t="shared" si="0"/>
        <v>43203</v>
      </c>
      <c r="E560" s="5">
        <v>2.37</v>
      </c>
      <c r="F560" s="5">
        <v>2.67</v>
      </c>
      <c r="G560" s="5">
        <v>2.82</v>
      </c>
    </row>
    <row r="561" spans="1:7">
      <c r="A561" s="5">
        <v>4</v>
      </c>
      <c r="B561" s="5">
        <v>16</v>
      </c>
      <c r="C561" s="5">
        <v>2018</v>
      </c>
      <c r="D561" s="135">
        <f t="shared" si="0"/>
        <v>43206</v>
      </c>
      <c r="E561" s="5">
        <v>2.39</v>
      </c>
      <c r="F561" s="5">
        <v>2.69</v>
      </c>
      <c r="G561" s="5">
        <v>2.83</v>
      </c>
    </row>
    <row r="562" spans="1:7">
      <c r="A562" s="5">
        <v>4</v>
      </c>
      <c r="B562" s="5">
        <v>17</v>
      </c>
      <c r="C562" s="5">
        <v>2018</v>
      </c>
      <c r="D562" s="135">
        <f t="shared" si="0"/>
        <v>43207</v>
      </c>
      <c r="E562" s="5">
        <v>2.41</v>
      </c>
      <c r="F562" s="5">
        <v>2.68</v>
      </c>
      <c r="G562" s="5">
        <v>2.82</v>
      </c>
    </row>
    <row r="563" spans="1:7">
      <c r="A563" s="5">
        <v>4</v>
      </c>
      <c r="B563" s="5">
        <v>18</v>
      </c>
      <c r="C563" s="5">
        <v>2018</v>
      </c>
      <c r="D563" s="135">
        <f t="shared" si="0"/>
        <v>43208</v>
      </c>
      <c r="E563" s="5">
        <v>2.42</v>
      </c>
      <c r="F563" s="5">
        <v>2.73</v>
      </c>
      <c r="G563" s="5">
        <v>2.87</v>
      </c>
    </row>
    <row r="564" spans="1:7">
      <c r="A564" s="5">
        <v>4</v>
      </c>
      <c r="B564" s="5">
        <v>19</v>
      </c>
      <c r="C564" s="5">
        <v>2018</v>
      </c>
      <c r="D564" s="135">
        <f t="shared" si="0"/>
        <v>43209</v>
      </c>
      <c r="E564" s="5">
        <v>2.44</v>
      </c>
      <c r="F564" s="5">
        <v>2.77</v>
      </c>
      <c r="G564" s="5">
        <v>2.92</v>
      </c>
    </row>
    <row r="565" spans="1:7">
      <c r="A565" s="5">
        <v>4</v>
      </c>
      <c r="B565" s="5">
        <v>20</v>
      </c>
      <c r="C565" s="5">
        <v>2018</v>
      </c>
      <c r="D565" s="135">
        <f t="shared" si="0"/>
        <v>43210</v>
      </c>
      <c r="E565" s="5">
        <v>2.46</v>
      </c>
      <c r="F565" s="5">
        <v>2.8</v>
      </c>
      <c r="G565" s="5">
        <v>2.96</v>
      </c>
    </row>
    <row r="566" spans="1:7">
      <c r="A566" s="5">
        <v>4</v>
      </c>
      <c r="B566" s="5">
        <v>23</v>
      </c>
      <c r="C566" s="5">
        <v>2018</v>
      </c>
      <c r="D566" s="135">
        <f t="shared" si="0"/>
        <v>43213</v>
      </c>
      <c r="E566" s="5">
        <v>2.4900000000000002</v>
      </c>
      <c r="F566" s="5">
        <v>2.83</v>
      </c>
      <c r="G566" s="5">
        <v>2.98</v>
      </c>
    </row>
    <row r="567" spans="1:7">
      <c r="A567" s="5">
        <v>4</v>
      </c>
      <c r="B567" s="5">
        <v>24</v>
      </c>
      <c r="C567" s="5">
        <v>2018</v>
      </c>
      <c r="D567" s="135">
        <f t="shared" si="0"/>
        <v>43214</v>
      </c>
      <c r="E567" s="5">
        <v>2.48</v>
      </c>
      <c r="F567" s="5">
        <v>2.83</v>
      </c>
      <c r="G567" s="5">
        <v>3</v>
      </c>
    </row>
    <row r="568" spans="1:7">
      <c r="A568" s="5">
        <v>4</v>
      </c>
      <c r="B568" s="5">
        <v>25</v>
      </c>
      <c r="C568" s="5">
        <v>2018</v>
      </c>
      <c r="D568" s="135">
        <f t="shared" si="0"/>
        <v>43215</v>
      </c>
      <c r="E568" s="5">
        <v>2.4900000000000002</v>
      </c>
      <c r="F568" s="5">
        <v>2.84</v>
      </c>
      <c r="G568" s="5">
        <v>3.03</v>
      </c>
    </row>
    <row r="569" spans="1:7">
      <c r="A569" s="5">
        <v>4</v>
      </c>
      <c r="B569" s="5">
        <v>26</v>
      </c>
      <c r="C569" s="5">
        <v>2018</v>
      </c>
      <c r="D569" s="135">
        <f t="shared" si="0"/>
        <v>43216</v>
      </c>
      <c r="E569" s="5">
        <v>2.4900000000000002</v>
      </c>
      <c r="F569" s="5">
        <v>2.82</v>
      </c>
      <c r="G569" s="5">
        <v>3</v>
      </c>
    </row>
    <row r="570" spans="1:7">
      <c r="A570" s="5">
        <v>4</v>
      </c>
      <c r="B570" s="5">
        <v>27</v>
      </c>
      <c r="C570" s="5">
        <v>2018</v>
      </c>
      <c r="D570" s="135">
        <f t="shared" si="0"/>
        <v>43217</v>
      </c>
      <c r="E570" s="5">
        <v>2.4900000000000002</v>
      </c>
      <c r="F570" s="5">
        <v>2.8</v>
      </c>
      <c r="G570" s="5">
        <v>2.96</v>
      </c>
    </row>
    <row r="571" spans="1:7">
      <c r="A571" s="5">
        <v>4</v>
      </c>
      <c r="B571" s="5">
        <v>30</v>
      </c>
      <c r="C571" s="5">
        <v>2018</v>
      </c>
      <c r="D571" s="135">
        <f t="shared" si="0"/>
        <v>43220</v>
      </c>
      <c r="E571" s="5">
        <v>2.4900000000000002</v>
      </c>
      <c r="F571" s="5">
        <v>2.79</v>
      </c>
      <c r="G571" s="5">
        <v>2.95</v>
      </c>
    </row>
    <row r="572" spans="1:7">
      <c r="A572" s="5">
        <v>5</v>
      </c>
      <c r="B572" s="5">
        <v>1</v>
      </c>
      <c r="C572" s="5">
        <v>2018</v>
      </c>
      <c r="D572" s="135">
        <f t="shared" si="0"/>
        <v>43221</v>
      </c>
      <c r="E572" s="5">
        <v>2.5</v>
      </c>
      <c r="F572" s="5">
        <v>2.82</v>
      </c>
      <c r="G572" s="5">
        <v>2.97</v>
      </c>
    </row>
    <row r="573" spans="1:7">
      <c r="A573" s="5">
        <v>5</v>
      </c>
      <c r="B573" s="5">
        <v>2</v>
      </c>
      <c r="C573" s="5">
        <v>2018</v>
      </c>
      <c r="D573" s="135">
        <f t="shared" si="0"/>
        <v>43222</v>
      </c>
      <c r="E573" s="5">
        <v>2.4900000000000002</v>
      </c>
      <c r="F573" s="5">
        <v>2.8</v>
      </c>
      <c r="G573" s="5">
        <v>2.97</v>
      </c>
    </row>
    <row r="574" spans="1:7">
      <c r="A574" s="5">
        <v>5</v>
      </c>
      <c r="B574" s="5">
        <v>3</v>
      </c>
      <c r="C574" s="5">
        <v>2018</v>
      </c>
      <c r="D574" s="135">
        <f t="shared" si="0"/>
        <v>43223</v>
      </c>
      <c r="E574" s="5">
        <v>2.4900000000000002</v>
      </c>
      <c r="F574" s="5">
        <v>2.78</v>
      </c>
      <c r="G574" s="5">
        <v>2.94</v>
      </c>
    </row>
    <row r="575" spans="1:7">
      <c r="A575" s="5">
        <v>5</v>
      </c>
      <c r="B575" s="5">
        <v>4</v>
      </c>
      <c r="C575" s="5">
        <v>2018</v>
      </c>
      <c r="D575" s="135">
        <f t="shared" si="0"/>
        <v>43224</v>
      </c>
      <c r="E575" s="5">
        <v>2.5099999999999998</v>
      </c>
      <c r="F575" s="5">
        <v>2.78</v>
      </c>
      <c r="G575" s="5">
        <v>2.95</v>
      </c>
    </row>
    <row r="576" spans="1:7">
      <c r="A576" s="5">
        <v>5</v>
      </c>
      <c r="B576" s="5">
        <v>7</v>
      </c>
      <c r="C576" s="5">
        <v>2018</v>
      </c>
      <c r="D576" s="135">
        <f t="shared" si="0"/>
        <v>43227</v>
      </c>
      <c r="E576" s="5">
        <v>2.4900000000000002</v>
      </c>
      <c r="F576" s="5">
        <v>2.78</v>
      </c>
      <c r="G576" s="5">
        <v>2.95</v>
      </c>
    </row>
    <row r="577" spans="1:7">
      <c r="A577" s="5">
        <v>5</v>
      </c>
      <c r="B577" s="5">
        <v>8</v>
      </c>
      <c r="C577" s="5">
        <v>2018</v>
      </c>
      <c r="D577" s="135">
        <f t="shared" si="0"/>
        <v>43228</v>
      </c>
      <c r="E577" s="5">
        <v>2.5099999999999998</v>
      </c>
      <c r="F577" s="5">
        <v>2.81</v>
      </c>
      <c r="G577" s="5">
        <v>2.97</v>
      </c>
    </row>
    <row r="578" spans="1:7">
      <c r="A578" s="5">
        <v>5</v>
      </c>
      <c r="B578" s="5">
        <v>9</v>
      </c>
      <c r="C578" s="5">
        <v>2018</v>
      </c>
      <c r="D578" s="135">
        <f t="shared" si="0"/>
        <v>43229</v>
      </c>
      <c r="E578" s="5">
        <v>2.54</v>
      </c>
      <c r="F578" s="5">
        <v>2.84</v>
      </c>
      <c r="G578" s="5">
        <v>3</v>
      </c>
    </row>
    <row r="579" spans="1:7">
      <c r="A579" s="5">
        <v>5</v>
      </c>
      <c r="B579" s="5">
        <v>10</v>
      </c>
      <c r="C579" s="5">
        <v>2018</v>
      </c>
      <c r="D579" s="135">
        <f t="shared" si="0"/>
        <v>43230</v>
      </c>
      <c r="E579" s="5">
        <v>2.54</v>
      </c>
      <c r="F579" s="5">
        <v>2.83</v>
      </c>
      <c r="G579" s="5">
        <v>2.97</v>
      </c>
    </row>
    <row r="580" spans="1:7">
      <c r="A580" s="5">
        <v>5</v>
      </c>
      <c r="B580" s="5">
        <v>11</v>
      </c>
      <c r="C580" s="5">
        <v>2018</v>
      </c>
      <c r="D580" s="135">
        <f t="shared" si="0"/>
        <v>43231</v>
      </c>
      <c r="E580" s="5">
        <v>2.54</v>
      </c>
      <c r="F580" s="5">
        <v>2.84</v>
      </c>
      <c r="G580" s="5">
        <v>2.97</v>
      </c>
    </row>
    <row r="581" spans="1:7">
      <c r="A581" s="5">
        <v>5</v>
      </c>
      <c r="B581" s="5">
        <v>14</v>
      </c>
      <c r="C581" s="5">
        <v>2018</v>
      </c>
      <c r="D581" s="135">
        <f t="shared" si="0"/>
        <v>43234</v>
      </c>
      <c r="E581" s="5">
        <v>2.5499999999999998</v>
      </c>
      <c r="F581" s="5">
        <v>2.85</v>
      </c>
      <c r="G581" s="5">
        <v>3</v>
      </c>
    </row>
    <row r="582" spans="1:7">
      <c r="A582" s="5">
        <v>5</v>
      </c>
      <c r="B582" s="5">
        <v>15</v>
      </c>
      <c r="C582" s="5">
        <v>2018</v>
      </c>
      <c r="D582" s="135">
        <f t="shared" si="0"/>
        <v>43235</v>
      </c>
      <c r="E582" s="5">
        <v>2.58</v>
      </c>
      <c r="F582" s="5">
        <v>2.92</v>
      </c>
      <c r="G582" s="5">
        <v>3.08</v>
      </c>
    </row>
    <row r="583" spans="1:7">
      <c r="A583" s="5">
        <v>5</v>
      </c>
      <c r="B583" s="5">
        <v>16</v>
      </c>
      <c r="C583" s="5">
        <v>2018</v>
      </c>
      <c r="D583" s="135">
        <f t="shared" si="0"/>
        <v>43236</v>
      </c>
      <c r="E583" s="5">
        <v>2.58</v>
      </c>
      <c r="F583" s="5">
        <v>2.94</v>
      </c>
      <c r="G583" s="5">
        <v>3.09</v>
      </c>
    </row>
    <row r="584" spans="1:7">
      <c r="A584" s="5">
        <v>5</v>
      </c>
      <c r="B584" s="5">
        <v>17</v>
      </c>
      <c r="C584" s="5">
        <v>2018</v>
      </c>
      <c r="D584" s="135">
        <f t="shared" si="0"/>
        <v>43237</v>
      </c>
      <c r="E584" s="5">
        <v>2.57</v>
      </c>
      <c r="F584" s="5">
        <v>2.94</v>
      </c>
      <c r="G584" s="5">
        <v>3.11</v>
      </c>
    </row>
    <row r="585" spans="1:7">
      <c r="A585" s="5">
        <v>5</v>
      </c>
      <c r="B585" s="5">
        <v>18</v>
      </c>
      <c r="C585" s="5">
        <v>2018</v>
      </c>
      <c r="D585" s="135">
        <f t="shared" si="0"/>
        <v>43238</v>
      </c>
      <c r="E585" s="5">
        <v>2.5499999999999998</v>
      </c>
      <c r="F585" s="5">
        <v>2.9</v>
      </c>
      <c r="G585" s="5">
        <v>3.06</v>
      </c>
    </row>
    <row r="586" spans="1:7">
      <c r="A586" s="5">
        <v>5</v>
      </c>
      <c r="B586" s="5">
        <v>21</v>
      </c>
      <c r="C586" s="5">
        <v>2018</v>
      </c>
      <c r="D586" s="135">
        <f t="shared" si="0"/>
        <v>43241</v>
      </c>
      <c r="E586" s="5">
        <v>2.58</v>
      </c>
      <c r="F586" s="5">
        <v>2.9</v>
      </c>
      <c r="G586" s="5">
        <v>3.06</v>
      </c>
    </row>
    <row r="587" spans="1:7">
      <c r="A587" s="5">
        <v>5</v>
      </c>
      <c r="B587" s="5">
        <v>22</v>
      </c>
      <c r="C587" s="5">
        <v>2018</v>
      </c>
      <c r="D587" s="135">
        <f t="shared" si="0"/>
        <v>43242</v>
      </c>
      <c r="E587" s="5">
        <v>2.59</v>
      </c>
      <c r="F587" s="5">
        <v>2.9</v>
      </c>
      <c r="G587" s="5">
        <v>3.06</v>
      </c>
    </row>
    <row r="588" spans="1:7">
      <c r="A588" s="5">
        <v>5</v>
      </c>
      <c r="B588" s="5">
        <v>23</v>
      </c>
      <c r="C588" s="5">
        <v>2018</v>
      </c>
      <c r="D588" s="135">
        <f t="shared" si="0"/>
        <v>43243</v>
      </c>
      <c r="E588" s="5">
        <v>2.5299999999999998</v>
      </c>
      <c r="F588" s="5">
        <v>2.83</v>
      </c>
      <c r="G588" s="5">
        <v>3.01</v>
      </c>
    </row>
    <row r="589" spans="1:7">
      <c r="A589" s="5">
        <v>5</v>
      </c>
      <c r="B589" s="5">
        <v>24</v>
      </c>
      <c r="C589" s="5">
        <v>2018</v>
      </c>
      <c r="D589" s="135">
        <f t="shared" si="0"/>
        <v>43244</v>
      </c>
      <c r="E589" s="5">
        <v>2.5</v>
      </c>
      <c r="F589" s="5">
        <v>2.82</v>
      </c>
      <c r="G589" s="5">
        <v>2.98</v>
      </c>
    </row>
    <row r="590" spans="1:7">
      <c r="A590" s="5">
        <v>5</v>
      </c>
      <c r="B590" s="5">
        <v>25</v>
      </c>
      <c r="C590" s="5">
        <v>2018</v>
      </c>
      <c r="D590" s="135">
        <f t="shared" si="0"/>
        <v>43245</v>
      </c>
      <c r="E590" s="5">
        <v>2.48</v>
      </c>
      <c r="F590" s="5">
        <v>2.76</v>
      </c>
      <c r="G590" s="5">
        <v>2.93</v>
      </c>
    </row>
    <row r="591" spans="1:7">
      <c r="A591" s="5">
        <v>5</v>
      </c>
      <c r="B591" s="5">
        <v>29</v>
      </c>
      <c r="C591" s="5">
        <v>2018</v>
      </c>
      <c r="D591" s="135">
        <f t="shared" si="0"/>
        <v>43249</v>
      </c>
      <c r="E591" s="5">
        <v>2.3199999999999998</v>
      </c>
      <c r="F591" s="5">
        <v>2.58</v>
      </c>
      <c r="G591" s="5">
        <v>2.77</v>
      </c>
    </row>
    <row r="592" spans="1:7">
      <c r="A592" s="5">
        <v>5</v>
      </c>
      <c r="B592" s="5">
        <v>30</v>
      </c>
      <c r="C592" s="5">
        <v>2018</v>
      </c>
      <c r="D592" s="135">
        <f t="shared" si="0"/>
        <v>43250</v>
      </c>
      <c r="E592" s="5">
        <v>2.42</v>
      </c>
      <c r="F592" s="5">
        <v>2.67</v>
      </c>
      <c r="G592" s="5">
        <v>2.84</v>
      </c>
    </row>
    <row r="593" spans="1:7">
      <c r="A593" s="5">
        <v>5</v>
      </c>
      <c r="B593" s="5">
        <v>31</v>
      </c>
      <c r="C593" s="5">
        <v>2018</v>
      </c>
      <c r="D593" s="135">
        <f t="shared" si="0"/>
        <v>43251</v>
      </c>
      <c r="E593" s="5">
        <v>2.4</v>
      </c>
      <c r="F593" s="5">
        <v>2.68</v>
      </c>
      <c r="G593" s="5">
        <v>2.83</v>
      </c>
    </row>
    <row r="594" spans="1:7">
      <c r="A594" s="5">
        <v>6</v>
      </c>
      <c r="B594" s="5">
        <v>1</v>
      </c>
      <c r="C594" s="5">
        <v>2018</v>
      </c>
      <c r="D594" s="135">
        <f t="shared" si="0"/>
        <v>43252</v>
      </c>
      <c r="E594" s="5">
        <v>2.4700000000000002</v>
      </c>
      <c r="F594" s="5">
        <v>2.74</v>
      </c>
      <c r="G594" s="5">
        <v>2.89</v>
      </c>
    </row>
    <row r="595" spans="1:7">
      <c r="A595" s="5">
        <v>6</v>
      </c>
      <c r="B595" s="5">
        <v>4</v>
      </c>
      <c r="C595" s="5">
        <v>2018</v>
      </c>
      <c r="D595" s="135">
        <f t="shared" si="0"/>
        <v>43255</v>
      </c>
      <c r="E595" s="5">
        <v>2.52</v>
      </c>
      <c r="F595" s="5">
        <v>2.78</v>
      </c>
      <c r="G595" s="5">
        <v>2.94</v>
      </c>
    </row>
    <row r="596" spans="1:7">
      <c r="A596" s="5">
        <v>6</v>
      </c>
      <c r="B596" s="5">
        <v>5</v>
      </c>
      <c r="C596" s="5">
        <v>2018</v>
      </c>
      <c r="D596" s="135">
        <f t="shared" si="0"/>
        <v>43256</v>
      </c>
      <c r="E596" s="5">
        <v>2.4900000000000002</v>
      </c>
      <c r="F596" s="5">
        <v>2.76</v>
      </c>
      <c r="G596" s="5">
        <v>2.92</v>
      </c>
    </row>
    <row r="597" spans="1:7">
      <c r="A597" s="5">
        <v>6</v>
      </c>
      <c r="B597" s="5">
        <v>6</v>
      </c>
      <c r="C597" s="5">
        <v>2018</v>
      </c>
      <c r="D597" s="135">
        <f t="shared" si="0"/>
        <v>43257</v>
      </c>
      <c r="E597" s="5">
        <v>2.52</v>
      </c>
      <c r="F597" s="5">
        <v>2.81</v>
      </c>
      <c r="G597" s="5">
        <v>2.97</v>
      </c>
    </row>
    <row r="598" spans="1:7">
      <c r="A598" s="5">
        <v>6</v>
      </c>
      <c r="B598" s="5">
        <v>7</v>
      </c>
      <c r="C598" s="5">
        <v>2018</v>
      </c>
      <c r="D598" s="135">
        <f t="shared" si="0"/>
        <v>43258</v>
      </c>
      <c r="E598" s="5">
        <v>2.5</v>
      </c>
      <c r="F598" s="5">
        <v>2.77</v>
      </c>
      <c r="G598" s="5">
        <v>2.93</v>
      </c>
    </row>
    <row r="599" spans="1:7">
      <c r="A599" s="5">
        <v>6</v>
      </c>
      <c r="B599" s="5">
        <v>8</v>
      </c>
      <c r="C599" s="5">
        <v>2018</v>
      </c>
      <c r="D599" s="135">
        <f t="shared" si="0"/>
        <v>43259</v>
      </c>
      <c r="E599" s="5">
        <v>2.5</v>
      </c>
      <c r="F599" s="5">
        <v>2.77</v>
      </c>
      <c r="G599" s="5">
        <v>2.93</v>
      </c>
    </row>
    <row r="600" spans="1:7">
      <c r="A600" s="5">
        <v>6</v>
      </c>
      <c r="B600" s="5">
        <v>11</v>
      </c>
      <c r="C600" s="5">
        <v>2018</v>
      </c>
      <c r="D600" s="135">
        <f t="shared" si="0"/>
        <v>43262</v>
      </c>
      <c r="E600" s="5">
        <v>2.52</v>
      </c>
      <c r="F600" s="5">
        <v>2.8</v>
      </c>
      <c r="G600" s="5">
        <v>2.96</v>
      </c>
    </row>
    <row r="601" spans="1:7">
      <c r="A601" s="5">
        <v>6</v>
      </c>
      <c r="B601" s="5">
        <v>12</v>
      </c>
      <c r="C601" s="5">
        <v>2018</v>
      </c>
      <c r="D601" s="135">
        <f t="shared" si="0"/>
        <v>43263</v>
      </c>
      <c r="E601" s="5">
        <v>2.54</v>
      </c>
      <c r="F601" s="5">
        <v>2.81</v>
      </c>
      <c r="G601" s="5">
        <v>2.96</v>
      </c>
    </row>
    <row r="602" spans="1:7">
      <c r="A602" s="5">
        <v>6</v>
      </c>
      <c r="B602" s="5">
        <v>13</v>
      </c>
      <c r="C602" s="5">
        <v>2018</v>
      </c>
      <c r="D602" s="135">
        <f t="shared" si="0"/>
        <v>43264</v>
      </c>
      <c r="E602" s="5">
        <v>2.59</v>
      </c>
      <c r="F602" s="5">
        <v>2.85</v>
      </c>
      <c r="G602" s="5">
        <v>2.98</v>
      </c>
    </row>
    <row r="603" spans="1:7">
      <c r="A603" s="5">
        <v>6</v>
      </c>
      <c r="B603" s="5">
        <v>14</v>
      </c>
      <c r="C603" s="5">
        <v>2018</v>
      </c>
      <c r="D603" s="135">
        <f t="shared" si="0"/>
        <v>43265</v>
      </c>
      <c r="E603" s="5">
        <v>2.59</v>
      </c>
      <c r="F603" s="5">
        <v>2.81</v>
      </c>
      <c r="G603" s="5">
        <v>2.94</v>
      </c>
    </row>
    <row r="604" spans="1:7">
      <c r="A604" s="5">
        <v>6</v>
      </c>
      <c r="B604" s="5">
        <v>15</v>
      </c>
      <c r="C604" s="5">
        <v>2018</v>
      </c>
      <c r="D604" s="135">
        <f t="shared" si="0"/>
        <v>43266</v>
      </c>
      <c r="E604" s="5">
        <v>2.5499999999999998</v>
      </c>
      <c r="F604" s="5">
        <v>2.81</v>
      </c>
      <c r="G604" s="5">
        <v>2.93</v>
      </c>
    </row>
    <row r="605" spans="1:7">
      <c r="A605" s="5">
        <v>6</v>
      </c>
      <c r="B605" s="5">
        <v>18</v>
      </c>
      <c r="C605" s="5">
        <v>2018</v>
      </c>
      <c r="D605" s="135">
        <f t="shared" si="0"/>
        <v>43269</v>
      </c>
      <c r="E605" s="5">
        <v>2.56</v>
      </c>
      <c r="F605" s="5">
        <v>2.8</v>
      </c>
      <c r="G605" s="5">
        <v>2.92</v>
      </c>
    </row>
    <row r="606" spans="1:7">
      <c r="A606" s="5">
        <v>6</v>
      </c>
      <c r="B606" s="5">
        <v>19</v>
      </c>
      <c r="C606" s="5">
        <v>2018</v>
      </c>
      <c r="D606" s="135">
        <f t="shared" si="0"/>
        <v>43270</v>
      </c>
      <c r="E606" s="5">
        <v>2.54</v>
      </c>
      <c r="F606" s="5">
        <v>2.77</v>
      </c>
      <c r="G606" s="5">
        <v>2.89</v>
      </c>
    </row>
    <row r="607" spans="1:7">
      <c r="A607" s="5">
        <v>6</v>
      </c>
      <c r="B607" s="5">
        <v>20</v>
      </c>
      <c r="C607" s="5">
        <v>2018</v>
      </c>
      <c r="D607" s="135">
        <f t="shared" si="0"/>
        <v>43271</v>
      </c>
      <c r="E607" s="5">
        <v>2.56</v>
      </c>
      <c r="F607" s="5">
        <v>2.8</v>
      </c>
      <c r="G607" s="5">
        <v>2.93</v>
      </c>
    </row>
    <row r="608" spans="1:7">
      <c r="A608" s="5">
        <v>6</v>
      </c>
      <c r="B608" s="5">
        <v>21</v>
      </c>
      <c r="C608" s="5">
        <v>2018</v>
      </c>
      <c r="D608" s="135">
        <f t="shared" si="0"/>
        <v>43272</v>
      </c>
      <c r="E608" s="5">
        <v>2.56</v>
      </c>
      <c r="F608" s="5">
        <v>2.77</v>
      </c>
      <c r="G608" s="5">
        <v>2.9</v>
      </c>
    </row>
    <row r="609" spans="1:7">
      <c r="A609" s="5">
        <v>6</v>
      </c>
      <c r="B609" s="5">
        <v>22</v>
      </c>
      <c r="C609" s="5">
        <v>2018</v>
      </c>
      <c r="D609" s="135">
        <f t="shared" si="0"/>
        <v>43273</v>
      </c>
      <c r="E609" s="5">
        <v>2.56</v>
      </c>
      <c r="F609" s="5">
        <v>2.77</v>
      </c>
      <c r="G609" s="5">
        <v>2.9</v>
      </c>
    </row>
    <row r="610" spans="1:7">
      <c r="A610" s="5">
        <v>6</v>
      </c>
      <c r="B610" s="5">
        <v>25</v>
      </c>
      <c r="C610" s="5">
        <v>2018</v>
      </c>
      <c r="D610" s="135">
        <f t="shared" si="0"/>
        <v>43276</v>
      </c>
      <c r="E610" s="5">
        <v>2.54</v>
      </c>
      <c r="F610" s="5">
        <v>2.75</v>
      </c>
      <c r="G610" s="5">
        <v>2.87</v>
      </c>
    </row>
    <row r="611" spans="1:7">
      <c r="A611" s="5">
        <v>6</v>
      </c>
      <c r="B611" s="5">
        <v>26</v>
      </c>
      <c r="C611" s="5">
        <v>2018</v>
      </c>
      <c r="D611" s="135">
        <f t="shared" si="0"/>
        <v>43277</v>
      </c>
      <c r="E611" s="5">
        <v>2.5299999999999998</v>
      </c>
      <c r="F611" s="5">
        <v>2.75</v>
      </c>
      <c r="G611" s="5">
        <v>2.88</v>
      </c>
    </row>
    <row r="612" spans="1:7">
      <c r="A612" s="5">
        <v>6</v>
      </c>
      <c r="B612" s="5">
        <v>27</v>
      </c>
      <c r="C612" s="5">
        <v>2018</v>
      </c>
      <c r="D612" s="135">
        <f t="shared" si="0"/>
        <v>43278</v>
      </c>
      <c r="E612" s="5">
        <v>2.52</v>
      </c>
      <c r="F612" s="5">
        <v>2.71</v>
      </c>
      <c r="G612" s="5">
        <v>2.83</v>
      </c>
    </row>
    <row r="613" spans="1:7">
      <c r="A613" s="5">
        <v>6</v>
      </c>
      <c r="B613" s="5">
        <v>28</v>
      </c>
      <c r="C613" s="5">
        <v>2018</v>
      </c>
      <c r="D613" s="135">
        <f t="shared" si="0"/>
        <v>43279</v>
      </c>
      <c r="E613" s="5">
        <v>2.52</v>
      </c>
      <c r="F613" s="5">
        <v>2.73</v>
      </c>
      <c r="G613" s="5">
        <v>2.84</v>
      </c>
    </row>
    <row r="614" spans="1:7">
      <c r="A614" s="5">
        <v>6</v>
      </c>
      <c r="B614" s="5">
        <v>29</v>
      </c>
      <c r="C614" s="5">
        <v>2018</v>
      </c>
      <c r="D614" s="135">
        <f t="shared" si="0"/>
        <v>43280</v>
      </c>
      <c r="E614" s="5">
        <v>2.52</v>
      </c>
      <c r="F614" s="5">
        <v>2.73</v>
      </c>
      <c r="G614" s="5">
        <v>2.85</v>
      </c>
    </row>
    <row r="615" spans="1:7">
      <c r="A615" s="5">
        <v>7</v>
      </c>
      <c r="B615" s="5">
        <v>2</v>
      </c>
      <c r="C615" s="5">
        <v>2018</v>
      </c>
      <c r="D615" s="135">
        <f t="shared" si="0"/>
        <v>43283</v>
      </c>
      <c r="E615" s="5">
        <v>2.57</v>
      </c>
      <c r="F615" s="5">
        <v>2.75</v>
      </c>
      <c r="G615" s="5">
        <v>2.87</v>
      </c>
    </row>
    <row r="616" spans="1:7">
      <c r="A616" s="5">
        <v>7</v>
      </c>
      <c r="B616" s="5">
        <v>3</v>
      </c>
      <c r="C616" s="5">
        <v>2018</v>
      </c>
      <c r="D616" s="135">
        <f t="shared" si="0"/>
        <v>43284</v>
      </c>
      <c r="E616" s="5">
        <v>2.5299999999999998</v>
      </c>
      <c r="F616" s="5">
        <v>2.72</v>
      </c>
      <c r="G616" s="5">
        <v>2.83</v>
      </c>
    </row>
    <row r="617" spans="1:7">
      <c r="A617" s="5">
        <v>7</v>
      </c>
      <c r="B617" s="5">
        <v>5</v>
      </c>
      <c r="C617" s="5">
        <v>2018</v>
      </c>
      <c r="D617" s="135">
        <f t="shared" si="0"/>
        <v>43286</v>
      </c>
      <c r="E617" s="5">
        <v>2.5499999999999998</v>
      </c>
      <c r="F617" s="5">
        <v>2.74</v>
      </c>
      <c r="G617" s="5">
        <v>2.84</v>
      </c>
    </row>
    <row r="618" spans="1:7">
      <c r="A618" s="5">
        <v>7</v>
      </c>
      <c r="B618" s="5">
        <v>6</v>
      </c>
      <c r="C618" s="5">
        <v>2018</v>
      </c>
      <c r="D618" s="135">
        <f t="shared" si="0"/>
        <v>43287</v>
      </c>
      <c r="E618" s="5">
        <v>2.5299999999999998</v>
      </c>
      <c r="F618" s="5">
        <v>2.71</v>
      </c>
      <c r="G618" s="5">
        <v>2.82</v>
      </c>
    </row>
    <row r="619" spans="1:7">
      <c r="A619" s="5">
        <v>7</v>
      </c>
      <c r="B619" s="5">
        <v>9</v>
      </c>
      <c r="C619" s="5">
        <v>2018</v>
      </c>
      <c r="D619" s="135">
        <f t="shared" si="0"/>
        <v>43290</v>
      </c>
      <c r="E619" s="5">
        <v>2.57</v>
      </c>
      <c r="F619" s="5">
        <v>2.75</v>
      </c>
      <c r="G619" s="5">
        <v>2.86</v>
      </c>
    </row>
    <row r="620" spans="1:7">
      <c r="A620" s="5">
        <v>7</v>
      </c>
      <c r="B620" s="5">
        <v>10</v>
      </c>
      <c r="C620" s="5">
        <v>2018</v>
      </c>
      <c r="D620" s="135">
        <f t="shared" si="0"/>
        <v>43291</v>
      </c>
      <c r="E620" s="5">
        <v>2.59</v>
      </c>
      <c r="F620" s="5">
        <v>2.77</v>
      </c>
      <c r="G620" s="5">
        <v>2.87</v>
      </c>
    </row>
    <row r="621" spans="1:7">
      <c r="A621" s="5">
        <v>7</v>
      </c>
      <c r="B621" s="5">
        <v>11</v>
      </c>
      <c r="C621" s="5">
        <v>2018</v>
      </c>
      <c r="D621" s="135">
        <f t="shared" si="0"/>
        <v>43292</v>
      </c>
      <c r="E621" s="5">
        <v>2.58</v>
      </c>
      <c r="F621" s="5">
        <v>2.74</v>
      </c>
      <c r="G621" s="5">
        <v>2.85</v>
      </c>
    </row>
    <row r="622" spans="1:7">
      <c r="A622" s="5">
        <v>7</v>
      </c>
      <c r="B622" s="5">
        <v>12</v>
      </c>
      <c r="C622" s="5">
        <v>2018</v>
      </c>
      <c r="D622" s="135">
        <f t="shared" si="0"/>
        <v>43293</v>
      </c>
      <c r="E622" s="5">
        <v>2.6</v>
      </c>
      <c r="F622" s="5">
        <v>2.75</v>
      </c>
      <c r="G622" s="5">
        <v>2.85</v>
      </c>
    </row>
    <row r="623" spans="1:7">
      <c r="A623" s="5">
        <v>7</v>
      </c>
      <c r="B623" s="5">
        <v>13</v>
      </c>
      <c r="C623" s="5">
        <v>2018</v>
      </c>
      <c r="D623" s="135">
        <f t="shared" si="0"/>
        <v>43294</v>
      </c>
      <c r="E623" s="5">
        <v>2.59</v>
      </c>
      <c r="F623" s="5">
        <v>2.73</v>
      </c>
      <c r="G623" s="5">
        <v>2.83</v>
      </c>
    </row>
    <row r="624" spans="1:7">
      <c r="A624" s="5">
        <v>7</v>
      </c>
      <c r="B624" s="5">
        <v>16</v>
      </c>
      <c r="C624" s="5">
        <v>2018</v>
      </c>
      <c r="D624" s="135">
        <f t="shared" si="0"/>
        <v>43297</v>
      </c>
      <c r="E624" s="5">
        <v>2.59</v>
      </c>
      <c r="F624" s="5">
        <v>2.75</v>
      </c>
      <c r="G624" s="5">
        <v>2.85</v>
      </c>
    </row>
    <row r="625" spans="1:7">
      <c r="A625" s="5">
        <v>7</v>
      </c>
      <c r="B625" s="5">
        <v>17</v>
      </c>
      <c r="C625" s="5">
        <v>2018</v>
      </c>
      <c r="D625" s="135">
        <f t="shared" si="0"/>
        <v>43298</v>
      </c>
      <c r="E625" s="5">
        <v>2.62</v>
      </c>
      <c r="F625" s="5">
        <v>2.76</v>
      </c>
      <c r="G625" s="5">
        <v>2.86</v>
      </c>
    </row>
    <row r="626" spans="1:7">
      <c r="A626" s="5">
        <v>7</v>
      </c>
      <c r="B626" s="5">
        <v>18</v>
      </c>
      <c r="C626" s="5">
        <v>2018</v>
      </c>
      <c r="D626" s="135">
        <f t="shared" si="0"/>
        <v>43299</v>
      </c>
      <c r="E626" s="5">
        <v>2.6</v>
      </c>
      <c r="F626" s="5">
        <v>2.77</v>
      </c>
      <c r="G626" s="5">
        <v>2.88</v>
      </c>
    </row>
    <row r="627" spans="1:7">
      <c r="A627" s="5">
        <v>7</v>
      </c>
      <c r="B627" s="5">
        <v>19</v>
      </c>
      <c r="C627" s="5">
        <v>2018</v>
      </c>
      <c r="D627" s="135">
        <f t="shared" si="0"/>
        <v>43300</v>
      </c>
      <c r="E627" s="5">
        <v>2.6</v>
      </c>
      <c r="F627" s="5">
        <v>2.74</v>
      </c>
      <c r="G627" s="5">
        <v>2.84</v>
      </c>
    </row>
    <row r="628" spans="1:7">
      <c r="A628" s="5">
        <v>7</v>
      </c>
      <c r="B628" s="5">
        <v>20</v>
      </c>
      <c r="C628" s="5">
        <v>2018</v>
      </c>
      <c r="D628" s="135">
        <f t="shared" si="0"/>
        <v>43301</v>
      </c>
      <c r="E628" s="5">
        <v>2.6</v>
      </c>
      <c r="F628" s="5">
        <v>2.77</v>
      </c>
      <c r="G628" s="5">
        <v>2.89</v>
      </c>
    </row>
    <row r="629" spans="1:7">
      <c r="A629" s="5">
        <v>7</v>
      </c>
      <c r="B629" s="5">
        <v>23</v>
      </c>
      <c r="C629" s="5">
        <v>2018</v>
      </c>
      <c r="D629" s="135">
        <f t="shared" si="0"/>
        <v>43304</v>
      </c>
      <c r="E629" s="5">
        <v>2.64</v>
      </c>
      <c r="F629" s="5">
        <v>2.83</v>
      </c>
      <c r="G629" s="5">
        <v>2.96</v>
      </c>
    </row>
    <row r="630" spans="1:7">
      <c r="A630" s="5">
        <v>7</v>
      </c>
      <c r="B630" s="5">
        <v>24</v>
      </c>
      <c r="C630" s="5">
        <v>2018</v>
      </c>
      <c r="D630" s="135">
        <f t="shared" si="0"/>
        <v>43305</v>
      </c>
      <c r="E630" s="5">
        <v>2.63</v>
      </c>
      <c r="F630" s="5">
        <v>2.83</v>
      </c>
      <c r="G630" s="5">
        <v>2.95</v>
      </c>
    </row>
    <row r="631" spans="1:7">
      <c r="A631" s="5">
        <v>7</v>
      </c>
      <c r="B631" s="5">
        <v>25</v>
      </c>
      <c r="C631" s="5">
        <v>2018</v>
      </c>
      <c r="D631" s="135">
        <f t="shared" si="0"/>
        <v>43306</v>
      </c>
      <c r="E631" s="5">
        <v>2.66</v>
      </c>
      <c r="F631" s="5">
        <v>2.82</v>
      </c>
      <c r="G631" s="5">
        <v>2.94</v>
      </c>
    </row>
    <row r="632" spans="1:7">
      <c r="A632" s="5">
        <v>7</v>
      </c>
      <c r="B632" s="5">
        <v>26</v>
      </c>
      <c r="C632" s="5">
        <v>2018</v>
      </c>
      <c r="D632" s="135">
        <f t="shared" si="0"/>
        <v>43307</v>
      </c>
      <c r="E632" s="5">
        <v>2.69</v>
      </c>
      <c r="F632" s="5">
        <v>2.86</v>
      </c>
      <c r="G632" s="5">
        <v>2.98</v>
      </c>
    </row>
    <row r="633" spans="1:7">
      <c r="A633" s="5">
        <v>7</v>
      </c>
      <c r="B633" s="5">
        <v>27</v>
      </c>
      <c r="C633" s="5">
        <v>2018</v>
      </c>
      <c r="D633" s="135">
        <f t="shared" si="0"/>
        <v>43308</v>
      </c>
      <c r="E633" s="5">
        <v>2.67</v>
      </c>
      <c r="F633" s="5">
        <v>2.84</v>
      </c>
      <c r="G633" s="5">
        <v>2.96</v>
      </c>
    </row>
    <row r="634" spans="1:7">
      <c r="A634" s="5">
        <v>7</v>
      </c>
      <c r="B634" s="5">
        <v>30</v>
      </c>
      <c r="C634" s="5">
        <v>2018</v>
      </c>
      <c r="D634" s="135">
        <f t="shared" si="0"/>
        <v>43311</v>
      </c>
      <c r="E634" s="5">
        <v>2.66</v>
      </c>
      <c r="F634" s="5">
        <v>2.85</v>
      </c>
      <c r="G634" s="5">
        <v>2.98</v>
      </c>
    </row>
    <row r="635" spans="1:7">
      <c r="A635" s="5">
        <v>7</v>
      </c>
      <c r="B635" s="5">
        <v>31</v>
      </c>
      <c r="C635" s="5">
        <v>2018</v>
      </c>
      <c r="D635" s="135">
        <f t="shared" si="0"/>
        <v>43312</v>
      </c>
      <c r="E635" s="5">
        <v>2.67</v>
      </c>
      <c r="F635" s="5">
        <v>2.85</v>
      </c>
      <c r="G635" s="5">
        <v>2.96</v>
      </c>
    </row>
    <row r="636" spans="1:7">
      <c r="A636" s="5">
        <v>8</v>
      </c>
      <c r="B636" s="5">
        <v>1</v>
      </c>
      <c r="C636" s="5">
        <v>2018</v>
      </c>
      <c r="D636" s="135">
        <f t="shared" si="0"/>
        <v>43313</v>
      </c>
      <c r="E636" s="5">
        <v>2.67</v>
      </c>
      <c r="F636" s="5">
        <v>2.87</v>
      </c>
      <c r="G636" s="5">
        <v>3</v>
      </c>
    </row>
    <row r="637" spans="1:7">
      <c r="A637" s="5">
        <v>8</v>
      </c>
      <c r="B637" s="5">
        <v>2</v>
      </c>
      <c r="C637" s="5">
        <v>2018</v>
      </c>
      <c r="D637" s="135">
        <f t="shared" si="0"/>
        <v>43314</v>
      </c>
      <c r="E637" s="5">
        <v>2.66</v>
      </c>
      <c r="F637" s="5">
        <v>2.85</v>
      </c>
      <c r="G637" s="5">
        <v>2.98</v>
      </c>
    </row>
    <row r="638" spans="1:7">
      <c r="A638" s="5">
        <v>8</v>
      </c>
      <c r="B638" s="5">
        <v>3</v>
      </c>
      <c r="C638" s="5">
        <v>2018</v>
      </c>
      <c r="D638" s="135">
        <f t="shared" si="0"/>
        <v>43315</v>
      </c>
      <c r="E638" s="5">
        <v>2.63</v>
      </c>
      <c r="F638" s="5">
        <v>2.82</v>
      </c>
      <c r="G638" s="5">
        <v>2.95</v>
      </c>
    </row>
    <row r="639" spans="1:7">
      <c r="A639" s="5">
        <v>8</v>
      </c>
      <c r="B639" s="5">
        <v>6</v>
      </c>
      <c r="C639" s="5">
        <v>2018</v>
      </c>
      <c r="D639" s="135">
        <f t="shared" si="0"/>
        <v>43318</v>
      </c>
      <c r="E639" s="5">
        <v>2.64</v>
      </c>
      <c r="F639" s="5">
        <v>2.8</v>
      </c>
      <c r="G639" s="5">
        <v>2.94</v>
      </c>
    </row>
    <row r="640" spans="1:7">
      <c r="A640" s="5">
        <v>8</v>
      </c>
      <c r="B640" s="5">
        <v>7</v>
      </c>
      <c r="C640" s="5">
        <v>2018</v>
      </c>
      <c r="D640" s="135">
        <f t="shared" si="0"/>
        <v>43319</v>
      </c>
      <c r="E640" s="5">
        <v>2.68</v>
      </c>
      <c r="F640" s="5">
        <v>2.84</v>
      </c>
      <c r="G640" s="5">
        <v>2.98</v>
      </c>
    </row>
    <row r="641" spans="1:7">
      <c r="A641" s="5">
        <v>8</v>
      </c>
      <c r="B641" s="5">
        <v>8</v>
      </c>
      <c r="C641" s="5">
        <v>2018</v>
      </c>
      <c r="D641" s="135">
        <f t="shared" si="0"/>
        <v>43320</v>
      </c>
      <c r="E641" s="5">
        <v>2.68</v>
      </c>
      <c r="F641" s="5">
        <v>2.83</v>
      </c>
      <c r="G641" s="5">
        <v>2.96</v>
      </c>
    </row>
    <row r="642" spans="1:7">
      <c r="A642" s="5">
        <v>8</v>
      </c>
      <c r="B642" s="5">
        <v>9</v>
      </c>
      <c r="C642" s="5">
        <v>2018</v>
      </c>
      <c r="D642" s="135">
        <f t="shared" si="0"/>
        <v>43321</v>
      </c>
      <c r="E642" s="5">
        <v>2.64</v>
      </c>
      <c r="F642" s="5">
        <v>2.8</v>
      </c>
      <c r="G642" s="5">
        <v>2.93</v>
      </c>
    </row>
    <row r="643" spans="1:7">
      <c r="A643" s="5">
        <v>8</v>
      </c>
      <c r="B643" s="5">
        <v>10</v>
      </c>
      <c r="C643" s="5">
        <v>2018</v>
      </c>
      <c r="D643" s="135">
        <f t="shared" si="0"/>
        <v>43322</v>
      </c>
      <c r="E643" s="5">
        <v>2.61</v>
      </c>
      <c r="F643" s="5">
        <v>2.75</v>
      </c>
      <c r="G643" s="5">
        <v>2.87</v>
      </c>
    </row>
    <row r="644" spans="1:7">
      <c r="A644" s="5">
        <v>8</v>
      </c>
      <c r="B644" s="5">
        <v>13</v>
      </c>
      <c r="C644" s="5">
        <v>2018</v>
      </c>
      <c r="D644" s="135">
        <f t="shared" si="0"/>
        <v>43325</v>
      </c>
      <c r="E644" s="5">
        <v>2.61</v>
      </c>
      <c r="F644" s="5">
        <v>2.75</v>
      </c>
      <c r="G644" s="5">
        <v>2.88</v>
      </c>
    </row>
    <row r="645" spans="1:7">
      <c r="A645" s="5">
        <v>8</v>
      </c>
      <c r="B645" s="5">
        <v>14</v>
      </c>
      <c r="C645" s="5">
        <v>2018</v>
      </c>
      <c r="D645" s="135">
        <f t="shared" si="0"/>
        <v>43326</v>
      </c>
      <c r="E645" s="5">
        <v>2.63</v>
      </c>
      <c r="F645" s="5">
        <v>2.77</v>
      </c>
      <c r="G645" s="5">
        <v>2.89</v>
      </c>
    </row>
    <row r="646" spans="1:7">
      <c r="A646" s="5">
        <v>8</v>
      </c>
      <c r="B646" s="5">
        <v>15</v>
      </c>
      <c r="C646" s="5">
        <v>2018</v>
      </c>
      <c r="D646" s="135">
        <f t="shared" si="0"/>
        <v>43327</v>
      </c>
      <c r="E646" s="5">
        <v>2.61</v>
      </c>
      <c r="F646" s="5">
        <v>2.73</v>
      </c>
      <c r="G646" s="5">
        <v>2.86</v>
      </c>
    </row>
    <row r="647" spans="1:7">
      <c r="A647" s="5">
        <v>8</v>
      </c>
      <c r="B647" s="5">
        <v>16</v>
      </c>
      <c r="C647" s="5">
        <v>2018</v>
      </c>
      <c r="D647" s="135">
        <f t="shared" si="0"/>
        <v>43328</v>
      </c>
      <c r="E647" s="5">
        <v>2.63</v>
      </c>
      <c r="F647" s="5">
        <v>2.75</v>
      </c>
      <c r="G647" s="5">
        <v>2.87</v>
      </c>
    </row>
    <row r="648" spans="1:7">
      <c r="A648" s="5">
        <v>8</v>
      </c>
      <c r="B648" s="5">
        <v>17</v>
      </c>
      <c r="C648" s="5">
        <v>2018</v>
      </c>
      <c r="D648" s="135">
        <f t="shared" si="0"/>
        <v>43329</v>
      </c>
      <c r="E648" s="5">
        <v>2.61</v>
      </c>
      <c r="F648" s="5">
        <v>2.75</v>
      </c>
      <c r="G648" s="5">
        <v>2.87</v>
      </c>
    </row>
    <row r="649" spans="1:7">
      <c r="A649" s="5">
        <v>8</v>
      </c>
      <c r="B649" s="5">
        <v>20</v>
      </c>
      <c r="C649" s="5">
        <v>2018</v>
      </c>
      <c r="D649" s="135">
        <f t="shared" si="0"/>
        <v>43332</v>
      </c>
      <c r="E649" s="5">
        <v>2.6</v>
      </c>
      <c r="F649" s="5">
        <v>2.7</v>
      </c>
      <c r="G649" s="5">
        <v>2.82</v>
      </c>
    </row>
    <row r="650" spans="1:7">
      <c r="A650" s="5">
        <v>8</v>
      </c>
      <c r="B650" s="5">
        <v>21</v>
      </c>
      <c r="C650" s="5">
        <v>2018</v>
      </c>
      <c r="D650" s="135">
        <f t="shared" si="0"/>
        <v>43333</v>
      </c>
      <c r="E650" s="5">
        <v>2.61</v>
      </c>
      <c r="F650" s="5">
        <v>2.73</v>
      </c>
      <c r="G650" s="5">
        <v>2.85</v>
      </c>
    </row>
    <row r="651" spans="1:7">
      <c r="A651" s="5">
        <v>8</v>
      </c>
      <c r="B651" s="5">
        <v>22</v>
      </c>
      <c r="C651" s="5">
        <v>2018</v>
      </c>
      <c r="D651" s="135">
        <f t="shared" si="0"/>
        <v>43334</v>
      </c>
      <c r="E651" s="5">
        <v>2.6</v>
      </c>
      <c r="F651" s="5">
        <v>2.7</v>
      </c>
      <c r="G651" s="5">
        <v>2.82</v>
      </c>
    </row>
    <row r="652" spans="1:7">
      <c r="A652" s="5">
        <v>8</v>
      </c>
      <c r="B652" s="5">
        <v>23</v>
      </c>
      <c r="C652" s="5">
        <v>2018</v>
      </c>
      <c r="D652" s="135">
        <f t="shared" si="0"/>
        <v>43335</v>
      </c>
      <c r="E652" s="5">
        <v>2.61</v>
      </c>
      <c r="F652" s="5">
        <v>2.72</v>
      </c>
      <c r="G652" s="5">
        <v>2.82</v>
      </c>
    </row>
    <row r="653" spans="1:7">
      <c r="A653" s="5">
        <v>8</v>
      </c>
      <c r="B653" s="5">
        <v>24</v>
      </c>
      <c r="C653" s="5">
        <v>2018</v>
      </c>
      <c r="D653" s="135">
        <f t="shared" si="0"/>
        <v>43336</v>
      </c>
      <c r="E653" s="5">
        <v>2.63</v>
      </c>
      <c r="F653" s="5">
        <v>2.72</v>
      </c>
      <c r="G653" s="5">
        <v>2.82</v>
      </c>
    </row>
    <row r="654" spans="1:7">
      <c r="A654" s="5">
        <v>8</v>
      </c>
      <c r="B654" s="5">
        <v>27</v>
      </c>
      <c r="C654" s="5">
        <v>2018</v>
      </c>
      <c r="D654" s="135">
        <f t="shared" si="0"/>
        <v>43339</v>
      </c>
      <c r="E654" s="5">
        <v>2.67</v>
      </c>
      <c r="F654" s="5">
        <v>2.74</v>
      </c>
      <c r="G654" s="5">
        <v>2.85</v>
      </c>
    </row>
    <row r="655" spans="1:7">
      <c r="A655" s="5">
        <v>8</v>
      </c>
      <c r="B655" s="5">
        <v>28</v>
      </c>
      <c r="C655" s="5">
        <v>2018</v>
      </c>
      <c r="D655" s="135">
        <f t="shared" si="0"/>
        <v>43340</v>
      </c>
      <c r="E655" s="5">
        <v>2.67</v>
      </c>
      <c r="F655" s="5">
        <v>2.77</v>
      </c>
      <c r="G655" s="5">
        <v>2.88</v>
      </c>
    </row>
    <row r="656" spans="1:7">
      <c r="A656" s="5">
        <v>8</v>
      </c>
      <c r="B656" s="5">
        <v>29</v>
      </c>
      <c r="C656" s="5">
        <v>2018</v>
      </c>
      <c r="D656" s="135">
        <f t="shared" si="0"/>
        <v>43341</v>
      </c>
      <c r="E656" s="5">
        <v>2.67</v>
      </c>
      <c r="F656" s="5">
        <v>2.78</v>
      </c>
      <c r="G656" s="5">
        <v>2.89</v>
      </c>
    </row>
    <row r="657" spans="1:7">
      <c r="A657" s="5">
        <v>8</v>
      </c>
      <c r="B657" s="5">
        <v>30</v>
      </c>
      <c r="C657" s="5">
        <v>2018</v>
      </c>
      <c r="D657" s="135">
        <f t="shared" si="0"/>
        <v>43342</v>
      </c>
      <c r="E657" s="5">
        <v>2.64</v>
      </c>
      <c r="F657" s="5">
        <v>2.75</v>
      </c>
      <c r="G657" s="5">
        <v>2.86</v>
      </c>
    </row>
    <row r="658" spans="1:7">
      <c r="A658" s="5">
        <v>8</v>
      </c>
      <c r="B658" s="5">
        <v>31</v>
      </c>
      <c r="C658" s="5">
        <v>2018</v>
      </c>
      <c r="D658" s="135">
        <f t="shared" si="0"/>
        <v>43343</v>
      </c>
      <c r="E658" s="5">
        <v>2.62</v>
      </c>
      <c r="F658" s="5">
        <v>2.74</v>
      </c>
      <c r="G658" s="5">
        <v>2.86</v>
      </c>
    </row>
    <row r="659" spans="1:7">
      <c r="A659" s="5">
        <v>9</v>
      </c>
      <c r="B659" s="5">
        <v>4</v>
      </c>
      <c r="C659" s="5">
        <v>2018</v>
      </c>
      <c r="D659" s="135">
        <f t="shared" si="0"/>
        <v>43347</v>
      </c>
      <c r="E659" s="5">
        <v>2.66</v>
      </c>
      <c r="F659" s="5">
        <v>2.78</v>
      </c>
      <c r="G659" s="5">
        <v>2.9</v>
      </c>
    </row>
    <row r="660" spans="1:7">
      <c r="A660" s="5">
        <v>9</v>
      </c>
      <c r="B660" s="5">
        <v>5</v>
      </c>
      <c r="C660" s="5">
        <v>2018</v>
      </c>
      <c r="D660" s="135">
        <f t="shared" si="0"/>
        <v>43348</v>
      </c>
      <c r="E660" s="5">
        <v>2.66</v>
      </c>
      <c r="F660" s="5">
        <v>2.77</v>
      </c>
      <c r="G660" s="5">
        <v>2.9</v>
      </c>
    </row>
    <row r="661" spans="1:7">
      <c r="A661" s="5">
        <v>9</v>
      </c>
      <c r="B661" s="5">
        <v>6</v>
      </c>
      <c r="C661" s="5">
        <v>2018</v>
      </c>
      <c r="D661" s="135">
        <f t="shared" si="0"/>
        <v>43349</v>
      </c>
      <c r="E661" s="5">
        <v>2.64</v>
      </c>
      <c r="F661" s="5">
        <v>2.76</v>
      </c>
      <c r="G661" s="5">
        <v>2.88</v>
      </c>
    </row>
    <row r="662" spans="1:7">
      <c r="A662" s="5">
        <v>9</v>
      </c>
      <c r="B662" s="5">
        <v>7</v>
      </c>
      <c r="C662" s="5">
        <v>2018</v>
      </c>
      <c r="D662" s="135">
        <f t="shared" si="0"/>
        <v>43350</v>
      </c>
      <c r="E662" s="5">
        <v>2.71</v>
      </c>
      <c r="F662" s="5">
        <v>2.82</v>
      </c>
      <c r="G662" s="5">
        <v>2.94</v>
      </c>
    </row>
    <row r="663" spans="1:7">
      <c r="A663" s="5">
        <v>9</v>
      </c>
      <c r="B663" s="5">
        <v>10</v>
      </c>
      <c r="C663" s="5">
        <v>2018</v>
      </c>
      <c r="D663" s="135">
        <f t="shared" si="0"/>
        <v>43353</v>
      </c>
      <c r="E663" s="5">
        <v>2.73</v>
      </c>
      <c r="F663" s="5">
        <v>2.83</v>
      </c>
      <c r="G663" s="5">
        <v>2.94</v>
      </c>
    </row>
    <row r="664" spans="1:7">
      <c r="A664" s="5">
        <v>9</v>
      </c>
      <c r="B664" s="5">
        <v>11</v>
      </c>
      <c r="C664" s="5">
        <v>2018</v>
      </c>
      <c r="D664" s="135">
        <f t="shared" si="0"/>
        <v>43354</v>
      </c>
      <c r="E664" s="5">
        <v>2.76</v>
      </c>
      <c r="F664" s="5">
        <v>2.87</v>
      </c>
      <c r="G664" s="5">
        <v>2.98</v>
      </c>
    </row>
    <row r="665" spans="1:7">
      <c r="A665" s="5">
        <v>9</v>
      </c>
      <c r="B665" s="5">
        <v>12</v>
      </c>
      <c r="C665" s="5">
        <v>2018</v>
      </c>
      <c r="D665" s="135">
        <f t="shared" si="0"/>
        <v>43355</v>
      </c>
      <c r="E665" s="5">
        <v>2.74</v>
      </c>
      <c r="F665" s="5">
        <v>2.87</v>
      </c>
      <c r="G665" s="5">
        <v>2.97</v>
      </c>
    </row>
    <row r="666" spans="1:7">
      <c r="A666" s="5">
        <v>9</v>
      </c>
      <c r="B666" s="5">
        <v>13</v>
      </c>
      <c r="C666" s="5">
        <v>2018</v>
      </c>
      <c r="D666" s="135">
        <f t="shared" si="0"/>
        <v>43356</v>
      </c>
      <c r="E666" s="5">
        <v>2.76</v>
      </c>
      <c r="F666" s="5">
        <v>2.87</v>
      </c>
      <c r="G666" s="5">
        <v>2.97</v>
      </c>
    </row>
    <row r="667" spans="1:7">
      <c r="A667" s="5">
        <v>9</v>
      </c>
      <c r="B667" s="5">
        <v>14</v>
      </c>
      <c r="C667" s="5">
        <v>2018</v>
      </c>
      <c r="D667" s="135">
        <f t="shared" si="0"/>
        <v>43357</v>
      </c>
      <c r="E667" s="5">
        <v>2.78</v>
      </c>
      <c r="F667" s="5">
        <v>2.9</v>
      </c>
      <c r="G667" s="5">
        <v>2.99</v>
      </c>
    </row>
    <row r="668" spans="1:7">
      <c r="A668" s="5">
        <v>9</v>
      </c>
      <c r="B668" s="5">
        <v>17</v>
      </c>
      <c r="C668" s="5">
        <v>2018</v>
      </c>
      <c r="D668" s="135">
        <f t="shared" si="0"/>
        <v>43360</v>
      </c>
      <c r="E668" s="5">
        <v>2.78</v>
      </c>
      <c r="F668" s="5">
        <v>2.89</v>
      </c>
      <c r="G668" s="5">
        <v>2.99</v>
      </c>
    </row>
    <row r="669" spans="1:7">
      <c r="A669" s="5">
        <v>9</v>
      </c>
      <c r="B669" s="5">
        <v>18</v>
      </c>
      <c r="C669" s="5">
        <v>2018</v>
      </c>
      <c r="D669" s="135">
        <f t="shared" si="0"/>
        <v>43361</v>
      </c>
      <c r="E669" s="5">
        <v>2.81</v>
      </c>
      <c r="F669" s="5">
        <v>2.94</v>
      </c>
      <c r="G669" s="5">
        <v>3.05</v>
      </c>
    </row>
    <row r="670" spans="1:7">
      <c r="A670" s="5">
        <v>9</v>
      </c>
      <c r="B670" s="5">
        <v>19</v>
      </c>
      <c r="C670" s="5">
        <v>2018</v>
      </c>
      <c r="D670" s="135">
        <f t="shared" si="0"/>
        <v>43362</v>
      </c>
      <c r="E670" s="5">
        <v>2.81</v>
      </c>
      <c r="F670" s="5">
        <v>2.96</v>
      </c>
      <c r="G670" s="5">
        <v>3.08</v>
      </c>
    </row>
    <row r="671" spans="1:7">
      <c r="A671" s="5">
        <v>9</v>
      </c>
      <c r="B671" s="5">
        <v>20</v>
      </c>
      <c r="C671" s="5">
        <v>2018</v>
      </c>
      <c r="D671" s="135">
        <f t="shared" si="0"/>
        <v>43363</v>
      </c>
      <c r="E671" s="5">
        <v>2.81</v>
      </c>
      <c r="F671" s="5">
        <v>2.96</v>
      </c>
      <c r="G671" s="5">
        <v>3.07</v>
      </c>
    </row>
    <row r="672" spans="1:7">
      <c r="A672" s="5">
        <v>9</v>
      </c>
      <c r="B672" s="5">
        <v>21</v>
      </c>
      <c r="C672" s="5">
        <v>2018</v>
      </c>
      <c r="D672" s="135">
        <f t="shared" si="0"/>
        <v>43364</v>
      </c>
      <c r="E672" s="5">
        <v>2.81</v>
      </c>
      <c r="F672" s="5">
        <v>2.95</v>
      </c>
      <c r="G672" s="5">
        <v>3.07</v>
      </c>
    </row>
    <row r="673" spans="1:7">
      <c r="A673" s="5">
        <v>9</v>
      </c>
      <c r="B673" s="5">
        <v>24</v>
      </c>
      <c r="C673" s="5">
        <v>2018</v>
      </c>
      <c r="D673" s="135">
        <f t="shared" si="0"/>
        <v>43367</v>
      </c>
      <c r="E673" s="5">
        <v>2.83</v>
      </c>
      <c r="F673" s="5">
        <v>2.96</v>
      </c>
      <c r="G673" s="5">
        <v>3.08</v>
      </c>
    </row>
    <row r="674" spans="1:7">
      <c r="A674" s="5">
        <v>9</v>
      </c>
      <c r="B674" s="5">
        <v>25</v>
      </c>
      <c r="C674" s="5">
        <v>2018</v>
      </c>
      <c r="D674" s="135">
        <f t="shared" si="0"/>
        <v>43368</v>
      </c>
      <c r="E674" s="5">
        <v>2.83</v>
      </c>
      <c r="F674" s="5">
        <v>2.99</v>
      </c>
      <c r="G674" s="5">
        <v>3.1</v>
      </c>
    </row>
    <row r="675" spans="1:7">
      <c r="A675" s="5">
        <v>9</v>
      </c>
      <c r="B675" s="5">
        <v>26</v>
      </c>
      <c r="C675" s="5">
        <v>2018</v>
      </c>
      <c r="D675" s="135">
        <f t="shared" si="0"/>
        <v>43369</v>
      </c>
      <c r="E675" s="5">
        <v>2.83</v>
      </c>
      <c r="F675" s="5">
        <v>2.96</v>
      </c>
      <c r="G675" s="5">
        <v>3.06</v>
      </c>
    </row>
    <row r="676" spans="1:7">
      <c r="A676" s="5">
        <v>9</v>
      </c>
      <c r="B676" s="5">
        <v>27</v>
      </c>
      <c r="C676" s="5">
        <v>2018</v>
      </c>
      <c r="D676" s="135">
        <f t="shared" si="0"/>
        <v>43370</v>
      </c>
      <c r="E676" s="5">
        <v>2.83</v>
      </c>
      <c r="F676" s="5">
        <v>2.96</v>
      </c>
      <c r="G676" s="5">
        <v>3.06</v>
      </c>
    </row>
    <row r="677" spans="1:7">
      <c r="A677" s="5">
        <v>9</v>
      </c>
      <c r="B677" s="5">
        <v>28</v>
      </c>
      <c r="C677" s="5">
        <v>2018</v>
      </c>
      <c r="D677" s="135">
        <f t="shared" si="0"/>
        <v>43371</v>
      </c>
      <c r="E677" s="5">
        <v>2.81</v>
      </c>
      <c r="F677" s="5">
        <v>2.94</v>
      </c>
      <c r="G677" s="5">
        <v>3.05</v>
      </c>
    </row>
    <row r="678" spans="1:7">
      <c r="A678" s="5">
        <v>10</v>
      </c>
      <c r="B678" s="5">
        <v>1</v>
      </c>
      <c r="C678" s="5">
        <v>2018</v>
      </c>
      <c r="D678" s="135">
        <f t="shared" si="0"/>
        <v>43374</v>
      </c>
      <c r="E678" s="5">
        <v>2.82</v>
      </c>
      <c r="F678" s="5">
        <v>2.96</v>
      </c>
      <c r="G678" s="5">
        <v>3.09</v>
      </c>
    </row>
    <row r="679" spans="1:7">
      <c r="A679" s="5">
        <v>10</v>
      </c>
      <c r="B679" s="5">
        <v>2</v>
      </c>
      <c r="C679" s="5">
        <v>2018</v>
      </c>
      <c r="D679" s="135">
        <f t="shared" si="0"/>
        <v>43375</v>
      </c>
      <c r="E679" s="5">
        <v>2.82</v>
      </c>
      <c r="F679" s="5">
        <v>2.94</v>
      </c>
      <c r="G679" s="5">
        <v>3.05</v>
      </c>
    </row>
    <row r="680" spans="1:7">
      <c r="A680" s="5">
        <v>10</v>
      </c>
      <c r="B680" s="5">
        <v>3</v>
      </c>
      <c r="C680" s="5">
        <v>2018</v>
      </c>
      <c r="D680" s="135">
        <f t="shared" si="0"/>
        <v>43376</v>
      </c>
      <c r="E680" s="5">
        <v>2.85</v>
      </c>
      <c r="F680" s="5">
        <v>3.02</v>
      </c>
      <c r="G680" s="5">
        <v>3.15</v>
      </c>
    </row>
    <row r="681" spans="1:7">
      <c r="A681" s="5">
        <v>10</v>
      </c>
      <c r="B681" s="5">
        <v>4</v>
      </c>
      <c r="C681" s="5">
        <v>2018</v>
      </c>
      <c r="D681" s="135">
        <f t="shared" si="0"/>
        <v>43377</v>
      </c>
      <c r="E681" s="5">
        <v>2.87</v>
      </c>
      <c r="F681" s="5">
        <v>3.05</v>
      </c>
      <c r="G681" s="5">
        <v>3.19</v>
      </c>
    </row>
    <row r="682" spans="1:7">
      <c r="A682" s="5">
        <v>10</v>
      </c>
      <c r="B682" s="5">
        <v>5</v>
      </c>
      <c r="C682" s="5">
        <v>2018</v>
      </c>
      <c r="D682" s="135">
        <f t="shared" si="0"/>
        <v>43378</v>
      </c>
      <c r="E682" s="5">
        <v>2.88</v>
      </c>
      <c r="F682" s="5">
        <v>3.07</v>
      </c>
      <c r="G682" s="5">
        <v>3.23</v>
      </c>
    </row>
    <row r="683" spans="1:7">
      <c r="A683" s="5">
        <v>10</v>
      </c>
      <c r="B683" s="5">
        <v>9</v>
      </c>
      <c r="C683" s="5">
        <v>2018</v>
      </c>
      <c r="D683" s="135">
        <f t="shared" si="0"/>
        <v>43382</v>
      </c>
      <c r="E683" s="5">
        <v>2.88</v>
      </c>
      <c r="F683" s="5">
        <v>3.05</v>
      </c>
      <c r="G683" s="5">
        <v>3.21</v>
      </c>
    </row>
    <row r="684" spans="1:7">
      <c r="A684" s="5">
        <v>10</v>
      </c>
      <c r="B684" s="5">
        <v>10</v>
      </c>
      <c r="C684" s="5">
        <v>2018</v>
      </c>
      <c r="D684" s="135">
        <f t="shared" si="0"/>
        <v>43383</v>
      </c>
      <c r="E684" s="5">
        <v>2.88</v>
      </c>
      <c r="F684" s="5">
        <v>3.05</v>
      </c>
      <c r="G684" s="5">
        <v>3.22</v>
      </c>
    </row>
    <row r="685" spans="1:7">
      <c r="A685" s="5">
        <v>10</v>
      </c>
      <c r="B685" s="5">
        <v>11</v>
      </c>
      <c r="C685" s="5">
        <v>2018</v>
      </c>
      <c r="D685" s="135">
        <f t="shared" si="0"/>
        <v>43384</v>
      </c>
      <c r="E685" s="5">
        <v>2.85</v>
      </c>
      <c r="F685" s="5">
        <v>3</v>
      </c>
      <c r="G685" s="5">
        <v>3.14</v>
      </c>
    </row>
    <row r="686" spans="1:7">
      <c r="A686" s="5">
        <v>10</v>
      </c>
      <c r="B686" s="5">
        <v>12</v>
      </c>
      <c r="C686" s="5">
        <v>2018</v>
      </c>
      <c r="D686" s="135">
        <f t="shared" si="0"/>
        <v>43385</v>
      </c>
      <c r="E686" s="5">
        <v>2.85</v>
      </c>
      <c r="F686" s="5">
        <v>3</v>
      </c>
      <c r="G686" s="5">
        <v>3.15</v>
      </c>
    </row>
    <row r="687" spans="1:7">
      <c r="A687" s="5">
        <v>10</v>
      </c>
      <c r="B687" s="5">
        <v>15</v>
      </c>
      <c r="C687" s="5">
        <v>2018</v>
      </c>
      <c r="D687" s="135">
        <f t="shared" si="0"/>
        <v>43388</v>
      </c>
      <c r="E687" s="5">
        <v>2.85</v>
      </c>
      <c r="F687" s="5">
        <v>3.01</v>
      </c>
      <c r="G687" s="5">
        <v>3.16</v>
      </c>
    </row>
    <row r="688" spans="1:7">
      <c r="A688" s="5">
        <v>10</v>
      </c>
      <c r="B688" s="5">
        <v>16</v>
      </c>
      <c r="C688" s="5">
        <v>2018</v>
      </c>
      <c r="D688" s="135">
        <f t="shared" si="0"/>
        <v>43389</v>
      </c>
      <c r="E688" s="5">
        <v>2.87</v>
      </c>
      <c r="F688" s="5">
        <v>3.02</v>
      </c>
      <c r="G688" s="5">
        <v>3.16</v>
      </c>
    </row>
    <row r="689" spans="1:7">
      <c r="A689" s="5">
        <v>10</v>
      </c>
      <c r="B689" s="5">
        <v>17</v>
      </c>
      <c r="C689" s="5">
        <v>2018</v>
      </c>
      <c r="D689" s="135">
        <f t="shared" si="0"/>
        <v>43390</v>
      </c>
      <c r="E689" s="5">
        <v>2.89</v>
      </c>
      <c r="F689" s="5">
        <v>3.04</v>
      </c>
      <c r="G689" s="5">
        <v>3.19</v>
      </c>
    </row>
    <row r="690" spans="1:7">
      <c r="A690" s="5">
        <v>10</v>
      </c>
      <c r="B690" s="5">
        <v>18</v>
      </c>
      <c r="C690" s="5">
        <v>2018</v>
      </c>
      <c r="D690" s="135">
        <f t="shared" si="0"/>
        <v>43391</v>
      </c>
      <c r="E690" s="5">
        <v>2.87</v>
      </c>
      <c r="F690" s="5">
        <v>3.03</v>
      </c>
      <c r="G690" s="5">
        <v>3.17</v>
      </c>
    </row>
    <row r="691" spans="1:7">
      <c r="A691" s="5">
        <v>10</v>
      </c>
      <c r="B691" s="5">
        <v>19</v>
      </c>
      <c r="C691" s="5">
        <v>2018</v>
      </c>
      <c r="D691" s="135">
        <f t="shared" si="0"/>
        <v>43392</v>
      </c>
      <c r="E691" s="5">
        <v>2.92</v>
      </c>
      <c r="F691" s="5">
        <v>3.05</v>
      </c>
      <c r="G691" s="5">
        <v>3.2</v>
      </c>
    </row>
    <row r="692" spans="1:7">
      <c r="A692" s="5">
        <v>10</v>
      </c>
      <c r="B692" s="5">
        <v>22</v>
      </c>
      <c r="C692" s="5">
        <v>2018</v>
      </c>
      <c r="D692" s="135">
        <f t="shared" si="0"/>
        <v>43395</v>
      </c>
      <c r="E692" s="5">
        <v>2.92</v>
      </c>
      <c r="F692" s="5">
        <v>3.05</v>
      </c>
      <c r="G692" s="5">
        <v>3.2</v>
      </c>
    </row>
    <row r="693" spans="1:7">
      <c r="A693" s="5">
        <v>10</v>
      </c>
      <c r="B693" s="5">
        <v>23</v>
      </c>
      <c r="C693" s="5">
        <v>2018</v>
      </c>
      <c r="D693" s="135">
        <f t="shared" si="0"/>
        <v>43396</v>
      </c>
      <c r="E693" s="5">
        <v>2.89</v>
      </c>
      <c r="F693" s="5">
        <v>3.01</v>
      </c>
      <c r="G693" s="5">
        <v>3.17</v>
      </c>
    </row>
    <row r="694" spans="1:7">
      <c r="A694" s="5">
        <v>10</v>
      </c>
      <c r="B694" s="5">
        <v>24</v>
      </c>
      <c r="C694" s="5">
        <v>2018</v>
      </c>
      <c r="D694" s="135">
        <f t="shared" si="0"/>
        <v>43397</v>
      </c>
      <c r="E694" s="5">
        <v>2.84</v>
      </c>
      <c r="F694" s="5">
        <v>2.94</v>
      </c>
      <c r="G694" s="5">
        <v>3.1</v>
      </c>
    </row>
    <row r="695" spans="1:7">
      <c r="A695" s="5">
        <v>10</v>
      </c>
      <c r="B695" s="5">
        <v>25</v>
      </c>
      <c r="C695" s="5">
        <v>2018</v>
      </c>
      <c r="D695" s="135">
        <f t="shared" si="0"/>
        <v>43398</v>
      </c>
      <c r="E695" s="5">
        <v>2.86</v>
      </c>
      <c r="F695" s="5">
        <v>2.98</v>
      </c>
      <c r="G695" s="5">
        <v>3.14</v>
      </c>
    </row>
    <row r="696" spans="1:7">
      <c r="A696" s="5">
        <v>10</v>
      </c>
      <c r="B696" s="5">
        <v>26</v>
      </c>
      <c r="C696" s="5">
        <v>2018</v>
      </c>
      <c r="D696" s="135">
        <f t="shared" si="0"/>
        <v>43399</v>
      </c>
      <c r="E696" s="5">
        <v>2.81</v>
      </c>
      <c r="F696" s="5">
        <v>2.91</v>
      </c>
      <c r="G696" s="5">
        <v>3.08</v>
      </c>
    </row>
    <row r="697" spans="1:7">
      <c r="A697" s="5">
        <v>10</v>
      </c>
      <c r="B697" s="5">
        <v>29</v>
      </c>
      <c r="C697" s="5">
        <v>2018</v>
      </c>
      <c r="D697" s="135">
        <f t="shared" si="0"/>
        <v>43402</v>
      </c>
      <c r="E697" s="5">
        <v>2.81</v>
      </c>
      <c r="F697" s="5">
        <v>2.91</v>
      </c>
      <c r="G697" s="5">
        <v>3.08</v>
      </c>
    </row>
    <row r="698" spans="1:7">
      <c r="A698" s="5">
        <v>10</v>
      </c>
      <c r="B698" s="5">
        <v>30</v>
      </c>
      <c r="C698" s="5">
        <v>2018</v>
      </c>
      <c r="D698" s="135">
        <f t="shared" si="0"/>
        <v>43403</v>
      </c>
      <c r="E698" s="5">
        <v>2.84</v>
      </c>
      <c r="F698" s="5">
        <v>2.94</v>
      </c>
      <c r="G698" s="5">
        <v>3.12</v>
      </c>
    </row>
    <row r="699" spans="1:7">
      <c r="A699" s="5">
        <v>10</v>
      </c>
      <c r="B699" s="5">
        <v>31</v>
      </c>
      <c r="C699" s="5">
        <v>2018</v>
      </c>
      <c r="D699" s="135">
        <f t="shared" si="0"/>
        <v>43404</v>
      </c>
      <c r="E699" s="5">
        <v>2.87</v>
      </c>
      <c r="F699" s="5">
        <v>2.98</v>
      </c>
      <c r="G699" s="5">
        <v>3.15</v>
      </c>
    </row>
    <row r="700" spans="1:7">
      <c r="A700" s="5">
        <v>11</v>
      </c>
      <c r="B700" s="5">
        <v>1</v>
      </c>
      <c r="C700" s="5">
        <v>2018</v>
      </c>
      <c r="D700" s="135">
        <f t="shared" si="0"/>
        <v>43405</v>
      </c>
      <c r="E700" s="5">
        <v>2.84</v>
      </c>
      <c r="F700" s="5">
        <v>2.96</v>
      </c>
      <c r="G700" s="5">
        <v>3.14</v>
      </c>
    </row>
    <row r="701" spans="1:7">
      <c r="A701" s="5">
        <v>11</v>
      </c>
      <c r="B701" s="5">
        <v>2</v>
      </c>
      <c r="C701" s="5">
        <v>2018</v>
      </c>
      <c r="D701" s="135">
        <f t="shared" si="0"/>
        <v>43406</v>
      </c>
      <c r="E701" s="5">
        <v>2.91</v>
      </c>
      <c r="F701" s="5">
        <v>3.04</v>
      </c>
      <c r="G701" s="5">
        <v>3.22</v>
      </c>
    </row>
    <row r="702" spans="1:7">
      <c r="A702" s="5">
        <v>11</v>
      </c>
      <c r="B702" s="5">
        <v>5</v>
      </c>
      <c r="C702" s="5">
        <v>2018</v>
      </c>
      <c r="D702" s="135">
        <f t="shared" si="0"/>
        <v>43409</v>
      </c>
      <c r="E702" s="5">
        <v>2.91</v>
      </c>
      <c r="F702" s="5">
        <v>3.03</v>
      </c>
      <c r="G702" s="5">
        <v>3.2</v>
      </c>
    </row>
    <row r="703" spans="1:7">
      <c r="A703" s="5">
        <v>11</v>
      </c>
      <c r="B703" s="5">
        <v>6</v>
      </c>
      <c r="C703" s="5">
        <v>2018</v>
      </c>
      <c r="D703" s="135">
        <f t="shared" si="0"/>
        <v>43410</v>
      </c>
      <c r="E703" s="5">
        <v>2.93</v>
      </c>
      <c r="F703" s="5">
        <v>3.05</v>
      </c>
      <c r="G703" s="5">
        <v>3.22</v>
      </c>
    </row>
    <row r="704" spans="1:7">
      <c r="A704" s="5">
        <v>11</v>
      </c>
      <c r="B704" s="5">
        <v>7</v>
      </c>
      <c r="C704" s="5">
        <v>2018</v>
      </c>
      <c r="D704" s="135">
        <f t="shared" si="0"/>
        <v>43411</v>
      </c>
      <c r="E704" s="5">
        <v>2.96</v>
      </c>
      <c r="F704" s="5">
        <v>3.07</v>
      </c>
      <c r="G704" s="5">
        <v>3.22</v>
      </c>
    </row>
    <row r="705" spans="1:7">
      <c r="A705" s="5">
        <v>11</v>
      </c>
      <c r="B705" s="5">
        <v>8</v>
      </c>
      <c r="C705" s="5">
        <v>2018</v>
      </c>
      <c r="D705" s="135">
        <f t="shared" si="0"/>
        <v>43412</v>
      </c>
      <c r="E705" s="5">
        <v>2.98</v>
      </c>
      <c r="F705" s="5">
        <v>3.09</v>
      </c>
      <c r="G705" s="5">
        <v>3.24</v>
      </c>
    </row>
    <row r="706" spans="1:7">
      <c r="A706" s="5">
        <v>11</v>
      </c>
      <c r="B706" s="5">
        <v>9</v>
      </c>
      <c r="C706" s="5">
        <v>2018</v>
      </c>
      <c r="D706" s="135">
        <f t="shared" si="0"/>
        <v>43413</v>
      </c>
      <c r="E706" s="5">
        <v>2.94</v>
      </c>
      <c r="F706" s="5">
        <v>3.05</v>
      </c>
      <c r="G706" s="5">
        <v>3.19</v>
      </c>
    </row>
    <row r="707" spans="1:7">
      <c r="A707" s="5">
        <v>11</v>
      </c>
      <c r="B707" s="5">
        <v>13</v>
      </c>
      <c r="C707" s="5">
        <v>2018</v>
      </c>
      <c r="D707" s="135">
        <f t="shared" si="0"/>
        <v>43417</v>
      </c>
      <c r="E707" s="5">
        <v>2.89</v>
      </c>
      <c r="F707" s="5">
        <v>2.99</v>
      </c>
      <c r="G707" s="5">
        <v>3.14</v>
      </c>
    </row>
    <row r="708" spans="1:7">
      <c r="A708" s="5">
        <v>11</v>
      </c>
      <c r="B708" s="5">
        <v>14</v>
      </c>
      <c r="C708" s="5">
        <v>2018</v>
      </c>
      <c r="D708" s="135">
        <f t="shared" si="0"/>
        <v>43418</v>
      </c>
      <c r="E708" s="5">
        <v>2.86</v>
      </c>
      <c r="F708" s="5">
        <v>2.95</v>
      </c>
      <c r="G708" s="5">
        <v>3.12</v>
      </c>
    </row>
    <row r="709" spans="1:7">
      <c r="A709" s="5">
        <v>11</v>
      </c>
      <c r="B709" s="5">
        <v>15</v>
      </c>
      <c r="C709" s="5">
        <v>2018</v>
      </c>
      <c r="D709" s="135">
        <f t="shared" si="0"/>
        <v>43419</v>
      </c>
      <c r="E709" s="5">
        <v>2.86</v>
      </c>
      <c r="F709" s="5">
        <v>2.94</v>
      </c>
      <c r="G709" s="5">
        <v>3.11</v>
      </c>
    </row>
    <row r="710" spans="1:7">
      <c r="A710" s="5">
        <v>11</v>
      </c>
      <c r="B710" s="5">
        <v>16</v>
      </c>
      <c r="C710" s="5">
        <v>2018</v>
      </c>
      <c r="D710" s="135">
        <f t="shared" si="0"/>
        <v>43420</v>
      </c>
      <c r="E710" s="5">
        <v>2.81</v>
      </c>
      <c r="F710" s="5">
        <v>2.9</v>
      </c>
      <c r="G710" s="5">
        <v>3.08</v>
      </c>
    </row>
    <row r="711" spans="1:7">
      <c r="A711" s="5">
        <v>11</v>
      </c>
      <c r="B711" s="5">
        <v>19</v>
      </c>
      <c r="C711" s="5">
        <v>2018</v>
      </c>
      <c r="D711" s="135">
        <f t="shared" si="0"/>
        <v>43423</v>
      </c>
      <c r="E711" s="5">
        <v>2.79</v>
      </c>
      <c r="F711" s="5">
        <v>2.87</v>
      </c>
      <c r="G711" s="5">
        <v>3.06</v>
      </c>
    </row>
    <row r="712" spans="1:7">
      <c r="A712" s="5">
        <v>11</v>
      </c>
      <c r="B712" s="5">
        <v>20</v>
      </c>
      <c r="C712" s="5">
        <v>2018</v>
      </c>
      <c r="D712" s="135">
        <f t="shared" si="0"/>
        <v>43424</v>
      </c>
      <c r="E712" s="5">
        <v>2.79</v>
      </c>
      <c r="F712" s="5">
        <v>2.88</v>
      </c>
      <c r="G712" s="5">
        <v>3.06</v>
      </c>
    </row>
    <row r="713" spans="1:7">
      <c r="A713" s="5">
        <v>11</v>
      </c>
      <c r="B713" s="5">
        <v>21</v>
      </c>
      <c r="C713" s="5">
        <v>2018</v>
      </c>
      <c r="D713" s="135">
        <f t="shared" si="0"/>
        <v>43425</v>
      </c>
      <c r="E713" s="5">
        <v>2.81</v>
      </c>
      <c r="F713" s="5">
        <v>2.89</v>
      </c>
      <c r="G713" s="5">
        <v>3.06</v>
      </c>
    </row>
    <row r="714" spans="1:7">
      <c r="A714" s="5">
        <v>11</v>
      </c>
      <c r="B714" s="5">
        <v>23</v>
      </c>
      <c r="C714" s="5">
        <v>2018</v>
      </c>
      <c r="D714" s="135">
        <f t="shared" si="0"/>
        <v>43427</v>
      </c>
      <c r="E714" s="5">
        <v>2.81</v>
      </c>
      <c r="F714" s="5">
        <v>2.88</v>
      </c>
      <c r="G714" s="5">
        <v>3.05</v>
      </c>
    </row>
    <row r="715" spans="1:7">
      <c r="A715" s="5">
        <v>11</v>
      </c>
      <c r="B715" s="5">
        <v>26</v>
      </c>
      <c r="C715" s="5">
        <v>2018</v>
      </c>
      <c r="D715" s="135">
        <f t="shared" si="0"/>
        <v>43430</v>
      </c>
      <c r="E715" s="5">
        <v>2.84</v>
      </c>
      <c r="F715" s="5">
        <v>2.9</v>
      </c>
      <c r="G715" s="5">
        <v>3.07</v>
      </c>
    </row>
    <row r="716" spans="1:7">
      <c r="A716" s="5">
        <v>11</v>
      </c>
      <c r="B716" s="5">
        <v>27</v>
      </c>
      <c r="C716" s="5">
        <v>2018</v>
      </c>
      <c r="D716" s="135">
        <f t="shared" si="0"/>
        <v>43431</v>
      </c>
      <c r="E716" s="5">
        <v>2.83</v>
      </c>
      <c r="F716" s="5">
        <v>2.89</v>
      </c>
      <c r="G716" s="5">
        <v>3.06</v>
      </c>
    </row>
    <row r="717" spans="1:7">
      <c r="A717" s="5">
        <v>11</v>
      </c>
      <c r="B717" s="5">
        <v>28</v>
      </c>
      <c r="C717" s="5">
        <v>2018</v>
      </c>
      <c r="D717" s="135">
        <f t="shared" si="0"/>
        <v>43432</v>
      </c>
      <c r="E717" s="5">
        <v>2.81</v>
      </c>
      <c r="F717" s="5">
        <v>2.87</v>
      </c>
      <c r="G717" s="5">
        <v>3.06</v>
      </c>
    </row>
    <row r="718" spans="1:7">
      <c r="A718" s="5">
        <v>11</v>
      </c>
      <c r="B718" s="5">
        <v>29</v>
      </c>
      <c r="C718" s="5">
        <v>2018</v>
      </c>
      <c r="D718" s="135">
        <f t="shared" si="0"/>
        <v>43433</v>
      </c>
      <c r="E718" s="5">
        <v>2.81</v>
      </c>
      <c r="F718" s="5">
        <v>2.85</v>
      </c>
      <c r="G718" s="5">
        <v>3.03</v>
      </c>
    </row>
    <row r="719" spans="1:7">
      <c r="A719" s="5">
        <v>11</v>
      </c>
      <c r="B719" s="5">
        <v>30</v>
      </c>
      <c r="C719" s="5">
        <v>2018</v>
      </c>
      <c r="D719" s="135">
        <f t="shared" si="0"/>
        <v>43434</v>
      </c>
      <c r="E719" s="5">
        <v>2.8</v>
      </c>
      <c r="F719" s="5">
        <v>2.84</v>
      </c>
      <c r="G719" s="5">
        <v>3.01</v>
      </c>
    </row>
    <row r="720" spans="1:7">
      <c r="A720" s="5">
        <v>12</v>
      </c>
      <c r="B720" s="5">
        <v>3</v>
      </c>
      <c r="C720" s="5">
        <v>2018</v>
      </c>
      <c r="D720" s="135">
        <f t="shared" si="0"/>
        <v>43437</v>
      </c>
      <c r="E720" s="5">
        <v>2.83</v>
      </c>
      <c r="F720" s="5">
        <v>2.83</v>
      </c>
      <c r="G720" s="5">
        <v>2.98</v>
      </c>
    </row>
    <row r="721" spans="1:7">
      <c r="A721" s="5">
        <v>12</v>
      </c>
      <c r="B721" s="5">
        <v>4</v>
      </c>
      <c r="C721" s="5">
        <v>2018</v>
      </c>
      <c r="D721" s="135">
        <f t="shared" si="0"/>
        <v>43438</v>
      </c>
      <c r="E721" s="5">
        <v>2.8</v>
      </c>
      <c r="F721" s="5">
        <v>2.79</v>
      </c>
      <c r="G721" s="5">
        <v>2.91</v>
      </c>
    </row>
    <row r="722" spans="1:7">
      <c r="A722" s="5">
        <v>12</v>
      </c>
      <c r="B722" s="5">
        <v>6</v>
      </c>
      <c r="C722" s="5">
        <v>2018</v>
      </c>
      <c r="D722" s="135">
        <f t="shared" si="0"/>
        <v>43440</v>
      </c>
      <c r="E722" s="5">
        <v>2.75</v>
      </c>
      <c r="F722" s="5">
        <v>2.75</v>
      </c>
      <c r="G722" s="5">
        <v>2.87</v>
      </c>
    </row>
    <row r="723" spans="1:7">
      <c r="A723" s="5">
        <v>12</v>
      </c>
      <c r="B723" s="5">
        <v>7</v>
      </c>
      <c r="C723" s="5">
        <v>2018</v>
      </c>
      <c r="D723" s="135">
        <f t="shared" si="0"/>
        <v>43441</v>
      </c>
      <c r="E723" s="5">
        <v>2.72</v>
      </c>
      <c r="F723" s="5">
        <v>2.7</v>
      </c>
      <c r="G723" s="5">
        <v>2.85</v>
      </c>
    </row>
    <row r="724" spans="1:7">
      <c r="A724" s="5">
        <v>12</v>
      </c>
      <c r="B724" s="5">
        <v>10</v>
      </c>
      <c r="C724" s="5">
        <v>2018</v>
      </c>
      <c r="D724" s="135">
        <f t="shared" si="0"/>
        <v>43444</v>
      </c>
      <c r="E724" s="5">
        <v>2.72</v>
      </c>
      <c r="F724" s="5">
        <v>2.71</v>
      </c>
      <c r="G724" s="5">
        <v>2.85</v>
      </c>
    </row>
    <row r="725" spans="1:7">
      <c r="A725" s="5">
        <v>12</v>
      </c>
      <c r="B725" s="5">
        <v>11</v>
      </c>
      <c r="C725" s="5">
        <v>2018</v>
      </c>
      <c r="D725" s="135">
        <f t="shared" si="0"/>
        <v>43445</v>
      </c>
      <c r="E725" s="5">
        <v>2.78</v>
      </c>
      <c r="F725" s="5">
        <v>2.75</v>
      </c>
      <c r="G725" s="5">
        <v>2.89</v>
      </c>
    </row>
    <row r="726" spans="1:7">
      <c r="A726" s="5">
        <v>12</v>
      </c>
      <c r="B726" s="5">
        <v>12</v>
      </c>
      <c r="C726" s="5">
        <v>2018</v>
      </c>
      <c r="D726" s="135">
        <f t="shared" si="0"/>
        <v>43446</v>
      </c>
      <c r="E726" s="5">
        <v>2.77</v>
      </c>
      <c r="F726" s="5">
        <v>2.77</v>
      </c>
      <c r="G726" s="5">
        <v>2.91</v>
      </c>
    </row>
    <row r="727" spans="1:7">
      <c r="A727" s="5">
        <v>12</v>
      </c>
      <c r="B727" s="5">
        <v>13</v>
      </c>
      <c r="C727" s="5">
        <v>2018</v>
      </c>
      <c r="D727" s="135">
        <f t="shared" si="0"/>
        <v>43447</v>
      </c>
      <c r="E727" s="5">
        <v>2.75</v>
      </c>
      <c r="F727" s="5">
        <v>2.75</v>
      </c>
      <c r="G727" s="5">
        <v>2.91</v>
      </c>
    </row>
    <row r="728" spans="1:7">
      <c r="A728" s="5">
        <v>12</v>
      </c>
      <c r="B728" s="5">
        <v>14</v>
      </c>
      <c r="C728" s="5">
        <v>2018</v>
      </c>
      <c r="D728" s="135">
        <f t="shared" si="0"/>
        <v>43448</v>
      </c>
      <c r="E728" s="5">
        <v>2.73</v>
      </c>
      <c r="F728" s="5">
        <v>2.73</v>
      </c>
      <c r="G728" s="5">
        <v>2.89</v>
      </c>
    </row>
    <row r="729" spans="1:7">
      <c r="A729" s="5">
        <v>12</v>
      </c>
      <c r="B729" s="5">
        <v>17</v>
      </c>
      <c r="C729" s="5">
        <v>2018</v>
      </c>
      <c r="D729" s="135">
        <f t="shared" si="0"/>
        <v>43451</v>
      </c>
      <c r="E729" s="5">
        <v>2.7</v>
      </c>
      <c r="F729" s="5">
        <v>2.69</v>
      </c>
      <c r="G729" s="5">
        <v>2.86</v>
      </c>
    </row>
    <row r="730" spans="1:7">
      <c r="A730" s="5">
        <v>12</v>
      </c>
      <c r="B730" s="5">
        <v>18</v>
      </c>
      <c r="C730" s="5">
        <v>2018</v>
      </c>
      <c r="D730" s="135">
        <f t="shared" si="0"/>
        <v>43452</v>
      </c>
      <c r="E730" s="5">
        <v>2.65</v>
      </c>
      <c r="F730" s="5">
        <v>2.65</v>
      </c>
      <c r="G730" s="5">
        <v>2.82</v>
      </c>
    </row>
    <row r="731" spans="1:7">
      <c r="A731" s="5">
        <v>12</v>
      </c>
      <c r="B731" s="5">
        <v>19</v>
      </c>
      <c r="C731" s="5">
        <v>2018</v>
      </c>
      <c r="D731" s="135">
        <f t="shared" si="0"/>
        <v>43453</v>
      </c>
      <c r="E731" s="5">
        <v>2.63</v>
      </c>
      <c r="F731" s="5">
        <v>2.62</v>
      </c>
      <c r="G731" s="5">
        <v>2.77</v>
      </c>
    </row>
    <row r="732" spans="1:7">
      <c r="A732" s="5">
        <v>12</v>
      </c>
      <c r="B732" s="5">
        <v>20</v>
      </c>
      <c r="C732" s="5">
        <v>2018</v>
      </c>
      <c r="D732" s="135">
        <f t="shared" si="0"/>
        <v>43454</v>
      </c>
      <c r="E732" s="5">
        <v>2.67</v>
      </c>
      <c r="F732" s="5">
        <v>2.65</v>
      </c>
      <c r="G732" s="5">
        <v>2.79</v>
      </c>
    </row>
    <row r="733" spans="1:7">
      <c r="A733" s="5">
        <v>12</v>
      </c>
      <c r="B733" s="5">
        <v>21</v>
      </c>
      <c r="C733" s="5">
        <v>2018</v>
      </c>
      <c r="D733" s="135">
        <f t="shared" si="0"/>
        <v>43455</v>
      </c>
      <c r="E733" s="5">
        <v>2.63</v>
      </c>
      <c r="F733" s="5">
        <v>2.64</v>
      </c>
      <c r="G733" s="5">
        <v>2.79</v>
      </c>
    </row>
    <row r="734" spans="1:7">
      <c r="A734" s="5">
        <v>12</v>
      </c>
      <c r="B734" s="5">
        <v>24</v>
      </c>
      <c r="C734" s="5">
        <v>2018</v>
      </c>
      <c r="D734" s="135">
        <f t="shared" si="0"/>
        <v>43458</v>
      </c>
      <c r="E734" s="5">
        <v>2.5499999999999998</v>
      </c>
      <c r="F734" s="5">
        <v>2.58</v>
      </c>
      <c r="G734" s="5">
        <v>2.74</v>
      </c>
    </row>
    <row r="735" spans="1:7">
      <c r="A735" s="5">
        <v>12</v>
      </c>
      <c r="B735" s="5">
        <v>26</v>
      </c>
      <c r="C735" s="5">
        <v>2018</v>
      </c>
      <c r="D735" s="135">
        <f t="shared" si="0"/>
        <v>43460</v>
      </c>
      <c r="E735" s="5">
        <v>2.61</v>
      </c>
      <c r="F735" s="5">
        <v>2.67</v>
      </c>
      <c r="G735" s="5">
        <v>2.81</v>
      </c>
    </row>
    <row r="736" spans="1:7">
      <c r="A736" s="5">
        <v>12</v>
      </c>
      <c r="B736" s="5">
        <v>27</v>
      </c>
      <c r="C736" s="5">
        <v>2018</v>
      </c>
      <c r="D736" s="135">
        <f t="shared" si="0"/>
        <v>43461</v>
      </c>
      <c r="E736" s="5">
        <v>2.56</v>
      </c>
      <c r="F736" s="5">
        <v>2.6</v>
      </c>
      <c r="G736" s="5">
        <v>2.77</v>
      </c>
    </row>
    <row r="737" spans="1:7">
      <c r="A737" s="5">
        <v>12</v>
      </c>
      <c r="B737" s="5">
        <v>28</v>
      </c>
      <c r="C737" s="5">
        <v>2018</v>
      </c>
      <c r="D737" s="135">
        <f t="shared" si="0"/>
        <v>43462</v>
      </c>
      <c r="E737" s="5">
        <v>2.52</v>
      </c>
      <c r="F737" s="5">
        <v>2.56</v>
      </c>
      <c r="G737" s="5">
        <v>2.72</v>
      </c>
    </row>
    <row r="738" spans="1:7">
      <c r="A738" s="5">
        <v>12</v>
      </c>
      <c r="B738" s="5">
        <v>31</v>
      </c>
      <c r="C738" s="5">
        <v>2018</v>
      </c>
      <c r="D738" s="135">
        <f t="shared" si="0"/>
        <v>43465</v>
      </c>
      <c r="E738" s="5">
        <v>2.48</v>
      </c>
      <c r="F738" s="5">
        <v>2.5099999999999998</v>
      </c>
      <c r="G738" s="5">
        <v>2.69</v>
      </c>
    </row>
    <row r="739" spans="1:7">
      <c r="A739" s="5">
        <v>1</v>
      </c>
      <c r="B739" s="5">
        <v>3</v>
      </c>
      <c r="C739" s="5">
        <v>2017</v>
      </c>
      <c r="D739" s="135">
        <f t="shared" si="0"/>
        <v>42738</v>
      </c>
      <c r="E739" s="5">
        <v>1.22</v>
      </c>
      <c r="F739" s="5">
        <v>1.94</v>
      </c>
      <c r="G739" s="5">
        <v>2.4500000000000002</v>
      </c>
    </row>
    <row r="740" spans="1:7">
      <c r="A740" s="5">
        <v>1</v>
      </c>
      <c r="B740" s="5">
        <v>4</v>
      </c>
      <c r="C740" s="5">
        <v>2017</v>
      </c>
      <c r="D740" s="135">
        <f t="shared" si="0"/>
        <v>42739</v>
      </c>
      <c r="E740" s="5">
        <v>1.24</v>
      </c>
      <c r="F740" s="5">
        <v>1.94</v>
      </c>
      <c r="G740" s="5">
        <v>2.46</v>
      </c>
    </row>
    <row r="741" spans="1:7">
      <c r="A741" s="5">
        <v>1</v>
      </c>
      <c r="B741" s="5">
        <v>5</v>
      </c>
      <c r="C741" s="5">
        <v>2017</v>
      </c>
      <c r="D741" s="135">
        <f t="shared" si="0"/>
        <v>42740</v>
      </c>
      <c r="E741" s="5">
        <v>1.17</v>
      </c>
      <c r="F741" s="5">
        <v>1.86</v>
      </c>
      <c r="G741" s="5">
        <v>2.37</v>
      </c>
    </row>
    <row r="742" spans="1:7">
      <c r="A742" s="5">
        <v>1</v>
      </c>
      <c r="B742" s="5">
        <v>6</v>
      </c>
      <c r="C742" s="5">
        <v>2017</v>
      </c>
      <c r="D742" s="135">
        <f t="shared" si="0"/>
        <v>42741</v>
      </c>
      <c r="E742" s="5">
        <v>1.22</v>
      </c>
      <c r="F742" s="5">
        <v>1.92</v>
      </c>
      <c r="G742" s="5">
        <v>2.42</v>
      </c>
    </row>
    <row r="743" spans="1:7">
      <c r="A743" s="5">
        <v>1</v>
      </c>
      <c r="B743" s="5">
        <v>9</v>
      </c>
      <c r="C743" s="5">
        <v>2017</v>
      </c>
      <c r="D743" s="135">
        <f t="shared" si="0"/>
        <v>42744</v>
      </c>
      <c r="E743" s="5">
        <v>1.21</v>
      </c>
      <c r="F743" s="5">
        <v>1.89</v>
      </c>
      <c r="G743" s="5">
        <v>2.38</v>
      </c>
    </row>
    <row r="744" spans="1:7">
      <c r="A744" s="5">
        <v>1</v>
      </c>
      <c r="B744" s="5">
        <v>10</v>
      </c>
      <c r="C744" s="5">
        <v>2017</v>
      </c>
      <c r="D744" s="135">
        <f t="shared" si="0"/>
        <v>42745</v>
      </c>
      <c r="E744" s="5">
        <v>1.19</v>
      </c>
      <c r="F744" s="5">
        <v>1.89</v>
      </c>
      <c r="G744" s="5">
        <v>2.38</v>
      </c>
    </row>
    <row r="745" spans="1:7">
      <c r="A745" s="5">
        <v>1</v>
      </c>
      <c r="B745" s="5">
        <v>11</v>
      </c>
      <c r="C745" s="5">
        <v>2017</v>
      </c>
      <c r="D745" s="135">
        <f t="shared" si="0"/>
        <v>42746</v>
      </c>
      <c r="E745" s="5">
        <v>1.2</v>
      </c>
      <c r="F745" s="5">
        <v>1.89</v>
      </c>
      <c r="G745" s="5">
        <v>2.38</v>
      </c>
    </row>
    <row r="746" spans="1:7">
      <c r="A746" s="5">
        <v>1</v>
      </c>
      <c r="B746" s="5">
        <v>12</v>
      </c>
      <c r="C746" s="5">
        <v>2017</v>
      </c>
      <c r="D746" s="135">
        <f t="shared" si="0"/>
        <v>42747</v>
      </c>
      <c r="E746" s="5">
        <v>1.18</v>
      </c>
      <c r="F746" s="5">
        <v>1.87</v>
      </c>
      <c r="G746" s="5">
        <v>2.36</v>
      </c>
    </row>
    <row r="747" spans="1:7">
      <c r="A747" s="5">
        <v>1</v>
      </c>
      <c r="B747" s="5">
        <v>13</v>
      </c>
      <c r="C747" s="5">
        <v>2017</v>
      </c>
      <c r="D747" s="135">
        <f t="shared" si="0"/>
        <v>42748</v>
      </c>
      <c r="E747" s="5">
        <v>1.21</v>
      </c>
      <c r="F747" s="5">
        <v>1.9</v>
      </c>
      <c r="G747" s="5">
        <v>2.4</v>
      </c>
    </row>
    <row r="748" spans="1:7">
      <c r="A748" s="5">
        <v>1</v>
      </c>
      <c r="B748" s="5">
        <v>17</v>
      </c>
      <c r="C748" s="5">
        <v>2017</v>
      </c>
      <c r="D748" s="135">
        <f t="shared" si="0"/>
        <v>42752</v>
      </c>
      <c r="E748" s="5">
        <v>1.17</v>
      </c>
      <c r="F748" s="5">
        <v>1.84</v>
      </c>
      <c r="G748" s="5">
        <v>2.33</v>
      </c>
    </row>
    <row r="749" spans="1:7">
      <c r="A749" s="5">
        <v>1</v>
      </c>
      <c r="B749" s="5">
        <v>18</v>
      </c>
      <c r="C749" s="5">
        <v>2017</v>
      </c>
      <c r="D749" s="135">
        <f t="shared" si="0"/>
        <v>42753</v>
      </c>
      <c r="E749" s="5">
        <v>1.23</v>
      </c>
      <c r="F749" s="5">
        <v>1.93</v>
      </c>
      <c r="G749" s="5">
        <v>2.42</v>
      </c>
    </row>
    <row r="750" spans="1:7">
      <c r="A750" s="5">
        <v>1</v>
      </c>
      <c r="B750" s="5">
        <v>19</v>
      </c>
      <c r="C750" s="5">
        <v>2017</v>
      </c>
      <c r="D750" s="135">
        <f t="shared" si="0"/>
        <v>42754</v>
      </c>
      <c r="E750" s="5">
        <v>1.25</v>
      </c>
      <c r="F750" s="5">
        <v>1.97</v>
      </c>
      <c r="G750" s="5">
        <v>2.4700000000000002</v>
      </c>
    </row>
    <row r="751" spans="1:7">
      <c r="A751" s="5">
        <v>1</v>
      </c>
      <c r="B751" s="5">
        <v>20</v>
      </c>
      <c r="C751" s="5">
        <v>2017</v>
      </c>
      <c r="D751" s="135">
        <f t="shared" si="0"/>
        <v>42755</v>
      </c>
      <c r="E751" s="5">
        <v>1.2</v>
      </c>
      <c r="F751" s="5">
        <v>1.95</v>
      </c>
      <c r="G751" s="5">
        <v>2.48</v>
      </c>
    </row>
    <row r="752" spans="1:7">
      <c r="A752" s="5">
        <v>1</v>
      </c>
      <c r="B752" s="5">
        <v>23</v>
      </c>
      <c r="C752" s="5">
        <v>2017</v>
      </c>
      <c r="D752" s="135">
        <f t="shared" si="0"/>
        <v>42758</v>
      </c>
      <c r="E752" s="5">
        <v>1.1599999999999999</v>
      </c>
      <c r="F752" s="5">
        <v>1.88</v>
      </c>
      <c r="G752" s="5">
        <v>2.41</v>
      </c>
    </row>
    <row r="753" spans="1:7">
      <c r="A753" s="5">
        <v>1</v>
      </c>
      <c r="B753" s="5">
        <v>24</v>
      </c>
      <c r="C753" s="5">
        <v>2017</v>
      </c>
      <c r="D753" s="135">
        <f t="shared" si="0"/>
        <v>42759</v>
      </c>
      <c r="E753" s="5">
        <v>1.21</v>
      </c>
      <c r="F753" s="5">
        <v>1.94</v>
      </c>
      <c r="G753" s="5">
        <v>2.4700000000000002</v>
      </c>
    </row>
    <row r="754" spans="1:7">
      <c r="A754" s="5">
        <v>1</v>
      </c>
      <c r="B754" s="5">
        <v>25</v>
      </c>
      <c r="C754" s="5">
        <v>2017</v>
      </c>
      <c r="D754" s="135">
        <f t="shared" si="0"/>
        <v>42760</v>
      </c>
      <c r="E754" s="5">
        <v>1.23</v>
      </c>
      <c r="F754" s="5">
        <v>1.99</v>
      </c>
      <c r="G754" s="5">
        <v>2.5299999999999998</v>
      </c>
    </row>
    <row r="755" spans="1:7">
      <c r="A755" s="5">
        <v>1</v>
      </c>
      <c r="B755" s="5">
        <v>26</v>
      </c>
      <c r="C755" s="5">
        <v>2017</v>
      </c>
      <c r="D755" s="135">
        <f t="shared" si="0"/>
        <v>42761</v>
      </c>
      <c r="E755" s="5">
        <v>1.21</v>
      </c>
      <c r="F755" s="5">
        <v>1.95</v>
      </c>
      <c r="G755" s="5">
        <v>2.5099999999999998</v>
      </c>
    </row>
    <row r="756" spans="1:7">
      <c r="A756" s="5">
        <v>1</v>
      </c>
      <c r="B756" s="5">
        <v>27</v>
      </c>
      <c r="C756" s="5">
        <v>2017</v>
      </c>
      <c r="D756" s="135">
        <f t="shared" si="0"/>
        <v>42762</v>
      </c>
      <c r="E756" s="5">
        <v>1.22</v>
      </c>
      <c r="F756" s="5">
        <v>1.94</v>
      </c>
      <c r="G756" s="5">
        <v>2.4900000000000002</v>
      </c>
    </row>
    <row r="757" spans="1:7">
      <c r="A757" s="5">
        <v>1</v>
      </c>
      <c r="B757" s="5">
        <v>30</v>
      </c>
      <c r="C757" s="5">
        <v>2017</v>
      </c>
      <c r="D757" s="135">
        <f t="shared" si="0"/>
        <v>42765</v>
      </c>
      <c r="E757" s="5">
        <v>1.22</v>
      </c>
      <c r="F757" s="5">
        <v>1.94</v>
      </c>
      <c r="G757" s="5">
        <v>2.4900000000000002</v>
      </c>
    </row>
    <row r="758" spans="1:7">
      <c r="A758" s="5">
        <v>1</v>
      </c>
      <c r="B758" s="5">
        <v>31</v>
      </c>
      <c r="C758" s="5">
        <v>2017</v>
      </c>
      <c r="D758" s="135">
        <f t="shared" si="0"/>
        <v>42766</v>
      </c>
      <c r="E758" s="5">
        <v>1.19</v>
      </c>
      <c r="F758" s="5">
        <v>1.9</v>
      </c>
      <c r="G758" s="5">
        <v>2.4500000000000002</v>
      </c>
    </row>
    <row r="759" spans="1:7">
      <c r="A759" s="5">
        <v>2</v>
      </c>
      <c r="B759" s="5">
        <v>1</v>
      </c>
      <c r="C759" s="5">
        <v>2017</v>
      </c>
      <c r="D759" s="135">
        <f t="shared" si="0"/>
        <v>42767</v>
      </c>
      <c r="E759" s="5">
        <v>1.22</v>
      </c>
      <c r="F759" s="5">
        <v>1.93</v>
      </c>
      <c r="G759" s="5">
        <v>2.48</v>
      </c>
    </row>
    <row r="760" spans="1:7">
      <c r="A760" s="5">
        <v>2</v>
      </c>
      <c r="B760" s="5">
        <v>2</v>
      </c>
      <c r="C760" s="5">
        <v>2017</v>
      </c>
      <c r="D760" s="135">
        <f t="shared" si="0"/>
        <v>42768</v>
      </c>
      <c r="E760" s="5">
        <v>1.21</v>
      </c>
      <c r="F760" s="5">
        <v>1.92</v>
      </c>
      <c r="G760" s="5">
        <v>2.48</v>
      </c>
    </row>
    <row r="761" spans="1:7">
      <c r="A761" s="5">
        <v>2</v>
      </c>
      <c r="B761" s="5">
        <v>3</v>
      </c>
      <c r="C761" s="5">
        <v>2017</v>
      </c>
      <c r="D761" s="135">
        <f t="shared" si="0"/>
        <v>42769</v>
      </c>
      <c r="E761" s="5">
        <v>1.21</v>
      </c>
      <c r="F761" s="5">
        <v>1.93</v>
      </c>
      <c r="G761" s="5">
        <v>2.4900000000000002</v>
      </c>
    </row>
    <row r="762" spans="1:7">
      <c r="A762" s="5">
        <v>2</v>
      </c>
      <c r="B762" s="5">
        <v>6</v>
      </c>
      <c r="C762" s="5">
        <v>2017</v>
      </c>
      <c r="D762" s="135">
        <f t="shared" si="0"/>
        <v>42772</v>
      </c>
      <c r="E762" s="5">
        <v>1.1599999999999999</v>
      </c>
      <c r="F762" s="5">
        <v>1.86</v>
      </c>
      <c r="G762" s="5">
        <v>2.42</v>
      </c>
    </row>
    <row r="763" spans="1:7">
      <c r="A763" s="5">
        <v>2</v>
      </c>
      <c r="B763" s="5">
        <v>7</v>
      </c>
      <c r="C763" s="5">
        <v>2017</v>
      </c>
      <c r="D763" s="135">
        <f t="shared" si="0"/>
        <v>42773</v>
      </c>
      <c r="E763" s="5">
        <v>1.1599999999999999</v>
      </c>
      <c r="F763" s="5">
        <v>1.85</v>
      </c>
      <c r="G763" s="5">
        <v>2.4</v>
      </c>
    </row>
    <row r="764" spans="1:7">
      <c r="A764" s="5">
        <v>2</v>
      </c>
      <c r="B764" s="5">
        <v>8</v>
      </c>
      <c r="C764" s="5">
        <v>2017</v>
      </c>
      <c r="D764" s="135">
        <f t="shared" si="0"/>
        <v>42774</v>
      </c>
      <c r="E764" s="5">
        <v>1.1499999999999999</v>
      </c>
      <c r="F764" s="5">
        <v>1.81</v>
      </c>
      <c r="G764" s="5">
        <v>2.34</v>
      </c>
    </row>
    <row r="765" spans="1:7">
      <c r="A765" s="5">
        <v>2</v>
      </c>
      <c r="B765" s="5">
        <v>9</v>
      </c>
      <c r="C765" s="5">
        <v>2017</v>
      </c>
      <c r="D765" s="135">
        <f t="shared" si="0"/>
        <v>42775</v>
      </c>
      <c r="E765" s="5">
        <v>1.2</v>
      </c>
      <c r="F765" s="5">
        <v>1.88</v>
      </c>
      <c r="G765" s="5">
        <v>2.4</v>
      </c>
    </row>
    <row r="766" spans="1:7">
      <c r="A766" s="5">
        <v>2</v>
      </c>
      <c r="B766" s="5">
        <v>10</v>
      </c>
      <c r="C766" s="5">
        <v>2017</v>
      </c>
      <c r="D766" s="135">
        <f t="shared" si="0"/>
        <v>42776</v>
      </c>
      <c r="E766" s="5">
        <v>1.2</v>
      </c>
      <c r="F766" s="5">
        <v>1.89</v>
      </c>
      <c r="G766" s="5">
        <v>2.41</v>
      </c>
    </row>
    <row r="767" spans="1:7">
      <c r="A767" s="5">
        <v>2</v>
      </c>
      <c r="B767" s="5">
        <v>13</v>
      </c>
      <c r="C767" s="5">
        <v>2017</v>
      </c>
      <c r="D767" s="135">
        <f t="shared" si="0"/>
        <v>42779</v>
      </c>
      <c r="E767" s="5">
        <v>1.2</v>
      </c>
      <c r="F767" s="5">
        <v>1.92</v>
      </c>
      <c r="G767" s="5">
        <v>2.4300000000000002</v>
      </c>
    </row>
    <row r="768" spans="1:7">
      <c r="A768" s="5">
        <v>2</v>
      </c>
      <c r="B768" s="5">
        <v>14</v>
      </c>
      <c r="C768" s="5">
        <v>2017</v>
      </c>
      <c r="D768" s="135">
        <f t="shared" si="0"/>
        <v>42780</v>
      </c>
      <c r="E768" s="5">
        <v>1.25</v>
      </c>
      <c r="F768" s="5">
        <v>1.98</v>
      </c>
      <c r="G768" s="5">
        <v>2.4700000000000002</v>
      </c>
    </row>
    <row r="769" spans="1:7">
      <c r="A769" s="5">
        <v>2</v>
      </c>
      <c r="B769" s="5">
        <v>15</v>
      </c>
      <c r="C769" s="5">
        <v>2017</v>
      </c>
      <c r="D769" s="135">
        <f t="shared" si="0"/>
        <v>42781</v>
      </c>
      <c r="E769" s="5">
        <v>1.27</v>
      </c>
      <c r="F769" s="5">
        <v>2.0099999999999998</v>
      </c>
      <c r="G769" s="5">
        <v>2.5099999999999998</v>
      </c>
    </row>
    <row r="770" spans="1:7">
      <c r="A770" s="5">
        <v>2</v>
      </c>
      <c r="B770" s="5">
        <v>16</v>
      </c>
      <c r="C770" s="5">
        <v>2017</v>
      </c>
      <c r="D770" s="135">
        <f t="shared" si="0"/>
        <v>42782</v>
      </c>
      <c r="E770" s="5">
        <v>1.22</v>
      </c>
      <c r="F770" s="5">
        <v>1.95</v>
      </c>
      <c r="G770" s="5">
        <v>2.4500000000000002</v>
      </c>
    </row>
    <row r="771" spans="1:7">
      <c r="A771" s="5">
        <v>2</v>
      </c>
      <c r="B771" s="5">
        <v>17</v>
      </c>
      <c r="C771" s="5">
        <v>2017</v>
      </c>
      <c r="D771" s="135">
        <f t="shared" si="0"/>
        <v>42783</v>
      </c>
      <c r="E771" s="5">
        <v>1.21</v>
      </c>
      <c r="F771" s="5">
        <v>1.92</v>
      </c>
      <c r="G771" s="5">
        <v>2.42</v>
      </c>
    </row>
    <row r="772" spans="1:7">
      <c r="A772" s="5">
        <v>2</v>
      </c>
      <c r="B772" s="5">
        <v>21</v>
      </c>
      <c r="C772" s="5">
        <v>2017</v>
      </c>
      <c r="D772" s="135">
        <f t="shared" si="0"/>
        <v>42787</v>
      </c>
      <c r="E772" s="5">
        <v>1.22</v>
      </c>
      <c r="F772" s="5">
        <v>1.93</v>
      </c>
      <c r="G772" s="5">
        <v>2.4300000000000002</v>
      </c>
    </row>
    <row r="773" spans="1:7">
      <c r="A773" s="5">
        <v>2</v>
      </c>
      <c r="B773" s="5">
        <v>22</v>
      </c>
      <c r="C773" s="5">
        <v>2017</v>
      </c>
      <c r="D773" s="135">
        <f t="shared" si="0"/>
        <v>42788</v>
      </c>
      <c r="E773" s="5">
        <v>1.22</v>
      </c>
      <c r="F773" s="5">
        <v>1.92</v>
      </c>
      <c r="G773" s="5">
        <v>2.42</v>
      </c>
    </row>
    <row r="774" spans="1:7">
      <c r="A774" s="5">
        <v>2</v>
      </c>
      <c r="B774" s="5">
        <v>23</v>
      </c>
      <c r="C774" s="5">
        <v>2017</v>
      </c>
      <c r="D774" s="135">
        <f t="shared" si="0"/>
        <v>42789</v>
      </c>
      <c r="E774" s="5">
        <v>1.18</v>
      </c>
      <c r="F774" s="5">
        <v>1.87</v>
      </c>
      <c r="G774" s="5">
        <v>2.38</v>
      </c>
    </row>
    <row r="775" spans="1:7">
      <c r="A775" s="5">
        <v>2</v>
      </c>
      <c r="B775" s="5">
        <v>24</v>
      </c>
      <c r="C775" s="5">
        <v>2017</v>
      </c>
      <c r="D775" s="135">
        <f t="shared" si="0"/>
        <v>42790</v>
      </c>
      <c r="E775" s="5">
        <v>1.1200000000000001</v>
      </c>
      <c r="F775" s="5">
        <v>1.8</v>
      </c>
      <c r="G775" s="5">
        <v>2.31</v>
      </c>
    </row>
    <row r="776" spans="1:7">
      <c r="A776" s="5">
        <v>2</v>
      </c>
      <c r="B776" s="5">
        <v>27</v>
      </c>
      <c r="C776" s="5">
        <v>2017</v>
      </c>
      <c r="D776" s="135">
        <f t="shared" si="0"/>
        <v>42793</v>
      </c>
      <c r="E776" s="5">
        <v>1.2</v>
      </c>
      <c r="F776" s="5">
        <v>1.87</v>
      </c>
      <c r="G776" s="5">
        <v>2.36</v>
      </c>
    </row>
    <row r="777" spans="1:7">
      <c r="A777" s="5">
        <v>2</v>
      </c>
      <c r="B777" s="5">
        <v>28</v>
      </c>
      <c r="C777" s="5">
        <v>2017</v>
      </c>
      <c r="D777" s="135">
        <f t="shared" si="0"/>
        <v>42794</v>
      </c>
      <c r="E777" s="5">
        <v>1.22</v>
      </c>
      <c r="F777" s="5">
        <v>1.89</v>
      </c>
      <c r="G777" s="5">
        <v>2.36</v>
      </c>
    </row>
    <row r="778" spans="1:7">
      <c r="A778" s="5">
        <v>3</v>
      </c>
      <c r="B778" s="5">
        <v>1</v>
      </c>
      <c r="C778" s="5">
        <v>2017</v>
      </c>
      <c r="D778" s="135">
        <f t="shared" si="0"/>
        <v>42795</v>
      </c>
      <c r="E778" s="5">
        <v>1.29</v>
      </c>
      <c r="F778" s="5">
        <v>1.99</v>
      </c>
      <c r="G778" s="5">
        <v>2.46</v>
      </c>
    </row>
    <row r="779" spans="1:7">
      <c r="A779" s="5">
        <v>3</v>
      </c>
      <c r="B779" s="5">
        <v>2</v>
      </c>
      <c r="C779" s="5">
        <v>2017</v>
      </c>
      <c r="D779" s="135">
        <f t="shared" si="0"/>
        <v>42796</v>
      </c>
      <c r="E779" s="5">
        <v>1.32</v>
      </c>
      <c r="F779" s="5">
        <v>2.0299999999999998</v>
      </c>
      <c r="G779" s="5">
        <v>2.4900000000000002</v>
      </c>
    </row>
    <row r="780" spans="1:7">
      <c r="A780" s="5">
        <v>3</v>
      </c>
      <c r="B780" s="5">
        <v>3</v>
      </c>
      <c r="C780" s="5">
        <v>2017</v>
      </c>
      <c r="D780" s="135">
        <f t="shared" si="0"/>
        <v>42797</v>
      </c>
      <c r="E780" s="5">
        <v>1.32</v>
      </c>
      <c r="F780" s="5">
        <v>2.02</v>
      </c>
      <c r="G780" s="5">
        <v>2.4900000000000002</v>
      </c>
    </row>
    <row r="781" spans="1:7">
      <c r="A781" s="5">
        <v>3</v>
      </c>
      <c r="B781" s="5">
        <v>6</v>
      </c>
      <c r="C781" s="5">
        <v>2017</v>
      </c>
      <c r="D781" s="135">
        <f t="shared" si="0"/>
        <v>42800</v>
      </c>
      <c r="E781" s="5">
        <v>1.31</v>
      </c>
      <c r="F781" s="5">
        <v>2.02</v>
      </c>
      <c r="G781" s="5">
        <v>2.4900000000000002</v>
      </c>
    </row>
    <row r="782" spans="1:7">
      <c r="A782" s="5">
        <v>3</v>
      </c>
      <c r="B782" s="5">
        <v>7</v>
      </c>
      <c r="C782" s="5">
        <v>2017</v>
      </c>
      <c r="D782" s="135">
        <f t="shared" si="0"/>
        <v>42801</v>
      </c>
      <c r="E782" s="5">
        <v>1.32</v>
      </c>
      <c r="F782" s="5">
        <v>2.0499999999999998</v>
      </c>
      <c r="G782" s="5">
        <v>2.52</v>
      </c>
    </row>
    <row r="783" spans="1:7">
      <c r="A783" s="5">
        <v>3</v>
      </c>
      <c r="B783" s="5">
        <v>8</v>
      </c>
      <c r="C783" s="5">
        <v>2017</v>
      </c>
      <c r="D783" s="135">
        <f t="shared" si="0"/>
        <v>42802</v>
      </c>
      <c r="E783" s="5">
        <v>1.36</v>
      </c>
      <c r="F783" s="5">
        <v>2.08</v>
      </c>
      <c r="G783" s="5">
        <v>2.57</v>
      </c>
    </row>
    <row r="784" spans="1:7">
      <c r="A784" s="5">
        <v>3</v>
      </c>
      <c r="B784" s="5">
        <v>9</v>
      </c>
      <c r="C784" s="5">
        <v>2017</v>
      </c>
      <c r="D784" s="135">
        <f t="shared" si="0"/>
        <v>42803</v>
      </c>
      <c r="E784" s="5">
        <v>1.37</v>
      </c>
      <c r="F784" s="5">
        <v>2.13</v>
      </c>
      <c r="G784" s="5">
        <v>2.6</v>
      </c>
    </row>
    <row r="785" spans="1:7">
      <c r="A785" s="5">
        <v>3</v>
      </c>
      <c r="B785" s="5">
        <v>10</v>
      </c>
      <c r="C785" s="5">
        <v>2017</v>
      </c>
      <c r="D785" s="135">
        <f t="shared" si="0"/>
        <v>42804</v>
      </c>
      <c r="E785" s="5">
        <v>1.36</v>
      </c>
      <c r="F785" s="5">
        <v>2.11</v>
      </c>
      <c r="G785" s="5">
        <v>2.58</v>
      </c>
    </row>
    <row r="786" spans="1:7">
      <c r="A786" s="5">
        <v>3</v>
      </c>
      <c r="B786" s="5">
        <v>13</v>
      </c>
      <c r="C786" s="5">
        <v>2017</v>
      </c>
      <c r="D786" s="135">
        <f t="shared" si="0"/>
        <v>42807</v>
      </c>
      <c r="E786" s="5">
        <v>1.4</v>
      </c>
      <c r="F786" s="5">
        <v>2.14</v>
      </c>
      <c r="G786" s="5">
        <v>2.62</v>
      </c>
    </row>
    <row r="787" spans="1:7">
      <c r="A787" s="5">
        <v>3</v>
      </c>
      <c r="B787" s="5">
        <v>14</v>
      </c>
      <c r="C787" s="5">
        <v>2017</v>
      </c>
      <c r="D787" s="135">
        <f t="shared" si="0"/>
        <v>42808</v>
      </c>
      <c r="E787" s="5">
        <v>1.4</v>
      </c>
      <c r="F787" s="5">
        <v>2.13</v>
      </c>
      <c r="G787" s="5">
        <v>2.6</v>
      </c>
    </row>
    <row r="788" spans="1:7">
      <c r="A788" s="5">
        <v>3</v>
      </c>
      <c r="B788" s="5">
        <v>15</v>
      </c>
      <c r="C788" s="5">
        <v>2017</v>
      </c>
      <c r="D788" s="135">
        <f t="shared" si="0"/>
        <v>42809</v>
      </c>
      <c r="E788" s="5">
        <v>1.33</v>
      </c>
      <c r="F788" s="5">
        <v>2.02</v>
      </c>
      <c r="G788" s="5">
        <v>2.5099999999999998</v>
      </c>
    </row>
    <row r="789" spans="1:7">
      <c r="A789" s="5">
        <v>3</v>
      </c>
      <c r="B789" s="5">
        <v>16</v>
      </c>
      <c r="C789" s="5">
        <v>2017</v>
      </c>
      <c r="D789" s="135">
        <f t="shared" si="0"/>
        <v>42810</v>
      </c>
      <c r="E789" s="5">
        <v>1.35</v>
      </c>
      <c r="F789" s="5">
        <v>2.0499999999999998</v>
      </c>
      <c r="G789" s="5">
        <v>2.5299999999999998</v>
      </c>
    </row>
    <row r="790" spans="1:7">
      <c r="A790" s="5">
        <v>3</v>
      </c>
      <c r="B790" s="5">
        <v>17</v>
      </c>
      <c r="C790" s="5">
        <v>2017</v>
      </c>
      <c r="D790" s="135">
        <f t="shared" si="0"/>
        <v>42811</v>
      </c>
      <c r="E790" s="5">
        <v>1.33</v>
      </c>
      <c r="F790" s="5">
        <v>2.0299999999999998</v>
      </c>
      <c r="G790" s="5">
        <v>2.5</v>
      </c>
    </row>
    <row r="791" spans="1:7">
      <c r="A791" s="5">
        <v>3</v>
      </c>
      <c r="B791" s="5">
        <v>20</v>
      </c>
      <c r="C791" s="5">
        <v>2017</v>
      </c>
      <c r="D791" s="135">
        <f t="shared" si="0"/>
        <v>42814</v>
      </c>
      <c r="E791" s="5">
        <v>1.3</v>
      </c>
      <c r="F791" s="5">
        <v>2</v>
      </c>
      <c r="G791" s="5">
        <v>2.4700000000000002</v>
      </c>
    </row>
    <row r="792" spans="1:7">
      <c r="A792" s="5">
        <v>3</v>
      </c>
      <c r="B792" s="5">
        <v>21</v>
      </c>
      <c r="C792" s="5">
        <v>2017</v>
      </c>
      <c r="D792" s="135">
        <f t="shared" si="0"/>
        <v>42815</v>
      </c>
      <c r="E792" s="5">
        <v>1.27</v>
      </c>
      <c r="F792" s="5">
        <v>1.96</v>
      </c>
      <c r="G792" s="5">
        <v>2.4300000000000002</v>
      </c>
    </row>
    <row r="793" spans="1:7">
      <c r="A793" s="5">
        <v>3</v>
      </c>
      <c r="B793" s="5">
        <v>22</v>
      </c>
      <c r="C793" s="5">
        <v>2017</v>
      </c>
      <c r="D793" s="135">
        <f t="shared" si="0"/>
        <v>42816</v>
      </c>
      <c r="E793" s="5">
        <v>1.27</v>
      </c>
      <c r="F793" s="5">
        <v>1.95</v>
      </c>
      <c r="G793" s="5">
        <v>2.4</v>
      </c>
    </row>
    <row r="794" spans="1:7">
      <c r="A794" s="5">
        <v>3</v>
      </c>
      <c r="B794" s="5">
        <v>23</v>
      </c>
      <c r="C794" s="5">
        <v>2017</v>
      </c>
      <c r="D794" s="135">
        <f t="shared" si="0"/>
        <v>42817</v>
      </c>
      <c r="E794" s="5">
        <v>1.26</v>
      </c>
      <c r="F794" s="5">
        <v>1.95</v>
      </c>
      <c r="G794" s="5">
        <v>2.41</v>
      </c>
    </row>
    <row r="795" spans="1:7">
      <c r="A795" s="5">
        <v>3</v>
      </c>
      <c r="B795" s="5">
        <v>24</v>
      </c>
      <c r="C795" s="5">
        <v>2017</v>
      </c>
      <c r="D795" s="135">
        <f t="shared" si="0"/>
        <v>42818</v>
      </c>
      <c r="E795" s="5">
        <v>1.26</v>
      </c>
      <c r="F795" s="5">
        <v>1.93</v>
      </c>
      <c r="G795" s="5">
        <v>2.4</v>
      </c>
    </row>
    <row r="796" spans="1:7">
      <c r="A796" s="5">
        <v>3</v>
      </c>
      <c r="B796" s="5">
        <v>27</v>
      </c>
      <c r="C796" s="5">
        <v>2017</v>
      </c>
      <c r="D796" s="135">
        <f t="shared" si="0"/>
        <v>42821</v>
      </c>
      <c r="E796" s="5">
        <v>1.27</v>
      </c>
      <c r="F796" s="5">
        <v>1.93</v>
      </c>
      <c r="G796" s="5">
        <v>2.38</v>
      </c>
    </row>
    <row r="797" spans="1:7">
      <c r="A797" s="5">
        <v>3</v>
      </c>
      <c r="B797" s="5">
        <v>28</v>
      </c>
      <c r="C797" s="5">
        <v>2017</v>
      </c>
      <c r="D797" s="135">
        <f t="shared" si="0"/>
        <v>42822</v>
      </c>
      <c r="E797" s="5">
        <v>1.3</v>
      </c>
      <c r="F797" s="5">
        <v>1.97</v>
      </c>
      <c r="G797" s="5">
        <v>2.42</v>
      </c>
    </row>
    <row r="798" spans="1:7">
      <c r="A798" s="5">
        <v>3</v>
      </c>
      <c r="B798" s="5">
        <v>29</v>
      </c>
      <c r="C798" s="5">
        <v>2017</v>
      </c>
      <c r="D798" s="135">
        <f t="shared" si="0"/>
        <v>42823</v>
      </c>
      <c r="E798" s="5">
        <v>1.26</v>
      </c>
      <c r="F798" s="5">
        <v>1.93</v>
      </c>
      <c r="G798" s="5">
        <v>2.39</v>
      </c>
    </row>
    <row r="799" spans="1:7">
      <c r="A799" s="5">
        <v>3</v>
      </c>
      <c r="B799" s="5">
        <v>30</v>
      </c>
      <c r="C799" s="5">
        <v>2017</v>
      </c>
      <c r="D799" s="135">
        <f t="shared" si="0"/>
        <v>42824</v>
      </c>
      <c r="E799" s="5">
        <v>1.28</v>
      </c>
      <c r="F799" s="5">
        <v>1.96</v>
      </c>
      <c r="G799" s="5">
        <v>2.42</v>
      </c>
    </row>
    <row r="800" spans="1:7">
      <c r="A800" s="5">
        <v>3</v>
      </c>
      <c r="B800" s="5">
        <v>31</v>
      </c>
      <c r="C800" s="5">
        <v>2017</v>
      </c>
      <c r="D800" s="135">
        <f t="shared" si="0"/>
        <v>42825</v>
      </c>
      <c r="E800" s="5">
        <v>1.27</v>
      </c>
      <c r="F800" s="5">
        <v>1.93</v>
      </c>
      <c r="G800" s="5">
        <v>2.4</v>
      </c>
    </row>
    <row r="801" spans="1:7">
      <c r="A801" s="5">
        <v>4</v>
      </c>
      <c r="B801" s="5">
        <v>3</v>
      </c>
      <c r="C801" s="5">
        <v>2017</v>
      </c>
      <c r="D801" s="135">
        <f t="shared" si="0"/>
        <v>42828</v>
      </c>
      <c r="E801" s="5">
        <v>1.24</v>
      </c>
      <c r="F801" s="5">
        <v>1.88</v>
      </c>
      <c r="G801" s="5">
        <v>2.35</v>
      </c>
    </row>
    <row r="802" spans="1:7">
      <c r="A802" s="5">
        <v>4</v>
      </c>
      <c r="B802" s="5">
        <v>4</v>
      </c>
      <c r="C802" s="5">
        <v>2017</v>
      </c>
      <c r="D802" s="135">
        <f t="shared" si="0"/>
        <v>42829</v>
      </c>
      <c r="E802" s="5">
        <v>1.25</v>
      </c>
      <c r="F802" s="5">
        <v>1.88</v>
      </c>
      <c r="G802" s="5">
        <v>2.36</v>
      </c>
    </row>
    <row r="803" spans="1:7">
      <c r="A803" s="5">
        <v>4</v>
      </c>
      <c r="B803" s="5">
        <v>5</v>
      </c>
      <c r="C803" s="5">
        <v>2017</v>
      </c>
      <c r="D803" s="135">
        <f t="shared" si="0"/>
        <v>42830</v>
      </c>
      <c r="E803" s="5">
        <v>1.24</v>
      </c>
      <c r="F803" s="5">
        <v>1.85</v>
      </c>
      <c r="G803" s="5">
        <v>2.34</v>
      </c>
    </row>
    <row r="804" spans="1:7">
      <c r="A804" s="5">
        <v>4</v>
      </c>
      <c r="B804" s="5">
        <v>6</v>
      </c>
      <c r="C804" s="5">
        <v>2017</v>
      </c>
      <c r="D804" s="135">
        <f t="shared" si="0"/>
        <v>42831</v>
      </c>
      <c r="E804" s="5">
        <v>1.24</v>
      </c>
      <c r="F804" s="5">
        <v>1.87</v>
      </c>
      <c r="G804" s="5">
        <v>2.34</v>
      </c>
    </row>
    <row r="805" spans="1:7">
      <c r="A805" s="5">
        <v>4</v>
      </c>
      <c r="B805" s="5">
        <v>7</v>
      </c>
      <c r="C805" s="5">
        <v>2017</v>
      </c>
      <c r="D805" s="135">
        <f t="shared" si="0"/>
        <v>42832</v>
      </c>
      <c r="E805" s="5">
        <v>1.29</v>
      </c>
      <c r="F805" s="5">
        <v>1.92</v>
      </c>
      <c r="G805" s="5">
        <v>2.38</v>
      </c>
    </row>
    <row r="806" spans="1:7">
      <c r="A806" s="5">
        <v>4</v>
      </c>
      <c r="B806" s="5">
        <v>10</v>
      </c>
      <c r="C806" s="5">
        <v>2017</v>
      </c>
      <c r="D806" s="135">
        <f t="shared" si="0"/>
        <v>42835</v>
      </c>
      <c r="E806" s="5">
        <v>1.29</v>
      </c>
      <c r="F806" s="5">
        <v>1.91</v>
      </c>
      <c r="G806" s="5">
        <v>2.37</v>
      </c>
    </row>
    <row r="807" spans="1:7">
      <c r="A807" s="5">
        <v>4</v>
      </c>
      <c r="B807" s="5">
        <v>11</v>
      </c>
      <c r="C807" s="5">
        <v>2017</v>
      </c>
      <c r="D807" s="135">
        <f t="shared" si="0"/>
        <v>42836</v>
      </c>
      <c r="E807" s="5">
        <v>1.24</v>
      </c>
      <c r="F807" s="5">
        <v>1.84</v>
      </c>
      <c r="G807" s="5">
        <v>2.3199999999999998</v>
      </c>
    </row>
    <row r="808" spans="1:7">
      <c r="A808" s="5">
        <v>4</v>
      </c>
      <c r="B808" s="5">
        <v>12</v>
      </c>
      <c r="C808" s="5">
        <v>2017</v>
      </c>
      <c r="D808" s="135">
        <f t="shared" si="0"/>
        <v>42837</v>
      </c>
      <c r="E808" s="5">
        <v>1.24</v>
      </c>
      <c r="F808" s="5">
        <v>1.81</v>
      </c>
      <c r="G808" s="5">
        <v>2.2799999999999998</v>
      </c>
    </row>
    <row r="809" spans="1:7">
      <c r="A809" s="5">
        <v>4</v>
      </c>
      <c r="B809" s="5">
        <v>13</v>
      </c>
      <c r="C809" s="5">
        <v>2017</v>
      </c>
      <c r="D809" s="135">
        <f t="shared" si="0"/>
        <v>42838</v>
      </c>
      <c r="E809" s="5">
        <v>1.21</v>
      </c>
      <c r="F809" s="5">
        <v>1.77</v>
      </c>
      <c r="G809" s="5">
        <v>2.2400000000000002</v>
      </c>
    </row>
    <row r="810" spans="1:7">
      <c r="A810" s="5">
        <v>4</v>
      </c>
      <c r="B810" s="5">
        <v>17</v>
      </c>
      <c r="C810" s="5">
        <v>2017</v>
      </c>
      <c r="D810" s="135">
        <f t="shared" si="0"/>
        <v>42842</v>
      </c>
      <c r="E810" s="5">
        <v>1.21</v>
      </c>
      <c r="F810" s="5">
        <v>1.79</v>
      </c>
      <c r="G810" s="5">
        <v>2.2599999999999998</v>
      </c>
    </row>
    <row r="811" spans="1:7">
      <c r="A811" s="5">
        <v>4</v>
      </c>
      <c r="B811" s="5">
        <v>18</v>
      </c>
      <c r="C811" s="5">
        <v>2017</v>
      </c>
      <c r="D811" s="135">
        <f t="shared" si="0"/>
        <v>42843</v>
      </c>
      <c r="E811" s="5">
        <v>1.18</v>
      </c>
      <c r="F811" s="5">
        <v>1.71</v>
      </c>
      <c r="G811" s="5">
        <v>2.1800000000000002</v>
      </c>
    </row>
    <row r="812" spans="1:7">
      <c r="A812" s="5">
        <v>4</v>
      </c>
      <c r="B812" s="5">
        <v>19</v>
      </c>
      <c r="C812" s="5">
        <v>2017</v>
      </c>
      <c r="D812" s="135">
        <f t="shared" si="0"/>
        <v>42844</v>
      </c>
      <c r="E812" s="5">
        <v>1.19</v>
      </c>
      <c r="F812" s="5">
        <v>1.74</v>
      </c>
      <c r="G812" s="5">
        <v>2.21</v>
      </c>
    </row>
    <row r="813" spans="1:7">
      <c r="A813" s="5">
        <v>4</v>
      </c>
      <c r="B813" s="5">
        <v>20</v>
      </c>
      <c r="C813" s="5">
        <v>2017</v>
      </c>
      <c r="D813" s="135">
        <f t="shared" si="0"/>
        <v>42845</v>
      </c>
      <c r="E813" s="5">
        <v>1.21</v>
      </c>
      <c r="F813" s="5">
        <v>1.78</v>
      </c>
      <c r="G813" s="5">
        <v>2.2400000000000002</v>
      </c>
    </row>
    <row r="814" spans="1:7">
      <c r="A814" s="5">
        <v>4</v>
      </c>
      <c r="B814" s="5">
        <v>21</v>
      </c>
      <c r="C814" s="5">
        <v>2017</v>
      </c>
      <c r="D814" s="135">
        <f t="shared" si="0"/>
        <v>42846</v>
      </c>
      <c r="E814" s="5">
        <v>1.2</v>
      </c>
      <c r="F814" s="5">
        <v>1.77</v>
      </c>
      <c r="G814" s="5">
        <v>2.2400000000000002</v>
      </c>
    </row>
    <row r="815" spans="1:7">
      <c r="A815" s="5">
        <v>4</v>
      </c>
      <c r="B815" s="5">
        <v>24</v>
      </c>
      <c r="C815" s="5">
        <v>2017</v>
      </c>
      <c r="D815" s="135">
        <f t="shared" si="0"/>
        <v>42849</v>
      </c>
      <c r="E815" s="5">
        <v>1.25</v>
      </c>
      <c r="F815" s="5">
        <v>1.81</v>
      </c>
      <c r="G815" s="5">
        <v>2.2799999999999998</v>
      </c>
    </row>
    <row r="816" spans="1:7">
      <c r="A816" s="5">
        <v>4</v>
      </c>
      <c r="B816" s="5">
        <v>25</v>
      </c>
      <c r="C816" s="5">
        <v>2017</v>
      </c>
      <c r="D816" s="135">
        <f t="shared" si="0"/>
        <v>42850</v>
      </c>
      <c r="E816" s="5">
        <v>1.29</v>
      </c>
      <c r="F816" s="5">
        <v>1.87</v>
      </c>
      <c r="G816" s="5">
        <v>2.35</v>
      </c>
    </row>
    <row r="817" spans="1:7">
      <c r="A817" s="5">
        <v>4</v>
      </c>
      <c r="B817" s="5">
        <v>26</v>
      </c>
      <c r="C817" s="5">
        <v>2017</v>
      </c>
      <c r="D817" s="135">
        <f t="shared" si="0"/>
        <v>42851</v>
      </c>
      <c r="E817" s="5">
        <v>1.28</v>
      </c>
      <c r="F817" s="5">
        <v>1.84</v>
      </c>
      <c r="G817" s="5">
        <v>2.3199999999999998</v>
      </c>
    </row>
    <row r="818" spans="1:7">
      <c r="A818" s="5">
        <v>4</v>
      </c>
      <c r="B818" s="5">
        <v>27</v>
      </c>
      <c r="C818" s="5">
        <v>2017</v>
      </c>
      <c r="D818" s="135">
        <f t="shared" si="0"/>
        <v>42852</v>
      </c>
      <c r="E818" s="5">
        <v>1.25</v>
      </c>
      <c r="F818" s="5">
        <v>1.81</v>
      </c>
      <c r="G818" s="5">
        <v>2.2999999999999998</v>
      </c>
    </row>
    <row r="819" spans="1:7">
      <c r="A819" s="5">
        <v>4</v>
      </c>
      <c r="B819" s="5">
        <v>28</v>
      </c>
      <c r="C819" s="5">
        <v>2017</v>
      </c>
      <c r="D819" s="135">
        <f t="shared" si="0"/>
        <v>42853</v>
      </c>
      <c r="E819" s="5">
        <v>1.28</v>
      </c>
      <c r="F819" s="5">
        <v>1.81</v>
      </c>
      <c r="G819" s="5">
        <v>2.29</v>
      </c>
    </row>
    <row r="820" spans="1:7">
      <c r="A820" s="5">
        <v>5</v>
      </c>
      <c r="B820" s="5">
        <v>1</v>
      </c>
      <c r="C820" s="5">
        <v>2017</v>
      </c>
      <c r="D820" s="135">
        <f t="shared" si="0"/>
        <v>42856</v>
      </c>
      <c r="E820" s="5">
        <v>1.28</v>
      </c>
      <c r="F820" s="5">
        <v>1.84</v>
      </c>
      <c r="G820" s="5">
        <v>2.33</v>
      </c>
    </row>
    <row r="821" spans="1:7">
      <c r="A821" s="5">
        <v>5</v>
      </c>
      <c r="B821" s="5">
        <v>2</v>
      </c>
      <c r="C821" s="5">
        <v>2017</v>
      </c>
      <c r="D821" s="135">
        <f t="shared" si="0"/>
        <v>42857</v>
      </c>
      <c r="E821" s="5">
        <v>1.27</v>
      </c>
      <c r="F821" s="5">
        <v>1.81</v>
      </c>
      <c r="G821" s="5">
        <v>2.29</v>
      </c>
    </row>
    <row r="822" spans="1:7">
      <c r="A822" s="5">
        <v>5</v>
      </c>
      <c r="B822" s="5">
        <v>3</v>
      </c>
      <c r="C822" s="5">
        <v>2017</v>
      </c>
      <c r="D822" s="135">
        <f t="shared" si="0"/>
        <v>42858</v>
      </c>
      <c r="E822" s="5">
        <v>1.3</v>
      </c>
      <c r="F822" s="5">
        <v>1.86</v>
      </c>
      <c r="G822" s="5">
        <v>2.33</v>
      </c>
    </row>
    <row r="823" spans="1:7">
      <c r="A823" s="5">
        <v>5</v>
      </c>
      <c r="B823" s="5">
        <v>4</v>
      </c>
      <c r="C823" s="5">
        <v>2017</v>
      </c>
      <c r="D823" s="135">
        <f t="shared" si="0"/>
        <v>42859</v>
      </c>
      <c r="E823" s="5">
        <v>1.32</v>
      </c>
      <c r="F823" s="5">
        <v>1.88</v>
      </c>
      <c r="G823" s="5">
        <v>2.36</v>
      </c>
    </row>
    <row r="824" spans="1:7">
      <c r="A824" s="5">
        <v>5</v>
      </c>
      <c r="B824" s="5">
        <v>5</v>
      </c>
      <c r="C824" s="5">
        <v>2017</v>
      </c>
      <c r="D824" s="135">
        <f t="shared" si="0"/>
        <v>42860</v>
      </c>
      <c r="E824" s="5">
        <v>1.32</v>
      </c>
      <c r="F824" s="5">
        <v>1.89</v>
      </c>
      <c r="G824" s="5">
        <v>2.36</v>
      </c>
    </row>
    <row r="825" spans="1:7">
      <c r="A825" s="5">
        <v>5</v>
      </c>
      <c r="B825" s="5">
        <v>8</v>
      </c>
      <c r="C825" s="5">
        <v>2017</v>
      </c>
      <c r="D825" s="135">
        <f t="shared" si="0"/>
        <v>42863</v>
      </c>
      <c r="E825" s="5">
        <v>1.33</v>
      </c>
      <c r="F825" s="5">
        <v>1.91</v>
      </c>
      <c r="G825" s="5">
        <v>2.39</v>
      </c>
    </row>
    <row r="826" spans="1:7">
      <c r="A826" s="5">
        <v>5</v>
      </c>
      <c r="B826" s="5">
        <v>9</v>
      </c>
      <c r="C826" s="5">
        <v>2017</v>
      </c>
      <c r="D826" s="135">
        <f t="shared" si="0"/>
        <v>42864</v>
      </c>
      <c r="E826" s="5">
        <v>1.37</v>
      </c>
      <c r="F826" s="5">
        <v>1.94</v>
      </c>
      <c r="G826" s="5">
        <v>2.42</v>
      </c>
    </row>
    <row r="827" spans="1:7">
      <c r="A827" s="5">
        <v>5</v>
      </c>
      <c r="B827" s="5">
        <v>10</v>
      </c>
      <c r="C827" s="5">
        <v>2017</v>
      </c>
      <c r="D827" s="135">
        <f t="shared" si="0"/>
        <v>42865</v>
      </c>
      <c r="E827" s="5">
        <v>1.35</v>
      </c>
      <c r="F827" s="5">
        <v>1.94</v>
      </c>
      <c r="G827" s="5">
        <v>2.41</v>
      </c>
    </row>
    <row r="828" spans="1:7">
      <c r="A828" s="5">
        <v>5</v>
      </c>
      <c r="B828" s="5">
        <v>11</v>
      </c>
      <c r="C828" s="5">
        <v>2017</v>
      </c>
      <c r="D828" s="135">
        <f t="shared" si="0"/>
        <v>42866</v>
      </c>
      <c r="E828" s="5">
        <v>1.35</v>
      </c>
      <c r="F828" s="5">
        <v>1.93</v>
      </c>
      <c r="G828" s="5">
        <v>2.39</v>
      </c>
    </row>
    <row r="829" spans="1:7">
      <c r="A829" s="5">
        <v>5</v>
      </c>
      <c r="B829" s="5">
        <v>12</v>
      </c>
      <c r="C829" s="5">
        <v>2017</v>
      </c>
      <c r="D829" s="135">
        <f t="shared" si="0"/>
        <v>42867</v>
      </c>
      <c r="E829" s="5">
        <v>1.29</v>
      </c>
      <c r="F829" s="5">
        <v>1.85</v>
      </c>
      <c r="G829" s="5">
        <v>2.33</v>
      </c>
    </row>
    <row r="830" spans="1:7">
      <c r="A830" s="5">
        <v>5</v>
      </c>
      <c r="B830" s="5">
        <v>15</v>
      </c>
      <c r="C830" s="5">
        <v>2017</v>
      </c>
      <c r="D830" s="135">
        <f t="shared" si="0"/>
        <v>42870</v>
      </c>
      <c r="E830" s="5">
        <v>1.31</v>
      </c>
      <c r="F830" s="5">
        <v>1.86</v>
      </c>
      <c r="G830" s="5">
        <v>2.34</v>
      </c>
    </row>
    <row r="831" spans="1:7">
      <c r="A831" s="5">
        <v>5</v>
      </c>
      <c r="B831" s="5">
        <v>16</v>
      </c>
      <c r="C831" s="5">
        <v>2017</v>
      </c>
      <c r="D831" s="135">
        <f t="shared" si="0"/>
        <v>42871</v>
      </c>
      <c r="E831" s="5">
        <v>1.29</v>
      </c>
      <c r="F831" s="5">
        <v>1.86</v>
      </c>
      <c r="G831" s="5">
        <v>2.33</v>
      </c>
    </row>
    <row r="832" spans="1:7">
      <c r="A832" s="5">
        <v>5</v>
      </c>
      <c r="B832" s="5">
        <v>17</v>
      </c>
      <c r="C832" s="5">
        <v>2017</v>
      </c>
      <c r="D832" s="135">
        <f t="shared" si="0"/>
        <v>42872</v>
      </c>
      <c r="E832" s="5">
        <v>1.26</v>
      </c>
      <c r="F832" s="5">
        <v>1.76</v>
      </c>
      <c r="G832" s="5">
        <v>2.2200000000000002</v>
      </c>
    </row>
    <row r="833" spans="1:7">
      <c r="A833" s="5">
        <v>5</v>
      </c>
      <c r="B833" s="5">
        <v>18</v>
      </c>
      <c r="C833" s="5">
        <v>2017</v>
      </c>
      <c r="D833" s="135">
        <f t="shared" si="0"/>
        <v>42873</v>
      </c>
      <c r="E833" s="5">
        <v>1.27</v>
      </c>
      <c r="F833" s="5">
        <v>1.78</v>
      </c>
      <c r="G833" s="5">
        <v>2.23</v>
      </c>
    </row>
    <row r="834" spans="1:7">
      <c r="A834" s="5">
        <v>5</v>
      </c>
      <c r="B834" s="5">
        <v>19</v>
      </c>
      <c r="C834" s="5">
        <v>2017</v>
      </c>
      <c r="D834" s="135">
        <f t="shared" si="0"/>
        <v>42874</v>
      </c>
      <c r="E834" s="5">
        <v>1.28</v>
      </c>
      <c r="F834" s="5">
        <v>1.79</v>
      </c>
      <c r="G834" s="5">
        <v>2.23</v>
      </c>
    </row>
    <row r="835" spans="1:7">
      <c r="A835" s="5">
        <v>5</v>
      </c>
      <c r="B835" s="5">
        <v>22</v>
      </c>
      <c r="C835" s="5">
        <v>2017</v>
      </c>
      <c r="D835" s="135">
        <f t="shared" si="0"/>
        <v>42877</v>
      </c>
      <c r="E835" s="5">
        <v>1.29</v>
      </c>
      <c r="F835" s="5">
        <v>1.8</v>
      </c>
      <c r="G835" s="5">
        <v>2.25</v>
      </c>
    </row>
    <row r="836" spans="1:7">
      <c r="A836" s="5">
        <v>5</v>
      </c>
      <c r="B836" s="5">
        <v>23</v>
      </c>
      <c r="C836" s="5">
        <v>2017</v>
      </c>
      <c r="D836" s="135">
        <f t="shared" si="0"/>
        <v>42878</v>
      </c>
      <c r="E836" s="5">
        <v>1.31</v>
      </c>
      <c r="F836" s="5">
        <v>1.84</v>
      </c>
      <c r="G836" s="5">
        <v>2.29</v>
      </c>
    </row>
    <row r="837" spans="1:7">
      <c r="A837" s="5">
        <v>5</v>
      </c>
      <c r="B837" s="5">
        <v>24</v>
      </c>
      <c r="C837" s="5">
        <v>2017</v>
      </c>
      <c r="D837" s="135">
        <f t="shared" si="0"/>
        <v>42879</v>
      </c>
      <c r="E837" s="5">
        <v>1.29</v>
      </c>
      <c r="F837" s="5">
        <v>1.79</v>
      </c>
      <c r="G837" s="5">
        <v>2.2599999999999998</v>
      </c>
    </row>
    <row r="838" spans="1:7">
      <c r="A838" s="5">
        <v>5</v>
      </c>
      <c r="B838" s="5">
        <v>25</v>
      </c>
      <c r="C838" s="5">
        <v>2017</v>
      </c>
      <c r="D838" s="135">
        <f t="shared" si="0"/>
        <v>42880</v>
      </c>
      <c r="E838" s="5">
        <v>1.3</v>
      </c>
      <c r="F838" s="5">
        <v>1.78</v>
      </c>
      <c r="G838" s="5">
        <v>2.25</v>
      </c>
    </row>
    <row r="839" spans="1:7">
      <c r="A839" s="5">
        <v>5</v>
      </c>
      <c r="B839" s="5">
        <v>26</v>
      </c>
      <c r="C839" s="5">
        <v>2017</v>
      </c>
      <c r="D839" s="135">
        <f t="shared" si="0"/>
        <v>42881</v>
      </c>
      <c r="E839" s="5">
        <v>1.3</v>
      </c>
      <c r="F839" s="5">
        <v>1.79</v>
      </c>
      <c r="G839" s="5">
        <v>2.25</v>
      </c>
    </row>
    <row r="840" spans="1:7">
      <c r="A840" s="5">
        <v>5</v>
      </c>
      <c r="B840" s="5">
        <v>30</v>
      </c>
      <c r="C840" s="5">
        <v>2017</v>
      </c>
      <c r="D840" s="135">
        <f t="shared" si="0"/>
        <v>42885</v>
      </c>
      <c r="E840" s="5">
        <v>1.28</v>
      </c>
      <c r="F840" s="5">
        <v>1.76</v>
      </c>
      <c r="G840" s="5">
        <v>2.21</v>
      </c>
    </row>
    <row r="841" spans="1:7">
      <c r="A841" s="5">
        <v>5</v>
      </c>
      <c r="B841" s="5">
        <v>31</v>
      </c>
      <c r="C841" s="5">
        <v>2017</v>
      </c>
      <c r="D841" s="135">
        <f t="shared" si="0"/>
        <v>42886</v>
      </c>
      <c r="E841" s="5">
        <v>1.28</v>
      </c>
      <c r="F841" s="5">
        <v>1.75</v>
      </c>
      <c r="G841" s="5">
        <v>2.21</v>
      </c>
    </row>
    <row r="842" spans="1:7">
      <c r="A842" s="5">
        <v>6</v>
      </c>
      <c r="B842" s="5">
        <v>1</v>
      </c>
      <c r="C842" s="5">
        <v>2017</v>
      </c>
      <c r="D842" s="135">
        <f t="shared" si="0"/>
        <v>42887</v>
      </c>
      <c r="E842" s="5">
        <v>1.28</v>
      </c>
      <c r="F842" s="5">
        <v>1.76</v>
      </c>
      <c r="G842" s="5">
        <v>2.21</v>
      </c>
    </row>
    <row r="843" spans="1:7">
      <c r="A843" s="5">
        <v>6</v>
      </c>
      <c r="B843" s="5">
        <v>2</v>
      </c>
      <c r="C843" s="5">
        <v>2017</v>
      </c>
      <c r="D843" s="135">
        <f t="shared" si="0"/>
        <v>42888</v>
      </c>
      <c r="E843" s="5">
        <v>1.28</v>
      </c>
      <c r="F843" s="5">
        <v>1.71</v>
      </c>
      <c r="G843" s="5">
        <v>2.15</v>
      </c>
    </row>
    <row r="844" spans="1:7">
      <c r="A844" s="5">
        <v>6</v>
      </c>
      <c r="B844" s="5">
        <v>5</v>
      </c>
      <c r="C844" s="5">
        <v>2017</v>
      </c>
      <c r="D844" s="135">
        <f t="shared" si="0"/>
        <v>42891</v>
      </c>
      <c r="E844" s="5">
        <v>1.32</v>
      </c>
      <c r="F844" s="5">
        <v>1.74</v>
      </c>
      <c r="G844" s="5">
        <v>2.1800000000000002</v>
      </c>
    </row>
    <row r="845" spans="1:7">
      <c r="A845" s="5">
        <v>6</v>
      </c>
      <c r="B845" s="5">
        <v>6</v>
      </c>
      <c r="C845" s="5">
        <v>2017</v>
      </c>
      <c r="D845" s="135">
        <f t="shared" si="0"/>
        <v>42892</v>
      </c>
      <c r="E845" s="5">
        <v>1.3</v>
      </c>
      <c r="F845" s="5">
        <v>1.71</v>
      </c>
      <c r="G845" s="5">
        <v>2.14</v>
      </c>
    </row>
    <row r="846" spans="1:7">
      <c r="A846" s="5">
        <v>6</v>
      </c>
      <c r="B846" s="5">
        <v>7</v>
      </c>
      <c r="C846" s="5">
        <v>2017</v>
      </c>
      <c r="D846" s="135">
        <f t="shared" si="0"/>
        <v>42893</v>
      </c>
      <c r="E846" s="5">
        <v>1.32</v>
      </c>
      <c r="F846" s="5">
        <v>1.74</v>
      </c>
      <c r="G846" s="5">
        <v>2.1800000000000002</v>
      </c>
    </row>
    <row r="847" spans="1:7">
      <c r="A847" s="5">
        <v>6</v>
      </c>
      <c r="B847" s="5">
        <v>8</v>
      </c>
      <c r="C847" s="5">
        <v>2017</v>
      </c>
      <c r="D847" s="135">
        <f t="shared" si="0"/>
        <v>42894</v>
      </c>
      <c r="E847" s="5">
        <v>1.33</v>
      </c>
      <c r="F847" s="5">
        <v>1.75</v>
      </c>
      <c r="G847" s="5">
        <v>2.19</v>
      </c>
    </row>
    <row r="848" spans="1:7">
      <c r="A848" s="5">
        <v>6</v>
      </c>
      <c r="B848" s="5">
        <v>9</v>
      </c>
      <c r="C848" s="5">
        <v>2017</v>
      </c>
      <c r="D848" s="135">
        <f t="shared" si="0"/>
        <v>42895</v>
      </c>
      <c r="E848" s="5">
        <v>1.35</v>
      </c>
      <c r="F848" s="5">
        <v>1.77</v>
      </c>
      <c r="G848" s="5">
        <v>2.21</v>
      </c>
    </row>
    <row r="849" spans="1:7">
      <c r="A849" s="5">
        <v>6</v>
      </c>
      <c r="B849" s="5">
        <v>12</v>
      </c>
      <c r="C849" s="5">
        <v>2017</v>
      </c>
      <c r="D849" s="135">
        <f t="shared" si="0"/>
        <v>42898</v>
      </c>
      <c r="E849" s="5">
        <v>1.35</v>
      </c>
      <c r="F849" s="5">
        <v>1.78</v>
      </c>
      <c r="G849" s="5">
        <v>2.21</v>
      </c>
    </row>
    <row r="850" spans="1:7">
      <c r="A850" s="5">
        <v>6</v>
      </c>
      <c r="B850" s="5">
        <v>13</v>
      </c>
      <c r="C850" s="5">
        <v>2017</v>
      </c>
      <c r="D850" s="135">
        <f t="shared" si="0"/>
        <v>42899</v>
      </c>
      <c r="E850" s="5">
        <v>1.38</v>
      </c>
      <c r="F850" s="5">
        <v>1.79</v>
      </c>
      <c r="G850" s="5">
        <v>2.21</v>
      </c>
    </row>
    <row r="851" spans="1:7">
      <c r="A851" s="5">
        <v>6</v>
      </c>
      <c r="B851" s="5">
        <v>14</v>
      </c>
      <c r="C851" s="5">
        <v>2017</v>
      </c>
      <c r="D851" s="135">
        <f t="shared" si="0"/>
        <v>42900</v>
      </c>
      <c r="E851" s="5">
        <v>1.35</v>
      </c>
      <c r="F851" s="5">
        <v>1.74</v>
      </c>
      <c r="G851" s="5">
        <v>2.15</v>
      </c>
    </row>
    <row r="852" spans="1:7">
      <c r="A852" s="5">
        <v>6</v>
      </c>
      <c r="B852" s="5">
        <v>15</v>
      </c>
      <c r="C852" s="5">
        <v>2017</v>
      </c>
      <c r="D852" s="135">
        <f t="shared" si="0"/>
        <v>42901</v>
      </c>
      <c r="E852" s="5">
        <v>1.35</v>
      </c>
      <c r="F852" s="5">
        <v>1.76</v>
      </c>
      <c r="G852" s="5">
        <v>2.16</v>
      </c>
    </row>
    <row r="853" spans="1:7">
      <c r="A853" s="5">
        <v>6</v>
      </c>
      <c r="B853" s="5">
        <v>16</v>
      </c>
      <c r="C853" s="5">
        <v>2017</v>
      </c>
      <c r="D853" s="135">
        <f t="shared" si="0"/>
        <v>42902</v>
      </c>
      <c r="E853" s="5">
        <v>1.32</v>
      </c>
      <c r="F853" s="5">
        <v>1.75</v>
      </c>
      <c r="G853" s="5">
        <v>2.16</v>
      </c>
    </row>
    <row r="854" spans="1:7">
      <c r="A854" s="5">
        <v>6</v>
      </c>
      <c r="B854" s="5">
        <v>19</v>
      </c>
      <c r="C854" s="5">
        <v>2017</v>
      </c>
      <c r="D854" s="135">
        <f t="shared" si="0"/>
        <v>42905</v>
      </c>
      <c r="E854" s="5">
        <v>1.36</v>
      </c>
      <c r="F854" s="5">
        <v>1.8</v>
      </c>
      <c r="G854" s="5">
        <v>2.19</v>
      </c>
    </row>
    <row r="855" spans="1:7">
      <c r="A855" s="5">
        <v>6</v>
      </c>
      <c r="B855" s="5">
        <v>20</v>
      </c>
      <c r="C855" s="5">
        <v>2017</v>
      </c>
      <c r="D855" s="135">
        <f t="shared" si="0"/>
        <v>42906</v>
      </c>
      <c r="E855" s="5">
        <v>1.36</v>
      </c>
      <c r="F855" s="5">
        <v>1.77</v>
      </c>
      <c r="G855" s="5">
        <v>2.16</v>
      </c>
    </row>
    <row r="856" spans="1:7">
      <c r="A856" s="5">
        <v>6</v>
      </c>
      <c r="B856" s="5">
        <v>21</v>
      </c>
      <c r="C856" s="5">
        <v>2017</v>
      </c>
      <c r="D856" s="135">
        <f t="shared" si="0"/>
        <v>42907</v>
      </c>
      <c r="E856" s="5">
        <v>1.36</v>
      </c>
      <c r="F856" s="5">
        <v>1.78</v>
      </c>
      <c r="G856" s="5">
        <v>2.16</v>
      </c>
    </row>
    <row r="857" spans="1:7">
      <c r="A857" s="5">
        <v>6</v>
      </c>
      <c r="B857" s="5">
        <v>22</v>
      </c>
      <c r="C857" s="5">
        <v>2017</v>
      </c>
      <c r="D857" s="135">
        <f t="shared" si="0"/>
        <v>42908</v>
      </c>
      <c r="E857" s="5">
        <v>1.34</v>
      </c>
      <c r="F857" s="5">
        <v>1.76</v>
      </c>
      <c r="G857" s="5">
        <v>2.15</v>
      </c>
    </row>
    <row r="858" spans="1:7">
      <c r="A858" s="5">
        <v>6</v>
      </c>
      <c r="B858" s="5">
        <v>23</v>
      </c>
      <c r="C858" s="5">
        <v>2017</v>
      </c>
      <c r="D858" s="135">
        <f t="shared" si="0"/>
        <v>42909</v>
      </c>
      <c r="E858" s="5">
        <v>1.34</v>
      </c>
      <c r="F858" s="5">
        <v>1.77</v>
      </c>
      <c r="G858" s="5">
        <v>2.15</v>
      </c>
    </row>
    <row r="859" spans="1:7">
      <c r="A859" s="5">
        <v>6</v>
      </c>
      <c r="B859" s="5">
        <v>26</v>
      </c>
      <c r="C859" s="5">
        <v>2017</v>
      </c>
      <c r="D859" s="135">
        <f t="shared" si="0"/>
        <v>42912</v>
      </c>
      <c r="E859" s="5">
        <v>1.36</v>
      </c>
      <c r="F859" s="5">
        <v>1.77</v>
      </c>
      <c r="G859" s="5">
        <v>2.14</v>
      </c>
    </row>
    <row r="860" spans="1:7">
      <c r="A860" s="5">
        <v>6</v>
      </c>
      <c r="B860" s="5">
        <v>27</v>
      </c>
      <c r="C860" s="5">
        <v>2017</v>
      </c>
      <c r="D860" s="135">
        <f t="shared" si="0"/>
        <v>42913</v>
      </c>
      <c r="E860" s="5">
        <v>1.38</v>
      </c>
      <c r="F860" s="5">
        <v>1.83</v>
      </c>
      <c r="G860" s="5">
        <v>2.21</v>
      </c>
    </row>
    <row r="861" spans="1:7">
      <c r="A861" s="5">
        <v>6</v>
      </c>
      <c r="B861" s="5">
        <v>28</v>
      </c>
      <c r="C861" s="5">
        <v>2017</v>
      </c>
      <c r="D861" s="135">
        <f t="shared" si="0"/>
        <v>42914</v>
      </c>
      <c r="E861" s="5">
        <v>1.34</v>
      </c>
      <c r="F861" s="5">
        <v>1.81</v>
      </c>
      <c r="G861" s="5">
        <v>2.2200000000000002</v>
      </c>
    </row>
    <row r="862" spans="1:7">
      <c r="A862" s="5">
        <v>6</v>
      </c>
      <c r="B862" s="5">
        <v>29</v>
      </c>
      <c r="C862" s="5">
        <v>2017</v>
      </c>
      <c r="D862" s="135">
        <f t="shared" si="0"/>
        <v>42915</v>
      </c>
      <c r="E862" s="5">
        <v>1.38</v>
      </c>
      <c r="F862" s="5">
        <v>1.85</v>
      </c>
      <c r="G862" s="5">
        <v>2.27</v>
      </c>
    </row>
    <row r="863" spans="1:7">
      <c r="A863" s="5">
        <v>6</v>
      </c>
      <c r="B863" s="5">
        <v>30</v>
      </c>
      <c r="C863" s="5">
        <v>2017</v>
      </c>
      <c r="D863" s="135">
        <f t="shared" si="0"/>
        <v>42916</v>
      </c>
      <c r="E863" s="5">
        <v>1.38</v>
      </c>
      <c r="F863" s="5">
        <v>1.89</v>
      </c>
      <c r="G863" s="5">
        <v>2.31</v>
      </c>
    </row>
    <row r="864" spans="1:7">
      <c r="A864" s="5">
        <v>7</v>
      </c>
      <c r="B864" s="5">
        <v>3</v>
      </c>
      <c r="C864" s="5">
        <v>2017</v>
      </c>
      <c r="D864" s="135">
        <f t="shared" si="0"/>
        <v>42919</v>
      </c>
      <c r="E864" s="5">
        <v>1.41</v>
      </c>
      <c r="F864" s="5">
        <v>1.93</v>
      </c>
      <c r="G864" s="5">
        <v>2.35</v>
      </c>
    </row>
    <row r="865" spans="1:7">
      <c r="A865" s="5">
        <v>7</v>
      </c>
      <c r="B865" s="5">
        <v>5</v>
      </c>
      <c r="C865" s="5">
        <v>2017</v>
      </c>
      <c r="D865" s="135">
        <f t="shared" si="0"/>
        <v>42921</v>
      </c>
      <c r="E865" s="5">
        <v>1.41</v>
      </c>
      <c r="F865" s="5">
        <v>1.92</v>
      </c>
      <c r="G865" s="5">
        <v>2.33</v>
      </c>
    </row>
    <row r="866" spans="1:7">
      <c r="A866" s="5">
        <v>7</v>
      </c>
      <c r="B866" s="5">
        <v>6</v>
      </c>
      <c r="C866" s="5">
        <v>2017</v>
      </c>
      <c r="D866" s="135">
        <f t="shared" si="0"/>
        <v>42922</v>
      </c>
      <c r="E866" s="5">
        <v>1.4</v>
      </c>
      <c r="F866" s="5">
        <v>1.94</v>
      </c>
      <c r="G866" s="5">
        <v>2.37</v>
      </c>
    </row>
    <row r="867" spans="1:7">
      <c r="A867" s="5">
        <v>7</v>
      </c>
      <c r="B867" s="5">
        <v>7</v>
      </c>
      <c r="C867" s="5">
        <v>2017</v>
      </c>
      <c r="D867" s="135">
        <f t="shared" si="0"/>
        <v>42923</v>
      </c>
      <c r="E867" s="5">
        <v>1.4</v>
      </c>
      <c r="F867" s="5">
        <v>1.95</v>
      </c>
      <c r="G867" s="5">
        <v>2.39</v>
      </c>
    </row>
    <row r="868" spans="1:7">
      <c r="A868" s="5">
        <v>7</v>
      </c>
      <c r="B868" s="5">
        <v>10</v>
      </c>
      <c r="C868" s="5">
        <v>2017</v>
      </c>
      <c r="D868" s="135">
        <f t="shared" si="0"/>
        <v>42926</v>
      </c>
      <c r="E868" s="5">
        <v>1.4</v>
      </c>
      <c r="F868" s="5">
        <v>1.93</v>
      </c>
      <c r="G868" s="5">
        <v>2.38</v>
      </c>
    </row>
    <row r="869" spans="1:7">
      <c r="A869" s="5">
        <v>7</v>
      </c>
      <c r="B869" s="5">
        <v>11</v>
      </c>
      <c r="C869" s="5">
        <v>2017</v>
      </c>
      <c r="D869" s="135">
        <f t="shared" si="0"/>
        <v>42927</v>
      </c>
      <c r="E869" s="5">
        <v>1.37</v>
      </c>
      <c r="F869" s="5">
        <v>1.92</v>
      </c>
      <c r="G869" s="5">
        <v>2.37</v>
      </c>
    </row>
    <row r="870" spans="1:7">
      <c r="A870" s="5">
        <v>7</v>
      </c>
      <c r="B870" s="5">
        <v>12</v>
      </c>
      <c r="C870" s="5">
        <v>2017</v>
      </c>
      <c r="D870" s="135">
        <f t="shared" si="0"/>
        <v>42928</v>
      </c>
      <c r="E870" s="5">
        <v>1.35</v>
      </c>
      <c r="F870" s="5">
        <v>1.88</v>
      </c>
      <c r="G870" s="5">
        <v>2.33</v>
      </c>
    </row>
    <row r="871" spans="1:7">
      <c r="A871" s="5">
        <v>7</v>
      </c>
      <c r="B871" s="5">
        <v>13</v>
      </c>
      <c r="C871" s="5">
        <v>2017</v>
      </c>
      <c r="D871" s="135">
        <f t="shared" si="0"/>
        <v>42929</v>
      </c>
      <c r="E871" s="5">
        <v>1.37</v>
      </c>
      <c r="F871" s="5">
        <v>1.89</v>
      </c>
      <c r="G871" s="5">
        <v>2.35</v>
      </c>
    </row>
    <row r="872" spans="1:7">
      <c r="A872" s="5">
        <v>7</v>
      </c>
      <c r="B872" s="5">
        <v>14</v>
      </c>
      <c r="C872" s="5">
        <v>2017</v>
      </c>
      <c r="D872" s="135">
        <f t="shared" si="0"/>
        <v>42930</v>
      </c>
      <c r="E872" s="5">
        <v>1.35</v>
      </c>
      <c r="F872" s="5">
        <v>1.87</v>
      </c>
      <c r="G872" s="5">
        <v>2.33</v>
      </c>
    </row>
    <row r="873" spans="1:7">
      <c r="A873" s="5">
        <v>7</v>
      </c>
      <c r="B873" s="5">
        <v>17</v>
      </c>
      <c r="C873" s="5">
        <v>2017</v>
      </c>
      <c r="D873" s="135">
        <f t="shared" si="0"/>
        <v>42933</v>
      </c>
      <c r="E873" s="5">
        <v>1.36</v>
      </c>
      <c r="F873" s="5">
        <v>1.86</v>
      </c>
      <c r="G873" s="5">
        <v>2.31</v>
      </c>
    </row>
    <row r="874" spans="1:7">
      <c r="A874" s="5">
        <v>7</v>
      </c>
      <c r="B874" s="5">
        <v>18</v>
      </c>
      <c r="C874" s="5">
        <v>2017</v>
      </c>
      <c r="D874" s="135">
        <f t="shared" si="0"/>
        <v>42934</v>
      </c>
      <c r="E874" s="5">
        <v>1.36</v>
      </c>
      <c r="F874" s="5">
        <v>1.82</v>
      </c>
      <c r="G874" s="5">
        <v>2.27</v>
      </c>
    </row>
    <row r="875" spans="1:7">
      <c r="A875" s="5">
        <v>7</v>
      </c>
      <c r="B875" s="5">
        <v>19</v>
      </c>
      <c r="C875" s="5">
        <v>2017</v>
      </c>
      <c r="D875" s="135">
        <f t="shared" si="0"/>
        <v>42935</v>
      </c>
      <c r="E875" s="5">
        <v>1.37</v>
      </c>
      <c r="F875" s="5">
        <v>1.83</v>
      </c>
      <c r="G875" s="5">
        <v>2.27</v>
      </c>
    </row>
    <row r="876" spans="1:7">
      <c r="A876" s="5">
        <v>7</v>
      </c>
      <c r="B876" s="5">
        <v>20</v>
      </c>
      <c r="C876" s="5">
        <v>2017</v>
      </c>
      <c r="D876" s="135">
        <f t="shared" si="0"/>
        <v>42936</v>
      </c>
      <c r="E876" s="5">
        <v>1.37</v>
      </c>
      <c r="F876" s="5">
        <v>1.82</v>
      </c>
      <c r="G876" s="5">
        <v>2.27</v>
      </c>
    </row>
    <row r="877" spans="1:7">
      <c r="A877" s="5">
        <v>7</v>
      </c>
      <c r="B877" s="5">
        <v>21</v>
      </c>
      <c r="C877" s="5">
        <v>2017</v>
      </c>
      <c r="D877" s="135">
        <f t="shared" si="0"/>
        <v>42937</v>
      </c>
      <c r="E877" s="5">
        <v>1.36</v>
      </c>
      <c r="F877" s="5">
        <v>1.81</v>
      </c>
      <c r="G877" s="5">
        <v>2.2400000000000002</v>
      </c>
    </row>
    <row r="878" spans="1:7">
      <c r="A878" s="5">
        <v>7</v>
      </c>
      <c r="B878" s="5">
        <v>24</v>
      </c>
      <c r="C878" s="5">
        <v>2017</v>
      </c>
      <c r="D878" s="135">
        <f t="shared" si="0"/>
        <v>42940</v>
      </c>
      <c r="E878" s="5">
        <v>1.37</v>
      </c>
      <c r="F878" s="5">
        <v>1.83</v>
      </c>
      <c r="G878" s="5">
        <v>2.2599999999999998</v>
      </c>
    </row>
    <row r="879" spans="1:7">
      <c r="A879" s="5">
        <v>7</v>
      </c>
      <c r="B879" s="5">
        <v>25</v>
      </c>
      <c r="C879" s="5">
        <v>2017</v>
      </c>
      <c r="D879" s="135">
        <f t="shared" si="0"/>
        <v>42941</v>
      </c>
      <c r="E879" s="5">
        <v>1.4</v>
      </c>
      <c r="F879" s="5">
        <v>1.9</v>
      </c>
      <c r="G879" s="5">
        <v>2.33</v>
      </c>
    </row>
    <row r="880" spans="1:7">
      <c r="A880" s="5">
        <v>7</v>
      </c>
      <c r="B880" s="5">
        <v>26</v>
      </c>
      <c r="C880" s="5">
        <v>2017</v>
      </c>
      <c r="D880" s="135">
        <f t="shared" si="0"/>
        <v>42942</v>
      </c>
      <c r="E880" s="5">
        <v>1.36</v>
      </c>
      <c r="F880" s="5">
        <v>1.83</v>
      </c>
      <c r="G880" s="5">
        <v>2.29</v>
      </c>
    </row>
    <row r="881" spans="1:7">
      <c r="A881" s="5">
        <v>7</v>
      </c>
      <c r="B881" s="5">
        <v>27</v>
      </c>
      <c r="C881" s="5">
        <v>2017</v>
      </c>
      <c r="D881" s="135">
        <f t="shared" si="0"/>
        <v>42943</v>
      </c>
      <c r="E881" s="5">
        <v>1.36</v>
      </c>
      <c r="F881" s="5">
        <v>1.84</v>
      </c>
      <c r="G881" s="5">
        <v>2.3199999999999998</v>
      </c>
    </row>
    <row r="882" spans="1:7">
      <c r="A882" s="5">
        <v>7</v>
      </c>
      <c r="B882" s="5">
        <v>28</v>
      </c>
      <c r="C882" s="5">
        <v>2017</v>
      </c>
      <c r="D882" s="135">
        <f t="shared" si="0"/>
        <v>42944</v>
      </c>
      <c r="E882" s="5">
        <v>1.34</v>
      </c>
      <c r="F882" s="5">
        <v>1.83</v>
      </c>
      <c r="G882" s="5">
        <v>2.2999999999999998</v>
      </c>
    </row>
    <row r="883" spans="1:7">
      <c r="A883" s="5">
        <v>7</v>
      </c>
      <c r="B883" s="5">
        <v>31</v>
      </c>
      <c r="C883" s="5">
        <v>2017</v>
      </c>
      <c r="D883" s="135">
        <f t="shared" si="0"/>
        <v>42947</v>
      </c>
      <c r="E883" s="5">
        <v>1.34</v>
      </c>
      <c r="F883" s="5">
        <v>1.84</v>
      </c>
      <c r="G883" s="5">
        <v>2.2999999999999998</v>
      </c>
    </row>
    <row r="884" spans="1:7">
      <c r="A884" s="5">
        <v>8</v>
      </c>
      <c r="B884" s="5">
        <v>1</v>
      </c>
      <c r="C884" s="5">
        <v>2017</v>
      </c>
      <c r="D884" s="135">
        <f t="shared" si="0"/>
        <v>42948</v>
      </c>
      <c r="E884" s="5">
        <v>1.34</v>
      </c>
      <c r="F884" s="5">
        <v>1.8</v>
      </c>
      <c r="G884" s="5">
        <v>2.2599999999999998</v>
      </c>
    </row>
    <row r="885" spans="1:7">
      <c r="A885" s="5">
        <v>8</v>
      </c>
      <c r="B885" s="5">
        <v>2</v>
      </c>
      <c r="C885" s="5">
        <v>2017</v>
      </c>
      <c r="D885" s="135">
        <f t="shared" si="0"/>
        <v>42949</v>
      </c>
      <c r="E885" s="5">
        <v>1.36</v>
      </c>
      <c r="F885" s="5">
        <v>1.82</v>
      </c>
      <c r="G885" s="5">
        <v>2.27</v>
      </c>
    </row>
    <row r="886" spans="1:7">
      <c r="A886" s="5">
        <v>8</v>
      </c>
      <c r="B886" s="5">
        <v>3</v>
      </c>
      <c r="C886" s="5">
        <v>2017</v>
      </c>
      <c r="D886" s="135">
        <f t="shared" si="0"/>
        <v>42950</v>
      </c>
      <c r="E886" s="5">
        <v>1.34</v>
      </c>
      <c r="F886" s="5">
        <v>1.79</v>
      </c>
      <c r="G886" s="5">
        <v>2.2400000000000002</v>
      </c>
    </row>
    <row r="887" spans="1:7">
      <c r="A887" s="5">
        <v>8</v>
      </c>
      <c r="B887" s="5">
        <v>4</v>
      </c>
      <c r="C887" s="5">
        <v>2017</v>
      </c>
      <c r="D887" s="135">
        <f t="shared" si="0"/>
        <v>42951</v>
      </c>
      <c r="E887" s="5">
        <v>1.36</v>
      </c>
      <c r="F887" s="5">
        <v>1.82</v>
      </c>
      <c r="G887" s="5">
        <v>2.27</v>
      </c>
    </row>
    <row r="888" spans="1:7">
      <c r="A888" s="5">
        <v>8</v>
      </c>
      <c r="B888" s="5">
        <v>7</v>
      </c>
      <c r="C888" s="5">
        <v>2017</v>
      </c>
      <c r="D888" s="135">
        <f t="shared" si="0"/>
        <v>42954</v>
      </c>
      <c r="E888" s="5">
        <v>1.36</v>
      </c>
      <c r="F888" s="5">
        <v>1.81</v>
      </c>
      <c r="G888" s="5">
        <v>2.2599999999999998</v>
      </c>
    </row>
    <row r="889" spans="1:7">
      <c r="A889" s="5">
        <v>8</v>
      </c>
      <c r="B889" s="5">
        <v>8</v>
      </c>
      <c r="C889" s="5">
        <v>2017</v>
      </c>
      <c r="D889" s="135">
        <f t="shared" si="0"/>
        <v>42955</v>
      </c>
      <c r="E889" s="5">
        <v>1.36</v>
      </c>
      <c r="F889" s="5">
        <v>1.84</v>
      </c>
      <c r="G889" s="5">
        <v>2.29</v>
      </c>
    </row>
    <row r="890" spans="1:7">
      <c r="A890" s="5">
        <v>8</v>
      </c>
      <c r="B890" s="5">
        <v>9</v>
      </c>
      <c r="C890" s="5">
        <v>2017</v>
      </c>
      <c r="D890" s="135">
        <f t="shared" si="0"/>
        <v>42956</v>
      </c>
      <c r="E890" s="5">
        <v>1.33</v>
      </c>
      <c r="F890" s="5">
        <v>1.81</v>
      </c>
      <c r="G890" s="5">
        <v>2.2400000000000002</v>
      </c>
    </row>
    <row r="891" spans="1:7">
      <c r="A891" s="5">
        <v>8</v>
      </c>
      <c r="B891" s="5">
        <v>10</v>
      </c>
      <c r="C891" s="5">
        <v>2017</v>
      </c>
      <c r="D891" s="135">
        <f t="shared" si="0"/>
        <v>42957</v>
      </c>
      <c r="E891" s="5">
        <v>1.33</v>
      </c>
      <c r="F891" s="5">
        <v>1.78</v>
      </c>
      <c r="G891" s="5">
        <v>2.2000000000000002</v>
      </c>
    </row>
    <row r="892" spans="1:7">
      <c r="A892" s="5">
        <v>8</v>
      </c>
      <c r="B892" s="5">
        <v>11</v>
      </c>
      <c r="C892" s="5">
        <v>2017</v>
      </c>
      <c r="D892" s="135">
        <f t="shared" si="0"/>
        <v>42958</v>
      </c>
      <c r="E892" s="5">
        <v>1.3</v>
      </c>
      <c r="F892" s="5">
        <v>1.74</v>
      </c>
      <c r="G892" s="5">
        <v>2.19</v>
      </c>
    </row>
    <row r="893" spans="1:7">
      <c r="A893" s="5">
        <v>8</v>
      </c>
      <c r="B893" s="5">
        <v>14</v>
      </c>
      <c r="C893" s="5">
        <v>2017</v>
      </c>
      <c r="D893" s="135">
        <f t="shared" si="0"/>
        <v>42961</v>
      </c>
      <c r="E893" s="5">
        <v>1.33</v>
      </c>
      <c r="F893" s="5">
        <v>1.77</v>
      </c>
      <c r="G893" s="5">
        <v>2.2200000000000002</v>
      </c>
    </row>
    <row r="894" spans="1:7">
      <c r="A894" s="5">
        <v>8</v>
      </c>
      <c r="B894" s="5">
        <v>15</v>
      </c>
      <c r="C894" s="5">
        <v>2017</v>
      </c>
      <c r="D894" s="135">
        <f t="shared" si="0"/>
        <v>42962</v>
      </c>
      <c r="E894" s="5">
        <v>1.35</v>
      </c>
      <c r="F894" s="5">
        <v>1.83</v>
      </c>
      <c r="G894" s="5">
        <v>2.27</v>
      </c>
    </row>
    <row r="895" spans="1:7">
      <c r="A895" s="5">
        <v>8</v>
      </c>
      <c r="B895" s="5">
        <v>16</v>
      </c>
      <c r="C895" s="5">
        <v>2017</v>
      </c>
      <c r="D895" s="135">
        <f t="shared" si="0"/>
        <v>42963</v>
      </c>
      <c r="E895" s="5">
        <v>1.33</v>
      </c>
      <c r="F895" s="5">
        <v>1.79</v>
      </c>
      <c r="G895" s="5">
        <v>2.23</v>
      </c>
    </row>
    <row r="896" spans="1:7">
      <c r="A896" s="5">
        <v>8</v>
      </c>
      <c r="B896" s="5">
        <v>17</v>
      </c>
      <c r="C896" s="5">
        <v>2017</v>
      </c>
      <c r="D896" s="135">
        <f t="shared" si="0"/>
        <v>42964</v>
      </c>
      <c r="E896" s="5">
        <v>1.32</v>
      </c>
      <c r="F896" s="5">
        <v>1.76</v>
      </c>
      <c r="G896" s="5">
        <v>2.19</v>
      </c>
    </row>
    <row r="897" spans="1:7">
      <c r="A897" s="5">
        <v>8</v>
      </c>
      <c r="B897" s="5">
        <v>18</v>
      </c>
      <c r="C897" s="5">
        <v>2017</v>
      </c>
      <c r="D897" s="135">
        <f t="shared" si="0"/>
        <v>42965</v>
      </c>
      <c r="E897" s="5">
        <v>1.33</v>
      </c>
      <c r="F897" s="5">
        <v>1.77</v>
      </c>
      <c r="G897" s="5">
        <v>2.19</v>
      </c>
    </row>
    <row r="898" spans="1:7">
      <c r="A898" s="5">
        <v>8</v>
      </c>
      <c r="B898" s="5">
        <v>21</v>
      </c>
      <c r="C898" s="5">
        <v>2017</v>
      </c>
      <c r="D898" s="135">
        <f t="shared" si="0"/>
        <v>42968</v>
      </c>
      <c r="E898" s="5">
        <v>1.32</v>
      </c>
      <c r="F898" s="5">
        <v>1.76</v>
      </c>
      <c r="G898" s="5">
        <v>2.1800000000000002</v>
      </c>
    </row>
    <row r="899" spans="1:7">
      <c r="A899" s="5">
        <v>8</v>
      </c>
      <c r="B899" s="5">
        <v>22</v>
      </c>
      <c r="C899" s="5">
        <v>2017</v>
      </c>
      <c r="D899" s="135">
        <f t="shared" si="0"/>
        <v>42969</v>
      </c>
      <c r="E899" s="5">
        <v>1.33</v>
      </c>
      <c r="F899" s="5">
        <v>1.8</v>
      </c>
      <c r="G899" s="5">
        <v>2.2200000000000002</v>
      </c>
    </row>
    <row r="900" spans="1:7">
      <c r="A900" s="5">
        <v>8</v>
      </c>
      <c r="B900" s="5">
        <v>23</v>
      </c>
      <c r="C900" s="5">
        <v>2017</v>
      </c>
      <c r="D900" s="135">
        <f t="shared" si="0"/>
        <v>42970</v>
      </c>
      <c r="E900" s="5">
        <v>1.32</v>
      </c>
      <c r="F900" s="5">
        <v>1.76</v>
      </c>
      <c r="G900" s="5">
        <v>2.17</v>
      </c>
    </row>
    <row r="901" spans="1:7">
      <c r="A901" s="5">
        <v>8</v>
      </c>
      <c r="B901" s="5">
        <v>24</v>
      </c>
      <c r="C901" s="5">
        <v>2017</v>
      </c>
      <c r="D901" s="135">
        <f t="shared" si="0"/>
        <v>42971</v>
      </c>
      <c r="E901" s="5">
        <v>1.33</v>
      </c>
      <c r="F901" s="5">
        <v>1.78</v>
      </c>
      <c r="G901" s="5">
        <v>2.19</v>
      </c>
    </row>
    <row r="902" spans="1:7">
      <c r="A902" s="5">
        <v>8</v>
      </c>
      <c r="B902" s="5">
        <v>25</v>
      </c>
      <c r="C902" s="5">
        <v>2017</v>
      </c>
      <c r="D902" s="135">
        <f t="shared" si="0"/>
        <v>42972</v>
      </c>
      <c r="E902" s="5">
        <v>1.35</v>
      </c>
      <c r="F902" s="5">
        <v>1.77</v>
      </c>
      <c r="G902" s="5">
        <v>2.17</v>
      </c>
    </row>
    <row r="903" spans="1:7">
      <c r="A903" s="5">
        <v>8</v>
      </c>
      <c r="B903" s="5">
        <v>28</v>
      </c>
      <c r="C903" s="5">
        <v>2017</v>
      </c>
      <c r="D903" s="135">
        <f t="shared" si="0"/>
        <v>42975</v>
      </c>
      <c r="E903" s="5">
        <v>1.33</v>
      </c>
      <c r="F903" s="5">
        <v>1.74</v>
      </c>
      <c r="G903" s="5">
        <v>2.16</v>
      </c>
    </row>
    <row r="904" spans="1:7">
      <c r="A904" s="5">
        <v>8</v>
      </c>
      <c r="B904" s="5">
        <v>29</v>
      </c>
      <c r="C904" s="5">
        <v>2017</v>
      </c>
      <c r="D904" s="135">
        <f t="shared" si="0"/>
        <v>42976</v>
      </c>
      <c r="E904" s="5">
        <v>1.33</v>
      </c>
      <c r="F904" s="5">
        <v>1.7</v>
      </c>
      <c r="G904" s="5">
        <v>2.13</v>
      </c>
    </row>
    <row r="905" spans="1:7">
      <c r="A905" s="5">
        <v>8</v>
      </c>
      <c r="B905" s="5">
        <v>30</v>
      </c>
      <c r="C905" s="5">
        <v>2017</v>
      </c>
      <c r="D905" s="135">
        <f t="shared" si="0"/>
        <v>42977</v>
      </c>
      <c r="E905" s="5">
        <v>1.33</v>
      </c>
      <c r="F905" s="5">
        <v>1.72</v>
      </c>
      <c r="G905" s="5">
        <v>2.15</v>
      </c>
    </row>
    <row r="906" spans="1:7">
      <c r="A906" s="5">
        <v>8</v>
      </c>
      <c r="B906" s="5">
        <v>31</v>
      </c>
      <c r="C906" s="5">
        <v>2017</v>
      </c>
      <c r="D906" s="135">
        <f t="shared" si="0"/>
        <v>42978</v>
      </c>
      <c r="E906" s="5">
        <v>1.33</v>
      </c>
      <c r="F906" s="5">
        <v>1.7</v>
      </c>
      <c r="G906" s="5">
        <v>2.12</v>
      </c>
    </row>
    <row r="907" spans="1:7">
      <c r="A907" s="5">
        <v>9</v>
      </c>
      <c r="B907" s="5">
        <v>1</v>
      </c>
      <c r="C907" s="5">
        <v>2017</v>
      </c>
      <c r="D907" s="135">
        <f t="shared" si="0"/>
        <v>42979</v>
      </c>
      <c r="E907" s="5">
        <v>1.35</v>
      </c>
      <c r="F907" s="5">
        <v>1.73</v>
      </c>
      <c r="G907" s="5">
        <v>2.16</v>
      </c>
    </row>
    <row r="908" spans="1:7">
      <c r="A908" s="5">
        <v>9</v>
      </c>
      <c r="B908" s="5">
        <v>5</v>
      </c>
      <c r="C908" s="5">
        <v>2017</v>
      </c>
      <c r="D908" s="135">
        <f t="shared" si="0"/>
        <v>42983</v>
      </c>
      <c r="E908" s="5">
        <v>1.3</v>
      </c>
      <c r="F908" s="5">
        <v>1.65</v>
      </c>
      <c r="G908" s="5">
        <v>2.0699999999999998</v>
      </c>
    </row>
    <row r="909" spans="1:7">
      <c r="A909" s="5">
        <v>9</v>
      </c>
      <c r="B909" s="5">
        <v>6</v>
      </c>
      <c r="C909" s="5">
        <v>2017</v>
      </c>
      <c r="D909" s="135">
        <f t="shared" si="0"/>
        <v>42984</v>
      </c>
      <c r="E909" s="5">
        <v>1.3</v>
      </c>
      <c r="F909" s="5">
        <v>1.69</v>
      </c>
      <c r="G909" s="5">
        <v>2.1</v>
      </c>
    </row>
    <row r="910" spans="1:7">
      <c r="A910" s="5">
        <v>9</v>
      </c>
      <c r="B910" s="5">
        <v>7</v>
      </c>
      <c r="C910" s="5">
        <v>2017</v>
      </c>
      <c r="D910" s="135">
        <f t="shared" si="0"/>
        <v>42985</v>
      </c>
      <c r="E910" s="5">
        <v>1.27</v>
      </c>
      <c r="F910" s="5">
        <v>1.63</v>
      </c>
      <c r="G910" s="5">
        <v>2.0499999999999998</v>
      </c>
    </row>
    <row r="911" spans="1:7">
      <c r="A911" s="5">
        <v>9</v>
      </c>
      <c r="B911" s="5">
        <v>8</v>
      </c>
      <c r="C911" s="5">
        <v>2017</v>
      </c>
      <c r="D911" s="135">
        <f t="shared" si="0"/>
        <v>42986</v>
      </c>
      <c r="E911" s="5">
        <v>1.27</v>
      </c>
      <c r="F911" s="5">
        <v>1.64</v>
      </c>
      <c r="G911" s="5">
        <v>2.06</v>
      </c>
    </row>
    <row r="912" spans="1:7">
      <c r="A912" s="5">
        <v>9</v>
      </c>
      <c r="B912" s="5">
        <v>11</v>
      </c>
      <c r="C912" s="5">
        <v>2017</v>
      </c>
      <c r="D912" s="135">
        <f t="shared" si="0"/>
        <v>42989</v>
      </c>
      <c r="E912" s="5">
        <v>1.32</v>
      </c>
      <c r="F912" s="5">
        <v>1.71</v>
      </c>
      <c r="G912" s="5">
        <v>2.14</v>
      </c>
    </row>
    <row r="913" spans="1:7">
      <c r="A913" s="5">
        <v>9</v>
      </c>
      <c r="B913" s="5">
        <v>12</v>
      </c>
      <c r="C913" s="5">
        <v>2017</v>
      </c>
      <c r="D913" s="135">
        <f t="shared" si="0"/>
        <v>42990</v>
      </c>
      <c r="E913" s="5">
        <v>1.33</v>
      </c>
      <c r="F913" s="5">
        <v>1.75</v>
      </c>
      <c r="G913" s="5">
        <v>2.17</v>
      </c>
    </row>
    <row r="914" spans="1:7">
      <c r="A914" s="5">
        <v>9</v>
      </c>
      <c r="B914" s="5">
        <v>13</v>
      </c>
      <c r="C914" s="5">
        <v>2017</v>
      </c>
      <c r="D914" s="135">
        <f t="shared" si="0"/>
        <v>42991</v>
      </c>
      <c r="E914" s="5">
        <v>1.35</v>
      </c>
      <c r="F914" s="5">
        <v>1.78</v>
      </c>
      <c r="G914" s="5">
        <v>2.2000000000000002</v>
      </c>
    </row>
    <row r="915" spans="1:7">
      <c r="A915" s="5">
        <v>9</v>
      </c>
      <c r="B915" s="5">
        <v>14</v>
      </c>
      <c r="C915" s="5">
        <v>2017</v>
      </c>
      <c r="D915" s="135">
        <f t="shared" si="0"/>
        <v>42992</v>
      </c>
      <c r="E915" s="5">
        <v>1.37</v>
      </c>
      <c r="F915" s="5">
        <v>1.79</v>
      </c>
      <c r="G915" s="5">
        <v>2.2000000000000002</v>
      </c>
    </row>
    <row r="916" spans="1:7">
      <c r="A916" s="5">
        <v>9</v>
      </c>
      <c r="B916" s="5">
        <v>15</v>
      </c>
      <c r="C916" s="5">
        <v>2017</v>
      </c>
      <c r="D916" s="135">
        <f t="shared" si="0"/>
        <v>42993</v>
      </c>
      <c r="E916" s="5">
        <v>1.39</v>
      </c>
      <c r="F916" s="5">
        <v>1.81</v>
      </c>
      <c r="G916" s="5">
        <v>2.2000000000000002</v>
      </c>
    </row>
    <row r="917" spans="1:7">
      <c r="A917" s="5">
        <v>9</v>
      </c>
      <c r="B917" s="5">
        <v>18</v>
      </c>
      <c r="C917" s="5">
        <v>2017</v>
      </c>
      <c r="D917" s="135">
        <f t="shared" si="0"/>
        <v>42996</v>
      </c>
      <c r="E917" s="5">
        <v>1.4</v>
      </c>
      <c r="F917" s="5">
        <v>1.83</v>
      </c>
      <c r="G917" s="5">
        <v>2.23</v>
      </c>
    </row>
    <row r="918" spans="1:7">
      <c r="A918" s="5">
        <v>9</v>
      </c>
      <c r="B918" s="5">
        <v>19</v>
      </c>
      <c r="C918" s="5">
        <v>2017</v>
      </c>
      <c r="D918" s="135">
        <f t="shared" si="0"/>
        <v>42997</v>
      </c>
      <c r="E918" s="5">
        <v>1.4</v>
      </c>
      <c r="F918" s="5">
        <v>1.84</v>
      </c>
      <c r="G918" s="5">
        <v>2.2400000000000002</v>
      </c>
    </row>
    <row r="919" spans="1:7">
      <c r="A919" s="5">
        <v>9</v>
      </c>
      <c r="B919" s="5">
        <v>20</v>
      </c>
      <c r="C919" s="5">
        <v>2017</v>
      </c>
      <c r="D919" s="135">
        <f t="shared" si="0"/>
        <v>42998</v>
      </c>
      <c r="E919" s="5">
        <v>1.45</v>
      </c>
      <c r="F919" s="5">
        <v>1.89</v>
      </c>
      <c r="G919" s="5">
        <v>2.2799999999999998</v>
      </c>
    </row>
    <row r="920" spans="1:7">
      <c r="A920" s="5">
        <v>9</v>
      </c>
      <c r="B920" s="5">
        <v>21</v>
      </c>
      <c r="C920" s="5">
        <v>2017</v>
      </c>
      <c r="D920" s="135">
        <f t="shared" si="0"/>
        <v>42999</v>
      </c>
      <c r="E920" s="5">
        <v>1.45</v>
      </c>
      <c r="F920" s="5">
        <v>1.89</v>
      </c>
      <c r="G920" s="5">
        <v>2.27</v>
      </c>
    </row>
    <row r="921" spans="1:7">
      <c r="A921" s="5">
        <v>9</v>
      </c>
      <c r="B921" s="5">
        <v>22</v>
      </c>
      <c r="C921" s="5">
        <v>2017</v>
      </c>
      <c r="D921" s="135">
        <f t="shared" si="0"/>
        <v>43000</v>
      </c>
      <c r="E921" s="5">
        <v>1.46</v>
      </c>
      <c r="F921" s="5">
        <v>1.88</v>
      </c>
      <c r="G921" s="5">
        <v>2.2599999999999998</v>
      </c>
    </row>
    <row r="922" spans="1:7">
      <c r="A922" s="5">
        <v>9</v>
      </c>
      <c r="B922" s="5">
        <v>25</v>
      </c>
      <c r="C922" s="5">
        <v>2017</v>
      </c>
      <c r="D922" s="135">
        <f t="shared" si="0"/>
        <v>43003</v>
      </c>
      <c r="E922" s="5">
        <v>1.44</v>
      </c>
      <c r="F922" s="5">
        <v>1.85</v>
      </c>
      <c r="G922" s="5">
        <v>2.2200000000000002</v>
      </c>
    </row>
    <row r="923" spans="1:7">
      <c r="A923" s="5">
        <v>9</v>
      </c>
      <c r="B923" s="5">
        <v>26</v>
      </c>
      <c r="C923" s="5">
        <v>2017</v>
      </c>
      <c r="D923" s="135">
        <f t="shared" si="0"/>
        <v>43004</v>
      </c>
      <c r="E923" s="5">
        <v>1.45</v>
      </c>
      <c r="F923" s="5">
        <v>1.87</v>
      </c>
      <c r="G923" s="5">
        <v>2.2400000000000002</v>
      </c>
    </row>
    <row r="924" spans="1:7">
      <c r="A924" s="5">
        <v>9</v>
      </c>
      <c r="B924" s="5">
        <v>27</v>
      </c>
      <c r="C924" s="5">
        <v>2017</v>
      </c>
      <c r="D924" s="135">
        <f t="shared" si="0"/>
        <v>43005</v>
      </c>
      <c r="E924" s="5">
        <v>1.47</v>
      </c>
      <c r="F924" s="5">
        <v>1.91</v>
      </c>
      <c r="G924" s="5">
        <v>2.31</v>
      </c>
    </row>
    <row r="925" spans="1:7">
      <c r="A925" s="5">
        <v>9</v>
      </c>
      <c r="B925" s="5">
        <v>28</v>
      </c>
      <c r="C925" s="5">
        <v>2017</v>
      </c>
      <c r="D925" s="135">
        <f t="shared" si="0"/>
        <v>43006</v>
      </c>
      <c r="E925" s="5">
        <v>1.45</v>
      </c>
      <c r="F925" s="5">
        <v>1.89</v>
      </c>
      <c r="G925" s="5">
        <v>2.31</v>
      </c>
    </row>
    <row r="926" spans="1:7">
      <c r="A926" s="5">
        <v>9</v>
      </c>
      <c r="B926" s="5">
        <v>29</v>
      </c>
      <c r="C926" s="5">
        <v>2017</v>
      </c>
      <c r="D926" s="135">
        <f t="shared" si="0"/>
        <v>43007</v>
      </c>
      <c r="E926" s="5">
        <v>1.47</v>
      </c>
      <c r="F926" s="5">
        <v>1.92</v>
      </c>
      <c r="G926" s="5">
        <v>2.33</v>
      </c>
    </row>
    <row r="927" spans="1:7">
      <c r="A927" s="5">
        <v>10</v>
      </c>
      <c r="B927" s="5">
        <v>2</v>
      </c>
      <c r="C927" s="5">
        <v>2017</v>
      </c>
      <c r="D927" s="135">
        <f t="shared" si="0"/>
        <v>43010</v>
      </c>
      <c r="E927" s="5">
        <v>1.49</v>
      </c>
      <c r="F927" s="5">
        <v>1.94</v>
      </c>
      <c r="G927" s="5">
        <v>2.34</v>
      </c>
    </row>
    <row r="928" spans="1:7">
      <c r="A928" s="5">
        <v>10</v>
      </c>
      <c r="B928" s="5">
        <v>3</v>
      </c>
      <c r="C928" s="5">
        <v>2017</v>
      </c>
      <c r="D928" s="135">
        <f t="shared" si="0"/>
        <v>43011</v>
      </c>
      <c r="E928" s="5">
        <v>1.47</v>
      </c>
      <c r="F928" s="5">
        <v>1.92</v>
      </c>
      <c r="G928" s="5">
        <v>2.33</v>
      </c>
    </row>
    <row r="929" spans="1:7">
      <c r="A929" s="5">
        <v>10</v>
      </c>
      <c r="B929" s="5">
        <v>4</v>
      </c>
      <c r="C929" s="5">
        <v>2017</v>
      </c>
      <c r="D929" s="135">
        <f t="shared" si="0"/>
        <v>43012</v>
      </c>
      <c r="E929" s="5">
        <v>1.47</v>
      </c>
      <c r="F929" s="5">
        <v>1.92</v>
      </c>
      <c r="G929" s="5">
        <v>2.33</v>
      </c>
    </row>
    <row r="930" spans="1:7">
      <c r="A930" s="5">
        <v>10</v>
      </c>
      <c r="B930" s="5">
        <v>5</v>
      </c>
      <c r="C930" s="5">
        <v>2017</v>
      </c>
      <c r="D930" s="135">
        <f t="shared" si="0"/>
        <v>43013</v>
      </c>
      <c r="E930" s="5">
        <v>1.49</v>
      </c>
      <c r="F930" s="5">
        <v>1.94</v>
      </c>
      <c r="G930" s="5">
        <v>2.35</v>
      </c>
    </row>
    <row r="931" spans="1:7">
      <c r="A931" s="5">
        <v>10</v>
      </c>
      <c r="B931" s="5">
        <v>6</v>
      </c>
      <c r="C931" s="5">
        <v>2017</v>
      </c>
      <c r="D931" s="135">
        <f t="shared" si="0"/>
        <v>43014</v>
      </c>
      <c r="E931" s="5">
        <v>1.54</v>
      </c>
      <c r="F931" s="5">
        <v>1.97</v>
      </c>
      <c r="G931" s="5">
        <v>2.37</v>
      </c>
    </row>
    <row r="932" spans="1:7">
      <c r="A932" s="5">
        <v>10</v>
      </c>
      <c r="B932" s="5">
        <v>10</v>
      </c>
      <c r="C932" s="5">
        <v>2017</v>
      </c>
      <c r="D932" s="135">
        <f t="shared" si="0"/>
        <v>43018</v>
      </c>
      <c r="E932" s="5">
        <v>1.51</v>
      </c>
      <c r="F932" s="5">
        <v>1.95</v>
      </c>
      <c r="G932" s="5">
        <v>2.35</v>
      </c>
    </row>
    <row r="933" spans="1:7">
      <c r="A933" s="5">
        <v>10</v>
      </c>
      <c r="B933" s="5">
        <v>11</v>
      </c>
      <c r="C933" s="5">
        <v>2017</v>
      </c>
      <c r="D933" s="135">
        <f t="shared" si="0"/>
        <v>43019</v>
      </c>
      <c r="E933" s="5">
        <v>1.51</v>
      </c>
      <c r="F933" s="5">
        <v>1.95</v>
      </c>
      <c r="G933" s="5">
        <v>2.35</v>
      </c>
    </row>
    <row r="934" spans="1:7">
      <c r="A934" s="5">
        <v>10</v>
      </c>
      <c r="B934" s="5">
        <v>12</v>
      </c>
      <c r="C934" s="5">
        <v>2017</v>
      </c>
      <c r="D934" s="135">
        <f t="shared" si="0"/>
        <v>43020</v>
      </c>
      <c r="E934" s="5">
        <v>1.51</v>
      </c>
      <c r="F934" s="5">
        <v>1.95</v>
      </c>
      <c r="G934" s="5">
        <v>2.33</v>
      </c>
    </row>
    <row r="935" spans="1:7">
      <c r="A935" s="5">
        <v>10</v>
      </c>
      <c r="B935" s="5">
        <v>13</v>
      </c>
      <c r="C935" s="5">
        <v>2017</v>
      </c>
      <c r="D935" s="135">
        <f t="shared" si="0"/>
        <v>43021</v>
      </c>
      <c r="E935" s="5">
        <v>1.51</v>
      </c>
      <c r="F935" s="5">
        <v>1.91</v>
      </c>
      <c r="G935" s="5">
        <v>2.2799999999999998</v>
      </c>
    </row>
    <row r="936" spans="1:7">
      <c r="A936" s="5">
        <v>10</v>
      </c>
      <c r="B936" s="5">
        <v>16</v>
      </c>
      <c r="C936" s="5">
        <v>2017</v>
      </c>
      <c r="D936" s="135">
        <f t="shared" si="0"/>
        <v>43024</v>
      </c>
      <c r="E936" s="5">
        <v>1.54</v>
      </c>
      <c r="F936" s="5">
        <v>1.95</v>
      </c>
      <c r="G936" s="5">
        <v>2.2999999999999998</v>
      </c>
    </row>
    <row r="937" spans="1:7">
      <c r="A937" s="5">
        <v>10</v>
      </c>
      <c r="B937" s="5">
        <v>17</v>
      </c>
      <c r="C937" s="5">
        <v>2017</v>
      </c>
      <c r="D937" s="135">
        <f t="shared" si="0"/>
        <v>43025</v>
      </c>
      <c r="E937" s="5">
        <v>1.54</v>
      </c>
      <c r="F937" s="5">
        <v>1.97</v>
      </c>
      <c r="G937" s="5">
        <v>2.2999999999999998</v>
      </c>
    </row>
    <row r="938" spans="1:7">
      <c r="A938" s="5">
        <v>10</v>
      </c>
      <c r="B938" s="5">
        <v>18</v>
      </c>
      <c r="C938" s="5">
        <v>2017</v>
      </c>
      <c r="D938" s="135">
        <f t="shared" si="0"/>
        <v>43026</v>
      </c>
      <c r="E938" s="5">
        <v>1.59</v>
      </c>
      <c r="F938" s="5">
        <v>1.99</v>
      </c>
      <c r="G938" s="5">
        <v>2.34</v>
      </c>
    </row>
    <row r="939" spans="1:7">
      <c r="A939" s="5">
        <v>10</v>
      </c>
      <c r="B939" s="5">
        <v>19</v>
      </c>
      <c r="C939" s="5">
        <v>2017</v>
      </c>
      <c r="D939" s="135">
        <f t="shared" si="0"/>
        <v>43027</v>
      </c>
      <c r="E939" s="5">
        <v>1.58</v>
      </c>
      <c r="F939" s="5">
        <v>1.98</v>
      </c>
      <c r="G939" s="5">
        <v>2.33</v>
      </c>
    </row>
    <row r="940" spans="1:7">
      <c r="A940" s="5">
        <v>10</v>
      </c>
      <c r="B940" s="5">
        <v>20</v>
      </c>
      <c r="C940" s="5">
        <v>2017</v>
      </c>
      <c r="D940" s="135">
        <f t="shared" si="0"/>
        <v>43028</v>
      </c>
      <c r="E940" s="5">
        <v>1.6</v>
      </c>
      <c r="F940" s="5">
        <v>2.0299999999999998</v>
      </c>
      <c r="G940" s="5">
        <v>2.39</v>
      </c>
    </row>
    <row r="941" spans="1:7">
      <c r="A941" s="5">
        <v>10</v>
      </c>
      <c r="B941" s="5">
        <v>23</v>
      </c>
      <c r="C941" s="5">
        <v>2017</v>
      </c>
      <c r="D941" s="135">
        <f t="shared" si="0"/>
        <v>43031</v>
      </c>
      <c r="E941" s="5">
        <v>1.58</v>
      </c>
      <c r="F941" s="5">
        <v>2.0099999999999998</v>
      </c>
      <c r="G941" s="5">
        <v>2.38</v>
      </c>
    </row>
    <row r="942" spans="1:7">
      <c r="A942" s="5">
        <v>10</v>
      </c>
      <c r="B942" s="5">
        <v>24</v>
      </c>
      <c r="C942" s="5">
        <v>2017</v>
      </c>
      <c r="D942" s="135">
        <f t="shared" si="0"/>
        <v>43032</v>
      </c>
      <c r="E942" s="5">
        <v>1.6</v>
      </c>
      <c r="F942" s="5">
        <v>2.0499999999999998</v>
      </c>
      <c r="G942" s="5">
        <v>2.42</v>
      </c>
    </row>
    <row r="943" spans="1:7">
      <c r="A943" s="5">
        <v>10</v>
      </c>
      <c r="B943" s="5">
        <v>25</v>
      </c>
      <c r="C943" s="5">
        <v>2017</v>
      </c>
      <c r="D943" s="135">
        <f t="shared" si="0"/>
        <v>43033</v>
      </c>
      <c r="E943" s="5">
        <v>1.61</v>
      </c>
      <c r="F943" s="5">
        <v>2.06</v>
      </c>
      <c r="G943" s="5">
        <v>2.44</v>
      </c>
    </row>
    <row r="944" spans="1:7">
      <c r="A944" s="5">
        <v>10</v>
      </c>
      <c r="B944" s="5">
        <v>26</v>
      </c>
      <c r="C944" s="5">
        <v>2017</v>
      </c>
      <c r="D944" s="135">
        <f t="shared" si="0"/>
        <v>43034</v>
      </c>
      <c r="E944" s="5">
        <v>1.63</v>
      </c>
      <c r="F944" s="5">
        <v>2.0699999999999998</v>
      </c>
      <c r="G944" s="5">
        <v>2.46</v>
      </c>
    </row>
    <row r="945" spans="1:7">
      <c r="A945" s="5">
        <v>10</v>
      </c>
      <c r="B945" s="5">
        <v>27</v>
      </c>
      <c r="C945" s="5">
        <v>2017</v>
      </c>
      <c r="D945" s="135">
        <f t="shared" si="0"/>
        <v>43035</v>
      </c>
      <c r="E945" s="5">
        <v>1.59</v>
      </c>
      <c r="F945" s="5">
        <v>2.0299999999999998</v>
      </c>
      <c r="G945" s="5">
        <v>2.42</v>
      </c>
    </row>
    <row r="946" spans="1:7">
      <c r="A946" s="5">
        <v>10</v>
      </c>
      <c r="B946" s="5">
        <v>30</v>
      </c>
      <c r="C946" s="5">
        <v>2017</v>
      </c>
      <c r="D946" s="135">
        <f t="shared" si="0"/>
        <v>43038</v>
      </c>
      <c r="E946" s="5">
        <v>1.58</v>
      </c>
      <c r="F946" s="5">
        <v>2</v>
      </c>
      <c r="G946" s="5">
        <v>2.37</v>
      </c>
    </row>
    <row r="947" spans="1:7">
      <c r="A947" s="5">
        <v>10</v>
      </c>
      <c r="B947" s="5">
        <v>31</v>
      </c>
      <c r="C947" s="5">
        <v>2017</v>
      </c>
      <c r="D947" s="135">
        <f t="shared" si="0"/>
        <v>43039</v>
      </c>
      <c r="E947" s="5">
        <v>1.6</v>
      </c>
      <c r="F947" s="5">
        <v>2.0099999999999998</v>
      </c>
      <c r="G947" s="5">
        <v>2.38</v>
      </c>
    </row>
    <row r="948" spans="1:7">
      <c r="A948" s="5">
        <v>11</v>
      </c>
      <c r="B948" s="5">
        <v>1</v>
      </c>
      <c r="C948" s="5">
        <v>2017</v>
      </c>
      <c r="D948" s="135">
        <f t="shared" si="0"/>
        <v>43040</v>
      </c>
      <c r="E948" s="5">
        <v>1.61</v>
      </c>
      <c r="F948" s="5">
        <v>2.0099999999999998</v>
      </c>
      <c r="G948" s="5">
        <v>2.37</v>
      </c>
    </row>
    <row r="949" spans="1:7">
      <c r="A949" s="5">
        <v>11</v>
      </c>
      <c r="B949" s="5">
        <v>2</v>
      </c>
      <c r="C949" s="5">
        <v>2017</v>
      </c>
      <c r="D949" s="135">
        <f t="shared" si="0"/>
        <v>43041</v>
      </c>
      <c r="E949" s="5">
        <v>1.61</v>
      </c>
      <c r="F949" s="5">
        <v>2</v>
      </c>
      <c r="G949" s="5">
        <v>2.35</v>
      </c>
    </row>
    <row r="950" spans="1:7">
      <c r="A950" s="5">
        <v>11</v>
      </c>
      <c r="B950" s="5">
        <v>3</v>
      </c>
      <c r="C950" s="5">
        <v>2017</v>
      </c>
      <c r="D950" s="135">
        <f t="shared" si="0"/>
        <v>43042</v>
      </c>
      <c r="E950" s="5">
        <v>1.63</v>
      </c>
      <c r="F950" s="5">
        <v>1.99</v>
      </c>
      <c r="G950" s="5">
        <v>2.34</v>
      </c>
    </row>
    <row r="951" spans="1:7">
      <c r="A951" s="5">
        <v>11</v>
      </c>
      <c r="B951" s="5">
        <v>6</v>
      </c>
      <c r="C951" s="5">
        <v>2017</v>
      </c>
      <c r="D951" s="135">
        <f t="shared" si="0"/>
        <v>43045</v>
      </c>
      <c r="E951" s="5">
        <v>1.61</v>
      </c>
      <c r="F951" s="5">
        <v>1.99</v>
      </c>
      <c r="G951" s="5">
        <v>2.3199999999999998</v>
      </c>
    </row>
    <row r="952" spans="1:7">
      <c r="A952" s="5">
        <v>11</v>
      </c>
      <c r="B952" s="5">
        <v>7</v>
      </c>
      <c r="C952" s="5">
        <v>2017</v>
      </c>
      <c r="D952" s="135">
        <f t="shared" si="0"/>
        <v>43046</v>
      </c>
      <c r="E952" s="5">
        <v>1.63</v>
      </c>
      <c r="F952" s="5">
        <v>1.99</v>
      </c>
      <c r="G952" s="5">
        <v>2.3199999999999998</v>
      </c>
    </row>
    <row r="953" spans="1:7">
      <c r="A953" s="5">
        <v>11</v>
      </c>
      <c r="B953" s="5">
        <v>8</v>
      </c>
      <c r="C953" s="5">
        <v>2017</v>
      </c>
      <c r="D953" s="135">
        <f t="shared" si="0"/>
        <v>43047</v>
      </c>
      <c r="E953" s="5">
        <v>1.65</v>
      </c>
      <c r="F953" s="5">
        <v>2.0099999999999998</v>
      </c>
      <c r="G953" s="5">
        <v>2.3199999999999998</v>
      </c>
    </row>
    <row r="954" spans="1:7">
      <c r="A954" s="5">
        <v>11</v>
      </c>
      <c r="B954" s="5">
        <v>9</v>
      </c>
      <c r="C954" s="5">
        <v>2017</v>
      </c>
      <c r="D954" s="135">
        <f t="shared" si="0"/>
        <v>43048</v>
      </c>
      <c r="E954" s="5">
        <v>1.63</v>
      </c>
      <c r="F954" s="5">
        <v>2.0099999999999998</v>
      </c>
      <c r="G954" s="5">
        <v>2.33</v>
      </c>
    </row>
    <row r="955" spans="1:7">
      <c r="A955" s="5">
        <v>11</v>
      </c>
      <c r="B955" s="5">
        <v>10</v>
      </c>
      <c r="C955" s="5">
        <v>2017</v>
      </c>
      <c r="D955" s="135">
        <f t="shared" si="0"/>
        <v>43049</v>
      </c>
      <c r="E955" s="5">
        <v>1.67</v>
      </c>
      <c r="F955" s="5">
        <v>2.06</v>
      </c>
      <c r="G955" s="5">
        <v>2.4</v>
      </c>
    </row>
    <row r="956" spans="1:7">
      <c r="A956" s="5">
        <v>11</v>
      </c>
      <c r="B956" s="5">
        <v>13</v>
      </c>
      <c r="C956" s="5">
        <v>2017</v>
      </c>
      <c r="D956" s="135">
        <f t="shared" si="0"/>
        <v>43052</v>
      </c>
      <c r="E956" s="5">
        <v>1.7</v>
      </c>
      <c r="F956" s="5">
        <v>2.08</v>
      </c>
      <c r="G956" s="5">
        <v>2.4</v>
      </c>
    </row>
    <row r="957" spans="1:7">
      <c r="A957" s="5">
        <v>11</v>
      </c>
      <c r="B957" s="5">
        <v>14</v>
      </c>
      <c r="C957" s="5">
        <v>2017</v>
      </c>
      <c r="D957" s="135">
        <f t="shared" si="0"/>
        <v>43053</v>
      </c>
      <c r="E957" s="5">
        <v>1.68</v>
      </c>
      <c r="F957" s="5">
        <v>2.06</v>
      </c>
      <c r="G957" s="5">
        <v>2.38</v>
      </c>
    </row>
    <row r="958" spans="1:7">
      <c r="A958" s="5">
        <v>11</v>
      </c>
      <c r="B958" s="5">
        <v>15</v>
      </c>
      <c r="C958" s="5">
        <v>2017</v>
      </c>
      <c r="D958" s="135">
        <f t="shared" si="0"/>
        <v>43054</v>
      </c>
      <c r="E958" s="5">
        <v>1.68</v>
      </c>
      <c r="F958" s="5">
        <v>2.04</v>
      </c>
      <c r="G958" s="5">
        <v>2.33</v>
      </c>
    </row>
    <row r="959" spans="1:7">
      <c r="A959" s="5">
        <v>11</v>
      </c>
      <c r="B959" s="5">
        <v>16</v>
      </c>
      <c r="C959" s="5">
        <v>2017</v>
      </c>
      <c r="D959" s="135">
        <f t="shared" si="0"/>
        <v>43055</v>
      </c>
      <c r="E959" s="5">
        <v>1.72</v>
      </c>
      <c r="F959" s="5">
        <v>2.0699999999999998</v>
      </c>
      <c r="G959" s="5">
        <v>2.37</v>
      </c>
    </row>
    <row r="960" spans="1:7">
      <c r="A960" s="5">
        <v>11</v>
      </c>
      <c r="B960" s="5">
        <v>17</v>
      </c>
      <c r="C960" s="5">
        <v>2017</v>
      </c>
      <c r="D960" s="135">
        <f t="shared" si="0"/>
        <v>43056</v>
      </c>
      <c r="E960" s="5">
        <v>1.73</v>
      </c>
      <c r="F960" s="5">
        <v>2.06</v>
      </c>
      <c r="G960" s="5">
        <v>2.35</v>
      </c>
    </row>
    <row r="961" spans="1:7">
      <c r="A961" s="5">
        <v>11</v>
      </c>
      <c r="B961" s="5">
        <v>20</v>
      </c>
      <c r="C961" s="5">
        <v>2017</v>
      </c>
      <c r="D961" s="135">
        <f t="shared" si="0"/>
        <v>43059</v>
      </c>
      <c r="E961" s="5">
        <v>1.77</v>
      </c>
      <c r="F961" s="5">
        <v>2.09</v>
      </c>
      <c r="G961" s="5">
        <v>2.37</v>
      </c>
    </row>
    <row r="962" spans="1:7">
      <c r="A962" s="5">
        <v>11</v>
      </c>
      <c r="B962" s="5">
        <v>21</v>
      </c>
      <c r="C962" s="5">
        <v>2017</v>
      </c>
      <c r="D962" s="135">
        <f t="shared" si="0"/>
        <v>43060</v>
      </c>
      <c r="E962" s="5">
        <v>1.77</v>
      </c>
      <c r="F962" s="5">
        <v>2.11</v>
      </c>
      <c r="G962" s="5">
        <v>2.36</v>
      </c>
    </row>
    <row r="963" spans="1:7">
      <c r="A963" s="5">
        <v>11</v>
      </c>
      <c r="B963" s="5">
        <v>22</v>
      </c>
      <c r="C963" s="5">
        <v>2017</v>
      </c>
      <c r="D963" s="135">
        <f t="shared" si="0"/>
        <v>43061</v>
      </c>
      <c r="E963" s="5">
        <v>1.74</v>
      </c>
      <c r="F963" s="5">
        <v>2.0499999999999998</v>
      </c>
      <c r="G963" s="5">
        <v>2.3199999999999998</v>
      </c>
    </row>
    <row r="964" spans="1:7">
      <c r="A964" s="5">
        <v>11</v>
      </c>
      <c r="B964" s="5">
        <v>24</v>
      </c>
      <c r="C964" s="5">
        <v>2017</v>
      </c>
      <c r="D964" s="135">
        <f t="shared" si="0"/>
        <v>43063</v>
      </c>
      <c r="E964" s="5">
        <v>1.75</v>
      </c>
      <c r="F964" s="5">
        <v>2.0699999999999998</v>
      </c>
      <c r="G964" s="5">
        <v>2.34</v>
      </c>
    </row>
    <row r="965" spans="1:7">
      <c r="A965" s="5">
        <v>11</v>
      </c>
      <c r="B965" s="5">
        <v>27</v>
      </c>
      <c r="C965" s="5">
        <v>2017</v>
      </c>
      <c r="D965" s="135">
        <f t="shared" si="0"/>
        <v>43066</v>
      </c>
      <c r="E965" s="5">
        <v>1.74</v>
      </c>
      <c r="F965" s="5">
        <v>2.06</v>
      </c>
      <c r="G965" s="5">
        <v>2.3199999999999998</v>
      </c>
    </row>
    <row r="966" spans="1:7">
      <c r="A966" s="5">
        <v>11</v>
      </c>
      <c r="B966" s="5">
        <v>28</v>
      </c>
      <c r="C966" s="5">
        <v>2017</v>
      </c>
      <c r="D966" s="135">
        <f t="shared" si="0"/>
        <v>43067</v>
      </c>
      <c r="E966" s="5">
        <v>1.75</v>
      </c>
      <c r="F966" s="5">
        <v>2.0699999999999998</v>
      </c>
      <c r="G966" s="5">
        <v>2.34</v>
      </c>
    </row>
    <row r="967" spans="1:7">
      <c r="A967" s="5">
        <v>11</v>
      </c>
      <c r="B967" s="5">
        <v>29</v>
      </c>
      <c r="C967" s="5">
        <v>2017</v>
      </c>
      <c r="D967" s="135">
        <f t="shared" si="0"/>
        <v>43068</v>
      </c>
      <c r="E967" s="5">
        <v>1.78</v>
      </c>
      <c r="F967" s="5">
        <v>2.09</v>
      </c>
      <c r="G967" s="5">
        <v>2.37</v>
      </c>
    </row>
    <row r="968" spans="1:7">
      <c r="A968" s="5">
        <v>11</v>
      </c>
      <c r="B968" s="5">
        <v>30</v>
      </c>
      <c r="C968" s="5">
        <v>2017</v>
      </c>
      <c r="D968" s="135">
        <f t="shared" si="0"/>
        <v>43069</v>
      </c>
      <c r="E968" s="5">
        <v>1.78</v>
      </c>
      <c r="F968" s="5">
        <v>2.14</v>
      </c>
      <c r="G968" s="5">
        <v>2.42</v>
      </c>
    </row>
    <row r="969" spans="1:7">
      <c r="A969" s="5">
        <v>12</v>
      </c>
      <c r="B969" s="5">
        <v>1</v>
      </c>
      <c r="C969" s="5">
        <v>2017</v>
      </c>
      <c r="D969" s="135">
        <f t="shared" si="0"/>
        <v>43070</v>
      </c>
      <c r="E969" s="5">
        <v>1.78</v>
      </c>
      <c r="F969" s="5">
        <v>2.13</v>
      </c>
      <c r="G969" s="5">
        <v>2.37</v>
      </c>
    </row>
    <row r="970" spans="1:7">
      <c r="A970" s="5">
        <v>12</v>
      </c>
      <c r="B970" s="5">
        <v>4</v>
      </c>
      <c r="C970" s="5">
        <v>2017</v>
      </c>
      <c r="D970" s="135">
        <f t="shared" si="0"/>
        <v>43073</v>
      </c>
      <c r="E970" s="5">
        <v>1.8</v>
      </c>
      <c r="F970" s="5">
        <v>2.15</v>
      </c>
      <c r="G970" s="5">
        <v>2.37</v>
      </c>
    </row>
    <row r="971" spans="1:7">
      <c r="A971" s="5">
        <v>12</v>
      </c>
      <c r="B971" s="5">
        <v>5</v>
      </c>
      <c r="C971" s="5">
        <v>2017</v>
      </c>
      <c r="D971" s="135">
        <f t="shared" si="0"/>
        <v>43074</v>
      </c>
      <c r="E971" s="5">
        <v>1.83</v>
      </c>
      <c r="F971" s="5">
        <v>2.15</v>
      </c>
      <c r="G971" s="5">
        <v>2.36</v>
      </c>
    </row>
    <row r="972" spans="1:7">
      <c r="A972" s="5">
        <v>12</v>
      </c>
      <c r="B972" s="5">
        <v>6</v>
      </c>
      <c r="C972" s="5">
        <v>2017</v>
      </c>
      <c r="D972" s="135">
        <f t="shared" si="0"/>
        <v>43075</v>
      </c>
      <c r="E972" s="5">
        <v>1.78</v>
      </c>
      <c r="F972" s="5">
        <v>2.11</v>
      </c>
      <c r="G972" s="5">
        <v>2.33</v>
      </c>
    </row>
    <row r="973" spans="1:7">
      <c r="A973" s="5">
        <v>12</v>
      </c>
      <c r="B973" s="5">
        <v>7</v>
      </c>
      <c r="C973" s="5">
        <v>2017</v>
      </c>
      <c r="D973" s="135">
        <f t="shared" si="0"/>
        <v>43076</v>
      </c>
      <c r="E973" s="5">
        <v>1.8</v>
      </c>
      <c r="F973" s="5">
        <v>2.14</v>
      </c>
      <c r="G973" s="5">
        <v>2.37</v>
      </c>
    </row>
    <row r="974" spans="1:7">
      <c r="A974" s="5">
        <v>12</v>
      </c>
      <c r="B974" s="5">
        <v>8</v>
      </c>
      <c r="C974" s="5">
        <v>2017</v>
      </c>
      <c r="D974" s="135">
        <f t="shared" si="0"/>
        <v>43077</v>
      </c>
      <c r="E974" s="5">
        <v>1.8</v>
      </c>
      <c r="F974" s="5">
        <v>2.14</v>
      </c>
      <c r="G974" s="5">
        <v>2.38</v>
      </c>
    </row>
    <row r="975" spans="1:7">
      <c r="A975" s="5">
        <v>12</v>
      </c>
      <c r="B975" s="5">
        <v>11</v>
      </c>
      <c r="C975" s="5">
        <v>2017</v>
      </c>
      <c r="D975" s="135">
        <f t="shared" si="0"/>
        <v>43080</v>
      </c>
      <c r="E975" s="5">
        <v>1.82</v>
      </c>
      <c r="F975" s="5">
        <v>2.16</v>
      </c>
      <c r="G975" s="5">
        <v>2.39</v>
      </c>
    </row>
    <row r="976" spans="1:7">
      <c r="A976" s="5">
        <v>12</v>
      </c>
      <c r="B976" s="5">
        <v>12</v>
      </c>
      <c r="C976" s="5">
        <v>2017</v>
      </c>
      <c r="D976" s="135">
        <f t="shared" si="0"/>
        <v>43081</v>
      </c>
      <c r="E976" s="5">
        <v>1.83</v>
      </c>
      <c r="F976" s="5">
        <v>2.1800000000000002</v>
      </c>
      <c r="G976" s="5">
        <v>2.4</v>
      </c>
    </row>
    <row r="977" spans="1:7">
      <c r="A977" s="5">
        <v>12</v>
      </c>
      <c r="B977" s="5">
        <v>13</v>
      </c>
      <c r="C977" s="5">
        <v>2017</v>
      </c>
      <c r="D977" s="135">
        <f t="shared" si="0"/>
        <v>43082</v>
      </c>
      <c r="E977" s="5">
        <v>1.79</v>
      </c>
      <c r="F977" s="5">
        <v>2.12</v>
      </c>
      <c r="G977" s="5">
        <v>2.36</v>
      </c>
    </row>
    <row r="978" spans="1:7">
      <c r="A978" s="5">
        <v>12</v>
      </c>
      <c r="B978" s="5">
        <v>14</v>
      </c>
      <c r="C978" s="5">
        <v>2017</v>
      </c>
      <c r="D978" s="135">
        <f t="shared" si="0"/>
        <v>43083</v>
      </c>
      <c r="E978" s="5">
        <v>1.82</v>
      </c>
      <c r="F978" s="5">
        <v>2.14</v>
      </c>
      <c r="G978" s="5">
        <v>2.35</v>
      </c>
    </row>
    <row r="979" spans="1:7">
      <c r="A979" s="5">
        <v>12</v>
      </c>
      <c r="B979" s="5">
        <v>15</v>
      </c>
      <c r="C979" s="5">
        <v>2017</v>
      </c>
      <c r="D979" s="135">
        <f t="shared" si="0"/>
        <v>43084</v>
      </c>
      <c r="E979" s="5">
        <v>1.84</v>
      </c>
      <c r="F979" s="5">
        <v>2.16</v>
      </c>
      <c r="G979" s="5">
        <v>2.35</v>
      </c>
    </row>
    <row r="980" spans="1:7">
      <c r="A980" s="5">
        <v>12</v>
      </c>
      <c r="B980" s="5">
        <v>18</v>
      </c>
      <c r="C980" s="5">
        <v>2017</v>
      </c>
      <c r="D980" s="135">
        <f t="shared" si="0"/>
        <v>43087</v>
      </c>
      <c r="E980" s="5">
        <v>1.84</v>
      </c>
      <c r="F980" s="5">
        <v>2.17</v>
      </c>
      <c r="G980" s="5">
        <v>2.39</v>
      </c>
    </row>
    <row r="981" spans="1:7">
      <c r="A981" s="5">
        <v>12</v>
      </c>
      <c r="B981" s="5">
        <v>19</v>
      </c>
      <c r="C981" s="5">
        <v>2017</v>
      </c>
      <c r="D981" s="135">
        <f t="shared" si="0"/>
        <v>43088</v>
      </c>
      <c r="E981" s="5">
        <v>1.87</v>
      </c>
      <c r="F981" s="5">
        <v>2.23</v>
      </c>
      <c r="G981" s="5">
        <v>2.46</v>
      </c>
    </row>
    <row r="982" spans="1:7">
      <c r="A982" s="5">
        <v>12</v>
      </c>
      <c r="B982" s="5">
        <v>20</v>
      </c>
      <c r="C982" s="5">
        <v>2017</v>
      </c>
      <c r="D982" s="135">
        <f t="shared" si="0"/>
        <v>43089</v>
      </c>
      <c r="E982" s="5">
        <v>1.87</v>
      </c>
      <c r="F982" s="5">
        <v>2.2400000000000002</v>
      </c>
      <c r="G982" s="5">
        <v>2.4900000000000002</v>
      </c>
    </row>
    <row r="983" spans="1:7">
      <c r="A983" s="5">
        <v>12</v>
      </c>
      <c r="B983" s="5">
        <v>21</v>
      </c>
      <c r="C983" s="5">
        <v>2017</v>
      </c>
      <c r="D983" s="135">
        <f t="shared" si="0"/>
        <v>43090</v>
      </c>
      <c r="E983" s="5">
        <v>1.89</v>
      </c>
      <c r="F983" s="5">
        <v>2.2599999999999998</v>
      </c>
      <c r="G983" s="5">
        <v>2.48</v>
      </c>
    </row>
    <row r="984" spans="1:7">
      <c r="A984" s="5">
        <v>12</v>
      </c>
      <c r="B984" s="5">
        <v>22</v>
      </c>
      <c r="C984" s="5">
        <v>2017</v>
      </c>
      <c r="D984" s="135">
        <f t="shared" si="0"/>
        <v>43091</v>
      </c>
      <c r="E984" s="5">
        <v>1.91</v>
      </c>
      <c r="F984" s="5">
        <v>2.2599999999999998</v>
      </c>
      <c r="G984" s="5">
        <v>2.48</v>
      </c>
    </row>
    <row r="985" spans="1:7">
      <c r="A985" s="5">
        <v>12</v>
      </c>
      <c r="B985" s="5">
        <v>26</v>
      </c>
      <c r="C985" s="5">
        <v>2017</v>
      </c>
      <c r="D985" s="135">
        <f t="shared" si="0"/>
        <v>43095</v>
      </c>
      <c r="E985" s="5">
        <v>1.92</v>
      </c>
      <c r="F985" s="5">
        <v>2.25</v>
      </c>
      <c r="G985" s="5">
        <v>2.4700000000000002</v>
      </c>
    </row>
    <row r="986" spans="1:7">
      <c r="A986" s="5">
        <v>12</v>
      </c>
      <c r="B986" s="5">
        <v>27</v>
      </c>
      <c r="C986" s="5">
        <v>2017</v>
      </c>
      <c r="D986" s="135">
        <f t="shared" si="0"/>
        <v>43096</v>
      </c>
      <c r="E986" s="5">
        <v>1.89</v>
      </c>
      <c r="F986" s="5">
        <v>2.2200000000000002</v>
      </c>
      <c r="G986" s="5">
        <v>2.42</v>
      </c>
    </row>
    <row r="987" spans="1:7">
      <c r="A987" s="5">
        <v>12</v>
      </c>
      <c r="B987" s="5">
        <v>28</v>
      </c>
      <c r="C987" s="5">
        <v>2017</v>
      </c>
      <c r="D987" s="135">
        <f t="shared" si="0"/>
        <v>43097</v>
      </c>
      <c r="E987" s="5">
        <v>1.91</v>
      </c>
      <c r="F987" s="5">
        <v>2.23</v>
      </c>
      <c r="G987" s="5">
        <v>2.4300000000000002</v>
      </c>
    </row>
    <row r="988" spans="1:7">
      <c r="A988" s="5">
        <v>12</v>
      </c>
      <c r="B988" s="5">
        <v>29</v>
      </c>
      <c r="C988" s="5">
        <v>2017</v>
      </c>
      <c r="D988" s="135">
        <f t="shared" si="0"/>
        <v>43098</v>
      </c>
      <c r="E988" s="5">
        <v>1.89</v>
      </c>
      <c r="F988" s="5">
        <v>2.2000000000000002</v>
      </c>
      <c r="G988" s="5">
        <v>2.4</v>
      </c>
    </row>
    <row r="989" spans="1:7">
      <c r="A989" s="5">
        <v>1</v>
      </c>
      <c r="B989" s="5">
        <v>4</v>
      </c>
      <c r="C989" s="5">
        <v>2016</v>
      </c>
      <c r="D989" s="135">
        <f t="shared" si="0"/>
        <v>42373</v>
      </c>
      <c r="E989" s="5">
        <v>1.02</v>
      </c>
      <c r="F989" s="5">
        <v>1.73</v>
      </c>
      <c r="G989" s="5">
        <v>2.2400000000000002</v>
      </c>
    </row>
    <row r="990" spans="1:7">
      <c r="A990" s="5">
        <v>1</v>
      </c>
      <c r="B990" s="5">
        <v>5</v>
      </c>
      <c r="C990" s="5">
        <v>2016</v>
      </c>
      <c r="D990" s="135">
        <f t="shared" si="0"/>
        <v>42374</v>
      </c>
      <c r="E990" s="5">
        <v>1.04</v>
      </c>
      <c r="F990" s="5">
        <v>1.73</v>
      </c>
      <c r="G990" s="5">
        <v>2.25</v>
      </c>
    </row>
    <row r="991" spans="1:7">
      <c r="A991" s="5">
        <v>1</v>
      </c>
      <c r="B991" s="5">
        <v>6</v>
      </c>
      <c r="C991" s="5">
        <v>2016</v>
      </c>
      <c r="D991" s="135">
        <f t="shared" si="0"/>
        <v>42375</v>
      </c>
      <c r="E991" s="5">
        <v>0.99</v>
      </c>
      <c r="F991" s="5">
        <v>1.65</v>
      </c>
      <c r="G991" s="5">
        <v>2.1800000000000002</v>
      </c>
    </row>
    <row r="992" spans="1:7">
      <c r="A992" s="5">
        <v>1</v>
      </c>
      <c r="B992" s="5">
        <v>7</v>
      </c>
      <c r="C992" s="5">
        <v>2016</v>
      </c>
      <c r="D992" s="135">
        <f t="shared" si="0"/>
        <v>42376</v>
      </c>
      <c r="E992" s="5">
        <v>0.96</v>
      </c>
      <c r="F992" s="5">
        <v>1.61</v>
      </c>
      <c r="G992" s="5">
        <v>2.16</v>
      </c>
    </row>
    <row r="993" spans="1:7">
      <c r="A993" s="5">
        <v>1</v>
      </c>
      <c r="B993" s="5">
        <v>8</v>
      </c>
      <c r="C993" s="5">
        <v>2016</v>
      </c>
      <c r="D993" s="135">
        <f t="shared" si="0"/>
        <v>42377</v>
      </c>
      <c r="E993" s="5">
        <v>0.94</v>
      </c>
      <c r="F993" s="5">
        <v>1.57</v>
      </c>
      <c r="G993" s="5">
        <v>2.13</v>
      </c>
    </row>
    <row r="994" spans="1:7">
      <c r="A994" s="5">
        <v>1</v>
      </c>
      <c r="B994" s="5">
        <v>11</v>
      </c>
      <c r="C994" s="5">
        <v>2016</v>
      </c>
      <c r="D994" s="135">
        <f t="shared" si="0"/>
        <v>42380</v>
      </c>
      <c r="E994" s="5">
        <v>0.94</v>
      </c>
      <c r="F994" s="5">
        <v>1.58</v>
      </c>
      <c r="G994" s="5">
        <v>2.17</v>
      </c>
    </row>
    <row r="995" spans="1:7">
      <c r="A995" s="5">
        <v>1</v>
      </c>
      <c r="B995" s="5">
        <v>12</v>
      </c>
      <c r="C995" s="5">
        <v>2016</v>
      </c>
      <c r="D995" s="135">
        <f t="shared" si="0"/>
        <v>42381</v>
      </c>
      <c r="E995" s="5">
        <v>0.93</v>
      </c>
      <c r="F995" s="5">
        <v>1.55</v>
      </c>
      <c r="G995" s="5">
        <v>2.12</v>
      </c>
    </row>
    <row r="996" spans="1:7">
      <c r="A996" s="5">
        <v>1</v>
      </c>
      <c r="B996" s="5">
        <v>13</v>
      </c>
      <c r="C996" s="5">
        <v>2016</v>
      </c>
      <c r="D996" s="135">
        <f t="shared" si="0"/>
        <v>42382</v>
      </c>
      <c r="E996" s="5">
        <v>0.91</v>
      </c>
      <c r="F996" s="5">
        <v>1.51</v>
      </c>
      <c r="G996" s="5">
        <v>2.08</v>
      </c>
    </row>
    <row r="997" spans="1:7">
      <c r="A997" s="5">
        <v>1</v>
      </c>
      <c r="B997" s="5">
        <v>14</v>
      </c>
      <c r="C997" s="5">
        <v>2016</v>
      </c>
      <c r="D997" s="135">
        <f t="shared" si="0"/>
        <v>42383</v>
      </c>
      <c r="E997" s="5">
        <v>0.9</v>
      </c>
      <c r="F997" s="5">
        <v>1.52</v>
      </c>
      <c r="G997" s="5">
        <v>2.1</v>
      </c>
    </row>
    <row r="998" spans="1:7">
      <c r="A998" s="5">
        <v>1</v>
      </c>
      <c r="B998" s="5">
        <v>15</v>
      </c>
      <c r="C998" s="5">
        <v>2016</v>
      </c>
      <c r="D998" s="135">
        <f t="shared" si="0"/>
        <v>42384</v>
      </c>
      <c r="E998" s="5">
        <v>0.85</v>
      </c>
      <c r="F998" s="5">
        <v>1.46</v>
      </c>
      <c r="G998" s="5">
        <v>2.0299999999999998</v>
      </c>
    </row>
    <row r="999" spans="1:7">
      <c r="A999" s="5">
        <v>1</v>
      </c>
      <c r="B999" s="5">
        <v>19</v>
      </c>
      <c r="C999" s="5">
        <v>2016</v>
      </c>
      <c r="D999" s="135">
        <f t="shared" si="0"/>
        <v>42388</v>
      </c>
      <c r="E999" s="5">
        <v>0.88</v>
      </c>
      <c r="F999" s="5">
        <v>1.49</v>
      </c>
      <c r="G999" s="5">
        <v>2.06</v>
      </c>
    </row>
    <row r="1000" spans="1:7">
      <c r="A1000" s="5">
        <v>1</v>
      </c>
      <c r="B1000" s="5">
        <v>20</v>
      </c>
      <c r="C1000" s="5">
        <v>2016</v>
      </c>
      <c r="D1000" s="135">
        <f t="shared" si="0"/>
        <v>42389</v>
      </c>
      <c r="E1000" s="5">
        <v>0.85</v>
      </c>
      <c r="F1000" s="5">
        <v>1.44</v>
      </c>
      <c r="G1000" s="5">
        <v>2.0099999999999998</v>
      </c>
    </row>
    <row r="1001" spans="1:7">
      <c r="A1001" s="5">
        <v>1</v>
      </c>
      <c r="B1001" s="5">
        <v>21</v>
      </c>
      <c r="C1001" s="5">
        <v>2016</v>
      </c>
      <c r="D1001" s="135">
        <f t="shared" si="0"/>
        <v>42390</v>
      </c>
      <c r="E1001" s="5">
        <v>0.84</v>
      </c>
      <c r="F1001" s="5">
        <v>1.44</v>
      </c>
      <c r="G1001" s="5">
        <v>2.02</v>
      </c>
    </row>
    <row r="1002" spans="1:7">
      <c r="A1002" s="5">
        <v>1</v>
      </c>
      <c r="B1002" s="5">
        <v>22</v>
      </c>
      <c r="C1002" s="5">
        <v>2016</v>
      </c>
      <c r="D1002" s="135">
        <f t="shared" si="0"/>
        <v>42391</v>
      </c>
      <c r="E1002" s="5">
        <v>0.88</v>
      </c>
      <c r="F1002" s="5">
        <v>1.49</v>
      </c>
      <c r="G1002" s="5">
        <v>2.0699999999999998</v>
      </c>
    </row>
    <row r="1003" spans="1:7">
      <c r="A1003" s="5">
        <v>1</v>
      </c>
      <c r="B1003" s="5">
        <v>25</v>
      </c>
      <c r="C1003" s="5">
        <v>2016</v>
      </c>
      <c r="D1003" s="135">
        <f t="shared" si="0"/>
        <v>42394</v>
      </c>
      <c r="E1003" s="5">
        <v>0.88</v>
      </c>
      <c r="F1003" s="5">
        <v>1.47</v>
      </c>
      <c r="G1003" s="5">
        <v>2.0299999999999998</v>
      </c>
    </row>
    <row r="1004" spans="1:7">
      <c r="A1004" s="5">
        <v>1</v>
      </c>
      <c r="B1004" s="5">
        <v>26</v>
      </c>
      <c r="C1004" s="5">
        <v>2016</v>
      </c>
      <c r="D1004" s="135">
        <f t="shared" si="0"/>
        <v>42395</v>
      </c>
      <c r="E1004" s="5">
        <v>0.85</v>
      </c>
      <c r="F1004" s="5">
        <v>1.45</v>
      </c>
      <c r="G1004" s="5">
        <v>2.0099999999999998</v>
      </c>
    </row>
    <row r="1005" spans="1:7">
      <c r="A1005" s="5">
        <v>1</v>
      </c>
      <c r="B1005" s="5">
        <v>27</v>
      </c>
      <c r="C1005" s="5">
        <v>2016</v>
      </c>
      <c r="D1005" s="135">
        <f t="shared" si="0"/>
        <v>42396</v>
      </c>
      <c r="E1005" s="5">
        <v>0.84</v>
      </c>
      <c r="F1005" s="5">
        <v>1.43</v>
      </c>
      <c r="G1005" s="5">
        <v>2.02</v>
      </c>
    </row>
    <row r="1006" spans="1:7">
      <c r="A1006" s="5">
        <v>1</v>
      </c>
      <c r="B1006" s="5">
        <v>28</v>
      </c>
      <c r="C1006" s="5">
        <v>2016</v>
      </c>
      <c r="D1006" s="135">
        <f t="shared" si="0"/>
        <v>42397</v>
      </c>
      <c r="E1006" s="5">
        <v>0.83</v>
      </c>
      <c r="F1006" s="5">
        <v>1.4</v>
      </c>
      <c r="G1006" s="5">
        <v>2</v>
      </c>
    </row>
    <row r="1007" spans="1:7">
      <c r="A1007" s="5">
        <v>1</v>
      </c>
      <c r="B1007" s="5">
        <v>29</v>
      </c>
      <c r="C1007" s="5">
        <v>2016</v>
      </c>
      <c r="D1007" s="135">
        <f t="shared" si="0"/>
        <v>42398</v>
      </c>
      <c r="E1007" s="5">
        <v>0.76</v>
      </c>
      <c r="F1007" s="5">
        <v>1.33</v>
      </c>
      <c r="G1007" s="5">
        <v>1.94</v>
      </c>
    </row>
    <row r="1008" spans="1:7">
      <c r="A1008" s="5">
        <v>2</v>
      </c>
      <c r="B1008" s="5">
        <v>1</v>
      </c>
      <c r="C1008" s="5">
        <v>2016</v>
      </c>
      <c r="D1008" s="135">
        <f t="shared" si="0"/>
        <v>42401</v>
      </c>
      <c r="E1008" s="5">
        <v>0.81</v>
      </c>
      <c r="F1008" s="5">
        <v>1.38</v>
      </c>
      <c r="G1008" s="5">
        <v>1.97</v>
      </c>
    </row>
    <row r="1009" spans="1:7">
      <c r="A1009" s="5">
        <v>2</v>
      </c>
      <c r="B1009" s="5">
        <v>2</v>
      </c>
      <c r="C1009" s="5">
        <v>2016</v>
      </c>
      <c r="D1009" s="135">
        <f t="shared" si="0"/>
        <v>42402</v>
      </c>
      <c r="E1009" s="5">
        <v>0.75</v>
      </c>
      <c r="F1009" s="5">
        <v>1.28</v>
      </c>
      <c r="G1009" s="5">
        <v>1.87</v>
      </c>
    </row>
    <row r="1010" spans="1:7">
      <c r="A1010" s="5">
        <v>2</v>
      </c>
      <c r="B1010" s="5">
        <v>3</v>
      </c>
      <c r="C1010" s="5">
        <v>2016</v>
      </c>
      <c r="D1010" s="135">
        <f t="shared" si="0"/>
        <v>42403</v>
      </c>
      <c r="E1010" s="5">
        <v>0.72</v>
      </c>
      <c r="F1010" s="5">
        <v>1.27</v>
      </c>
      <c r="G1010" s="5">
        <v>1.88</v>
      </c>
    </row>
    <row r="1011" spans="1:7">
      <c r="A1011" s="5">
        <v>2</v>
      </c>
      <c r="B1011" s="5">
        <v>4</v>
      </c>
      <c r="C1011" s="5">
        <v>2016</v>
      </c>
      <c r="D1011" s="135">
        <f t="shared" si="0"/>
        <v>42404</v>
      </c>
      <c r="E1011" s="5">
        <v>0.7</v>
      </c>
      <c r="F1011" s="5">
        <v>1.25</v>
      </c>
      <c r="G1011" s="5">
        <v>1.87</v>
      </c>
    </row>
    <row r="1012" spans="1:7">
      <c r="A1012" s="5">
        <v>2</v>
      </c>
      <c r="B1012" s="5">
        <v>5</v>
      </c>
      <c r="C1012" s="5">
        <v>2016</v>
      </c>
      <c r="D1012" s="135">
        <f t="shared" si="0"/>
        <v>42405</v>
      </c>
      <c r="E1012" s="5">
        <v>0.74</v>
      </c>
      <c r="F1012" s="5">
        <v>1.25</v>
      </c>
      <c r="G1012" s="5">
        <v>1.86</v>
      </c>
    </row>
    <row r="1013" spans="1:7">
      <c r="A1013" s="5">
        <v>2</v>
      </c>
      <c r="B1013" s="5">
        <v>8</v>
      </c>
      <c r="C1013" s="5">
        <v>2016</v>
      </c>
      <c r="D1013" s="135">
        <f t="shared" si="0"/>
        <v>42408</v>
      </c>
      <c r="E1013" s="5">
        <v>0.66</v>
      </c>
      <c r="F1013" s="5">
        <v>1.1599999999999999</v>
      </c>
      <c r="G1013" s="5">
        <v>1.75</v>
      </c>
    </row>
    <row r="1014" spans="1:7">
      <c r="A1014" s="5">
        <v>2</v>
      </c>
      <c r="B1014" s="5">
        <v>9</v>
      </c>
      <c r="C1014" s="5">
        <v>2016</v>
      </c>
      <c r="D1014" s="135">
        <f t="shared" si="0"/>
        <v>42409</v>
      </c>
      <c r="E1014" s="5">
        <v>0.69</v>
      </c>
      <c r="F1014" s="5">
        <v>1.1499999999999999</v>
      </c>
      <c r="G1014" s="5">
        <v>1.74</v>
      </c>
    </row>
    <row r="1015" spans="1:7">
      <c r="A1015" s="5">
        <v>2</v>
      </c>
      <c r="B1015" s="5">
        <v>10</v>
      </c>
      <c r="C1015" s="5">
        <v>2016</v>
      </c>
      <c r="D1015" s="135">
        <f t="shared" si="0"/>
        <v>42410</v>
      </c>
      <c r="E1015" s="5">
        <v>0.71</v>
      </c>
      <c r="F1015" s="5">
        <v>1.1499999999999999</v>
      </c>
      <c r="G1015" s="5">
        <v>1.71</v>
      </c>
    </row>
    <row r="1016" spans="1:7">
      <c r="A1016" s="5">
        <v>2</v>
      </c>
      <c r="B1016" s="5">
        <v>11</v>
      </c>
      <c r="C1016" s="5">
        <v>2016</v>
      </c>
      <c r="D1016" s="135">
        <f t="shared" si="0"/>
        <v>42411</v>
      </c>
      <c r="E1016" s="5">
        <v>0.64</v>
      </c>
      <c r="F1016" s="5">
        <v>1.1100000000000001</v>
      </c>
      <c r="G1016" s="5">
        <v>1.63</v>
      </c>
    </row>
    <row r="1017" spans="1:7">
      <c r="A1017" s="5">
        <v>2</v>
      </c>
      <c r="B1017" s="5">
        <v>12</v>
      </c>
      <c r="C1017" s="5">
        <v>2016</v>
      </c>
      <c r="D1017" s="135">
        <f t="shared" si="0"/>
        <v>42412</v>
      </c>
      <c r="E1017" s="5">
        <v>0.71</v>
      </c>
      <c r="F1017" s="5">
        <v>1.2</v>
      </c>
      <c r="G1017" s="5">
        <v>1.74</v>
      </c>
    </row>
    <row r="1018" spans="1:7">
      <c r="A1018" s="5">
        <v>2</v>
      </c>
      <c r="B1018" s="5">
        <v>16</v>
      </c>
      <c r="C1018" s="5">
        <v>2016</v>
      </c>
      <c r="D1018" s="135">
        <f t="shared" si="0"/>
        <v>42416</v>
      </c>
      <c r="E1018" s="5">
        <v>0.74</v>
      </c>
      <c r="F1018" s="5">
        <v>1.23</v>
      </c>
      <c r="G1018" s="5">
        <v>1.78</v>
      </c>
    </row>
    <row r="1019" spans="1:7">
      <c r="A1019" s="5">
        <v>2</v>
      </c>
      <c r="B1019" s="5">
        <v>17</v>
      </c>
      <c r="C1019" s="5">
        <v>2016</v>
      </c>
      <c r="D1019" s="135">
        <f t="shared" si="0"/>
        <v>42417</v>
      </c>
      <c r="E1019" s="5">
        <v>0.74</v>
      </c>
      <c r="F1019" s="5">
        <v>1.26</v>
      </c>
      <c r="G1019" s="5">
        <v>1.81</v>
      </c>
    </row>
    <row r="1020" spans="1:7">
      <c r="A1020" s="5">
        <v>2</v>
      </c>
      <c r="B1020" s="5">
        <v>18</v>
      </c>
      <c r="C1020" s="5">
        <v>2016</v>
      </c>
      <c r="D1020" s="135">
        <f t="shared" si="0"/>
        <v>42418</v>
      </c>
      <c r="E1020" s="5">
        <v>0.71</v>
      </c>
      <c r="F1020" s="5">
        <v>1.21</v>
      </c>
      <c r="G1020" s="5">
        <v>1.75</v>
      </c>
    </row>
    <row r="1021" spans="1:7">
      <c r="A1021" s="5">
        <v>2</v>
      </c>
      <c r="B1021" s="5">
        <v>19</v>
      </c>
      <c r="C1021" s="5">
        <v>2016</v>
      </c>
      <c r="D1021" s="135">
        <f t="shared" si="0"/>
        <v>42419</v>
      </c>
      <c r="E1021" s="5">
        <v>0.76</v>
      </c>
      <c r="F1021" s="5">
        <v>1.24</v>
      </c>
      <c r="G1021" s="5">
        <v>1.76</v>
      </c>
    </row>
    <row r="1022" spans="1:7">
      <c r="A1022" s="5">
        <v>2</v>
      </c>
      <c r="B1022" s="5">
        <v>22</v>
      </c>
      <c r="C1022" s="5">
        <v>2016</v>
      </c>
      <c r="D1022" s="135">
        <f t="shared" si="0"/>
        <v>42422</v>
      </c>
      <c r="E1022" s="5">
        <v>0.78</v>
      </c>
      <c r="F1022" s="5">
        <v>1.25</v>
      </c>
      <c r="G1022" s="5">
        <v>1.77</v>
      </c>
    </row>
    <row r="1023" spans="1:7">
      <c r="A1023" s="5">
        <v>2</v>
      </c>
      <c r="B1023" s="5">
        <v>23</v>
      </c>
      <c r="C1023" s="5">
        <v>2016</v>
      </c>
      <c r="D1023" s="135">
        <f t="shared" si="0"/>
        <v>42423</v>
      </c>
      <c r="E1023" s="5">
        <v>0.76</v>
      </c>
      <c r="F1023" s="5">
        <v>1.23</v>
      </c>
      <c r="G1023" s="5">
        <v>1.74</v>
      </c>
    </row>
    <row r="1024" spans="1:7">
      <c r="A1024" s="5">
        <v>2</v>
      </c>
      <c r="B1024" s="5">
        <v>24</v>
      </c>
      <c r="C1024" s="5">
        <v>2016</v>
      </c>
      <c r="D1024" s="135">
        <f t="shared" si="0"/>
        <v>42424</v>
      </c>
      <c r="E1024" s="5">
        <v>0.75</v>
      </c>
      <c r="F1024" s="5">
        <v>1.21</v>
      </c>
      <c r="G1024" s="5">
        <v>1.75</v>
      </c>
    </row>
    <row r="1025" spans="1:7">
      <c r="A1025" s="5">
        <v>2</v>
      </c>
      <c r="B1025" s="5">
        <v>25</v>
      </c>
      <c r="C1025" s="5">
        <v>2016</v>
      </c>
      <c r="D1025" s="135">
        <f t="shared" si="0"/>
        <v>42425</v>
      </c>
      <c r="E1025" s="5">
        <v>0.72</v>
      </c>
      <c r="F1025" s="5">
        <v>1.1599999999999999</v>
      </c>
      <c r="G1025" s="5">
        <v>1.71</v>
      </c>
    </row>
    <row r="1026" spans="1:7">
      <c r="A1026" s="5">
        <v>2</v>
      </c>
      <c r="B1026" s="5">
        <v>26</v>
      </c>
      <c r="C1026" s="5">
        <v>2016</v>
      </c>
      <c r="D1026" s="135">
        <f t="shared" si="0"/>
        <v>42426</v>
      </c>
      <c r="E1026" s="5">
        <v>0.8</v>
      </c>
      <c r="F1026" s="5">
        <v>1.23</v>
      </c>
      <c r="G1026" s="5">
        <v>1.76</v>
      </c>
    </row>
    <row r="1027" spans="1:7">
      <c r="A1027" s="5">
        <v>2</v>
      </c>
      <c r="B1027" s="5">
        <v>29</v>
      </c>
      <c r="C1027" s="5">
        <v>2016</v>
      </c>
      <c r="D1027" s="135">
        <f t="shared" si="0"/>
        <v>42429</v>
      </c>
      <c r="E1027" s="5">
        <v>0.78</v>
      </c>
      <c r="F1027" s="5">
        <v>1.22</v>
      </c>
      <c r="G1027" s="5">
        <v>1.74</v>
      </c>
    </row>
    <row r="1028" spans="1:7">
      <c r="A1028" s="5">
        <v>3</v>
      </c>
      <c r="B1028" s="5">
        <v>1</v>
      </c>
      <c r="C1028" s="5">
        <v>2016</v>
      </c>
      <c r="D1028" s="135">
        <f t="shared" si="0"/>
        <v>42430</v>
      </c>
      <c r="E1028" s="5">
        <v>0.85</v>
      </c>
      <c r="F1028" s="5">
        <v>1.31</v>
      </c>
      <c r="G1028" s="5">
        <v>1.83</v>
      </c>
    </row>
    <row r="1029" spans="1:7">
      <c r="A1029" s="5">
        <v>3</v>
      </c>
      <c r="B1029" s="5">
        <v>2</v>
      </c>
      <c r="C1029" s="5">
        <v>2016</v>
      </c>
      <c r="D1029" s="135">
        <f t="shared" si="0"/>
        <v>42431</v>
      </c>
      <c r="E1029" s="5">
        <v>0.85</v>
      </c>
      <c r="F1029" s="5">
        <v>1.34</v>
      </c>
      <c r="G1029" s="5">
        <v>1.84</v>
      </c>
    </row>
    <row r="1030" spans="1:7">
      <c r="A1030" s="5">
        <v>3</v>
      </c>
      <c r="B1030" s="5">
        <v>3</v>
      </c>
      <c r="C1030" s="5">
        <v>2016</v>
      </c>
      <c r="D1030" s="135">
        <f t="shared" si="0"/>
        <v>42432</v>
      </c>
      <c r="E1030" s="5">
        <v>0.85</v>
      </c>
      <c r="F1030" s="5">
        <v>1.33</v>
      </c>
      <c r="G1030" s="5">
        <v>1.83</v>
      </c>
    </row>
    <row r="1031" spans="1:7">
      <c r="A1031" s="5">
        <v>3</v>
      </c>
      <c r="B1031" s="5">
        <v>4</v>
      </c>
      <c r="C1031" s="5">
        <v>2016</v>
      </c>
      <c r="D1031" s="135">
        <f t="shared" si="0"/>
        <v>42433</v>
      </c>
      <c r="E1031" s="5">
        <v>0.88</v>
      </c>
      <c r="F1031" s="5">
        <v>1.38</v>
      </c>
      <c r="G1031" s="5">
        <v>1.88</v>
      </c>
    </row>
    <row r="1032" spans="1:7">
      <c r="A1032" s="5">
        <v>3</v>
      </c>
      <c r="B1032" s="5">
        <v>7</v>
      </c>
      <c r="C1032" s="5">
        <v>2016</v>
      </c>
      <c r="D1032" s="135">
        <f t="shared" si="0"/>
        <v>42436</v>
      </c>
      <c r="E1032" s="5">
        <v>0.91</v>
      </c>
      <c r="F1032" s="5">
        <v>1.42</v>
      </c>
      <c r="G1032" s="5">
        <v>1.91</v>
      </c>
    </row>
    <row r="1033" spans="1:7">
      <c r="A1033" s="5">
        <v>3</v>
      </c>
      <c r="B1033" s="5">
        <v>8</v>
      </c>
      <c r="C1033" s="5">
        <v>2016</v>
      </c>
      <c r="D1033" s="135">
        <f t="shared" si="0"/>
        <v>42437</v>
      </c>
      <c r="E1033" s="5">
        <v>0.88</v>
      </c>
      <c r="F1033" s="5">
        <v>1.34</v>
      </c>
      <c r="G1033" s="5">
        <v>1.83</v>
      </c>
    </row>
    <row r="1034" spans="1:7">
      <c r="A1034" s="5">
        <v>3</v>
      </c>
      <c r="B1034" s="5">
        <v>9</v>
      </c>
      <c r="C1034" s="5">
        <v>2016</v>
      </c>
      <c r="D1034" s="135">
        <f t="shared" si="0"/>
        <v>42438</v>
      </c>
      <c r="E1034" s="5">
        <v>0.9</v>
      </c>
      <c r="F1034" s="5">
        <v>1.39</v>
      </c>
      <c r="G1034" s="5">
        <v>1.9</v>
      </c>
    </row>
    <row r="1035" spans="1:7">
      <c r="A1035" s="5">
        <v>3</v>
      </c>
      <c r="B1035" s="5">
        <v>10</v>
      </c>
      <c r="C1035" s="5">
        <v>2016</v>
      </c>
      <c r="D1035" s="135">
        <f t="shared" si="0"/>
        <v>42439</v>
      </c>
      <c r="E1035" s="5">
        <v>0.93</v>
      </c>
      <c r="F1035" s="5">
        <v>1.45</v>
      </c>
      <c r="G1035" s="5">
        <v>1.93</v>
      </c>
    </row>
    <row r="1036" spans="1:7">
      <c r="A1036" s="5">
        <v>3</v>
      </c>
      <c r="B1036" s="5">
        <v>11</v>
      </c>
      <c r="C1036" s="5">
        <v>2016</v>
      </c>
      <c r="D1036" s="135">
        <f t="shared" si="0"/>
        <v>42440</v>
      </c>
      <c r="E1036" s="5">
        <v>0.97</v>
      </c>
      <c r="F1036" s="5">
        <v>1.49</v>
      </c>
      <c r="G1036" s="5">
        <v>1.98</v>
      </c>
    </row>
    <row r="1037" spans="1:7">
      <c r="A1037" s="5">
        <v>3</v>
      </c>
      <c r="B1037" s="5">
        <v>14</v>
      </c>
      <c r="C1037" s="5">
        <v>2016</v>
      </c>
      <c r="D1037" s="135">
        <f t="shared" si="0"/>
        <v>42443</v>
      </c>
      <c r="E1037" s="5">
        <v>0.97</v>
      </c>
      <c r="F1037" s="5">
        <v>1.49</v>
      </c>
      <c r="G1037" s="5">
        <v>1.97</v>
      </c>
    </row>
    <row r="1038" spans="1:7">
      <c r="A1038" s="5">
        <v>3</v>
      </c>
      <c r="B1038" s="5">
        <v>15</v>
      </c>
      <c r="C1038" s="5">
        <v>2016</v>
      </c>
      <c r="D1038" s="135">
        <f t="shared" si="0"/>
        <v>42444</v>
      </c>
      <c r="E1038" s="5">
        <v>0.98</v>
      </c>
      <c r="F1038" s="5">
        <v>1.5</v>
      </c>
      <c r="G1038" s="5">
        <v>1.97</v>
      </c>
    </row>
    <row r="1039" spans="1:7">
      <c r="A1039" s="5">
        <v>3</v>
      </c>
      <c r="B1039" s="5">
        <v>16</v>
      </c>
      <c r="C1039" s="5">
        <v>2016</v>
      </c>
      <c r="D1039" s="135">
        <f t="shared" si="0"/>
        <v>42445</v>
      </c>
      <c r="E1039" s="5">
        <v>0.87</v>
      </c>
      <c r="F1039" s="5">
        <v>1.41</v>
      </c>
      <c r="G1039" s="5">
        <v>1.94</v>
      </c>
    </row>
    <row r="1040" spans="1:7">
      <c r="A1040" s="5">
        <v>3</v>
      </c>
      <c r="B1040" s="5">
        <v>17</v>
      </c>
      <c r="C1040" s="5">
        <v>2016</v>
      </c>
      <c r="D1040" s="135">
        <f t="shared" si="0"/>
        <v>42446</v>
      </c>
      <c r="E1040" s="5">
        <v>0.87</v>
      </c>
      <c r="F1040" s="5">
        <v>1.39</v>
      </c>
      <c r="G1040" s="5">
        <v>1.91</v>
      </c>
    </row>
    <row r="1041" spans="1:7">
      <c r="A1041" s="5">
        <v>3</v>
      </c>
      <c r="B1041" s="5">
        <v>18</v>
      </c>
      <c r="C1041" s="5">
        <v>2016</v>
      </c>
      <c r="D1041" s="135">
        <f t="shared" si="0"/>
        <v>42447</v>
      </c>
      <c r="E1041" s="5">
        <v>0.84</v>
      </c>
      <c r="F1041" s="5">
        <v>1.34</v>
      </c>
      <c r="G1041" s="5">
        <v>1.88</v>
      </c>
    </row>
    <row r="1042" spans="1:7">
      <c r="A1042" s="5">
        <v>3</v>
      </c>
      <c r="B1042" s="5">
        <v>21</v>
      </c>
      <c r="C1042" s="5">
        <v>2016</v>
      </c>
      <c r="D1042" s="135">
        <f t="shared" si="0"/>
        <v>42450</v>
      </c>
      <c r="E1042" s="5">
        <v>0.87</v>
      </c>
      <c r="F1042" s="5">
        <v>1.38</v>
      </c>
      <c r="G1042" s="5">
        <v>1.92</v>
      </c>
    </row>
    <row r="1043" spans="1:7">
      <c r="A1043" s="5">
        <v>3</v>
      </c>
      <c r="B1043" s="5">
        <v>22</v>
      </c>
      <c r="C1043" s="5">
        <v>2016</v>
      </c>
      <c r="D1043" s="135">
        <f t="shared" si="0"/>
        <v>42451</v>
      </c>
      <c r="E1043" s="5">
        <v>0.91</v>
      </c>
      <c r="F1043" s="5">
        <v>1.42</v>
      </c>
      <c r="G1043" s="5">
        <v>1.94</v>
      </c>
    </row>
    <row r="1044" spans="1:7">
      <c r="A1044" s="5">
        <v>3</v>
      </c>
      <c r="B1044" s="5">
        <v>23</v>
      </c>
      <c r="C1044" s="5">
        <v>2016</v>
      </c>
      <c r="D1044" s="135">
        <f t="shared" si="0"/>
        <v>42452</v>
      </c>
      <c r="E1044" s="5">
        <v>0.87</v>
      </c>
      <c r="F1044" s="5">
        <v>1.37</v>
      </c>
      <c r="G1044" s="5">
        <v>1.88</v>
      </c>
    </row>
    <row r="1045" spans="1:7">
      <c r="A1045" s="5">
        <v>3</v>
      </c>
      <c r="B1045" s="5">
        <v>24</v>
      </c>
      <c r="C1045" s="5">
        <v>2016</v>
      </c>
      <c r="D1045" s="135">
        <f t="shared" si="0"/>
        <v>42453</v>
      </c>
      <c r="E1045" s="5">
        <v>0.89</v>
      </c>
      <c r="F1045" s="5">
        <v>1.39</v>
      </c>
      <c r="G1045" s="5">
        <v>1.91</v>
      </c>
    </row>
    <row r="1046" spans="1:7">
      <c r="A1046" s="5">
        <v>3</v>
      </c>
      <c r="B1046" s="5">
        <v>28</v>
      </c>
      <c r="C1046" s="5">
        <v>2016</v>
      </c>
      <c r="D1046" s="135">
        <f t="shared" si="0"/>
        <v>42457</v>
      </c>
      <c r="E1046" s="5">
        <v>0.89</v>
      </c>
      <c r="F1046" s="5">
        <v>1.37</v>
      </c>
      <c r="G1046" s="5">
        <v>1.89</v>
      </c>
    </row>
    <row r="1047" spans="1:7">
      <c r="A1047" s="5">
        <v>3</v>
      </c>
      <c r="B1047" s="5">
        <v>29</v>
      </c>
      <c r="C1047" s="5">
        <v>2016</v>
      </c>
      <c r="D1047" s="135">
        <f t="shared" si="0"/>
        <v>42458</v>
      </c>
      <c r="E1047" s="5">
        <v>0.78</v>
      </c>
      <c r="F1047" s="5">
        <v>1.29</v>
      </c>
      <c r="G1047" s="5">
        <v>1.81</v>
      </c>
    </row>
    <row r="1048" spans="1:7">
      <c r="A1048" s="5">
        <v>3</v>
      </c>
      <c r="B1048" s="5">
        <v>30</v>
      </c>
      <c r="C1048" s="5">
        <v>2016</v>
      </c>
      <c r="D1048" s="135">
        <f t="shared" si="0"/>
        <v>42459</v>
      </c>
      <c r="E1048" s="5">
        <v>0.76</v>
      </c>
      <c r="F1048" s="5">
        <v>1.26</v>
      </c>
      <c r="G1048" s="5">
        <v>1.83</v>
      </c>
    </row>
    <row r="1049" spans="1:7">
      <c r="A1049" s="5">
        <v>3</v>
      </c>
      <c r="B1049" s="5">
        <v>31</v>
      </c>
      <c r="C1049" s="5">
        <v>2016</v>
      </c>
      <c r="D1049" s="135">
        <f t="shared" si="0"/>
        <v>42460</v>
      </c>
      <c r="E1049" s="5">
        <v>0.73</v>
      </c>
      <c r="F1049" s="5">
        <v>1.21</v>
      </c>
      <c r="G1049" s="5">
        <v>1.78</v>
      </c>
    </row>
    <row r="1050" spans="1:7">
      <c r="A1050" s="5">
        <v>4</v>
      </c>
      <c r="B1050" s="5">
        <v>1</v>
      </c>
      <c r="C1050" s="5">
        <v>2016</v>
      </c>
      <c r="D1050" s="135">
        <f t="shared" si="0"/>
        <v>42461</v>
      </c>
      <c r="E1050" s="5">
        <v>0.76</v>
      </c>
      <c r="F1050" s="5">
        <v>1.24</v>
      </c>
      <c r="G1050" s="5">
        <v>1.79</v>
      </c>
    </row>
    <row r="1051" spans="1:7">
      <c r="A1051" s="5">
        <v>4</v>
      </c>
      <c r="B1051" s="5">
        <v>4</v>
      </c>
      <c r="C1051" s="5">
        <v>2016</v>
      </c>
      <c r="D1051" s="135">
        <f t="shared" si="0"/>
        <v>42464</v>
      </c>
      <c r="E1051" s="5">
        <v>0.75</v>
      </c>
      <c r="F1051" s="5">
        <v>1.22</v>
      </c>
      <c r="G1051" s="5">
        <v>1.78</v>
      </c>
    </row>
    <row r="1052" spans="1:7">
      <c r="A1052" s="5">
        <v>4</v>
      </c>
      <c r="B1052" s="5">
        <v>5</v>
      </c>
      <c r="C1052" s="5">
        <v>2016</v>
      </c>
      <c r="D1052" s="135">
        <f t="shared" si="0"/>
        <v>42465</v>
      </c>
      <c r="E1052" s="5">
        <v>0.72</v>
      </c>
      <c r="F1052" s="5">
        <v>1.17</v>
      </c>
      <c r="G1052" s="5">
        <v>1.73</v>
      </c>
    </row>
    <row r="1053" spans="1:7">
      <c r="A1053" s="5">
        <v>4</v>
      </c>
      <c r="B1053" s="5">
        <v>6</v>
      </c>
      <c r="C1053" s="5">
        <v>2016</v>
      </c>
      <c r="D1053" s="135">
        <f t="shared" si="0"/>
        <v>42466</v>
      </c>
      <c r="E1053" s="5">
        <v>0.73</v>
      </c>
      <c r="F1053" s="5">
        <v>1.2</v>
      </c>
      <c r="G1053" s="5">
        <v>1.76</v>
      </c>
    </row>
    <row r="1054" spans="1:7">
      <c r="A1054" s="5">
        <v>4</v>
      </c>
      <c r="B1054" s="5">
        <v>7</v>
      </c>
      <c r="C1054" s="5">
        <v>2016</v>
      </c>
      <c r="D1054" s="135">
        <f t="shared" si="0"/>
        <v>42467</v>
      </c>
      <c r="E1054" s="5">
        <v>0.7</v>
      </c>
      <c r="F1054" s="5">
        <v>1.1399999999999999</v>
      </c>
      <c r="G1054" s="5">
        <v>1.7</v>
      </c>
    </row>
    <row r="1055" spans="1:7">
      <c r="A1055" s="5">
        <v>4</v>
      </c>
      <c r="B1055" s="5">
        <v>8</v>
      </c>
      <c r="C1055" s="5">
        <v>2016</v>
      </c>
      <c r="D1055" s="135">
        <f t="shared" si="0"/>
        <v>42468</v>
      </c>
      <c r="E1055" s="5">
        <v>0.7</v>
      </c>
      <c r="F1055" s="5">
        <v>1.1599999999999999</v>
      </c>
      <c r="G1055" s="5">
        <v>1.72</v>
      </c>
    </row>
    <row r="1056" spans="1:7">
      <c r="A1056" s="5">
        <v>4</v>
      </c>
      <c r="B1056" s="5">
        <v>11</v>
      </c>
      <c r="C1056" s="5">
        <v>2016</v>
      </c>
      <c r="D1056" s="135">
        <f t="shared" si="0"/>
        <v>42471</v>
      </c>
      <c r="E1056" s="5">
        <v>0.7</v>
      </c>
      <c r="F1056" s="5">
        <v>1.1599999999999999</v>
      </c>
      <c r="G1056" s="5">
        <v>1.73</v>
      </c>
    </row>
    <row r="1057" spans="1:7">
      <c r="A1057" s="5">
        <v>4</v>
      </c>
      <c r="B1057" s="5">
        <v>12</v>
      </c>
      <c r="C1057" s="5">
        <v>2016</v>
      </c>
      <c r="D1057" s="135">
        <f t="shared" si="0"/>
        <v>42472</v>
      </c>
      <c r="E1057" s="5">
        <v>0.74</v>
      </c>
      <c r="F1057" s="5">
        <v>1.22</v>
      </c>
      <c r="G1057" s="5">
        <v>1.79</v>
      </c>
    </row>
    <row r="1058" spans="1:7">
      <c r="A1058" s="5">
        <v>4</v>
      </c>
      <c r="B1058" s="5">
        <v>13</v>
      </c>
      <c r="C1058" s="5">
        <v>2016</v>
      </c>
      <c r="D1058" s="135">
        <f t="shared" si="0"/>
        <v>42473</v>
      </c>
      <c r="E1058" s="5">
        <v>0.75</v>
      </c>
      <c r="F1058" s="5">
        <v>1.22</v>
      </c>
      <c r="G1058" s="5">
        <v>1.77</v>
      </c>
    </row>
    <row r="1059" spans="1:7">
      <c r="A1059" s="5">
        <v>4</v>
      </c>
      <c r="B1059" s="5">
        <v>14</v>
      </c>
      <c r="C1059" s="5">
        <v>2016</v>
      </c>
      <c r="D1059" s="135">
        <f t="shared" si="0"/>
        <v>42474</v>
      </c>
      <c r="E1059" s="5">
        <v>0.77</v>
      </c>
      <c r="F1059" s="5">
        <v>1.26</v>
      </c>
      <c r="G1059" s="5">
        <v>1.8</v>
      </c>
    </row>
    <row r="1060" spans="1:7">
      <c r="A1060" s="5">
        <v>4</v>
      </c>
      <c r="B1060" s="5">
        <v>15</v>
      </c>
      <c r="C1060" s="5">
        <v>2016</v>
      </c>
      <c r="D1060" s="135">
        <f t="shared" si="0"/>
        <v>42475</v>
      </c>
      <c r="E1060" s="5">
        <v>0.74</v>
      </c>
      <c r="F1060" s="5">
        <v>1.22</v>
      </c>
      <c r="G1060" s="5">
        <v>1.76</v>
      </c>
    </row>
    <row r="1061" spans="1:7">
      <c r="A1061" s="5">
        <v>4</v>
      </c>
      <c r="B1061" s="5">
        <v>18</v>
      </c>
      <c r="C1061" s="5">
        <v>2016</v>
      </c>
      <c r="D1061" s="135">
        <f t="shared" si="0"/>
        <v>42478</v>
      </c>
      <c r="E1061" s="5">
        <v>0.75</v>
      </c>
      <c r="F1061" s="5">
        <v>1.24</v>
      </c>
      <c r="G1061" s="5">
        <v>1.78</v>
      </c>
    </row>
    <row r="1062" spans="1:7">
      <c r="A1062" s="5">
        <v>4</v>
      </c>
      <c r="B1062" s="5">
        <v>19</v>
      </c>
      <c r="C1062" s="5">
        <v>2016</v>
      </c>
      <c r="D1062" s="135">
        <f t="shared" si="0"/>
        <v>42479</v>
      </c>
      <c r="E1062" s="5">
        <v>0.77</v>
      </c>
      <c r="F1062" s="5">
        <v>1.26</v>
      </c>
      <c r="G1062" s="5">
        <v>1.79</v>
      </c>
    </row>
    <row r="1063" spans="1:7">
      <c r="A1063" s="5">
        <v>4</v>
      </c>
      <c r="B1063" s="5">
        <v>20</v>
      </c>
      <c r="C1063" s="5">
        <v>2016</v>
      </c>
      <c r="D1063" s="135">
        <f t="shared" si="0"/>
        <v>42480</v>
      </c>
      <c r="E1063" s="5">
        <v>0.8</v>
      </c>
      <c r="F1063" s="5">
        <v>1.32</v>
      </c>
      <c r="G1063" s="5">
        <v>1.85</v>
      </c>
    </row>
    <row r="1064" spans="1:7">
      <c r="A1064" s="5">
        <v>4</v>
      </c>
      <c r="B1064" s="5">
        <v>21</v>
      </c>
      <c r="C1064" s="5">
        <v>2016</v>
      </c>
      <c r="D1064" s="135">
        <f t="shared" si="0"/>
        <v>42481</v>
      </c>
      <c r="E1064" s="5">
        <v>0.82</v>
      </c>
      <c r="F1064" s="5">
        <v>1.35</v>
      </c>
      <c r="G1064" s="5">
        <v>1.88</v>
      </c>
    </row>
    <row r="1065" spans="1:7">
      <c r="A1065" s="5">
        <v>4</v>
      </c>
      <c r="B1065" s="5">
        <v>22</v>
      </c>
      <c r="C1065" s="5">
        <v>2016</v>
      </c>
      <c r="D1065" s="135">
        <f t="shared" si="0"/>
        <v>42482</v>
      </c>
      <c r="E1065" s="5">
        <v>0.84</v>
      </c>
      <c r="F1065" s="5">
        <v>1.37</v>
      </c>
      <c r="G1065" s="5">
        <v>1.89</v>
      </c>
    </row>
    <row r="1066" spans="1:7">
      <c r="A1066" s="5">
        <v>4</v>
      </c>
      <c r="B1066" s="5">
        <v>25</v>
      </c>
      <c r="C1066" s="5">
        <v>2016</v>
      </c>
      <c r="D1066" s="135">
        <f t="shared" si="0"/>
        <v>42485</v>
      </c>
      <c r="E1066" s="5">
        <v>0.85</v>
      </c>
      <c r="F1066" s="5">
        <v>1.38</v>
      </c>
      <c r="G1066" s="5">
        <v>1.91</v>
      </c>
    </row>
    <row r="1067" spans="1:7">
      <c r="A1067" s="5">
        <v>4</v>
      </c>
      <c r="B1067" s="5">
        <v>26</v>
      </c>
      <c r="C1067" s="5">
        <v>2016</v>
      </c>
      <c r="D1067" s="135">
        <f t="shared" si="0"/>
        <v>42486</v>
      </c>
      <c r="E1067" s="5">
        <v>0.86</v>
      </c>
      <c r="F1067" s="5">
        <v>1.4</v>
      </c>
      <c r="G1067" s="5">
        <v>1.94</v>
      </c>
    </row>
    <row r="1068" spans="1:7">
      <c r="A1068" s="5">
        <v>4</v>
      </c>
      <c r="B1068" s="5">
        <v>27</v>
      </c>
      <c r="C1068" s="5">
        <v>2016</v>
      </c>
      <c r="D1068" s="135">
        <f t="shared" si="0"/>
        <v>42487</v>
      </c>
      <c r="E1068" s="5">
        <v>0.83</v>
      </c>
      <c r="F1068" s="5">
        <v>1.33</v>
      </c>
      <c r="G1068" s="5">
        <v>1.87</v>
      </c>
    </row>
    <row r="1069" spans="1:7">
      <c r="A1069" s="5">
        <v>4</v>
      </c>
      <c r="B1069" s="5">
        <v>28</v>
      </c>
      <c r="C1069" s="5">
        <v>2016</v>
      </c>
      <c r="D1069" s="135">
        <f t="shared" si="0"/>
        <v>42488</v>
      </c>
      <c r="E1069" s="5">
        <v>0.78</v>
      </c>
      <c r="F1069" s="5">
        <v>1.28</v>
      </c>
      <c r="G1069" s="5">
        <v>1.84</v>
      </c>
    </row>
    <row r="1070" spans="1:7">
      <c r="A1070" s="5">
        <v>4</v>
      </c>
      <c r="B1070" s="5">
        <v>29</v>
      </c>
      <c r="C1070" s="5">
        <v>2016</v>
      </c>
      <c r="D1070" s="135">
        <f t="shared" si="0"/>
        <v>42489</v>
      </c>
      <c r="E1070" s="5">
        <v>0.77</v>
      </c>
      <c r="F1070" s="5">
        <v>1.28</v>
      </c>
      <c r="G1070" s="5">
        <v>1.83</v>
      </c>
    </row>
    <row r="1071" spans="1:7">
      <c r="A1071" s="5">
        <v>5</v>
      </c>
      <c r="B1071" s="5">
        <v>2</v>
      </c>
      <c r="C1071" s="5">
        <v>2016</v>
      </c>
      <c r="D1071" s="135">
        <f t="shared" si="0"/>
        <v>42492</v>
      </c>
      <c r="E1071" s="5">
        <v>0.8</v>
      </c>
      <c r="F1071" s="5">
        <v>1.32</v>
      </c>
      <c r="G1071" s="5">
        <v>1.88</v>
      </c>
    </row>
    <row r="1072" spans="1:7">
      <c r="A1072" s="5">
        <v>5</v>
      </c>
      <c r="B1072" s="5">
        <v>3</v>
      </c>
      <c r="C1072" s="5">
        <v>2016</v>
      </c>
      <c r="D1072" s="135">
        <f t="shared" si="0"/>
        <v>42493</v>
      </c>
      <c r="E1072" s="5">
        <v>0.75</v>
      </c>
      <c r="F1072" s="5">
        <v>1.25</v>
      </c>
      <c r="G1072" s="5">
        <v>1.81</v>
      </c>
    </row>
    <row r="1073" spans="1:7">
      <c r="A1073" s="5">
        <v>5</v>
      </c>
      <c r="B1073" s="5">
        <v>4</v>
      </c>
      <c r="C1073" s="5">
        <v>2016</v>
      </c>
      <c r="D1073" s="135">
        <f t="shared" si="0"/>
        <v>42494</v>
      </c>
      <c r="E1073" s="5">
        <v>0.75</v>
      </c>
      <c r="F1073" s="5">
        <v>1.23</v>
      </c>
      <c r="G1073" s="5">
        <v>1.79</v>
      </c>
    </row>
    <row r="1074" spans="1:7">
      <c r="A1074" s="5">
        <v>5</v>
      </c>
      <c r="B1074" s="5">
        <v>5</v>
      </c>
      <c r="C1074" s="5">
        <v>2016</v>
      </c>
      <c r="D1074" s="135">
        <f t="shared" si="0"/>
        <v>42495</v>
      </c>
      <c r="E1074" s="5">
        <v>0.72</v>
      </c>
      <c r="F1074" s="5">
        <v>1.2</v>
      </c>
      <c r="G1074" s="5">
        <v>1.76</v>
      </c>
    </row>
    <row r="1075" spans="1:7">
      <c r="A1075" s="5">
        <v>5</v>
      </c>
      <c r="B1075" s="5">
        <v>6</v>
      </c>
      <c r="C1075" s="5">
        <v>2016</v>
      </c>
      <c r="D1075" s="135">
        <f t="shared" si="0"/>
        <v>42496</v>
      </c>
      <c r="E1075" s="5">
        <v>0.74</v>
      </c>
      <c r="F1075" s="5">
        <v>1.23</v>
      </c>
      <c r="G1075" s="5">
        <v>1.79</v>
      </c>
    </row>
    <row r="1076" spans="1:7">
      <c r="A1076" s="5">
        <v>5</v>
      </c>
      <c r="B1076" s="5">
        <v>9</v>
      </c>
      <c r="C1076" s="5">
        <v>2016</v>
      </c>
      <c r="D1076" s="135">
        <f t="shared" si="0"/>
        <v>42499</v>
      </c>
      <c r="E1076" s="5">
        <v>0.72</v>
      </c>
      <c r="F1076" s="5">
        <v>1.2</v>
      </c>
      <c r="G1076" s="5">
        <v>1.77</v>
      </c>
    </row>
    <row r="1077" spans="1:7">
      <c r="A1077" s="5">
        <v>5</v>
      </c>
      <c r="B1077" s="5">
        <v>10</v>
      </c>
      <c r="C1077" s="5">
        <v>2016</v>
      </c>
      <c r="D1077" s="135">
        <f t="shared" si="0"/>
        <v>42500</v>
      </c>
      <c r="E1077" s="5">
        <v>0.72</v>
      </c>
      <c r="F1077" s="5">
        <v>1.2</v>
      </c>
      <c r="G1077" s="5">
        <v>1.77</v>
      </c>
    </row>
    <row r="1078" spans="1:7">
      <c r="A1078" s="5">
        <v>5</v>
      </c>
      <c r="B1078" s="5">
        <v>11</v>
      </c>
      <c r="C1078" s="5">
        <v>2016</v>
      </c>
      <c r="D1078" s="135">
        <f t="shared" si="0"/>
        <v>42501</v>
      </c>
      <c r="E1078" s="5">
        <v>0.74</v>
      </c>
      <c r="F1078" s="5">
        <v>1.2</v>
      </c>
      <c r="G1078" s="5">
        <v>1.73</v>
      </c>
    </row>
    <row r="1079" spans="1:7">
      <c r="A1079" s="5">
        <v>5</v>
      </c>
      <c r="B1079" s="5">
        <v>12</v>
      </c>
      <c r="C1079" s="5">
        <v>2016</v>
      </c>
      <c r="D1079" s="135">
        <f t="shared" si="0"/>
        <v>42502</v>
      </c>
      <c r="E1079" s="5">
        <v>0.76</v>
      </c>
      <c r="F1079" s="5">
        <v>1.24</v>
      </c>
      <c r="G1079" s="5">
        <v>1.75</v>
      </c>
    </row>
    <row r="1080" spans="1:7">
      <c r="A1080" s="5">
        <v>5</v>
      </c>
      <c r="B1080" s="5">
        <v>13</v>
      </c>
      <c r="C1080" s="5">
        <v>2016</v>
      </c>
      <c r="D1080" s="135">
        <f t="shared" si="0"/>
        <v>42503</v>
      </c>
      <c r="E1080" s="5">
        <v>0.76</v>
      </c>
      <c r="F1080" s="5">
        <v>1.22</v>
      </c>
      <c r="G1080" s="5">
        <v>1.71</v>
      </c>
    </row>
    <row r="1081" spans="1:7">
      <c r="A1081" s="5">
        <v>5</v>
      </c>
      <c r="B1081" s="5">
        <v>16</v>
      </c>
      <c r="C1081" s="5">
        <v>2016</v>
      </c>
      <c r="D1081" s="135">
        <f t="shared" si="0"/>
        <v>42506</v>
      </c>
      <c r="E1081" s="5">
        <v>0.79</v>
      </c>
      <c r="F1081" s="5">
        <v>1.26</v>
      </c>
      <c r="G1081" s="5">
        <v>1.75</v>
      </c>
    </row>
    <row r="1082" spans="1:7">
      <c r="A1082" s="5">
        <v>5</v>
      </c>
      <c r="B1082" s="5">
        <v>17</v>
      </c>
      <c r="C1082" s="5">
        <v>2016</v>
      </c>
      <c r="D1082" s="135">
        <f t="shared" si="0"/>
        <v>42507</v>
      </c>
      <c r="E1082" s="5">
        <v>0.82</v>
      </c>
      <c r="F1082" s="5">
        <v>1.29</v>
      </c>
      <c r="G1082" s="5">
        <v>1.76</v>
      </c>
    </row>
    <row r="1083" spans="1:7">
      <c r="A1083" s="5">
        <v>5</v>
      </c>
      <c r="B1083" s="5">
        <v>18</v>
      </c>
      <c r="C1083" s="5">
        <v>2016</v>
      </c>
      <c r="D1083" s="135">
        <f t="shared" si="0"/>
        <v>42508</v>
      </c>
      <c r="E1083" s="5">
        <v>0.9</v>
      </c>
      <c r="F1083" s="5">
        <v>1.41</v>
      </c>
      <c r="G1083" s="5">
        <v>1.87</v>
      </c>
    </row>
    <row r="1084" spans="1:7">
      <c r="A1084" s="5">
        <v>5</v>
      </c>
      <c r="B1084" s="5">
        <v>19</v>
      </c>
      <c r="C1084" s="5">
        <v>2016</v>
      </c>
      <c r="D1084" s="135">
        <f t="shared" si="0"/>
        <v>42509</v>
      </c>
      <c r="E1084" s="5">
        <v>0.89</v>
      </c>
      <c r="F1084" s="5">
        <v>1.38</v>
      </c>
      <c r="G1084" s="5">
        <v>1.85</v>
      </c>
    </row>
    <row r="1085" spans="1:7">
      <c r="A1085" s="5">
        <v>5</v>
      </c>
      <c r="B1085" s="5">
        <v>20</v>
      </c>
      <c r="C1085" s="5">
        <v>2016</v>
      </c>
      <c r="D1085" s="135">
        <f t="shared" si="0"/>
        <v>42510</v>
      </c>
      <c r="E1085" s="5">
        <v>0.89</v>
      </c>
      <c r="F1085" s="5">
        <v>1.38</v>
      </c>
      <c r="G1085" s="5">
        <v>1.85</v>
      </c>
    </row>
    <row r="1086" spans="1:7">
      <c r="A1086" s="5">
        <v>5</v>
      </c>
      <c r="B1086" s="5">
        <v>23</v>
      </c>
      <c r="C1086" s="5">
        <v>2016</v>
      </c>
      <c r="D1086" s="135">
        <f t="shared" si="0"/>
        <v>42513</v>
      </c>
      <c r="E1086" s="5">
        <v>0.91</v>
      </c>
      <c r="F1086" s="5">
        <v>1.38</v>
      </c>
      <c r="G1086" s="5">
        <v>1.84</v>
      </c>
    </row>
    <row r="1087" spans="1:7">
      <c r="A1087" s="5">
        <v>5</v>
      </c>
      <c r="B1087" s="5">
        <v>24</v>
      </c>
      <c r="C1087" s="5">
        <v>2016</v>
      </c>
      <c r="D1087" s="135">
        <f t="shared" si="0"/>
        <v>42514</v>
      </c>
      <c r="E1087" s="5">
        <v>0.92</v>
      </c>
      <c r="F1087" s="5">
        <v>1.41</v>
      </c>
      <c r="G1087" s="5">
        <v>1.86</v>
      </c>
    </row>
    <row r="1088" spans="1:7">
      <c r="A1088" s="5">
        <v>5</v>
      </c>
      <c r="B1088" s="5">
        <v>25</v>
      </c>
      <c r="C1088" s="5">
        <v>2016</v>
      </c>
      <c r="D1088" s="135">
        <f t="shared" si="0"/>
        <v>42515</v>
      </c>
      <c r="E1088" s="5">
        <v>0.92</v>
      </c>
      <c r="F1088" s="5">
        <v>1.4</v>
      </c>
      <c r="G1088" s="5">
        <v>1.87</v>
      </c>
    </row>
    <row r="1089" spans="1:7">
      <c r="A1089" s="5">
        <v>5</v>
      </c>
      <c r="B1089" s="5">
        <v>26</v>
      </c>
      <c r="C1089" s="5">
        <v>2016</v>
      </c>
      <c r="D1089" s="135">
        <f t="shared" si="0"/>
        <v>42516</v>
      </c>
      <c r="E1089" s="5">
        <v>0.87</v>
      </c>
      <c r="F1089" s="5">
        <v>1.35</v>
      </c>
      <c r="G1089" s="5">
        <v>1.83</v>
      </c>
    </row>
    <row r="1090" spans="1:7">
      <c r="A1090" s="5">
        <v>5</v>
      </c>
      <c r="B1090" s="5">
        <v>27</v>
      </c>
      <c r="C1090" s="5">
        <v>2016</v>
      </c>
      <c r="D1090" s="135">
        <f t="shared" si="0"/>
        <v>42517</v>
      </c>
      <c r="E1090" s="5">
        <v>0.9</v>
      </c>
      <c r="F1090" s="5">
        <v>1.39</v>
      </c>
      <c r="G1090" s="5">
        <v>1.85</v>
      </c>
    </row>
    <row r="1091" spans="1:7">
      <c r="A1091" s="5">
        <v>5</v>
      </c>
      <c r="B1091" s="5">
        <v>31</v>
      </c>
      <c r="C1091" s="5">
        <v>2016</v>
      </c>
      <c r="D1091" s="135">
        <f t="shared" si="0"/>
        <v>42521</v>
      </c>
      <c r="E1091" s="5">
        <v>0.87</v>
      </c>
      <c r="F1091" s="5">
        <v>1.37</v>
      </c>
      <c r="G1091" s="5">
        <v>1.84</v>
      </c>
    </row>
    <row r="1092" spans="1:7">
      <c r="A1092" s="5">
        <v>6</v>
      </c>
      <c r="B1092" s="5">
        <v>1</v>
      </c>
      <c r="C1092" s="5">
        <v>2016</v>
      </c>
      <c r="D1092" s="135">
        <f t="shared" si="0"/>
        <v>42522</v>
      </c>
      <c r="E1092" s="5">
        <v>0.91</v>
      </c>
      <c r="F1092" s="5">
        <v>1.39</v>
      </c>
      <c r="G1092" s="5">
        <v>1.85</v>
      </c>
    </row>
    <row r="1093" spans="1:7">
      <c r="A1093" s="5">
        <v>6</v>
      </c>
      <c r="B1093" s="5">
        <v>2</v>
      </c>
      <c r="C1093" s="5">
        <v>2016</v>
      </c>
      <c r="D1093" s="135">
        <f t="shared" si="0"/>
        <v>42523</v>
      </c>
      <c r="E1093" s="5">
        <v>0.89</v>
      </c>
      <c r="F1093" s="5">
        <v>1.36</v>
      </c>
      <c r="G1093" s="5">
        <v>1.81</v>
      </c>
    </row>
    <row r="1094" spans="1:7">
      <c r="A1094" s="5">
        <v>6</v>
      </c>
      <c r="B1094" s="5">
        <v>3</v>
      </c>
      <c r="C1094" s="5">
        <v>2016</v>
      </c>
      <c r="D1094" s="135">
        <f t="shared" si="0"/>
        <v>42524</v>
      </c>
      <c r="E1094" s="5">
        <v>0.78</v>
      </c>
      <c r="F1094" s="5">
        <v>1.23</v>
      </c>
      <c r="G1094" s="5">
        <v>1.71</v>
      </c>
    </row>
    <row r="1095" spans="1:7">
      <c r="A1095" s="5">
        <v>6</v>
      </c>
      <c r="B1095" s="5">
        <v>6</v>
      </c>
      <c r="C1095" s="5">
        <v>2016</v>
      </c>
      <c r="D1095" s="135">
        <f t="shared" si="0"/>
        <v>42527</v>
      </c>
      <c r="E1095" s="5">
        <v>0.8</v>
      </c>
      <c r="F1095" s="5">
        <v>1.25</v>
      </c>
      <c r="G1095" s="5">
        <v>1.73</v>
      </c>
    </row>
    <row r="1096" spans="1:7">
      <c r="A1096" s="5">
        <v>6</v>
      </c>
      <c r="B1096" s="5">
        <v>7</v>
      </c>
      <c r="C1096" s="5">
        <v>2016</v>
      </c>
      <c r="D1096" s="135">
        <f t="shared" si="0"/>
        <v>42528</v>
      </c>
      <c r="E1096" s="5">
        <v>0.78</v>
      </c>
      <c r="F1096" s="5">
        <v>1.23</v>
      </c>
      <c r="G1096" s="5">
        <v>1.72</v>
      </c>
    </row>
    <row r="1097" spans="1:7">
      <c r="A1097" s="5">
        <v>6</v>
      </c>
      <c r="B1097" s="5">
        <v>8</v>
      </c>
      <c r="C1097" s="5">
        <v>2016</v>
      </c>
      <c r="D1097" s="135">
        <f t="shared" si="0"/>
        <v>42529</v>
      </c>
      <c r="E1097" s="5">
        <v>0.78</v>
      </c>
      <c r="F1097" s="5">
        <v>1.23</v>
      </c>
      <c r="G1097" s="5">
        <v>1.71</v>
      </c>
    </row>
    <row r="1098" spans="1:7">
      <c r="A1098" s="5">
        <v>6</v>
      </c>
      <c r="B1098" s="5">
        <v>9</v>
      </c>
      <c r="C1098" s="5">
        <v>2016</v>
      </c>
      <c r="D1098" s="135">
        <f t="shared" si="0"/>
        <v>42530</v>
      </c>
      <c r="E1098" s="5">
        <v>0.77</v>
      </c>
      <c r="F1098" s="5">
        <v>1.22</v>
      </c>
      <c r="G1098" s="5">
        <v>1.68</v>
      </c>
    </row>
    <row r="1099" spans="1:7">
      <c r="A1099" s="5">
        <v>6</v>
      </c>
      <c r="B1099" s="5">
        <v>10</v>
      </c>
      <c r="C1099" s="5">
        <v>2016</v>
      </c>
      <c r="D1099" s="135">
        <f t="shared" si="0"/>
        <v>42531</v>
      </c>
      <c r="E1099" s="5">
        <v>0.73</v>
      </c>
      <c r="F1099" s="5">
        <v>1.17</v>
      </c>
      <c r="G1099" s="5">
        <v>1.64</v>
      </c>
    </row>
    <row r="1100" spans="1:7">
      <c r="A1100" s="5">
        <v>6</v>
      </c>
      <c r="B1100" s="5">
        <v>13</v>
      </c>
      <c r="C1100" s="5">
        <v>2016</v>
      </c>
      <c r="D1100" s="135">
        <f t="shared" si="0"/>
        <v>42534</v>
      </c>
      <c r="E1100" s="5">
        <v>0.73</v>
      </c>
      <c r="F1100" s="5">
        <v>1.1399999999999999</v>
      </c>
      <c r="G1100" s="5">
        <v>1.62</v>
      </c>
    </row>
    <row r="1101" spans="1:7">
      <c r="A1101" s="5">
        <v>6</v>
      </c>
      <c r="B1101" s="5">
        <v>14</v>
      </c>
      <c r="C1101" s="5">
        <v>2016</v>
      </c>
      <c r="D1101" s="135">
        <f t="shared" si="0"/>
        <v>42535</v>
      </c>
      <c r="E1101" s="5">
        <v>0.74</v>
      </c>
      <c r="F1101" s="5">
        <v>1.1499999999999999</v>
      </c>
      <c r="G1101" s="5">
        <v>1.62</v>
      </c>
    </row>
    <row r="1102" spans="1:7">
      <c r="A1102" s="5">
        <v>6</v>
      </c>
      <c r="B1102" s="5">
        <v>15</v>
      </c>
      <c r="C1102" s="5">
        <v>2016</v>
      </c>
      <c r="D1102" s="135">
        <f t="shared" si="0"/>
        <v>42536</v>
      </c>
      <c r="E1102" s="5">
        <v>0.69</v>
      </c>
      <c r="F1102" s="5">
        <v>1.1000000000000001</v>
      </c>
      <c r="G1102" s="5">
        <v>1.6</v>
      </c>
    </row>
    <row r="1103" spans="1:7">
      <c r="A1103" s="5">
        <v>6</v>
      </c>
      <c r="B1103" s="5">
        <v>16</v>
      </c>
      <c r="C1103" s="5">
        <v>2016</v>
      </c>
      <c r="D1103" s="135">
        <f t="shared" si="0"/>
        <v>42537</v>
      </c>
      <c r="E1103" s="5">
        <v>0.7</v>
      </c>
      <c r="F1103" s="5">
        <v>1.1000000000000001</v>
      </c>
      <c r="G1103" s="5">
        <v>1.57</v>
      </c>
    </row>
    <row r="1104" spans="1:7">
      <c r="A1104" s="5">
        <v>6</v>
      </c>
      <c r="B1104" s="5">
        <v>17</v>
      </c>
      <c r="C1104" s="5">
        <v>2016</v>
      </c>
      <c r="D1104" s="135">
        <f t="shared" si="0"/>
        <v>42538</v>
      </c>
      <c r="E1104" s="5">
        <v>0.7</v>
      </c>
      <c r="F1104" s="5">
        <v>1.1299999999999999</v>
      </c>
      <c r="G1104" s="5">
        <v>1.62</v>
      </c>
    </row>
    <row r="1105" spans="1:7">
      <c r="A1105" s="5">
        <v>6</v>
      </c>
      <c r="B1105" s="5">
        <v>20</v>
      </c>
      <c r="C1105" s="5">
        <v>2016</v>
      </c>
      <c r="D1105" s="135">
        <f t="shared" si="0"/>
        <v>42541</v>
      </c>
      <c r="E1105" s="5">
        <v>0.74</v>
      </c>
      <c r="F1105" s="5">
        <v>1.17</v>
      </c>
      <c r="G1105" s="5">
        <v>1.67</v>
      </c>
    </row>
    <row r="1106" spans="1:7">
      <c r="A1106" s="5">
        <v>6</v>
      </c>
      <c r="B1106" s="5">
        <v>21</v>
      </c>
      <c r="C1106" s="5">
        <v>2016</v>
      </c>
      <c r="D1106" s="135">
        <f t="shared" si="0"/>
        <v>42542</v>
      </c>
      <c r="E1106" s="5">
        <v>0.76</v>
      </c>
      <c r="F1106" s="5">
        <v>1.22</v>
      </c>
      <c r="G1106" s="5">
        <v>1.71</v>
      </c>
    </row>
    <row r="1107" spans="1:7">
      <c r="A1107" s="5">
        <v>6</v>
      </c>
      <c r="B1107" s="5">
        <v>22</v>
      </c>
      <c r="C1107" s="5">
        <v>2016</v>
      </c>
      <c r="D1107" s="135">
        <f t="shared" si="0"/>
        <v>42543</v>
      </c>
      <c r="E1107" s="5">
        <v>0.75</v>
      </c>
      <c r="F1107" s="5">
        <v>1.2</v>
      </c>
      <c r="G1107" s="5">
        <v>1.69</v>
      </c>
    </row>
    <row r="1108" spans="1:7">
      <c r="A1108" s="5">
        <v>6</v>
      </c>
      <c r="B1108" s="5">
        <v>23</v>
      </c>
      <c r="C1108" s="5">
        <v>2016</v>
      </c>
      <c r="D1108" s="135">
        <f t="shared" si="0"/>
        <v>42544</v>
      </c>
      <c r="E1108" s="5">
        <v>0.78</v>
      </c>
      <c r="F1108" s="5">
        <v>1.25</v>
      </c>
      <c r="G1108" s="5">
        <v>1.74</v>
      </c>
    </row>
    <row r="1109" spans="1:7">
      <c r="A1109" s="5">
        <v>6</v>
      </c>
      <c r="B1109" s="5">
        <v>24</v>
      </c>
      <c r="C1109" s="5">
        <v>2016</v>
      </c>
      <c r="D1109" s="135">
        <f t="shared" si="0"/>
        <v>42545</v>
      </c>
      <c r="E1109" s="5">
        <v>0.64</v>
      </c>
      <c r="F1109" s="5">
        <v>1.08</v>
      </c>
      <c r="G1109" s="5">
        <v>1.57</v>
      </c>
    </row>
    <row r="1110" spans="1:7">
      <c r="A1110" s="5">
        <v>6</v>
      </c>
      <c r="B1110" s="5">
        <v>27</v>
      </c>
      <c r="C1110" s="5">
        <v>2016</v>
      </c>
      <c r="D1110" s="135">
        <f t="shared" si="0"/>
        <v>42548</v>
      </c>
      <c r="E1110" s="5">
        <v>0.61</v>
      </c>
      <c r="F1110" s="5">
        <v>1</v>
      </c>
      <c r="G1110" s="5">
        <v>1.46</v>
      </c>
    </row>
    <row r="1111" spans="1:7">
      <c r="A1111" s="5">
        <v>6</v>
      </c>
      <c r="B1111" s="5">
        <v>28</v>
      </c>
      <c r="C1111" s="5">
        <v>2016</v>
      </c>
      <c r="D1111" s="135">
        <f t="shared" si="0"/>
        <v>42549</v>
      </c>
      <c r="E1111" s="5">
        <v>0.61</v>
      </c>
      <c r="F1111" s="5">
        <v>1</v>
      </c>
      <c r="G1111" s="5">
        <v>1.46</v>
      </c>
    </row>
    <row r="1112" spans="1:7">
      <c r="A1112" s="5">
        <v>6</v>
      </c>
      <c r="B1112" s="5">
        <v>29</v>
      </c>
      <c r="C1112" s="5">
        <v>2016</v>
      </c>
      <c r="D1112" s="135">
        <f t="shared" si="0"/>
        <v>42550</v>
      </c>
      <c r="E1112" s="5">
        <v>0.62</v>
      </c>
      <c r="F1112" s="5">
        <v>1.03</v>
      </c>
      <c r="G1112" s="5">
        <v>1.5</v>
      </c>
    </row>
    <row r="1113" spans="1:7">
      <c r="A1113" s="5">
        <v>6</v>
      </c>
      <c r="B1113" s="5">
        <v>30</v>
      </c>
      <c r="C1113" s="5">
        <v>2016</v>
      </c>
      <c r="D1113" s="135">
        <f t="shared" si="0"/>
        <v>42551</v>
      </c>
      <c r="E1113" s="5">
        <v>0.57999999999999996</v>
      </c>
      <c r="F1113" s="5">
        <v>1.01</v>
      </c>
      <c r="G1113" s="5">
        <v>1.49</v>
      </c>
    </row>
    <row r="1114" spans="1:7">
      <c r="A1114" s="5">
        <v>7</v>
      </c>
      <c r="B1114" s="5">
        <v>1</v>
      </c>
      <c r="C1114" s="5">
        <v>2016</v>
      </c>
      <c r="D1114" s="135">
        <f t="shared" si="0"/>
        <v>42552</v>
      </c>
      <c r="E1114" s="5">
        <v>0.59</v>
      </c>
      <c r="F1114" s="5">
        <v>1</v>
      </c>
      <c r="G1114" s="5">
        <v>1.46</v>
      </c>
    </row>
    <row r="1115" spans="1:7">
      <c r="A1115" s="5">
        <v>7</v>
      </c>
      <c r="B1115" s="5">
        <v>5</v>
      </c>
      <c r="C1115" s="5">
        <v>2016</v>
      </c>
      <c r="D1115" s="135">
        <f t="shared" si="0"/>
        <v>42556</v>
      </c>
      <c r="E1115" s="5">
        <v>0.56000000000000005</v>
      </c>
      <c r="F1115" s="5">
        <v>0.94</v>
      </c>
      <c r="G1115" s="5">
        <v>1.37</v>
      </c>
    </row>
    <row r="1116" spans="1:7">
      <c r="A1116" s="5">
        <v>7</v>
      </c>
      <c r="B1116" s="5">
        <v>6</v>
      </c>
      <c r="C1116" s="5">
        <v>2016</v>
      </c>
      <c r="D1116" s="135">
        <f t="shared" si="0"/>
        <v>42557</v>
      </c>
      <c r="E1116" s="5">
        <v>0.57999999999999996</v>
      </c>
      <c r="F1116" s="5">
        <v>0.95</v>
      </c>
      <c r="G1116" s="5">
        <v>1.38</v>
      </c>
    </row>
    <row r="1117" spans="1:7">
      <c r="A1117" s="5">
        <v>7</v>
      </c>
      <c r="B1117" s="5">
        <v>7</v>
      </c>
      <c r="C1117" s="5">
        <v>2016</v>
      </c>
      <c r="D1117" s="135">
        <f t="shared" si="0"/>
        <v>42558</v>
      </c>
      <c r="E1117" s="5">
        <v>0.57999999999999996</v>
      </c>
      <c r="F1117" s="5">
        <v>0.97</v>
      </c>
      <c r="G1117" s="5">
        <v>1.4</v>
      </c>
    </row>
    <row r="1118" spans="1:7">
      <c r="A1118" s="5">
        <v>7</v>
      </c>
      <c r="B1118" s="5">
        <v>8</v>
      </c>
      <c r="C1118" s="5">
        <v>2016</v>
      </c>
      <c r="D1118" s="135">
        <f t="shared" si="0"/>
        <v>42559</v>
      </c>
      <c r="E1118" s="5">
        <v>0.61</v>
      </c>
      <c r="F1118" s="5">
        <v>0.95</v>
      </c>
      <c r="G1118" s="5">
        <v>1.37</v>
      </c>
    </row>
    <row r="1119" spans="1:7">
      <c r="A1119" s="5">
        <v>7</v>
      </c>
      <c r="B1119" s="5">
        <v>11</v>
      </c>
      <c r="C1119" s="5">
        <v>2016</v>
      </c>
      <c r="D1119" s="135">
        <f t="shared" si="0"/>
        <v>42562</v>
      </c>
      <c r="E1119" s="5">
        <v>0.66</v>
      </c>
      <c r="F1119" s="5">
        <v>1.03</v>
      </c>
      <c r="G1119" s="5">
        <v>1.43</v>
      </c>
    </row>
    <row r="1120" spans="1:7">
      <c r="A1120" s="5">
        <v>7</v>
      </c>
      <c r="B1120" s="5">
        <v>12</v>
      </c>
      <c r="C1120" s="5">
        <v>2016</v>
      </c>
      <c r="D1120" s="135">
        <f t="shared" si="0"/>
        <v>42563</v>
      </c>
      <c r="E1120" s="5">
        <v>0.69</v>
      </c>
      <c r="F1120" s="5">
        <v>1.1000000000000001</v>
      </c>
      <c r="G1120" s="5">
        <v>1.53</v>
      </c>
    </row>
    <row r="1121" spans="1:7">
      <c r="A1121" s="5">
        <v>7</v>
      </c>
      <c r="B1121" s="5">
        <v>13</v>
      </c>
      <c r="C1121" s="5">
        <v>2016</v>
      </c>
      <c r="D1121" s="135">
        <f t="shared" si="0"/>
        <v>42564</v>
      </c>
      <c r="E1121" s="5">
        <v>0.68</v>
      </c>
      <c r="F1121" s="5">
        <v>1.07</v>
      </c>
      <c r="G1121" s="5">
        <v>1.48</v>
      </c>
    </row>
    <row r="1122" spans="1:7">
      <c r="A1122" s="5">
        <v>7</v>
      </c>
      <c r="B1122" s="5">
        <v>14</v>
      </c>
      <c r="C1122" s="5">
        <v>2016</v>
      </c>
      <c r="D1122" s="135">
        <f t="shared" si="0"/>
        <v>42565</v>
      </c>
      <c r="E1122" s="5">
        <v>0.68</v>
      </c>
      <c r="F1122" s="5">
        <v>1.1000000000000001</v>
      </c>
      <c r="G1122" s="5">
        <v>1.53</v>
      </c>
    </row>
    <row r="1123" spans="1:7">
      <c r="A1123" s="5">
        <v>7</v>
      </c>
      <c r="B1123" s="5">
        <v>15</v>
      </c>
      <c r="C1123" s="5">
        <v>2016</v>
      </c>
      <c r="D1123" s="135">
        <f t="shared" si="0"/>
        <v>42566</v>
      </c>
      <c r="E1123" s="5">
        <v>0.71</v>
      </c>
      <c r="F1123" s="5">
        <v>1.1499999999999999</v>
      </c>
      <c r="G1123" s="5">
        <v>1.6</v>
      </c>
    </row>
    <row r="1124" spans="1:7">
      <c r="A1124" s="5">
        <v>7</v>
      </c>
      <c r="B1124" s="5">
        <v>18</v>
      </c>
      <c r="C1124" s="5">
        <v>2016</v>
      </c>
      <c r="D1124" s="135">
        <f t="shared" si="0"/>
        <v>42569</v>
      </c>
      <c r="E1124" s="5">
        <v>0.68</v>
      </c>
      <c r="F1124" s="5">
        <v>1.1399999999999999</v>
      </c>
      <c r="G1124" s="5">
        <v>1.59</v>
      </c>
    </row>
    <row r="1125" spans="1:7">
      <c r="A1125" s="5">
        <v>7</v>
      </c>
      <c r="B1125" s="5">
        <v>19</v>
      </c>
      <c r="C1125" s="5">
        <v>2016</v>
      </c>
      <c r="D1125" s="135">
        <f t="shared" si="0"/>
        <v>42570</v>
      </c>
      <c r="E1125" s="5">
        <v>0.7</v>
      </c>
      <c r="F1125" s="5">
        <v>1.1200000000000001</v>
      </c>
      <c r="G1125" s="5">
        <v>1.56</v>
      </c>
    </row>
    <row r="1126" spans="1:7">
      <c r="A1126" s="5">
        <v>7</v>
      </c>
      <c r="B1126" s="5">
        <v>20</v>
      </c>
      <c r="C1126" s="5">
        <v>2016</v>
      </c>
      <c r="D1126" s="135">
        <f t="shared" si="0"/>
        <v>42571</v>
      </c>
      <c r="E1126" s="5">
        <v>0.73</v>
      </c>
      <c r="F1126" s="5">
        <v>1.1499999999999999</v>
      </c>
      <c r="G1126" s="5">
        <v>1.59</v>
      </c>
    </row>
    <row r="1127" spans="1:7">
      <c r="A1127" s="5">
        <v>7</v>
      </c>
      <c r="B1127" s="5">
        <v>21</v>
      </c>
      <c r="C1127" s="5">
        <v>2016</v>
      </c>
      <c r="D1127" s="135">
        <f t="shared" si="0"/>
        <v>42572</v>
      </c>
      <c r="E1127" s="5">
        <v>0.7</v>
      </c>
      <c r="F1127" s="5">
        <v>1.1100000000000001</v>
      </c>
      <c r="G1127" s="5">
        <v>1.57</v>
      </c>
    </row>
    <row r="1128" spans="1:7">
      <c r="A1128" s="5">
        <v>7</v>
      </c>
      <c r="B1128" s="5">
        <v>22</v>
      </c>
      <c r="C1128" s="5">
        <v>2016</v>
      </c>
      <c r="D1128" s="135">
        <f t="shared" si="0"/>
        <v>42573</v>
      </c>
      <c r="E1128" s="5">
        <v>0.71</v>
      </c>
      <c r="F1128" s="5">
        <v>1.1299999999999999</v>
      </c>
      <c r="G1128" s="5">
        <v>1.57</v>
      </c>
    </row>
    <row r="1129" spans="1:7">
      <c r="A1129" s="5">
        <v>7</v>
      </c>
      <c r="B1129" s="5">
        <v>25</v>
      </c>
      <c r="C1129" s="5">
        <v>2016</v>
      </c>
      <c r="D1129" s="135">
        <f t="shared" si="0"/>
        <v>42576</v>
      </c>
      <c r="E1129" s="5">
        <v>0.72</v>
      </c>
      <c r="F1129" s="5">
        <v>1.1499999999999999</v>
      </c>
      <c r="G1129" s="5">
        <v>1.58</v>
      </c>
    </row>
    <row r="1130" spans="1:7">
      <c r="A1130" s="5">
        <v>7</v>
      </c>
      <c r="B1130" s="5">
        <v>26</v>
      </c>
      <c r="C1130" s="5">
        <v>2016</v>
      </c>
      <c r="D1130" s="135">
        <f t="shared" si="0"/>
        <v>42577</v>
      </c>
      <c r="E1130" s="5">
        <v>0.75</v>
      </c>
      <c r="F1130" s="5">
        <v>1.1499999999999999</v>
      </c>
      <c r="G1130" s="5">
        <v>1.57</v>
      </c>
    </row>
    <row r="1131" spans="1:7">
      <c r="A1131" s="5">
        <v>7</v>
      </c>
      <c r="B1131" s="5">
        <v>27</v>
      </c>
      <c r="C1131" s="5">
        <v>2016</v>
      </c>
      <c r="D1131" s="135">
        <f t="shared" si="0"/>
        <v>42578</v>
      </c>
      <c r="E1131" s="5">
        <v>0.73</v>
      </c>
      <c r="F1131" s="5">
        <v>1.1000000000000001</v>
      </c>
      <c r="G1131" s="5">
        <v>1.52</v>
      </c>
    </row>
    <row r="1132" spans="1:7">
      <c r="A1132" s="5">
        <v>7</v>
      </c>
      <c r="B1132" s="5">
        <v>28</v>
      </c>
      <c r="C1132" s="5">
        <v>2016</v>
      </c>
      <c r="D1132" s="135">
        <f t="shared" si="0"/>
        <v>42579</v>
      </c>
      <c r="E1132" s="5">
        <v>0.72</v>
      </c>
      <c r="F1132" s="5">
        <v>1.0900000000000001</v>
      </c>
      <c r="G1132" s="5">
        <v>1.52</v>
      </c>
    </row>
    <row r="1133" spans="1:7">
      <c r="A1133" s="5">
        <v>7</v>
      </c>
      <c r="B1133" s="5">
        <v>29</v>
      </c>
      <c r="C1133" s="5">
        <v>2016</v>
      </c>
      <c r="D1133" s="135">
        <f t="shared" si="0"/>
        <v>42580</v>
      </c>
      <c r="E1133" s="5">
        <v>0.67</v>
      </c>
      <c r="F1133" s="5">
        <v>1.03</v>
      </c>
      <c r="G1133" s="5">
        <v>1.46</v>
      </c>
    </row>
    <row r="1134" spans="1:7">
      <c r="A1134" s="5">
        <v>8</v>
      </c>
      <c r="B1134" s="5">
        <v>1</v>
      </c>
      <c r="C1134" s="5">
        <v>2016</v>
      </c>
      <c r="D1134" s="135">
        <f t="shared" si="0"/>
        <v>42583</v>
      </c>
      <c r="E1134" s="5">
        <v>0.67</v>
      </c>
      <c r="F1134" s="5">
        <v>1.06</v>
      </c>
      <c r="G1134" s="5">
        <v>1.51</v>
      </c>
    </row>
    <row r="1135" spans="1:7">
      <c r="A1135" s="5">
        <v>8</v>
      </c>
      <c r="B1135" s="5">
        <v>2</v>
      </c>
      <c r="C1135" s="5">
        <v>2016</v>
      </c>
      <c r="D1135" s="135">
        <f t="shared" si="0"/>
        <v>42584</v>
      </c>
      <c r="E1135" s="5">
        <v>0.67</v>
      </c>
      <c r="F1135" s="5">
        <v>1.07</v>
      </c>
      <c r="G1135" s="5">
        <v>1.55</v>
      </c>
    </row>
    <row r="1136" spans="1:7">
      <c r="A1136" s="5">
        <v>8</v>
      </c>
      <c r="B1136" s="5">
        <v>3</v>
      </c>
      <c r="C1136" s="5">
        <v>2016</v>
      </c>
      <c r="D1136" s="135">
        <f t="shared" si="0"/>
        <v>42585</v>
      </c>
      <c r="E1136" s="5">
        <v>0.67</v>
      </c>
      <c r="F1136" s="5">
        <v>1.07</v>
      </c>
      <c r="G1136" s="5">
        <v>1.55</v>
      </c>
    </row>
    <row r="1137" spans="1:7">
      <c r="A1137" s="5">
        <v>8</v>
      </c>
      <c r="B1137" s="5">
        <v>4</v>
      </c>
      <c r="C1137" s="5">
        <v>2016</v>
      </c>
      <c r="D1137" s="135">
        <f t="shared" si="0"/>
        <v>42586</v>
      </c>
      <c r="E1137" s="5">
        <v>0.64</v>
      </c>
      <c r="F1137" s="5">
        <v>1.03</v>
      </c>
      <c r="G1137" s="5">
        <v>1.51</v>
      </c>
    </row>
    <row r="1138" spans="1:7">
      <c r="A1138" s="5">
        <v>8</v>
      </c>
      <c r="B1138" s="5">
        <v>5</v>
      </c>
      <c r="C1138" s="5">
        <v>2016</v>
      </c>
      <c r="D1138" s="135">
        <f t="shared" si="0"/>
        <v>42587</v>
      </c>
      <c r="E1138" s="5">
        <v>0.72</v>
      </c>
      <c r="F1138" s="5">
        <v>1.1299999999999999</v>
      </c>
      <c r="G1138" s="5">
        <v>1.59</v>
      </c>
    </row>
    <row r="1139" spans="1:7">
      <c r="A1139" s="5">
        <v>8</v>
      </c>
      <c r="B1139" s="5">
        <v>8</v>
      </c>
      <c r="C1139" s="5">
        <v>2016</v>
      </c>
      <c r="D1139" s="135">
        <f t="shared" si="0"/>
        <v>42590</v>
      </c>
      <c r="E1139" s="5">
        <v>0.74</v>
      </c>
      <c r="F1139" s="5">
        <v>1.1499999999999999</v>
      </c>
      <c r="G1139" s="5">
        <v>1.59</v>
      </c>
    </row>
    <row r="1140" spans="1:7">
      <c r="A1140" s="5">
        <v>8</v>
      </c>
      <c r="B1140" s="5">
        <v>9</v>
      </c>
      <c r="C1140" s="5">
        <v>2016</v>
      </c>
      <c r="D1140" s="135">
        <f t="shared" si="0"/>
        <v>42591</v>
      </c>
      <c r="E1140" s="5">
        <v>0.71</v>
      </c>
      <c r="F1140" s="5">
        <v>1.1100000000000001</v>
      </c>
      <c r="G1140" s="5">
        <v>1.55</v>
      </c>
    </row>
    <row r="1141" spans="1:7">
      <c r="A1141" s="5">
        <v>8</v>
      </c>
      <c r="B1141" s="5">
        <v>10</v>
      </c>
      <c r="C1141" s="5">
        <v>2016</v>
      </c>
      <c r="D1141" s="135">
        <f t="shared" si="0"/>
        <v>42592</v>
      </c>
      <c r="E1141" s="5">
        <v>0.69</v>
      </c>
      <c r="F1141" s="5">
        <v>1.07</v>
      </c>
      <c r="G1141" s="5">
        <v>1.5</v>
      </c>
    </row>
    <row r="1142" spans="1:7">
      <c r="A1142" s="5">
        <v>8</v>
      </c>
      <c r="B1142" s="5">
        <v>11</v>
      </c>
      <c r="C1142" s="5">
        <v>2016</v>
      </c>
      <c r="D1142" s="135">
        <f t="shared" si="0"/>
        <v>42593</v>
      </c>
      <c r="E1142" s="5">
        <v>0.76</v>
      </c>
      <c r="F1142" s="5">
        <v>1.1599999999999999</v>
      </c>
      <c r="G1142" s="5">
        <v>1.57</v>
      </c>
    </row>
    <row r="1143" spans="1:7">
      <c r="A1143" s="5">
        <v>8</v>
      </c>
      <c r="B1143" s="5">
        <v>12</v>
      </c>
      <c r="C1143" s="5">
        <v>2016</v>
      </c>
      <c r="D1143" s="135">
        <f t="shared" si="0"/>
        <v>42594</v>
      </c>
      <c r="E1143" s="5">
        <v>0.71</v>
      </c>
      <c r="F1143" s="5">
        <v>1.1000000000000001</v>
      </c>
      <c r="G1143" s="5">
        <v>1.51</v>
      </c>
    </row>
    <row r="1144" spans="1:7">
      <c r="A1144" s="5">
        <v>8</v>
      </c>
      <c r="B1144" s="5">
        <v>15</v>
      </c>
      <c r="C1144" s="5">
        <v>2016</v>
      </c>
      <c r="D1144" s="135">
        <f t="shared" si="0"/>
        <v>42597</v>
      </c>
      <c r="E1144" s="5">
        <v>0.72</v>
      </c>
      <c r="F1144" s="5">
        <v>1.1399999999999999</v>
      </c>
      <c r="G1144" s="5">
        <v>1.55</v>
      </c>
    </row>
    <row r="1145" spans="1:7">
      <c r="A1145" s="5">
        <v>8</v>
      </c>
      <c r="B1145" s="5">
        <v>16</v>
      </c>
      <c r="C1145" s="5">
        <v>2016</v>
      </c>
      <c r="D1145" s="135">
        <f t="shared" si="0"/>
        <v>42598</v>
      </c>
      <c r="E1145" s="5">
        <v>0.76</v>
      </c>
      <c r="F1145" s="5">
        <v>1.1599999999999999</v>
      </c>
      <c r="G1145" s="5">
        <v>1.57</v>
      </c>
    </row>
    <row r="1146" spans="1:7">
      <c r="A1146" s="5">
        <v>8</v>
      </c>
      <c r="B1146" s="5">
        <v>17</v>
      </c>
      <c r="C1146" s="5">
        <v>2016</v>
      </c>
      <c r="D1146" s="135">
        <f t="shared" si="0"/>
        <v>42599</v>
      </c>
      <c r="E1146" s="5">
        <v>0.74</v>
      </c>
      <c r="F1146" s="5">
        <v>1.1499999999999999</v>
      </c>
      <c r="G1146" s="5">
        <v>1.56</v>
      </c>
    </row>
    <row r="1147" spans="1:7">
      <c r="A1147" s="5">
        <v>8</v>
      </c>
      <c r="B1147" s="5">
        <v>18</v>
      </c>
      <c r="C1147" s="5">
        <v>2016</v>
      </c>
      <c r="D1147" s="135">
        <f t="shared" si="0"/>
        <v>42600</v>
      </c>
      <c r="E1147" s="5">
        <v>0.71</v>
      </c>
      <c r="F1147" s="5">
        <v>1.1200000000000001</v>
      </c>
      <c r="G1147" s="5">
        <v>1.53</v>
      </c>
    </row>
    <row r="1148" spans="1:7">
      <c r="A1148" s="5">
        <v>8</v>
      </c>
      <c r="B1148" s="5">
        <v>19</v>
      </c>
      <c r="C1148" s="5">
        <v>2016</v>
      </c>
      <c r="D1148" s="135">
        <f t="shared" si="0"/>
        <v>42601</v>
      </c>
      <c r="E1148" s="5">
        <v>0.76</v>
      </c>
      <c r="F1148" s="5">
        <v>1.17</v>
      </c>
      <c r="G1148" s="5">
        <v>1.58</v>
      </c>
    </row>
    <row r="1149" spans="1:7">
      <c r="A1149" s="5">
        <v>8</v>
      </c>
      <c r="B1149" s="5">
        <v>22</v>
      </c>
      <c r="C1149" s="5">
        <v>2016</v>
      </c>
      <c r="D1149" s="135">
        <f t="shared" si="0"/>
        <v>42604</v>
      </c>
      <c r="E1149" s="5">
        <v>0.76</v>
      </c>
      <c r="F1149" s="5">
        <v>1.1499999999999999</v>
      </c>
      <c r="G1149" s="5">
        <v>1.55</v>
      </c>
    </row>
    <row r="1150" spans="1:7">
      <c r="A1150" s="5">
        <v>8</v>
      </c>
      <c r="B1150" s="5">
        <v>23</v>
      </c>
      <c r="C1150" s="5">
        <v>2016</v>
      </c>
      <c r="D1150" s="135">
        <f t="shared" si="0"/>
        <v>42605</v>
      </c>
      <c r="E1150" s="5">
        <v>0.74</v>
      </c>
      <c r="F1150" s="5">
        <v>1.1499999999999999</v>
      </c>
      <c r="G1150" s="5">
        <v>1.55</v>
      </c>
    </row>
    <row r="1151" spans="1:7">
      <c r="A1151" s="5">
        <v>8</v>
      </c>
      <c r="B1151" s="5">
        <v>24</v>
      </c>
      <c r="C1151" s="5">
        <v>2016</v>
      </c>
      <c r="D1151" s="135">
        <f t="shared" si="0"/>
        <v>42606</v>
      </c>
      <c r="E1151" s="5">
        <v>0.76</v>
      </c>
      <c r="F1151" s="5">
        <v>1.1299999999999999</v>
      </c>
      <c r="G1151" s="5">
        <v>1.56</v>
      </c>
    </row>
    <row r="1152" spans="1:7">
      <c r="A1152" s="5">
        <v>8</v>
      </c>
      <c r="B1152" s="5">
        <v>25</v>
      </c>
      <c r="C1152" s="5">
        <v>2016</v>
      </c>
      <c r="D1152" s="135">
        <f t="shared" si="0"/>
        <v>42607</v>
      </c>
      <c r="E1152" s="5">
        <v>0.78</v>
      </c>
      <c r="F1152" s="5">
        <v>1.1599999999999999</v>
      </c>
      <c r="G1152" s="5">
        <v>1.58</v>
      </c>
    </row>
    <row r="1153" spans="1:7">
      <c r="A1153" s="5">
        <v>8</v>
      </c>
      <c r="B1153" s="5">
        <v>26</v>
      </c>
      <c r="C1153" s="5">
        <v>2016</v>
      </c>
      <c r="D1153" s="135">
        <f t="shared" si="0"/>
        <v>42608</v>
      </c>
      <c r="E1153" s="5">
        <v>0.84</v>
      </c>
      <c r="F1153" s="5">
        <v>1.23</v>
      </c>
      <c r="G1153" s="5">
        <v>1.62</v>
      </c>
    </row>
    <row r="1154" spans="1:7">
      <c r="A1154" s="5">
        <v>8</v>
      </c>
      <c r="B1154" s="5">
        <v>29</v>
      </c>
      <c r="C1154" s="5">
        <v>2016</v>
      </c>
      <c r="D1154" s="135">
        <f t="shared" si="0"/>
        <v>42611</v>
      </c>
      <c r="E1154" s="5">
        <v>0.81</v>
      </c>
      <c r="F1154" s="5">
        <v>1.18</v>
      </c>
      <c r="G1154" s="5">
        <v>1.57</v>
      </c>
    </row>
    <row r="1155" spans="1:7">
      <c r="A1155" s="5">
        <v>8</v>
      </c>
      <c r="B1155" s="5">
        <v>30</v>
      </c>
      <c r="C1155" s="5">
        <v>2016</v>
      </c>
      <c r="D1155" s="135">
        <f t="shared" si="0"/>
        <v>42612</v>
      </c>
      <c r="E1155" s="5">
        <v>0.8</v>
      </c>
      <c r="F1155" s="5">
        <v>1.18</v>
      </c>
      <c r="G1155" s="5">
        <v>1.57</v>
      </c>
    </row>
    <row r="1156" spans="1:7">
      <c r="A1156" s="5">
        <v>8</v>
      </c>
      <c r="B1156" s="5">
        <v>31</v>
      </c>
      <c r="C1156" s="5">
        <v>2016</v>
      </c>
      <c r="D1156" s="135">
        <f t="shared" si="0"/>
        <v>42613</v>
      </c>
      <c r="E1156" s="5">
        <v>0.8</v>
      </c>
      <c r="F1156" s="5">
        <v>1.19</v>
      </c>
      <c r="G1156" s="5">
        <v>1.58</v>
      </c>
    </row>
    <row r="1157" spans="1:7">
      <c r="A1157" s="5">
        <v>9</v>
      </c>
      <c r="B1157" s="5">
        <v>1</v>
      </c>
      <c r="C1157" s="5">
        <v>2016</v>
      </c>
      <c r="D1157" s="135">
        <f t="shared" si="0"/>
        <v>42614</v>
      </c>
      <c r="E1157" s="5">
        <v>0.78</v>
      </c>
      <c r="F1157" s="5">
        <v>1.18</v>
      </c>
      <c r="G1157" s="5">
        <v>1.57</v>
      </c>
    </row>
    <row r="1158" spans="1:7">
      <c r="A1158" s="5">
        <v>9</v>
      </c>
      <c r="B1158" s="5">
        <v>2</v>
      </c>
      <c r="C1158" s="5">
        <v>2016</v>
      </c>
      <c r="D1158" s="135">
        <f t="shared" si="0"/>
        <v>42615</v>
      </c>
      <c r="E1158" s="5">
        <v>0.8</v>
      </c>
      <c r="F1158" s="5">
        <v>1.2</v>
      </c>
      <c r="G1158" s="5">
        <v>1.6</v>
      </c>
    </row>
    <row r="1159" spans="1:7">
      <c r="A1159" s="5">
        <v>9</v>
      </c>
      <c r="B1159" s="5">
        <v>6</v>
      </c>
      <c r="C1159" s="5">
        <v>2016</v>
      </c>
      <c r="D1159" s="135">
        <f t="shared" si="0"/>
        <v>42619</v>
      </c>
      <c r="E1159" s="5">
        <v>0.74</v>
      </c>
      <c r="F1159" s="5">
        <v>1.1299999999999999</v>
      </c>
      <c r="G1159" s="5">
        <v>1.55</v>
      </c>
    </row>
    <row r="1160" spans="1:7">
      <c r="A1160" s="5">
        <v>9</v>
      </c>
      <c r="B1160" s="5">
        <v>7</v>
      </c>
      <c r="C1160" s="5">
        <v>2016</v>
      </c>
      <c r="D1160" s="135">
        <f t="shared" si="0"/>
        <v>42620</v>
      </c>
      <c r="E1160" s="5">
        <v>0.74</v>
      </c>
      <c r="F1160" s="5">
        <v>1.1200000000000001</v>
      </c>
      <c r="G1160" s="5">
        <v>1.54</v>
      </c>
    </row>
    <row r="1161" spans="1:7">
      <c r="A1161" s="5">
        <v>9</v>
      </c>
      <c r="B1161" s="5">
        <v>8</v>
      </c>
      <c r="C1161" s="5">
        <v>2016</v>
      </c>
      <c r="D1161" s="135">
        <f t="shared" si="0"/>
        <v>42621</v>
      </c>
      <c r="E1161" s="5">
        <v>0.78</v>
      </c>
      <c r="F1161" s="5">
        <v>1.19</v>
      </c>
      <c r="G1161" s="5">
        <v>1.61</v>
      </c>
    </row>
    <row r="1162" spans="1:7">
      <c r="A1162" s="5">
        <v>9</v>
      </c>
      <c r="B1162" s="5">
        <v>9</v>
      </c>
      <c r="C1162" s="5">
        <v>2016</v>
      </c>
      <c r="D1162" s="135">
        <f t="shared" si="0"/>
        <v>42622</v>
      </c>
      <c r="E1162" s="5">
        <v>0.79</v>
      </c>
      <c r="F1162" s="5">
        <v>1.23</v>
      </c>
      <c r="G1162" s="5">
        <v>1.67</v>
      </c>
    </row>
    <row r="1163" spans="1:7">
      <c r="A1163" s="5">
        <v>9</v>
      </c>
      <c r="B1163" s="5">
        <v>12</v>
      </c>
      <c r="C1163" s="5">
        <v>2016</v>
      </c>
      <c r="D1163" s="135">
        <f t="shared" si="0"/>
        <v>42625</v>
      </c>
      <c r="E1163" s="5">
        <v>0.79</v>
      </c>
      <c r="F1163" s="5">
        <v>1.21</v>
      </c>
      <c r="G1163" s="5">
        <v>1.68</v>
      </c>
    </row>
    <row r="1164" spans="1:7">
      <c r="A1164" s="5">
        <v>9</v>
      </c>
      <c r="B1164" s="5">
        <v>13</v>
      </c>
      <c r="C1164" s="5">
        <v>2016</v>
      </c>
      <c r="D1164" s="135">
        <f t="shared" si="0"/>
        <v>42626</v>
      </c>
      <c r="E1164" s="5">
        <v>0.8</v>
      </c>
      <c r="F1164" s="5">
        <v>1.26</v>
      </c>
      <c r="G1164" s="5">
        <v>1.73</v>
      </c>
    </row>
    <row r="1165" spans="1:7">
      <c r="A1165" s="5">
        <v>9</v>
      </c>
      <c r="B1165" s="5">
        <v>14</v>
      </c>
      <c r="C1165" s="5">
        <v>2016</v>
      </c>
      <c r="D1165" s="135">
        <f t="shared" si="0"/>
        <v>42627</v>
      </c>
      <c r="E1165" s="5">
        <v>0.77</v>
      </c>
      <c r="F1165" s="5">
        <v>1.21</v>
      </c>
      <c r="G1165" s="5">
        <v>1.7</v>
      </c>
    </row>
    <row r="1166" spans="1:7">
      <c r="A1166" s="5">
        <v>9</v>
      </c>
      <c r="B1166" s="5">
        <v>15</v>
      </c>
      <c r="C1166" s="5">
        <v>2016</v>
      </c>
      <c r="D1166" s="135">
        <f t="shared" si="0"/>
        <v>42628</v>
      </c>
      <c r="E1166" s="5">
        <v>0.74</v>
      </c>
      <c r="F1166" s="5">
        <v>1.2</v>
      </c>
      <c r="G1166" s="5">
        <v>1.71</v>
      </c>
    </row>
    <row r="1167" spans="1:7">
      <c r="A1167" s="5">
        <v>9</v>
      </c>
      <c r="B1167" s="5">
        <v>16</v>
      </c>
      <c r="C1167" s="5">
        <v>2016</v>
      </c>
      <c r="D1167" s="135">
        <f t="shared" si="0"/>
        <v>42629</v>
      </c>
      <c r="E1167" s="5">
        <v>0.77</v>
      </c>
      <c r="F1167" s="5">
        <v>1.21</v>
      </c>
      <c r="G1167" s="5">
        <v>1.7</v>
      </c>
    </row>
    <row r="1168" spans="1:7">
      <c r="A1168" s="5">
        <v>9</v>
      </c>
      <c r="B1168" s="5">
        <v>19</v>
      </c>
      <c r="C1168" s="5">
        <v>2016</v>
      </c>
      <c r="D1168" s="135">
        <f t="shared" si="0"/>
        <v>42632</v>
      </c>
      <c r="E1168" s="5">
        <v>0.79</v>
      </c>
      <c r="F1168" s="5">
        <v>1.22</v>
      </c>
      <c r="G1168" s="5">
        <v>1.7</v>
      </c>
    </row>
    <row r="1169" spans="1:7">
      <c r="A1169" s="5">
        <v>9</v>
      </c>
      <c r="B1169" s="5">
        <v>20</v>
      </c>
      <c r="C1169" s="5">
        <v>2016</v>
      </c>
      <c r="D1169" s="135">
        <f t="shared" si="0"/>
        <v>42633</v>
      </c>
      <c r="E1169" s="5">
        <v>0.79</v>
      </c>
      <c r="F1169" s="5">
        <v>1.2</v>
      </c>
      <c r="G1169" s="5">
        <v>1.69</v>
      </c>
    </row>
    <row r="1170" spans="1:7">
      <c r="A1170" s="5">
        <v>9</v>
      </c>
      <c r="B1170" s="5">
        <v>21</v>
      </c>
      <c r="C1170" s="5">
        <v>2016</v>
      </c>
      <c r="D1170" s="135">
        <f t="shared" si="0"/>
        <v>42634</v>
      </c>
      <c r="E1170" s="5">
        <v>0.79</v>
      </c>
      <c r="F1170" s="5">
        <v>1.2</v>
      </c>
      <c r="G1170" s="5">
        <v>1.66</v>
      </c>
    </row>
    <row r="1171" spans="1:7">
      <c r="A1171" s="5">
        <v>9</v>
      </c>
      <c r="B1171" s="5">
        <v>22</v>
      </c>
      <c r="C1171" s="5">
        <v>2016</v>
      </c>
      <c r="D1171" s="135">
        <f t="shared" si="0"/>
        <v>42635</v>
      </c>
      <c r="E1171" s="5">
        <v>0.79</v>
      </c>
      <c r="F1171" s="5">
        <v>1.18</v>
      </c>
      <c r="G1171" s="5">
        <v>1.63</v>
      </c>
    </row>
    <row r="1172" spans="1:7">
      <c r="A1172" s="5">
        <v>9</v>
      </c>
      <c r="B1172" s="5">
        <v>23</v>
      </c>
      <c r="C1172" s="5">
        <v>2016</v>
      </c>
      <c r="D1172" s="135">
        <f t="shared" si="0"/>
        <v>42636</v>
      </c>
      <c r="E1172" s="5">
        <v>0.77</v>
      </c>
      <c r="F1172" s="5">
        <v>1.1599999999999999</v>
      </c>
      <c r="G1172" s="5">
        <v>1.62</v>
      </c>
    </row>
    <row r="1173" spans="1:7">
      <c r="A1173" s="5">
        <v>9</v>
      </c>
      <c r="B1173" s="5">
        <v>26</v>
      </c>
      <c r="C1173" s="5">
        <v>2016</v>
      </c>
      <c r="D1173" s="135">
        <f t="shared" si="0"/>
        <v>42639</v>
      </c>
      <c r="E1173" s="5">
        <v>0.76</v>
      </c>
      <c r="F1173" s="5">
        <v>1.1299999999999999</v>
      </c>
      <c r="G1173" s="5">
        <v>1.59</v>
      </c>
    </row>
    <row r="1174" spans="1:7">
      <c r="A1174" s="5">
        <v>9</v>
      </c>
      <c r="B1174" s="5">
        <v>27</v>
      </c>
      <c r="C1174" s="5">
        <v>2016</v>
      </c>
      <c r="D1174" s="135">
        <f t="shared" si="0"/>
        <v>42640</v>
      </c>
      <c r="E1174" s="5">
        <v>0.75</v>
      </c>
      <c r="F1174" s="5">
        <v>1.1200000000000001</v>
      </c>
      <c r="G1174" s="5">
        <v>1.56</v>
      </c>
    </row>
    <row r="1175" spans="1:7">
      <c r="A1175" s="5">
        <v>9</v>
      </c>
      <c r="B1175" s="5">
        <v>28</v>
      </c>
      <c r="C1175" s="5">
        <v>2016</v>
      </c>
      <c r="D1175" s="135">
        <f t="shared" si="0"/>
        <v>42641</v>
      </c>
      <c r="E1175" s="5">
        <v>0.75</v>
      </c>
      <c r="F1175" s="5">
        <v>1.1299999999999999</v>
      </c>
      <c r="G1175" s="5">
        <v>1.57</v>
      </c>
    </row>
    <row r="1176" spans="1:7">
      <c r="A1176" s="5">
        <v>9</v>
      </c>
      <c r="B1176" s="5">
        <v>29</v>
      </c>
      <c r="C1176" s="5">
        <v>2016</v>
      </c>
      <c r="D1176" s="135">
        <f t="shared" si="0"/>
        <v>42642</v>
      </c>
      <c r="E1176" s="5">
        <v>0.73</v>
      </c>
      <c r="F1176" s="5">
        <v>1.1200000000000001</v>
      </c>
      <c r="G1176" s="5">
        <v>1.56</v>
      </c>
    </row>
    <row r="1177" spans="1:7">
      <c r="A1177" s="5">
        <v>9</v>
      </c>
      <c r="B1177" s="5">
        <v>30</v>
      </c>
      <c r="C1177" s="5">
        <v>2016</v>
      </c>
      <c r="D1177" s="135">
        <f t="shared" si="0"/>
        <v>42643</v>
      </c>
      <c r="E1177" s="5">
        <v>0.77</v>
      </c>
      <c r="F1177" s="5">
        <v>1.1399999999999999</v>
      </c>
      <c r="G1177" s="5">
        <v>1.6</v>
      </c>
    </row>
    <row r="1178" spans="1:7">
      <c r="A1178" s="5">
        <v>10</v>
      </c>
      <c r="B1178" s="5">
        <v>3</v>
      </c>
      <c r="C1178" s="5">
        <v>2016</v>
      </c>
      <c r="D1178" s="135">
        <f t="shared" si="0"/>
        <v>42646</v>
      </c>
      <c r="E1178" s="5">
        <v>0.8</v>
      </c>
      <c r="F1178" s="5">
        <v>1.18</v>
      </c>
      <c r="G1178" s="5">
        <v>1.63</v>
      </c>
    </row>
    <row r="1179" spans="1:7">
      <c r="A1179" s="5">
        <v>10</v>
      </c>
      <c r="B1179" s="5">
        <v>4</v>
      </c>
      <c r="C1179" s="5">
        <v>2016</v>
      </c>
      <c r="D1179" s="135">
        <f t="shared" si="0"/>
        <v>42647</v>
      </c>
      <c r="E1179" s="5">
        <v>0.82</v>
      </c>
      <c r="F1179" s="5">
        <v>1.22</v>
      </c>
      <c r="G1179" s="5">
        <v>1.69</v>
      </c>
    </row>
    <row r="1180" spans="1:7">
      <c r="A1180" s="5">
        <v>10</v>
      </c>
      <c r="B1180" s="5">
        <v>5</v>
      </c>
      <c r="C1180" s="5">
        <v>2016</v>
      </c>
      <c r="D1180" s="135">
        <f t="shared" si="0"/>
        <v>42648</v>
      </c>
      <c r="E1180" s="5">
        <v>0.85</v>
      </c>
      <c r="F1180" s="5">
        <v>1.26</v>
      </c>
      <c r="G1180" s="5">
        <v>1.72</v>
      </c>
    </row>
    <row r="1181" spans="1:7">
      <c r="A1181" s="5">
        <v>10</v>
      </c>
      <c r="B1181" s="5">
        <v>6</v>
      </c>
      <c r="C1181" s="5">
        <v>2016</v>
      </c>
      <c r="D1181" s="135">
        <f t="shared" si="0"/>
        <v>42649</v>
      </c>
      <c r="E1181" s="5">
        <v>0.86</v>
      </c>
      <c r="F1181" s="5">
        <v>1.28</v>
      </c>
      <c r="G1181" s="5">
        <v>1.75</v>
      </c>
    </row>
    <row r="1182" spans="1:7">
      <c r="A1182" s="5">
        <v>10</v>
      </c>
      <c r="B1182" s="5">
        <v>7</v>
      </c>
      <c r="C1182" s="5">
        <v>2016</v>
      </c>
      <c r="D1182" s="135">
        <f t="shared" si="0"/>
        <v>42650</v>
      </c>
      <c r="E1182" s="5">
        <v>0.83</v>
      </c>
      <c r="F1182" s="5">
        <v>1.26</v>
      </c>
      <c r="G1182" s="5">
        <v>1.73</v>
      </c>
    </row>
    <row r="1183" spans="1:7">
      <c r="A1183" s="5">
        <v>10</v>
      </c>
      <c r="B1183" s="5">
        <v>11</v>
      </c>
      <c r="C1183" s="5">
        <v>2016</v>
      </c>
      <c r="D1183" s="135">
        <f t="shared" si="0"/>
        <v>42654</v>
      </c>
      <c r="E1183" s="5">
        <v>0.87</v>
      </c>
      <c r="F1183" s="5">
        <v>1.3</v>
      </c>
      <c r="G1183" s="5">
        <v>1.77</v>
      </c>
    </row>
    <row r="1184" spans="1:7">
      <c r="A1184" s="5">
        <v>10</v>
      </c>
      <c r="B1184" s="5">
        <v>12</v>
      </c>
      <c r="C1184" s="5">
        <v>2016</v>
      </c>
      <c r="D1184" s="135">
        <f t="shared" si="0"/>
        <v>42655</v>
      </c>
      <c r="E1184" s="5">
        <v>0.87</v>
      </c>
      <c r="F1184" s="5">
        <v>1.31</v>
      </c>
      <c r="G1184" s="5">
        <v>1.79</v>
      </c>
    </row>
    <row r="1185" spans="1:7">
      <c r="A1185" s="5">
        <v>10</v>
      </c>
      <c r="B1185" s="5">
        <v>13</v>
      </c>
      <c r="C1185" s="5">
        <v>2016</v>
      </c>
      <c r="D1185" s="135">
        <f t="shared" si="0"/>
        <v>42656</v>
      </c>
      <c r="E1185" s="5">
        <v>0.85</v>
      </c>
      <c r="F1185" s="5">
        <v>1.27</v>
      </c>
      <c r="G1185" s="5">
        <v>1.75</v>
      </c>
    </row>
    <row r="1186" spans="1:7">
      <c r="A1186" s="5">
        <v>10</v>
      </c>
      <c r="B1186" s="5">
        <v>14</v>
      </c>
      <c r="C1186" s="5">
        <v>2016</v>
      </c>
      <c r="D1186" s="135">
        <f t="shared" si="0"/>
        <v>42657</v>
      </c>
      <c r="E1186" s="5">
        <v>0.84</v>
      </c>
      <c r="F1186" s="5">
        <v>1.28</v>
      </c>
      <c r="G1186" s="5">
        <v>1.8</v>
      </c>
    </row>
    <row r="1187" spans="1:7">
      <c r="A1187" s="5">
        <v>10</v>
      </c>
      <c r="B1187" s="5">
        <v>17</v>
      </c>
      <c r="C1187" s="5">
        <v>2016</v>
      </c>
      <c r="D1187" s="135">
        <f t="shared" si="0"/>
        <v>42660</v>
      </c>
      <c r="E1187" s="5">
        <v>0.81</v>
      </c>
      <c r="F1187" s="5">
        <v>1.26</v>
      </c>
      <c r="G1187" s="5">
        <v>1.77</v>
      </c>
    </row>
    <row r="1188" spans="1:7">
      <c r="A1188" s="5">
        <v>10</v>
      </c>
      <c r="B1188" s="5">
        <v>18</v>
      </c>
      <c r="C1188" s="5">
        <v>2016</v>
      </c>
      <c r="D1188" s="135">
        <f t="shared" si="0"/>
        <v>42661</v>
      </c>
      <c r="E1188" s="5">
        <v>0.82</v>
      </c>
      <c r="F1188" s="5">
        <v>1.24</v>
      </c>
      <c r="G1188" s="5">
        <v>1.75</v>
      </c>
    </row>
    <row r="1189" spans="1:7">
      <c r="A1189" s="5">
        <v>10</v>
      </c>
      <c r="B1189" s="5">
        <v>19</v>
      </c>
      <c r="C1189" s="5">
        <v>2016</v>
      </c>
      <c r="D1189" s="135">
        <f t="shared" si="0"/>
        <v>42662</v>
      </c>
      <c r="E1189" s="5">
        <v>0.81</v>
      </c>
      <c r="F1189" s="5">
        <v>1.24</v>
      </c>
      <c r="G1189" s="5">
        <v>1.76</v>
      </c>
    </row>
    <row r="1190" spans="1:7">
      <c r="A1190" s="5">
        <v>10</v>
      </c>
      <c r="B1190" s="5">
        <v>20</v>
      </c>
      <c r="C1190" s="5">
        <v>2016</v>
      </c>
      <c r="D1190" s="135">
        <f t="shared" si="0"/>
        <v>42663</v>
      </c>
      <c r="E1190" s="5">
        <v>0.84</v>
      </c>
      <c r="F1190" s="5">
        <v>1.26</v>
      </c>
      <c r="G1190" s="5">
        <v>1.76</v>
      </c>
    </row>
    <row r="1191" spans="1:7">
      <c r="A1191" s="5">
        <v>10</v>
      </c>
      <c r="B1191" s="5">
        <v>21</v>
      </c>
      <c r="C1191" s="5">
        <v>2016</v>
      </c>
      <c r="D1191" s="135">
        <f t="shared" si="0"/>
        <v>42664</v>
      </c>
      <c r="E1191" s="5">
        <v>0.84</v>
      </c>
      <c r="F1191" s="5">
        <v>1.25</v>
      </c>
      <c r="G1191" s="5">
        <v>1.74</v>
      </c>
    </row>
    <row r="1192" spans="1:7">
      <c r="A1192" s="5">
        <v>10</v>
      </c>
      <c r="B1192" s="5">
        <v>24</v>
      </c>
      <c r="C1192" s="5">
        <v>2016</v>
      </c>
      <c r="D1192" s="135">
        <f t="shared" si="0"/>
        <v>42667</v>
      </c>
      <c r="E1192" s="5">
        <v>0.84</v>
      </c>
      <c r="F1192" s="5">
        <v>1.27</v>
      </c>
      <c r="G1192" s="5">
        <v>1.77</v>
      </c>
    </row>
    <row r="1193" spans="1:7">
      <c r="A1193" s="5">
        <v>10</v>
      </c>
      <c r="B1193" s="5">
        <v>25</v>
      </c>
      <c r="C1193" s="5">
        <v>2016</v>
      </c>
      <c r="D1193" s="135">
        <f t="shared" si="0"/>
        <v>42668</v>
      </c>
      <c r="E1193" s="5">
        <v>0.86</v>
      </c>
      <c r="F1193" s="5">
        <v>1.29</v>
      </c>
      <c r="G1193" s="5">
        <v>1.77</v>
      </c>
    </row>
    <row r="1194" spans="1:7">
      <c r="A1194" s="5">
        <v>10</v>
      </c>
      <c r="B1194" s="5">
        <v>26</v>
      </c>
      <c r="C1194" s="5">
        <v>2016</v>
      </c>
      <c r="D1194" s="135">
        <f t="shared" si="0"/>
        <v>42669</v>
      </c>
      <c r="E1194" s="5">
        <v>0.86</v>
      </c>
      <c r="F1194" s="5">
        <v>1.3</v>
      </c>
      <c r="G1194" s="5">
        <v>1.79</v>
      </c>
    </row>
    <row r="1195" spans="1:7">
      <c r="A1195" s="5">
        <v>10</v>
      </c>
      <c r="B1195" s="5">
        <v>27</v>
      </c>
      <c r="C1195" s="5">
        <v>2016</v>
      </c>
      <c r="D1195" s="135">
        <f t="shared" si="0"/>
        <v>42670</v>
      </c>
      <c r="E1195" s="5">
        <v>0.87</v>
      </c>
      <c r="F1195" s="5">
        <v>1.33</v>
      </c>
      <c r="G1195" s="5">
        <v>1.85</v>
      </c>
    </row>
    <row r="1196" spans="1:7">
      <c r="A1196" s="5">
        <v>10</v>
      </c>
      <c r="B1196" s="5">
        <v>28</v>
      </c>
      <c r="C1196" s="5">
        <v>2016</v>
      </c>
      <c r="D1196" s="135">
        <f t="shared" si="0"/>
        <v>42671</v>
      </c>
      <c r="E1196" s="5">
        <v>0.86</v>
      </c>
      <c r="F1196" s="5">
        <v>1.33</v>
      </c>
      <c r="G1196" s="5">
        <v>1.86</v>
      </c>
    </row>
    <row r="1197" spans="1:7">
      <c r="A1197" s="5">
        <v>10</v>
      </c>
      <c r="B1197" s="5">
        <v>31</v>
      </c>
      <c r="C1197" s="5">
        <v>2016</v>
      </c>
      <c r="D1197" s="135">
        <f t="shared" si="0"/>
        <v>42674</v>
      </c>
      <c r="E1197" s="5">
        <v>0.86</v>
      </c>
      <c r="F1197" s="5">
        <v>1.31</v>
      </c>
      <c r="G1197" s="5">
        <v>1.84</v>
      </c>
    </row>
    <row r="1198" spans="1:7">
      <c r="A1198" s="5">
        <v>11</v>
      </c>
      <c r="B1198" s="5">
        <v>1</v>
      </c>
      <c r="C1198" s="5">
        <v>2016</v>
      </c>
      <c r="D1198" s="135">
        <f t="shared" si="0"/>
        <v>42675</v>
      </c>
      <c r="E1198" s="5">
        <v>0.83</v>
      </c>
      <c r="F1198" s="5">
        <v>1.3</v>
      </c>
      <c r="G1198" s="5">
        <v>1.83</v>
      </c>
    </row>
    <row r="1199" spans="1:7">
      <c r="A1199" s="5">
        <v>11</v>
      </c>
      <c r="B1199" s="5">
        <v>2</v>
      </c>
      <c r="C1199" s="5">
        <v>2016</v>
      </c>
      <c r="D1199" s="135">
        <f t="shared" si="0"/>
        <v>42676</v>
      </c>
      <c r="E1199" s="5">
        <v>0.81</v>
      </c>
      <c r="F1199" s="5">
        <v>1.26</v>
      </c>
      <c r="G1199" s="5">
        <v>1.81</v>
      </c>
    </row>
    <row r="1200" spans="1:7">
      <c r="A1200" s="5">
        <v>11</v>
      </c>
      <c r="B1200" s="5">
        <v>3</v>
      </c>
      <c r="C1200" s="5">
        <v>2016</v>
      </c>
      <c r="D1200" s="135">
        <f t="shared" si="0"/>
        <v>42677</v>
      </c>
      <c r="E1200" s="5">
        <v>0.81</v>
      </c>
      <c r="F1200" s="5">
        <v>1.26</v>
      </c>
      <c r="G1200" s="5">
        <v>1.82</v>
      </c>
    </row>
    <row r="1201" spans="1:7">
      <c r="A1201" s="5">
        <v>11</v>
      </c>
      <c r="B1201" s="5">
        <v>4</v>
      </c>
      <c r="C1201" s="5">
        <v>2016</v>
      </c>
      <c r="D1201" s="135">
        <f t="shared" si="0"/>
        <v>42678</v>
      </c>
      <c r="E1201" s="5">
        <v>0.8</v>
      </c>
      <c r="F1201" s="5">
        <v>1.24</v>
      </c>
      <c r="G1201" s="5">
        <v>1.79</v>
      </c>
    </row>
    <row r="1202" spans="1:7">
      <c r="A1202" s="5">
        <v>11</v>
      </c>
      <c r="B1202" s="5">
        <v>7</v>
      </c>
      <c r="C1202" s="5">
        <v>2016</v>
      </c>
      <c r="D1202" s="135">
        <f t="shared" si="0"/>
        <v>42681</v>
      </c>
      <c r="E1202" s="5">
        <v>0.82</v>
      </c>
      <c r="F1202" s="5">
        <v>1.29</v>
      </c>
      <c r="G1202" s="5">
        <v>1.83</v>
      </c>
    </row>
    <row r="1203" spans="1:7">
      <c r="A1203" s="5">
        <v>11</v>
      </c>
      <c r="B1203" s="5">
        <v>8</v>
      </c>
      <c r="C1203" s="5">
        <v>2016</v>
      </c>
      <c r="D1203" s="135">
        <f t="shared" si="0"/>
        <v>42682</v>
      </c>
      <c r="E1203" s="5">
        <v>0.87</v>
      </c>
      <c r="F1203" s="5">
        <v>1.34</v>
      </c>
      <c r="G1203" s="5">
        <v>1.88</v>
      </c>
    </row>
    <row r="1204" spans="1:7">
      <c r="A1204" s="5">
        <v>11</v>
      </c>
      <c r="B1204" s="5">
        <v>9</v>
      </c>
      <c r="C1204" s="5">
        <v>2016</v>
      </c>
      <c r="D1204" s="135">
        <f t="shared" si="0"/>
        <v>42683</v>
      </c>
      <c r="E1204" s="5">
        <v>0.9</v>
      </c>
      <c r="F1204" s="5">
        <v>1.49</v>
      </c>
      <c r="G1204" s="5">
        <v>2.0699999999999998</v>
      </c>
    </row>
    <row r="1205" spans="1:7">
      <c r="A1205" s="5">
        <v>11</v>
      </c>
      <c r="B1205" s="5">
        <v>10</v>
      </c>
      <c r="C1205" s="5">
        <v>2016</v>
      </c>
      <c r="D1205" s="135">
        <f t="shared" si="0"/>
        <v>42684</v>
      </c>
      <c r="E1205" s="5">
        <v>0.92</v>
      </c>
      <c r="F1205" s="5">
        <v>1.56</v>
      </c>
      <c r="G1205" s="5">
        <v>2.15</v>
      </c>
    </row>
    <row r="1206" spans="1:7">
      <c r="A1206" s="5">
        <v>11</v>
      </c>
      <c r="B1206" s="5">
        <v>14</v>
      </c>
      <c r="C1206" s="5">
        <v>2016</v>
      </c>
      <c r="D1206" s="135">
        <f t="shared" si="0"/>
        <v>42688</v>
      </c>
      <c r="E1206" s="5">
        <v>1</v>
      </c>
      <c r="F1206" s="5">
        <v>1.66</v>
      </c>
      <c r="G1206" s="5">
        <v>2.23</v>
      </c>
    </row>
    <row r="1207" spans="1:7">
      <c r="A1207" s="5">
        <v>11</v>
      </c>
      <c r="B1207" s="5">
        <v>15</v>
      </c>
      <c r="C1207" s="5">
        <v>2016</v>
      </c>
      <c r="D1207" s="135">
        <f t="shared" si="0"/>
        <v>42689</v>
      </c>
      <c r="E1207" s="5">
        <v>1.02</v>
      </c>
      <c r="F1207" s="5">
        <v>1.68</v>
      </c>
      <c r="G1207" s="5">
        <v>2.23</v>
      </c>
    </row>
    <row r="1208" spans="1:7">
      <c r="A1208" s="5">
        <v>11</v>
      </c>
      <c r="B1208" s="5">
        <v>16</v>
      </c>
      <c r="C1208" s="5">
        <v>2016</v>
      </c>
      <c r="D1208" s="135">
        <f t="shared" si="0"/>
        <v>42690</v>
      </c>
      <c r="E1208" s="5">
        <v>1</v>
      </c>
      <c r="F1208" s="5">
        <v>1.68</v>
      </c>
      <c r="G1208" s="5">
        <v>2.2200000000000002</v>
      </c>
    </row>
    <row r="1209" spans="1:7">
      <c r="A1209" s="5">
        <v>11</v>
      </c>
      <c r="B1209" s="5">
        <v>17</v>
      </c>
      <c r="C1209" s="5">
        <v>2016</v>
      </c>
      <c r="D1209" s="135">
        <f t="shared" si="0"/>
        <v>42691</v>
      </c>
      <c r="E1209" s="5">
        <v>1.04</v>
      </c>
      <c r="F1209" s="5">
        <v>1.73</v>
      </c>
      <c r="G1209" s="5">
        <v>2.29</v>
      </c>
    </row>
    <row r="1210" spans="1:7">
      <c r="A1210" s="5">
        <v>11</v>
      </c>
      <c r="B1210" s="5">
        <v>18</v>
      </c>
      <c r="C1210" s="5">
        <v>2016</v>
      </c>
      <c r="D1210" s="135">
        <f t="shared" si="0"/>
        <v>42692</v>
      </c>
      <c r="E1210" s="5">
        <v>1.07</v>
      </c>
      <c r="F1210" s="5">
        <v>1.8</v>
      </c>
      <c r="G1210" s="5">
        <v>2.34</v>
      </c>
    </row>
    <row r="1211" spans="1:7">
      <c r="A1211" s="5">
        <v>11</v>
      </c>
      <c r="B1211" s="5">
        <v>21</v>
      </c>
      <c r="C1211" s="5">
        <v>2016</v>
      </c>
      <c r="D1211" s="135">
        <f t="shared" si="0"/>
        <v>42695</v>
      </c>
      <c r="E1211" s="5">
        <v>1.08</v>
      </c>
      <c r="F1211" s="5">
        <v>1.79</v>
      </c>
      <c r="G1211" s="5">
        <v>2.33</v>
      </c>
    </row>
    <row r="1212" spans="1:7">
      <c r="A1212" s="5">
        <v>11</v>
      </c>
      <c r="B1212" s="5">
        <v>22</v>
      </c>
      <c r="C1212" s="5">
        <v>2016</v>
      </c>
      <c r="D1212" s="135">
        <f t="shared" si="0"/>
        <v>42696</v>
      </c>
      <c r="E1212" s="5">
        <v>1.07</v>
      </c>
      <c r="F1212" s="5">
        <v>1.77</v>
      </c>
      <c r="G1212" s="5">
        <v>2.31</v>
      </c>
    </row>
    <row r="1213" spans="1:7">
      <c r="A1213" s="5">
        <v>11</v>
      </c>
      <c r="B1213" s="5">
        <v>23</v>
      </c>
      <c r="C1213" s="5">
        <v>2016</v>
      </c>
      <c r="D1213" s="135">
        <f t="shared" si="0"/>
        <v>42697</v>
      </c>
      <c r="E1213" s="5">
        <v>1.1200000000000001</v>
      </c>
      <c r="F1213" s="5">
        <v>1.83</v>
      </c>
      <c r="G1213" s="5">
        <v>2.36</v>
      </c>
    </row>
    <row r="1214" spans="1:7">
      <c r="A1214" s="5">
        <v>11</v>
      </c>
      <c r="B1214" s="5">
        <v>25</v>
      </c>
      <c r="C1214" s="5">
        <v>2016</v>
      </c>
      <c r="D1214" s="135">
        <f t="shared" si="0"/>
        <v>42699</v>
      </c>
      <c r="E1214" s="5">
        <v>1.1200000000000001</v>
      </c>
      <c r="F1214" s="5">
        <v>1.83</v>
      </c>
      <c r="G1214" s="5">
        <v>2.36</v>
      </c>
    </row>
    <row r="1215" spans="1:7">
      <c r="A1215" s="5">
        <v>11</v>
      </c>
      <c r="B1215" s="5">
        <v>28</v>
      </c>
      <c r="C1215" s="5">
        <v>2016</v>
      </c>
      <c r="D1215" s="135">
        <f t="shared" si="0"/>
        <v>42702</v>
      </c>
      <c r="E1215" s="5">
        <v>1.1100000000000001</v>
      </c>
      <c r="F1215" s="5">
        <v>1.8</v>
      </c>
      <c r="G1215" s="5">
        <v>2.3199999999999998</v>
      </c>
    </row>
    <row r="1216" spans="1:7">
      <c r="A1216" s="5">
        <v>11</v>
      </c>
      <c r="B1216" s="5">
        <v>29</v>
      </c>
      <c r="C1216" s="5">
        <v>2016</v>
      </c>
      <c r="D1216" s="135">
        <f t="shared" si="0"/>
        <v>42703</v>
      </c>
      <c r="E1216" s="5">
        <v>1.0900000000000001</v>
      </c>
      <c r="F1216" s="5">
        <v>1.78</v>
      </c>
      <c r="G1216" s="5">
        <v>2.2999999999999998</v>
      </c>
    </row>
    <row r="1217" spans="1:7">
      <c r="A1217" s="5">
        <v>11</v>
      </c>
      <c r="B1217" s="5">
        <v>30</v>
      </c>
      <c r="C1217" s="5">
        <v>2016</v>
      </c>
      <c r="D1217" s="135">
        <f t="shared" si="0"/>
        <v>42704</v>
      </c>
      <c r="E1217" s="5">
        <v>1.1100000000000001</v>
      </c>
      <c r="F1217" s="5">
        <v>1.83</v>
      </c>
      <c r="G1217" s="5">
        <v>2.37</v>
      </c>
    </row>
    <row r="1218" spans="1:7">
      <c r="A1218" s="5">
        <v>12</v>
      </c>
      <c r="B1218" s="5">
        <v>1</v>
      </c>
      <c r="C1218" s="5">
        <v>2016</v>
      </c>
      <c r="D1218" s="135">
        <f t="shared" si="0"/>
        <v>42705</v>
      </c>
      <c r="E1218" s="5">
        <v>1.1399999999999999</v>
      </c>
      <c r="F1218" s="5">
        <v>1.9</v>
      </c>
      <c r="G1218" s="5">
        <v>2.4500000000000002</v>
      </c>
    </row>
    <row r="1219" spans="1:7">
      <c r="A1219" s="5">
        <v>12</v>
      </c>
      <c r="B1219" s="5">
        <v>2</v>
      </c>
      <c r="C1219" s="5">
        <v>2016</v>
      </c>
      <c r="D1219" s="135">
        <f t="shared" si="0"/>
        <v>42706</v>
      </c>
      <c r="E1219" s="5">
        <v>1.1100000000000001</v>
      </c>
      <c r="F1219" s="5">
        <v>1.84</v>
      </c>
      <c r="G1219" s="5">
        <v>2.4</v>
      </c>
    </row>
    <row r="1220" spans="1:7">
      <c r="A1220" s="5">
        <v>12</v>
      </c>
      <c r="B1220" s="5">
        <v>5</v>
      </c>
      <c r="C1220" s="5">
        <v>2016</v>
      </c>
      <c r="D1220" s="135">
        <f t="shared" si="0"/>
        <v>42709</v>
      </c>
      <c r="E1220" s="5">
        <v>1.1299999999999999</v>
      </c>
      <c r="F1220" s="5">
        <v>1.84</v>
      </c>
      <c r="G1220" s="5">
        <v>2.39</v>
      </c>
    </row>
    <row r="1221" spans="1:7">
      <c r="A1221" s="5">
        <v>12</v>
      </c>
      <c r="B1221" s="5">
        <v>6</v>
      </c>
      <c r="C1221" s="5">
        <v>2016</v>
      </c>
      <c r="D1221" s="135">
        <f t="shared" si="0"/>
        <v>42710</v>
      </c>
      <c r="E1221" s="5">
        <v>1.1200000000000001</v>
      </c>
      <c r="F1221" s="5">
        <v>1.84</v>
      </c>
      <c r="G1221" s="5">
        <v>2.39</v>
      </c>
    </row>
    <row r="1222" spans="1:7">
      <c r="A1222" s="5">
        <v>12</v>
      </c>
      <c r="B1222" s="5">
        <v>7</v>
      </c>
      <c r="C1222" s="5">
        <v>2016</v>
      </c>
      <c r="D1222" s="135">
        <f t="shared" si="0"/>
        <v>42711</v>
      </c>
      <c r="E1222" s="5">
        <v>1.1000000000000001</v>
      </c>
      <c r="F1222" s="5">
        <v>1.8</v>
      </c>
      <c r="G1222" s="5">
        <v>2.34</v>
      </c>
    </row>
    <row r="1223" spans="1:7">
      <c r="A1223" s="5">
        <v>12</v>
      </c>
      <c r="B1223" s="5">
        <v>8</v>
      </c>
      <c r="C1223" s="5">
        <v>2016</v>
      </c>
      <c r="D1223" s="135">
        <f t="shared" si="0"/>
        <v>42712</v>
      </c>
      <c r="E1223" s="5">
        <v>1.1200000000000001</v>
      </c>
      <c r="F1223" s="5">
        <v>1.83</v>
      </c>
      <c r="G1223" s="5">
        <v>2.4</v>
      </c>
    </row>
    <row r="1224" spans="1:7">
      <c r="A1224" s="5">
        <v>12</v>
      </c>
      <c r="B1224" s="5">
        <v>9</v>
      </c>
      <c r="C1224" s="5">
        <v>2016</v>
      </c>
      <c r="D1224" s="135">
        <f t="shared" si="0"/>
        <v>42713</v>
      </c>
      <c r="E1224" s="5">
        <v>1.1499999999999999</v>
      </c>
      <c r="F1224" s="5">
        <v>1.89</v>
      </c>
      <c r="G1224" s="5">
        <v>2.4700000000000002</v>
      </c>
    </row>
    <row r="1225" spans="1:7">
      <c r="A1225" s="5">
        <v>12</v>
      </c>
      <c r="B1225" s="5">
        <v>12</v>
      </c>
      <c r="C1225" s="5">
        <v>2016</v>
      </c>
      <c r="D1225" s="135">
        <f t="shared" si="0"/>
        <v>42716</v>
      </c>
      <c r="E1225" s="5">
        <v>1.1499999999999999</v>
      </c>
      <c r="F1225" s="5">
        <v>1.9</v>
      </c>
      <c r="G1225" s="5">
        <v>2.4900000000000002</v>
      </c>
    </row>
    <row r="1226" spans="1:7">
      <c r="A1226" s="5">
        <v>12</v>
      </c>
      <c r="B1226" s="5">
        <v>13</v>
      </c>
      <c r="C1226" s="5">
        <v>2016</v>
      </c>
      <c r="D1226" s="135">
        <f t="shared" si="0"/>
        <v>42717</v>
      </c>
      <c r="E1226" s="5">
        <v>1.17</v>
      </c>
      <c r="F1226" s="5">
        <v>1.92</v>
      </c>
      <c r="G1226" s="5">
        <v>2.48</v>
      </c>
    </row>
    <row r="1227" spans="1:7">
      <c r="A1227" s="5">
        <v>12</v>
      </c>
      <c r="B1227" s="5">
        <v>14</v>
      </c>
      <c r="C1227" s="5">
        <v>2016</v>
      </c>
      <c r="D1227" s="135">
        <f t="shared" si="0"/>
        <v>42718</v>
      </c>
      <c r="E1227" s="5">
        <v>1.27</v>
      </c>
      <c r="F1227" s="5">
        <v>2.02</v>
      </c>
      <c r="G1227" s="5">
        <v>2.54</v>
      </c>
    </row>
    <row r="1228" spans="1:7">
      <c r="A1228" s="5">
        <v>12</v>
      </c>
      <c r="B1228" s="5">
        <v>15</v>
      </c>
      <c r="C1228" s="5">
        <v>2016</v>
      </c>
      <c r="D1228" s="135">
        <f t="shared" si="0"/>
        <v>42719</v>
      </c>
      <c r="E1228" s="5">
        <v>1.29</v>
      </c>
      <c r="F1228" s="5">
        <v>2.1</v>
      </c>
      <c r="G1228" s="5">
        <v>2.6</v>
      </c>
    </row>
    <row r="1229" spans="1:7">
      <c r="A1229" s="5">
        <v>12</v>
      </c>
      <c r="B1229" s="5">
        <v>16</v>
      </c>
      <c r="C1229" s="5">
        <v>2016</v>
      </c>
      <c r="D1229" s="135">
        <f t="shared" si="0"/>
        <v>42720</v>
      </c>
      <c r="E1229" s="5">
        <v>1.28</v>
      </c>
      <c r="F1229" s="5">
        <v>2.0699999999999998</v>
      </c>
      <c r="G1229" s="5">
        <v>2.6</v>
      </c>
    </row>
    <row r="1230" spans="1:7">
      <c r="A1230" s="5">
        <v>12</v>
      </c>
      <c r="B1230" s="5">
        <v>19</v>
      </c>
      <c r="C1230" s="5">
        <v>2016</v>
      </c>
      <c r="D1230" s="135">
        <f t="shared" si="0"/>
        <v>42723</v>
      </c>
      <c r="E1230" s="5">
        <v>1.24</v>
      </c>
      <c r="F1230" s="5">
        <v>2.0299999999999998</v>
      </c>
      <c r="G1230" s="5">
        <v>2.54</v>
      </c>
    </row>
    <row r="1231" spans="1:7">
      <c r="A1231" s="5">
        <v>12</v>
      </c>
      <c r="B1231" s="5">
        <v>20</v>
      </c>
      <c r="C1231" s="5">
        <v>2016</v>
      </c>
      <c r="D1231" s="135">
        <f t="shared" si="0"/>
        <v>42724</v>
      </c>
      <c r="E1231" s="5">
        <v>1.25</v>
      </c>
      <c r="F1231" s="5">
        <v>2.06</v>
      </c>
      <c r="G1231" s="5">
        <v>2.57</v>
      </c>
    </row>
    <row r="1232" spans="1:7">
      <c r="A1232" s="5">
        <v>12</v>
      </c>
      <c r="B1232" s="5">
        <v>21</v>
      </c>
      <c r="C1232" s="5">
        <v>2016</v>
      </c>
      <c r="D1232" s="135">
        <f t="shared" si="0"/>
        <v>42725</v>
      </c>
      <c r="E1232" s="5">
        <v>1.21</v>
      </c>
      <c r="F1232" s="5">
        <v>2.04</v>
      </c>
      <c r="G1232" s="5">
        <v>2.5499999999999998</v>
      </c>
    </row>
    <row r="1233" spans="1:7">
      <c r="A1233" s="5">
        <v>12</v>
      </c>
      <c r="B1233" s="5">
        <v>22</v>
      </c>
      <c r="C1233" s="5">
        <v>2016</v>
      </c>
      <c r="D1233" s="135">
        <f t="shared" si="0"/>
        <v>42726</v>
      </c>
      <c r="E1233" s="5">
        <v>1.22</v>
      </c>
      <c r="F1233" s="5">
        <v>2.04</v>
      </c>
      <c r="G1233" s="5">
        <v>2.5499999999999998</v>
      </c>
    </row>
    <row r="1234" spans="1:7">
      <c r="A1234" s="5">
        <v>12</v>
      </c>
      <c r="B1234" s="5">
        <v>23</v>
      </c>
      <c r="C1234" s="5">
        <v>2016</v>
      </c>
      <c r="D1234" s="135">
        <f t="shared" si="0"/>
        <v>42727</v>
      </c>
      <c r="E1234" s="5">
        <v>1.22</v>
      </c>
      <c r="F1234" s="5">
        <v>2.04</v>
      </c>
      <c r="G1234" s="5">
        <v>2.5499999999999998</v>
      </c>
    </row>
    <row r="1235" spans="1:7">
      <c r="A1235" s="5">
        <v>12</v>
      </c>
      <c r="B1235" s="5">
        <v>27</v>
      </c>
      <c r="C1235" s="5">
        <v>2016</v>
      </c>
      <c r="D1235" s="135">
        <f t="shared" si="0"/>
        <v>42731</v>
      </c>
      <c r="E1235" s="5">
        <v>1.28</v>
      </c>
      <c r="F1235" s="5">
        <v>2.0699999999999998</v>
      </c>
      <c r="G1235" s="5">
        <v>2.57</v>
      </c>
    </row>
    <row r="1236" spans="1:7">
      <c r="A1236" s="5">
        <v>12</v>
      </c>
      <c r="B1236" s="5">
        <v>28</v>
      </c>
      <c r="C1236" s="5">
        <v>2016</v>
      </c>
      <c r="D1236" s="135">
        <f t="shared" si="0"/>
        <v>42732</v>
      </c>
      <c r="E1236" s="5">
        <v>1.26</v>
      </c>
      <c r="F1236" s="5">
        <v>2.02</v>
      </c>
      <c r="G1236" s="5">
        <v>2.5099999999999998</v>
      </c>
    </row>
    <row r="1237" spans="1:7">
      <c r="A1237" s="5">
        <v>12</v>
      </c>
      <c r="B1237" s="5">
        <v>29</v>
      </c>
      <c r="C1237" s="5">
        <v>2016</v>
      </c>
      <c r="D1237" s="135">
        <f t="shared" si="0"/>
        <v>42733</v>
      </c>
      <c r="E1237" s="5">
        <v>1.22</v>
      </c>
      <c r="F1237" s="5">
        <v>1.96</v>
      </c>
      <c r="G1237" s="5">
        <v>2.4900000000000002</v>
      </c>
    </row>
    <row r="1238" spans="1:7">
      <c r="A1238" s="5">
        <v>12</v>
      </c>
      <c r="B1238" s="5">
        <v>30</v>
      </c>
      <c r="C1238" s="5">
        <v>2016</v>
      </c>
      <c r="D1238" s="135">
        <f t="shared" si="0"/>
        <v>42734</v>
      </c>
      <c r="E1238" s="5">
        <v>1.2</v>
      </c>
      <c r="F1238" s="5">
        <v>1.93</v>
      </c>
      <c r="G1238" s="5">
        <v>2.4500000000000002</v>
      </c>
    </row>
    <row r="1239" spans="1:7">
      <c r="A1239" s="5">
        <v>1</v>
      </c>
      <c r="B1239" s="5">
        <v>2</v>
      </c>
      <c r="C1239" s="5">
        <v>2015</v>
      </c>
      <c r="D1239" s="135">
        <f t="shared" si="0"/>
        <v>42006</v>
      </c>
      <c r="E1239" s="5">
        <v>0.66</v>
      </c>
      <c r="F1239" s="5">
        <v>1.61</v>
      </c>
      <c r="G1239" s="5">
        <v>2.12</v>
      </c>
    </row>
    <row r="1240" spans="1:7">
      <c r="A1240" s="5">
        <v>1</v>
      </c>
      <c r="B1240" s="5">
        <v>5</v>
      </c>
      <c r="C1240" s="5">
        <v>2015</v>
      </c>
      <c r="D1240" s="135">
        <f t="shared" si="0"/>
        <v>42009</v>
      </c>
      <c r="E1240" s="5">
        <v>0.68</v>
      </c>
      <c r="F1240" s="5">
        <v>1.57</v>
      </c>
      <c r="G1240" s="5">
        <v>2.04</v>
      </c>
    </row>
    <row r="1241" spans="1:7">
      <c r="A1241" s="5">
        <v>1</v>
      </c>
      <c r="B1241" s="5">
        <v>6</v>
      </c>
      <c r="C1241" s="5">
        <v>2015</v>
      </c>
      <c r="D1241" s="135">
        <f t="shared" si="0"/>
        <v>42010</v>
      </c>
      <c r="E1241" s="5">
        <v>0.65</v>
      </c>
      <c r="F1241" s="5">
        <v>1.5</v>
      </c>
      <c r="G1241" s="5">
        <v>1.97</v>
      </c>
    </row>
    <row r="1242" spans="1:7">
      <c r="A1242" s="5">
        <v>1</v>
      </c>
      <c r="B1242" s="5">
        <v>7</v>
      </c>
      <c r="C1242" s="5">
        <v>2015</v>
      </c>
      <c r="D1242" s="135">
        <f t="shared" si="0"/>
        <v>42011</v>
      </c>
      <c r="E1242" s="5">
        <v>0.62</v>
      </c>
      <c r="F1242" s="5">
        <v>1.47</v>
      </c>
      <c r="G1242" s="5">
        <v>1.96</v>
      </c>
    </row>
    <row r="1243" spans="1:7">
      <c r="A1243" s="5">
        <v>1</v>
      </c>
      <c r="B1243" s="5">
        <v>8</v>
      </c>
      <c r="C1243" s="5">
        <v>2015</v>
      </c>
      <c r="D1243" s="135">
        <f t="shared" si="0"/>
        <v>42012</v>
      </c>
      <c r="E1243" s="5">
        <v>0.62</v>
      </c>
      <c r="F1243" s="5">
        <v>1.5</v>
      </c>
      <c r="G1243" s="5">
        <v>2.0299999999999998</v>
      </c>
    </row>
    <row r="1244" spans="1:7">
      <c r="A1244" s="5">
        <v>1</v>
      </c>
      <c r="B1244" s="5">
        <v>9</v>
      </c>
      <c r="C1244" s="5">
        <v>2015</v>
      </c>
      <c r="D1244" s="135">
        <f t="shared" si="0"/>
        <v>42013</v>
      </c>
      <c r="E1244" s="5">
        <v>0.59</v>
      </c>
      <c r="F1244" s="5">
        <v>1.45</v>
      </c>
      <c r="G1244" s="5">
        <v>1.98</v>
      </c>
    </row>
    <row r="1245" spans="1:7">
      <c r="A1245" s="5">
        <v>1</v>
      </c>
      <c r="B1245" s="5">
        <v>12</v>
      </c>
      <c r="C1245" s="5">
        <v>2015</v>
      </c>
      <c r="D1245" s="135">
        <f t="shared" si="0"/>
        <v>42016</v>
      </c>
      <c r="E1245" s="5">
        <v>0.56000000000000005</v>
      </c>
      <c r="F1245" s="5">
        <v>1.39</v>
      </c>
      <c r="G1245" s="5">
        <v>1.92</v>
      </c>
    </row>
    <row r="1246" spans="1:7">
      <c r="A1246" s="5">
        <v>1</v>
      </c>
      <c r="B1246" s="5">
        <v>13</v>
      </c>
      <c r="C1246" s="5">
        <v>2015</v>
      </c>
      <c r="D1246" s="135">
        <f t="shared" si="0"/>
        <v>42017</v>
      </c>
      <c r="E1246" s="5">
        <v>0.54</v>
      </c>
      <c r="F1246" s="5">
        <v>1.37</v>
      </c>
      <c r="G1246" s="5">
        <v>1.91</v>
      </c>
    </row>
    <row r="1247" spans="1:7">
      <c r="A1247" s="5">
        <v>1</v>
      </c>
      <c r="B1247" s="5">
        <v>14</v>
      </c>
      <c r="C1247" s="5">
        <v>2015</v>
      </c>
      <c r="D1247" s="135">
        <f t="shared" si="0"/>
        <v>42018</v>
      </c>
      <c r="E1247" s="5">
        <v>0.51</v>
      </c>
      <c r="F1247" s="5">
        <v>1.33</v>
      </c>
      <c r="G1247" s="5">
        <v>1.86</v>
      </c>
    </row>
    <row r="1248" spans="1:7">
      <c r="A1248" s="5">
        <v>1</v>
      </c>
      <c r="B1248" s="5">
        <v>15</v>
      </c>
      <c r="C1248" s="5">
        <v>2015</v>
      </c>
      <c r="D1248" s="135">
        <f t="shared" si="0"/>
        <v>42019</v>
      </c>
      <c r="E1248" s="5">
        <v>0.44</v>
      </c>
      <c r="F1248" s="5">
        <v>1.22</v>
      </c>
      <c r="G1248" s="5">
        <v>1.77</v>
      </c>
    </row>
    <row r="1249" spans="1:7">
      <c r="A1249" s="5">
        <v>1</v>
      </c>
      <c r="B1249" s="5">
        <v>16</v>
      </c>
      <c r="C1249" s="5">
        <v>2015</v>
      </c>
      <c r="D1249" s="135">
        <f t="shared" si="0"/>
        <v>42020</v>
      </c>
      <c r="E1249" s="5">
        <v>0.49</v>
      </c>
      <c r="F1249" s="5">
        <v>1.29</v>
      </c>
      <c r="G1249" s="5">
        <v>1.83</v>
      </c>
    </row>
    <row r="1250" spans="1:7">
      <c r="A1250" s="5">
        <v>1</v>
      </c>
      <c r="B1250" s="5">
        <v>20</v>
      </c>
      <c r="C1250" s="5">
        <v>2015</v>
      </c>
      <c r="D1250" s="135">
        <f t="shared" si="0"/>
        <v>42024</v>
      </c>
      <c r="E1250" s="5">
        <v>0.53</v>
      </c>
      <c r="F1250" s="5">
        <v>1.31</v>
      </c>
      <c r="G1250" s="5">
        <v>1.82</v>
      </c>
    </row>
    <row r="1251" spans="1:7">
      <c r="A1251" s="5">
        <v>1</v>
      </c>
      <c r="B1251" s="5">
        <v>21</v>
      </c>
      <c r="C1251" s="5">
        <v>2015</v>
      </c>
      <c r="D1251" s="135">
        <f t="shared" si="0"/>
        <v>42025</v>
      </c>
      <c r="E1251" s="5">
        <v>0.53</v>
      </c>
      <c r="F1251" s="5">
        <v>1.35</v>
      </c>
      <c r="G1251" s="5">
        <v>1.87</v>
      </c>
    </row>
    <row r="1252" spans="1:7">
      <c r="A1252" s="5">
        <v>1</v>
      </c>
      <c r="B1252" s="5">
        <v>22</v>
      </c>
      <c r="C1252" s="5">
        <v>2015</v>
      </c>
      <c r="D1252" s="135">
        <f t="shared" si="0"/>
        <v>42026</v>
      </c>
      <c r="E1252" s="5">
        <v>0.53</v>
      </c>
      <c r="F1252" s="5">
        <v>1.39</v>
      </c>
      <c r="G1252" s="5">
        <v>1.9</v>
      </c>
    </row>
    <row r="1253" spans="1:7">
      <c r="A1253" s="5">
        <v>1</v>
      </c>
      <c r="B1253" s="5">
        <v>23</v>
      </c>
      <c r="C1253" s="5">
        <v>2015</v>
      </c>
      <c r="D1253" s="135">
        <f t="shared" si="0"/>
        <v>42027</v>
      </c>
      <c r="E1253" s="5">
        <v>0.52</v>
      </c>
      <c r="F1253" s="5">
        <v>1.33</v>
      </c>
      <c r="G1253" s="5">
        <v>1.81</v>
      </c>
    </row>
    <row r="1254" spans="1:7">
      <c r="A1254" s="5">
        <v>1</v>
      </c>
      <c r="B1254" s="5">
        <v>26</v>
      </c>
      <c r="C1254" s="5">
        <v>2015</v>
      </c>
      <c r="D1254" s="135">
        <f t="shared" si="0"/>
        <v>42030</v>
      </c>
      <c r="E1254" s="5">
        <v>0.54</v>
      </c>
      <c r="F1254" s="5">
        <v>1.36</v>
      </c>
      <c r="G1254" s="5">
        <v>1.83</v>
      </c>
    </row>
    <row r="1255" spans="1:7">
      <c r="A1255" s="5">
        <v>1</v>
      </c>
      <c r="B1255" s="5">
        <v>27</v>
      </c>
      <c r="C1255" s="5">
        <v>2015</v>
      </c>
      <c r="D1255" s="135">
        <f t="shared" si="0"/>
        <v>42031</v>
      </c>
      <c r="E1255" s="5">
        <v>0.54</v>
      </c>
      <c r="F1255" s="5">
        <v>1.34</v>
      </c>
      <c r="G1255" s="5">
        <v>1.83</v>
      </c>
    </row>
    <row r="1256" spans="1:7">
      <c r="A1256" s="5">
        <v>1</v>
      </c>
      <c r="B1256" s="5">
        <v>28</v>
      </c>
      <c r="C1256" s="5">
        <v>2015</v>
      </c>
      <c r="D1256" s="135">
        <f t="shared" si="0"/>
        <v>42032</v>
      </c>
      <c r="E1256" s="5">
        <v>0.5</v>
      </c>
      <c r="F1256" s="5">
        <v>1.25</v>
      </c>
      <c r="G1256" s="5">
        <v>1.73</v>
      </c>
    </row>
    <row r="1257" spans="1:7">
      <c r="A1257" s="5">
        <v>1</v>
      </c>
      <c r="B1257" s="5">
        <v>29</v>
      </c>
      <c r="C1257" s="5">
        <v>2015</v>
      </c>
      <c r="D1257" s="135">
        <f t="shared" si="0"/>
        <v>42033</v>
      </c>
      <c r="E1257" s="5">
        <v>0.51</v>
      </c>
      <c r="F1257" s="5">
        <v>1.28</v>
      </c>
      <c r="G1257" s="5">
        <v>1.77</v>
      </c>
    </row>
    <row r="1258" spans="1:7">
      <c r="A1258" s="5">
        <v>1</v>
      </c>
      <c r="B1258" s="5">
        <v>30</v>
      </c>
      <c r="C1258" s="5">
        <v>2015</v>
      </c>
      <c r="D1258" s="135">
        <f t="shared" si="0"/>
        <v>42034</v>
      </c>
      <c r="E1258" s="5">
        <v>0.47</v>
      </c>
      <c r="F1258" s="5">
        <v>1.18</v>
      </c>
      <c r="G1258" s="5">
        <v>1.68</v>
      </c>
    </row>
    <row r="1259" spans="1:7">
      <c r="A1259" s="5">
        <v>2</v>
      </c>
      <c r="B1259" s="5">
        <v>2</v>
      </c>
      <c r="C1259" s="5">
        <v>2015</v>
      </c>
      <c r="D1259" s="135">
        <f t="shared" si="0"/>
        <v>42037</v>
      </c>
      <c r="E1259" s="5">
        <v>0.49</v>
      </c>
      <c r="F1259" s="5">
        <v>1.19</v>
      </c>
      <c r="G1259" s="5">
        <v>1.68</v>
      </c>
    </row>
    <row r="1260" spans="1:7">
      <c r="A1260" s="5">
        <v>2</v>
      </c>
      <c r="B1260" s="5">
        <v>3</v>
      </c>
      <c r="C1260" s="5">
        <v>2015</v>
      </c>
      <c r="D1260" s="135">
        <f t="shared" si="0"/>
        <v>42038</v>
      </c>
      <c r="E1260" s="5">
        <v>0.52</v>
      </c>
      <c r="F1260" s="5">
        <v>1.28</v>
      </c>
      <c r="G1260" s="5">
        <v>1.79</v>
      </c>
    </row>
    <row r="1261" spans="1:7">
      <c r="A1261" s="5">
        <v>2</v>
      </c>
      <c r="B1261" s="5">
        <v>4</v>
      </c>
      <c r="C1261" s="5">
        <v>2015</v>
      </c>
      <c r="D1261" s="135">
        <f t="shared" si="0"/>
        <v>42039</v>
      </c>
      <c r="E1261" s="5">
        <v>0.52</v>
      </c>
      <c r="F1261" s="5">
        <v>1.29</v>
      </c>
      <c r="G1261" s="5">
        <v>1.81</v>
      </c>
    </row>
    <row r="1262" spans="1:7">
      <c r="A1262" s="5">
        <v>2</v>
      </c>
      <c r="B1262" s="5">
        <v>5</v>
      </c>
      <c r="C1262" s="5">
        <v>2015</v>
      </c>
      <c r="D1262" s="135">
        <f t="shared" si="0"/>
        <v>42040</v>
      </c>
      <c r="E1262" s="5">
        <v>0.52</v>
      </c>
      <c r="F1262" s="5">
        <v>1.3</v>
      </c>
      <c r="G1262" s="5">
        <v>1.83</v>
      </c>
    </row>
    <row r="1263" spans="1:7">
      <c r="A1263" s="5">
        <v>2</v>
      </c>
      <c r="B1263" s="5">
        <v>6</v>
      </c>
      <c r="C1263" s="5">
        <v>2015</v>
      </c>
      <c r="D1263" s="135">
        <f t="shared" si="0"/>
        <v>42041</v>
      </c>
      <c r="E1263" s="5">
        <v>0.65</v>
      </c>
      <c r="F1263" s="5">
        <v>1.48</v>
      </c>
      <c r="G1263" s="5">
        <v>1.95</v>
      </c>
    </row>
    <row r="1264" spans="1:7">
      <c r="A1264" s="5">
        <v>2</v>
      </c>
      <c r="B1264" s="5">
        <v>9</v>
      </c>
      <c r="C1264" s="5">
        <v>2015</v>
      </c>
      <c r="D1264" s="135">
        <f t="shared" si="0"/>
        <v>42044</v>
      </c>
      <c r="E1264" s="5">
        <v>0.65</v>
      </c>
      <c r="F1264" s="5">
        <v>1.49</v>
      </c>
      <c r="G1264" s="5">
        <v>1.96</v>
      </c>
    </row>
    <row r="1265" spans="1:7">
      <c r="A1265" s="5">
        <v>2</v>
      </c>
      <c r="B1265" s="5">
        <v>10</v>
      </c>
      <c r="C1265" s="5">
        <v>2015</v>
      </c>
      <c r="D1265" s="135">
        <f t="shared" si="0"/>
        <v>42045</v>
      </c>
      <c r="E1265" s="5">
        <v>0.67</v>
      </c>
      <c r="F1265" s="5">
        <v>1.52</v>
      </c>
      <c r="G1265" s="5">
        <v>2.0099999999999998</v>
      </c>
    </row>
    <row r="1266" spans="1:7">
      <c r="A1266" s="5">
        <v>2</v>
      </c>
      <c r="B1266" s="5">
        <v>11</v>
      </c>
      <c r="C1266" s="5">
        <v>2015</v>
      </c>
      <c r="D1266" s="135">
        <f t="shared" si="0"/>
        <v>42046</v>
      </c>
      <c r="E1266" s="5">
        <v>0.67</v>
      </c>
      <c r="F1266" s="5">
        <v>1.53</v>
      </c>
      <c r="G1266" s="5">
        <v>2</v>
      </c>
    </row>
    <row r="1267" spans="1:7">
      <c r="A1267" s="5">
        <v>2</v>
      </c>
      <c r="B1267" s="5">
        <v>12</v>
      </c>
      <c r="C1267" s="5">
        <v>2015</v>
      </c>
      <c r="D1267" s="135">
        <f t="shared" si="0"/>
        <v>42047</v>
      </c>
      <c r="E1267" s="5">
        <v>0.61</v>
      </c>
      <c r="F1267" s="5">
        <v>1.5</v>
      </c>
      <c r="G1267" s="5">
        <v>1.99</v>
      </c>
    </row>
    <row r="1268" spans="1:7">
      <c r="A1268" s="5">
        <v>2</v>
      </c>
      <c r="B1268" s="5">
        <v>13</v>
      </c>
      <c r="C1268" s="5">
        <v>2015</v>
      </c>
      <c r="D1268" s="135">
        <f t="shared" si="0"/>
        <v>42048</v>
      </c>
      <c r="E1268" s="5">
        <v>0.66</v>
      </c>
      <c r="F1268" s="5">
        <v>1.53</v>
      </c>
      <c r="G1268" s="5">
        <v>2.02</v>
      </c>
    </row>
    <row r="1269" spans="1:7">
      <c r="A1269" s="5">
        <v>2</v>
      </c>
      <c r="B1269" s="5">
        <v>17</v>
      </c>
      <c r="C1269" s="5">
        <v>2015</v>
      </c>
      <c r="D1269" s="135">
        <f t="shared" si="0"/>
        <v>42052</v>
      </c>
      <c r="E1269" s="5">
        <v>0.7</v>
      </c>
      <c r="F1269" s="5">
        <v>1.62</v>
      </c>
      <c r="G1269" s="5">
        <v>2.14</v>
      </c>
    </row>
    <row r="1270" spans="1:7">
      <c r="A1270" s="5">
        <v>2</v>
      </c>
      <c r="B1270" s="5">
        <v>18</v>
      </c>
      <c r="C1270" s="5">
        <v>2015</v>
      </c>
      <c r="D1270" s="135">
        <f t="shared" si="0"/>
        <v>42053</v>
      </c>
      <c r="E1270" s="5">
        <v>0.62</v>
      </c>
      <c r="F1270" s="5">
        <v>1.52</v>
      </c>
      <c r="G1270" s="5">
        <v>2.0699999999999998</v>
      </c>
    </row>
    <row r="1271" spans="1:7">
      <c r="A1271" s="5">
        <v>2</v>
      </c>
      <c r="B1271" s="5">
        <v>19</v>
      </c>
      <c r="C1271" s="5">
        <v>2015</v>
      </c>
      <c r="D1271" s="135">
        <f t="shared" si="0"/>
        <v>42054</v>
      </c>
      <c r="E1271" s="5">
        <v>0.67</v>
      </c>
      <c r="F1271" s="5">
        <v>1.58</v>
      </c>
      <c r="G1271" s="5">
        <v>2.11</v>
      </c>
    </row>
    <row r="1272" spans="1:7">
      <c r="A1272" s="5">
        <v>2</v>
      </c>
      <c r="B1272" s="5">
        <v>20</v>
      </c>
      <c r="C1272" s="5">
        <v>2015</v>
      </c>
      <c r="D1272" s="135">
        <f t="shared" si="0"/>
        <v>42055</v>
      </c>
      <c r="E1272" s="5">
        <v>0.67</v>
      </c>
      <c r="F1272" s="5">
        <v>1.61</v>
      </c>
      <c r="G1272" s="5">
        <v>2.13</v>
      </c>
    </row>
    <row r="1273" spans="1:7">
      <c r="A1273" s="5">
        <v>2</v>
      </c>
      <c r="B1273" s="5">
        <v>23</v>
      </c>
      <c r="C1273" s="5">
        <v>2015</v>
      </c>
      <c r="D1273" s="135">
        <f t="shared" si="0"/>
        <v>42058</v>
      </c>
      <c r="E1273" s="5">
        <v>0.64</v>
      </c>
      <c r="F1273" s="5">
        <v>1.56</v>
      </c>
      <c r="G1273" s="5">
        <v>2.06</v>
      </c>
    </row>
    <row r="1274" spans="1:7">
      <c r="A1274" s="5">
        <v>2</v>
      </c>
      <c r="B1274" s="5">
        <v>24</v>
      </c>
      <c r="C1274" s="5">
        <v>2015</v>
      </c>
      <c r="D1274" s="135">
        <f t="shared" si="0"/>
        <v>42059</v>
      </c>
      <c r="E1274" s="5">
        <v>0.6</v>
      </c>
      <c r="F1274" s="5">
        <v>1.47</v>
      </c>
      <c r="G1274" s="5">
        <v>1.99</v>
      </c>
    </row>
    <row r="1275" spans="1:7">
      <c r="A1275" s="5">
        <v>2</v>
      </c>
      <c r="B1275" s="5">
        <v>25</v>
      </c>
      <c r="C1275" s="5">
        <v>2015</v>
      </c>
      <c r="D1275" s="135">
        <f t="shared" si="0"/>
        <v>42060</v>
      </c>
      <c r="E1275" s="5">
        <v>0.61</v>
      </c>
      <c r="F1275" s="5">
        <v>1.47</v>
      </c>
      <c r="G1275" s="5">
        <v>1.96</v>
      </c>
    </row>
    <row r="1276" spans="1:7">
      <c r="A1276" s="5">
        <v>2</v>
      </c>
      <c r="B1276" s="5">
        <v>26</v>
      </c>
      <c r="C1276" s="5">
        <v>2015</v>
      </c>
      <c r="D1276" s="135">
        <f t="shared" si="0"/>
        <v>42061</v>
      </c>
      <c r="E1276" s="5">
        <v>0.66</v>
      </c>
      <c r="F1276" s="5">
        <v>1.54</v>
      </c>
      <c r="G1276" s="5">
        <v>2.0299999999999998</v>
      </c>
    </row>
    <row r="1277" spans="1:7">
      <c r="A1277" s="5">
        <v>2</v>
      </c>
      <c r="B1277" s="5">
        <v>27</v>
      </c>
      <c r="C1277" s="5">
        <v>2015</v>
      </c>
      <c r="D1277" s="135">
        <f t="shared" si="0"/>
        <v>42062</v>
      </c>
      <c r="E1277" s="5">
        <v>0.63</v>
      </c>
      <c r="F1277" s="5">
        <v>1.5</v>
      </c>
      <c r="G1277" s="5">
        <v>2</v>
      </c>
    </row>
    <row r="1278" spans="1:7">
      <c r="A1278" s="5">
        <v>3</v>
      </c>
      <c r="B1278" s="5">
        <v>2</v>
      </c>
      <c r="C1278" s="5">
        <v>2015</v>
      </c>
      <c r="D1278" s="135">
        <f t="shared" si="0"/>
        <v>42065</v>
      </c>
      <c r="E1278" s="5">
        <v>0.66</v>
      </c>
      <c r="F1278" s="5">
        <v>1.57</v>
      </c>
      <c r="G1278" s="5">
        <v>2.08</v>
      </c>
    </row>
    <row r="1279" spans="1:7">
      <c r="A1279" s="5">
        <v>3</v>
      </c>
      <c r="B1279" s="5">
        <v>3</v>
      </c>
      <c r="C1279" s="5">
        <v>2015</v>
      </c>
      <c r="D1279" s="135">
        <f t="shared" si="0"/>
        <v>42066</v>
      </c>
      <c r="E1279" s="5">
        <v>0.68</v>
      </c>
      <c r="F1279" s="5">
        <v>1.61</v>
      </c>
      <c r="G1279" s="5">
        <v>2.12</v>
      </c>
    </row>
    <row r="1280" spans="1:7">
      <c r="A1280" s="5">
        <v>3</v>
      </c>
      <c r="B1280" s="5">
        <v>4</v>
      </c>
      <c r="C1280" s="5">
        <v>2015</v>
      </c>
      <c r="D1280" s="135">
        <f t="shared" si="0"/>
        <v>42067</v>
      </c>
      <c r="E1280" s="5">
        <v>0.66</v>
      </c>
      <c r="F1280" s="5">
        <v>1.6</v>
      </c>
      <c r="G1280" s="5">
        <v>2.12</v>
      </c>
    </row>
    <row r="1281" spans="1:7">
      <c r="A1281" s="5">
        <v>3</v>
      </c>
      <c r="B1281" s="5">
        <v>5</v>
      </c>
      <c r="C1281" s="5">
        <v>2015</v>
      </c>
      <c r="D1281" s="135">
        <f t="shared" si="0"/>
        <v>42068</v>
      </c>
      <c r="E1281" s="5">
        <v>0.65</v>
      </c>
      <c r="F1281" s="5">
        <v>1.57</v>
      </c>
      <c r="G1281" s="5">
        <v>2.11</v>
      </c>
    </row>
    <row r="1282" spans="1:7">
      <c r="A1282" s="5">
        <v>3</v>
      </c>
      <c r="B1282" s="5">
        <v>6</v>
      </c>
      <c r="C1282" s="5">
        <v>2015</v>
      </c>
      <c r="D1282" s="135">
        <f t="shared" si="0"/>
        <v>42069</v>
      </c>
      <c r="E1282" s="5">
        <v>0.73</v>
      </c>
      <c r="F1282" s="5">
        <v>1.7</v>
      </c>
      <c r="G1282" s="5">
        <v>2.2400000000000002</v>
      </c>
    </row>
    <row r="1283" spans="1:7">
      <c r="A1283" s="5">
        <v>3</v>
      </c>
      <c r="B1283" s="5">
        <v>9</v>
      </c>
      <c r="C1283" s="5">
        <v>2015</v>
      </c>
      <c r="D1283" s="135">
        <f t="shared" si="0"/>
        <v>42072</v>
      </c>
      <c r="E1283" s="5">
        <v>0.7</v>
      </c>
      <c r="F1283" s="5">
        <v>1.66</v>
      </c>
      <c r="G1283" s="5">
        <v>2.2000000000000002</v>
      </c>
    </row>
    <row r="1284" spans="1:7">
      <c r="A1284" s="5">
        <v>3</v>
      </c>
      <c r="B1284" s="5">
        <v>10</v>
      </c>
      <c r="C1284" s="5">
        <v>2015</v>
      </c>
      <c r="D1284" s="135">
        <f t="shared" si="0"/>
        <v>42073</v>
      </c>
      <c r="E1284" s="5">
        <v>0.7</v>
      </c>
      <c r="F1284" s="5">
        <v>1.62</v>
      </c>
      <c r="G1284" s="5">
        <v>2.14</v>
      </c>
    </row>
    <row r="1285" spans="1:7">
      <c r="A1285" s="5">
        <v>3</v>
      </c>
      <c r="B1285" s="5">
        <v>11</v>
      </c>
      <c r="C1285" s="5">
        <v>2015</v>
      </c>
      <c r="D1285" s="135">
        <f t="shared" si="0"/>
        <v>42074</v>
      </c>
      <c r="E1285" s="5">
        <v>0.7</v>
      </c>
      <c r="F1285" s="5">
        <v>1.6</v>
      </c>
      <c r="G1285" s="5">
        <v>2.11</v>
      </c>
    </row>
    <row r="1286" spans="1:7">
      <c r="A1286" s="5">
        <v>3</v>
      </c>
      <c r="B1286" s="5">
        <v>12</v>
      </c>
      <c r="C1286" s="5">
        <v>2015</v>
      </c>
      <c r="D1286" s="135">
        <f t="shared" si="0"/>
        <v>42075</v>
      </c>
      <c r="E1286" s="5">
        <v>0.67</v>
      </c>
      <c r="F1286" s="5">
        <v>1.59</v>
      </c>
      <c r="G1286" s="5">
        <v>2.1</v>
      </c>
    </row>
    <row r="1287" spans="1:7">
      <c r="A1287" s="5">
        <v>3</v>
      </c>
      <c r="B1287" s="5">
        <v>13</v>
      </c>
      <c r="C1287" s="5">
        <v>2015</v>
      </c>
      <c r="D1287" s="135">
        <f t="shared" si="0"/>
        <v>42076</v>
      </c>
      <c r="E1287" s="5">
        <v>0.68</v>
      </c>
      <c r="F1287" s="5">
        <v>1.6</v>
      </c>
      <c r="G1287" s="5">
        <v>2.13</v>
      </c>
    </row>
    <row r="1288" spans="1:7">
      <c r="A1288" s="5">
        <v>3</v>
      </c>
      <c r="B1288" s="5">
        <v>16</v>
      </c>
      <c r="C1288" s="5">
        <v>2015</v>
      </c>
      <c r="D1288" s="135">
        <f t="shared" si="0"/>
        <v>42079</v>
      </c>
      <c r="E1288" s="5">
        <v>0.66</v>
      </c>
      <c r="F1288" s="5">
        <v>1.57</v>
      </c>
      <c r="G1288" s="5">
        <v>2.1</v>
      </c>
    </row>
    <row r="1289" spans="1:7">
      <c r="A1289" s="5">
        <v>3</v>
      </c>
      <c r="B1289" s="5">
        <v>17</v>
      </c>
      <c r="C1289" s="5">
        <v>2015</v>
      </c>
      <c r="D1289" s="135">
        <f t="shared" si="0"/>
        <v>42080</v>
      </c>
      <c r="E1289" s="5">
        <v>0.7</v>
      </c>
      <c r="F1289" s="5">
        <v>1.56</v>
      </c>
      <c r="G1289" s="5">
        <v>2.06</v>
      </c>
    </row>
    <row r="1290" spans="1:7">
      <c r="A1290" s="5">
        <v>3</v>
      </c>
      <c r="B1290" s="5">
        <v>18</v>
      </c>
      <c r="C1290" s="5">
        <v>2015</v>
      </c>
      <c r="D1290" s="135">
        <f t="shared" si="0"/>
        <v>42081</v>
      </c>
      <c r="E1290" s="5">
        <v>0.56999999999999995</v>
      </c>
      <c r="F1290" s="5">
        <v>1.41</v>
      </c>
      <c r="G1290" s="5">
        <v>1.93</v>
      </c>
    </row>
    <row r="1291" spans="1:7">
      <c r="A1291" s="5">
        <v>3</v>
      </c>
      <c r="B1291" s="5">
        <v>19</v>
      </c>
      <c r="C1291" s="5">
        <v>2015</v>
      </c>
      <c r="D1291" s="135">
        <f t="shared" si="0"/>
        <v>42082</v>
      </c>
      <c r="E1291" s="5">
        <v>0.63</v>
      </c>
      <c r="F1291" s="5">
        <v>1.48</v>
      </c>
      <c r="G1291" s="5">
        <v>1.98</v>
      </c>
    </row>
    <row r="1292" spans="1:7">
      <c r="A1292" s="5">
        <v>3</v>
      </c>
      <c r="B1292" s="5">
        <v>20</v>
      </c>
      <c r="C1292" s="5">
        <v>2015</v>
      </c>
      <c r="D1292" s="135">
        <f t="shared" si="0"/>
        <v>42083</v>
      </c>
      <c r="E1292" s="5">
        <v>0.6</v>
      </c>
      <c r="F1292" s="5">
        <v>1.42</v>
      </c>
      <c r="G1292" s="5">
        <v>1.93</v>
      </c>
    </row>
    <row r="1293" spans="1:7">
      <c r="A1293" s="5">
        <v>3</v>
      </c>
      <c r="B1293" s="5">
        <v>23</v>
      </c>
      <c r="C1293" s="5">
        <v>2015</v>
      </c>
      <c r="D1293" s="135">
        <f t="shared" si="0"/>
        <v>42086</v>
      </c>
      <c r="E1293" s="5">
        <v>0.6</v>
      </c>
      <c r="F1293" s="5">
        <v>1.41</v>
      </c>
      <c r="G1293" s="5">
        <v>1.92</v>
      </c>
    </row>
    <row r="1294" spans="1:7">
      <c r="A1294" s="5">
        <v>3</v>
      </c>
      <c r="B1294" s="5">
        <v>24</v>
      </c>
      <c r="C1294" s="5">
        <v>2015</v>
      </c>
      <c r="D1294" s="135">
        <f t="shared" si="0"/>
        <v>42087</v>
      </c>
      <c r="E1294" s="5">
        <v>0.57999999999999996</v>
      </c>
      <c r="F1294" s="5">
        <v>1.37</v>
      </c>
      <c r="G1294" s="5">
        <v>1.88</v>
      </c>
    </row>
    <row r="1295" spans="1:7">
      <c r="A1295" s="5">
        <v>3</v>
      </c>
      <c r="B1295" s="5">
        <v>25</v>
      </c>
      <c r="C1295" s="5">
        <v>2015</v>
      </c>
      <c r="D1295" s="135">
        <f t="shared" si="0"/>
        <v>42088</v>
      </c>
      <c r="E1295" s="5">
        <v>0.59</v>
      </c>
      <c r="F1295" s="5">
        <v>1.41</v>
      </c>
      <c r="G1295" s="5">
        <v>1.93</v>
      </c>
    </row>
    <row r="1296" spans="1:7">
      <c r="A1296" s="5">
        <v>3</v>
      </c>
      <c r="B1296" s="5">
        <v>26</v>
      </c>
      <c r="C1296" s="5">
        <v>2015</v>
      </c>
      <c r="D1296" s="135">
        <f t="shared" si="0"/>
        <v>42089</v>
      </c>
      <c r="E1296" s="5">
        <v>0.61</v>
      </c>
      <c r="F1296" s="5">
        <v>1.47</v>
      </c>
      <c r="G1296" s="5">
        <v>2.0099999999999998</v>
      </c>
    </row>
    <row r="1297" spans="1:7">
      <c r="A1297" s="5">
        <v>3</v>
      </c>
      <c r="B1297" s="5">
        <v>27</v>
      </c>
      <c r="C1297" s="5">
        <v>2015</v>
      </c>
      <c r="D1297" s="135">
        <f t="shared" si="0"/>
        <v>42090</v>
      </c>
      <c r="E1297" s="5">
        <v>0.57999999999999996</v>
      </c>
      <c r="F1297" s="5">
        <v>1.42</v>
      </c>
      <c r="G1297" s="5">
        <v>1.95</v>
      </c>
    </row>
    <row r="1298" spans="1:7">
      <c r="A1298" s="5">
        <v>3</v>
      </c>
      <c r="B1298" s="5">
        <v>30</v>
      </c>
      <c r="C1298" s="5">
        <v>2015</v>
      </c>
      <c r="D1298" s="135">
        <f t="shared" si="0"/>
        <v>42093</v>
      </c>
      <c r="E1298" s="5">
        <v>0.57999999999999996</v>
      </c>
      <c r="F1298" s="5">
        <v>1.41</v>
      </c>
      <c r="G1298" s="5">
        <v>1.96</v>
      </c>
    </row>
    <row r="1299" spans="1:7">
      <c r="A1299" s="5">
        <v>3</v>
      </c>
      <c r="B1299" s="5">
        <v>31</v>
      </c>
      <c r="C1299" s="5">
        <v>2015</v>
      </c>
      <c r="D1299" s="135">
        <f t="shared" si="0"/>
        <v>42094</v>
      </c>
      <c r="E1299" s="5">
        <v>0.56000000000000005</v>
      </c>
      <c r="F1299" s="5">
        <v>1.37</v>
      </c>
      <c r="G1299" s="5">
        <v>1.94</v>
      </c>
    </row>
    <row r="1300" spans="1:7">
      <c r="A1300" s="5">
        <v>4</v>
      </c>
      <c r="B1300" s="5">
        <v>1</v>
      </c>
      <c r="C1300" s="5">
        <v>2015</v>
      </c>
      <c r="D1300" s="135">
        <f t="shared" si="0"/>
        <v>42095</v>
      </c>
      <c r="E1300" s="5">
        <v>0.55000000000000004</v>
      </c>
      <c r="F1300" s="5">
        <v>1.32</v>
      </c>
      <c r="G1300" s="5">
        <v>1.87</v>
      </c>
    </row>
    <row r="1301" spans="1:7">
      <c r="A1301" s="5">
        <v>4</v>
      </c>
      <c r="B1301" s="5">
        <v>2</v>
      </c>
      <c r="C1301" s="5">
        <v>2015</v>
      </c>
      <c r="D1301" s="135">
        <f t="shared" si="0"/>
        <v>42096</v>
      </c>
      <c r="E1301" s="5">
        <v>0.55000000000000004</v>
      </c>
      <c r="F1301" s="5">
        <v>1.35</v>
      </c>
      <c r="G1301" s="5">
        <v>1.92</v>
      </c>
    </row>
    <row r="1302" spans="1:7">
      <c r="A1302" s="5">
        <v>4</v>
      </c>
      <c r="B1302" s="5">
        <v>3</v>
      </c>
      <c r="C1302" s="5">
        <v>2015</v>
      </c>
      <c r="D1302" s="135">
        <f t="shared" si="0"/>
        <v>42097</v>
      </c>
      <c r="E1302" s="5">
        <v>0.49</v>
      </c>
      <c r="F1302" s="5">
        <v>1.26</v>
      </c>
      <c r="G1302" s="5">
        <v>1.85</v>
      </c>
    </row>
    <row r="1303" spans="1:7">
      <c r="A1303" s="5">
        <v>4</v>
      </c>
      <c r="B1303" s="5">
        <v>6</v>
      </c>
      <c r="C1303" s="5">
        <v>2015</v>
      </c>
      <c r="D1303" s="135">
        <f t="shared" si="0"/>
        <v>42100</v>
      </c>
      <c r="E1303" s="5">
        <v>0.51</v>
      </c>
      <c r="F1303" s="5">
        <v>1.31</v>
      </c>
      <c r="G1303" s="5">
        <v>1.92</v>
      </c>
    </row>
    <row r="1304" spans="1:7">
      <c r="A1304" s="5">
        <v>4</v>
      </c>
      <c r="B1304" s="5">
        <v>7</v>
      </c>
      <c r="C1304" s="5">
        <v>2015</v>
      </c>
      <c r="D1304" s="135">
        <f t="shared" si="0"/>
        <v>42101</v>
      </c>
      <c r="E1304" s="5">
        <v>0.52</v>
      </c>
      <c r="F1304" s="5">
        <v>1.32</v>
      </c>
      <c r="G1304" s="5">
        <v>1.89</v>
      </c>
    </row>
    <row r="1305" spans="1:7">
      <c r="A1305" s="5">
        <v>4</v>
      </c>
      <c r="B1305" s="5">
        <v>8</v>
      </c>
      <c r="C1305" s="5">
        <v>2015</v>
      </c>
      <c r="D1305" s="135">
        <f t="shared" si="0"/>
        <v>42102</v>
      </c>
      <c r="E1305" s="5">
        <v>0.54</v>
      </c>
      <c r="F1305" s="5">
        <v>1.35</v>
      </c>
      <c r="G1305" s="5">
        <v>1.92</v>
      </c>
    </row>
    <row r="1306" spans="1:7">
      <c r="A1306" s="5">
        <v>4</v>
      </c>
      <c r="B1306" s="5">
        <v>9</v>
      </c>
      <c r="C1306" s="5">
        <v>2015</v>
      </c>
      <c r="D1306" s="135">
        <f t="shared" si="0"/>
        <v>42103</v>
      </c>
      <c r="E1306" s="5">
        <v>0.56000000000000005</v>
      </c>
      <c r="F1306" s="5">
        <v>1.4</v>
      </c>
      <c r="G1306" s="5">
        <v>1.97</v>
      </c>
    </row>
    <row r="1307" spans="1:7">
      <c r="A1307" s="5">
        <v>4</v>
      </c>
      <c r="B1307" s="5">
        <v>10</v>
      </c>
      <c r="C1307" s="5">
        <v>2015</v>
      </c>
      <c r="D1307" s="135">
        <f t="shared" si="0"/>
        <v>42104</v>
      </c>
      <c r="E1307" s="5">
        <v>0.56999999999999995</v>
      </c>
      <c r="F1307" s="5">
        <v>1.41</v>
      </c>
      <c r="G1307" s="5">
        <v>1.96</v>
      </c>
    </row>
    <row r="1308" spans="1:7">
      <c r="A1308" s="5">
        <v>4</v>
      </c>
      <c r="B1308" s="5">
        <v>13</v>
      </c>
      <c r="C1308" s="5">
        <v>2015</v>
      </c>
      <c r="D1308" s="135">
        <f t="shared" si="0"/>
        <v>42107</v>
      </c>
      <c r="E1308" s="5">
        <v>0.54</v>
      </c>
      <c r="F1308" s="5">
        <v>1.38</v>
      </c>
      <c r="G1308" s="5">
        <v>1.94</v>
      </c>
    </row>
    <row r="1309" spans="1:7">
      <c r="A1309" s="5">
        <v>4</v>
      </c>
      <c r="B1309" s="5">
        <v>14</v>
      </c>
      <c r="C1309" s="5">
        <v>2015</v>
      </c>
      <c r="D1309" s="135">
        <f t="shared" si="0"/>
        <v>42108</v>
      </c>
      <c r="E1309" s="5">
        <v>0.53</v>
      </c>
      <c r="F1309" s="5">
        <v>1.34</v>
      </c>
      <c r="G1309" s="5">
        <v>1.9</v>
      </c>
    </row>
    <row r="1310" spans="1:7">
      <c r="A1310" s="5">
        <v>4</v>
      </c>
      <c r="B1310" s="5">
        <v>15</v>
      </c>
      <c r="C1310" s="5">
        <v>2015</v>
      </c>
      <c r="D1310" s="135">
        <f t="shared" si="0"/>
        <v>42109</v>
      </c>
      <c r="E1310" s="5">
        <v>0.51</v>
      </c>
      <c r="F1310" s="5">
        <v>1.33</v>
      </c>
      <c r="G1310" s="5">
        <v>1.91</v>
      </c>
    </row>
    <row r="1311" spans="1:7">
      <c r="A1311" s="5">
        <v>4</v>
      </c>
      <c r="B1311" s="5">
        <v>16</v>
      </c>
      <c r="C1311" s="5">
        <v>2015</v>
      </c>
      <c r="D1311" s="135">
        <f t="shared" si="0"/>
        <v>42110</v>
      </c>
      <c r="E1311" s="5">
        <v>0.5</v>
      </c>
      <c r="F1311" s="5">
        <v>1.31</v>
      </c>
      <c r="G1311" s="5">
        <v>1.9</v>
      </c>
    </row>
    <row r="1312" spans="1:7">
      <c r="A1312" s="5">
        <v>4</v>
      </c>
      <c r="B1312" s="5">
        <v>17</v>
      </c>
      <c r="C1312" s="5">
        <v>2015</v>
      </c>
      <c r="D1312" s="135">
        <f t="shared" si="0"/>
        <v>42111</v>
      </c>
      <c r="E1312" s="5">
        <v>0.51</v>
      </c>
      <c r="F1312" s="5">
        <v>1.31</v>
      </c>
      <c r="G1312" s="5">
        <v>1.87</v>
      </c>
    </row>
    <row r="1313" spans="1:7">
      <c r="A1313" s="5">
        <v>4</v>
      </c>
      <c r="B1313" s="5">
        <v>20</v>
      </c>
      <c r="C1313" s="5">
        <v>2015</v>
      </c>
      <c r="D1313" s="135">
        <f t="shared" si="0"/>
        <v>42114</v>
      </c>
      <c r="E1313" s="5">
        <v>0.55000000000000004</v>
      </c>
      <c r="F1313" s="5">
        <v>1.33</v>
      </c>
      <c r="G1313" s="5">
        <v>1.9</v>
      </c>
    </row>
    <row r="1314" spans="1:7">
      <c r="A1314" s="5">
        <v>4</v>
      </c>
      <c r="B1314" s="5">
        <v>21</v>
      </c>
      <c r="C1314" s="5">
        <v>2015</v>
      </c>
      <c r="D1314" s="135">
        <f t="shared" si="0"/>
        <v>42115</v>
      </c>
      <c r="E1314" s="5">
        <v>0.55000000000000004</v>
      </c>
      <c r="F1314" s="5">
        <v>1.35</v>
      </c>
      <c r="G1314" s="5">
        <v>1.92</v>
      </c>
    </row>
    <row r="1315" spans="1:7">
      <c r="A1315" s="5">
        <v>4</v>
      </c>
      <c r="B1315" s="5">
        <v>22</v>
      </c>
      <c r="C1315" s="5">
        <v>2015</v>
      </c>
      <c r="D1315" s="135">
        <f t="shared" si="0"/>
        <v>42116</v>
      </c>
      <c r="E1315" s="5">
        <v>0.56999999999999995</v>
      </c>
      <c r="F1315" s="5">
        <v>1.41</v>
      </c>
      <c r="G1315" s="5">
        <v>1.99</v>
      </c>
    </row>
    <row r="1316" spans="1:7">
      <c r="A1316" s="5">
        <v>4</v>
      </c>
      <c r="B1316" s="5">
        <v>23</v>
      </c>
      <c r="C1316" s="5">
        <v>2015</v>
      </c>
      <c r="D1316" s="135">
        <f t="shared" si="0"/>
        <v>42117</v>
      </c>
      <c r="E1316" s="5">
        <v>0.55000000000000004</v>
      </c>
      <c r="F1316" s="5">
        <v>1.37</v>
      </c>
      <c r="G1316" s="5">
        <v>1.96</v>
      </c>
    </row>
    <row r="1317" spans="1:7">
      <c r="A1317" s="5">
        <v>4</v>
      </c>
      <c r="B1317" s="5">
        <v>24</v>
      </c>
      <c r="C1317" s="5">
        <v>2015</v>
      </c>
      <c r="D1317" s="135">
        <f t="shared" si="0"/>
        <v>42118</v>
      </c>
      <c r="E1317" s="5">
        <v>0.54</v>
      </c>
      <c r="F1317" s="5">
        <v>1.34</v>
      </c>
      <c r="G1317" s="5">
        <v>1.93</v>
      </c>
    </row>
    <row r="1318" spans="1:7">
      <c r="A1318" s="5">
        <v>4</v>
      </c>
      <c r="B1318" s="5">
        <v>27</v>
      </c>
      <c r="C1318" s="5">
        <v>2015</v>
      </c>
      <c r="D1318" s="135">
        <f t="shared" si="0"/>
        <v>42121</v>
      </c>
      <c r="E1318" s="5">
        <v>0.54</v>
      </c>
      <c r="F1318" s="5">
        <v>1.36</v>
      </c>
      <c r="G1318" s="5">
        <v>1.94</v>
      </c>
    </row>
    <row r="1319" spans="1:7">
      <c r="A1319" s="5">
        <v>4</v>
      </c>
      <c r="B1319" s="5">
        <v>28</v>
      </c>
      <c r="C1319" s="5">
        <v>2015</v>
      </c>
      <c r="D1319" s="135">
        <f t="shared" si="0"/>
        <v>42122</v>
      </c>
      <c r="E1319" s="5">
        <v>0.56000000000000005</v>
      </c>
      <c r="F1319" s="5">
        <v>1.39</v>
      </c>
      <c r="G1319" s="5">
        <v>2</v>
      </c>
    </row>
    <row r="1320" spans="1:7">
      <c r="A1320" s="5">
        <v>4</v>
      </c>
      <c r="B1320" s="5">
        <v>29</v>
      </c>
      <c r="C1320" s="5">
        <v>2015</v>
      </c>
      <c r="D1320" s="135">
        <f t="shared" si="0"/>
        <v>42123</v>
      </c>
      <c r="E1320" s="5">
        <v>0.56000000000000005</v>
      </c>
      <c r="F1320" s="5">
        <v>1.43</v>
      </c>
      <c r="G1320" s="5">
        <v>2.06</v>
      </c>
    </row>
    <row r="1321" spans="1:7">
      <c r="A1321" s="5">
        <v>4</v>
      </c>
      <c r="B1321" s="5">
        <v>30</v>
      </c>
      <c r="C1321" s="5">
        <v>2015</v>
      </c>
      <c r="D1321" s="135">
        <f t="shared" si="0"/>
        <v>42124</v>
      </c>
      <c r="E1321" s="5">
        <v>0.57999999999999996</v>
      </c>
      <c r="F1321" s="5">
        <v>1.43</v>
      </c>
      <c r="G1321" s="5">
        <v>2.0499999999999998</v>
      </c>
    </row>
    <row r="1322" spans="1:7">
      <c r="A1322" s="5">
        <v>5</v>
      </c>
      <c r="B1322" s="5">
        <v>1</v>
      </c>
      <c r="C1322" s="5">
        <v>2015</v>
      </c>
      <c r="D1322" s="135">
        <f t="shared" si="0"/>
        <v>42125</v>
      </c>
      <c r="E1322" s="5">
        <v>0.6</v>
      </c>
      <c r="F1322" s="5">
        <v>1.5</v>
      </c>
      <c r="G1322" s="5">
        <v>2.12</v>
      </c>
    </row>
    <row r="1323" spans="1:7">
      <c r="A1323" s="5">
        <v>5</v>
      </c>
      <c r="B1323" s="5">
        <v>4</v>
      </c>
      <c r="C1323" s="5">
        <v>2015</v>
      </c>
      <c r="D1323" s="135">
        <f t="shared" si="0"/>
        <v>42128</v>
      </c>
      <c r="E1323" s="5">
        <v>0.6</v>
      </c>
      <c r="F1323" s="5">
        <v>1.51</v>
      </c>
      <c r="G1323" s="5">
        <v>2.16</v>
      </c>
    </row>
    <row r="1324" spans="1:7">
      <c r="A1324" s="5">
        <v>5</v>
      </c>
      <c r="B1324" s="5">
        <v>5</v>
      </c>
      <c r="C1324" s="5">
        <v>2015</v>
      </c>
      <c r="D1324" s="135">
        <f t="shared" si="0"/>
        <v>42129</v>
      </c>
      <c r="E1324" s="5">
        <v>0.62</v>
      </c>
      <c r="F1324" s="5">
        <v>1.54</v>
      </c>
      <c r="G1324" s="5">
        <v>2.19</v>
      </c>
    </row>
    <row r="1325" spans="1:7">
      <c r="A1325" s="5">
        <v>5</v>
      </c>
      <c r="B1325" s="5">
        <v>6</v>
      </c>
      <c r="C1325" s="5">
        <v>2015</v>
      </c>
      <c r="D1325" s="135">
        <f t="shared" si="0"/>
        <v>42130</v>
      </c>
      <c r="E1325" s="5">
        <v>0.65</v>
      </c>
      <c r="F1325" s="5">
        <v>1.58</v>
      </c>
      <c r="G1325" s="5">
        <v>2.25</v>
      </c>
    </row>
    <row r="1326" spans="1:7">
      <c r="A1326" s="5">
        <v>5</v>
      </c>
      <c r="B1326" s="5">
        <v>7</v>
      </c>
      <c r="C1326" s="5">
        <v>2015</v>
      </c>
      <c r="D1326" s="135">
        <f t="shared" si="0"/>
        <v>42131</v>
      </c>
      <c r="E1326" s="5">
        <v>0.63</v>
      </c>
      <c r="F1326" s="5">
        <v>1.55</v>
      </c>
      <c r="G1326" s="5">
        <v>2.1800000000000002</v>
      </c>
    </row>
    <row r="1327" spans="1:7">
      <c r="A1327" s="5">
        <v>5</v>
      </c>
      <c r="B1327" s="5">
        <v>8</v>
      </c>
      <c r="C1327" s="5">
        <v>2015</v>
      </c>
      <c r="D1327" s="135">
        <f t="shared" si="0"/>
        <v>42132</v>
      </c>
      <c r="E1327" s="5">
        <v>0.59</v>
      </c>
      <c r="F1327" s="5">
        <v>1.5</v>
      </c>
      <c r="G1327" s="5">
        <v>2.16</v>
      </c>
    </row>
    <row r="1328" spans="1:7">
      <c r="A1328" s="5">
        <v>5</v>
      </c>
      <c r="B1328" s="5">
        <v>11</v>
      </c>
      <c r="C1328" s="5">
        <v>2015</v>
      </c>
      <c r="D1328" s="135">
        <f t="shared" si="0"/>
        <v>42135</v>
      </c>
      <c r="E1328" s="5">
        <v>0.62</v>
      </c>
      <c r="F1328" s="5">
        <v>1.59</v>
      </c>
      <c r="G1328" s="5">
        <v>2.2799999999999998</v>
      </c>
    </row>
    <row r="1329" spans="1:7">
      <c r="A1329" s="5">
        <v>5</v>
      </c>
      <c r="B1329" s="5">
        <v>12</v>
      </c>
      <c r="C1329" s="5">
        <v>2015</v>
      </c>
      <c r="D1329" s="135">
        <f t="shared" si="0"/>
        <v>42136</v>
      </c>
      <c r="E1329" s="5">
        <v>0.61</v>
      </c>
      <c r="F1329" s="5">
        <v>1.58</v>
      </c>
      <c r="G1329" s="5">
        <v>2.2799999999999998</v>
      </c>
    </row>
    <row r="1330" spans="1:7">
      <c r="A1330" s="5">
        <v>5</v>
      </c>
      <c r="B1330" s="5">
        <v>13</v>
      </c>
      <c r="C1330" s="5">
        <v>2015</v>
      </c>
      <c r="D1330" s="135">
        <f t="shared" si="0"/>
        <v>42137</v>
      </c>
      <c r="E1330" s="5">
        <v>0.59</v>
      </c>
      <c r="F1330" s="5">
        <v>1.57</v>
      </c>
      <c r="G1330" s="5">
        <v>2.27</v>
      </c>
    </row>
    <row r="1331" spans="1:7">
      <c r="A1331" s="5">
        <v>5</v>
      </c>
      <c r="B1331" s="5">
        <v>14</v>
      </c>
      <c r="C1331" s="5">
        <v>2015</v>
      </c>
      <c r="D1331" s="135">
        <f t="shared" si="0"/>
        <v>42138</v>
      </c>
      <c r="E1331" s="5">
        <v>0.56000000000000005</v>
      </c>
      <c r="F1331" s="5">
        <v>1.51</v>
      </c>
      <c r="G1331" s="5">
        <v>2.23</v>
      </c>
    </row>
    <row r="1332" spans="1:7">
      <c r="A1332" s="5">
        <v>5</v>
      </c>
      <c r="B1332" s="5">
        <v>15</v>
      </c>
      <c r="C1332" s="5">
        <v>2015</v>
      </c>
      <c r="D1332" s="135">
        <f t="shared" si="0"/>
        <v>42139</v>
      </c>
      <c r="E1332" s="5">
        <v>0.55000000000000004</v>
      </c>
      <c r="F1332" s="5">
        <v>1.46</v>
      </c>
      <c r="G1332" s="5">
        <v>2.14</v>
      </c>
    </row>
    <row r="1333" spans="1:7">
      <c r="A1333" s="5">
        <v>5</v>
      </c>
      <c r="B1333" s="5">
        <v>18</v>
      </c>
      <c r="C1333" s="5">
        <v>2015</v>
      </c>
      <c r="D1333" s="135">
        <f t="shared" si="0"/>
        <v>42142</v>
      </c>
      <c r="E1333" s="5">
        <v>0.57999999999999996</v>
      </c>
      <c r="F1333" s="5">
        <v>1.54</v>
      </c>
      <c r="G1333" s="5">
        <v>2.23</v>
      </c>
    </row>
    <row r="1334" spans="1:7">
      <c r="A1334" s="5">
        <v>5</v>
      </c>
      <c r="B1334" s="5">
        <v>19</v>
      </c>
      <c r="C1334" s="5">
        <v>2015</v>
      </c>
      <c r="D1334" s="135">
        <f t="shared" si="0"/>
        <v>42143</v>
      </c>
      <c r="E1334" s="5">
        <v>0.63</v>
      </c>
      <c r="F1334" s="5">
        <v>1.6</v>
      </c>
      <c r="G1334" s="5">
        <v>2.27</v>
      </c>
    </row>
    <row r="1335" spans="1:7">
      <c r="A1335" s="5">
        <v>5</v>
      </c>
      <c r="B1335" s="5">
        <v>20</v>
      </c>
      <c r="C1335" s="5">
        <v>2015</v>
      </c>
      <c r="D1335" s="135">
        <f t="shared" si="0"/>
        <v>42144</v>
      </c>
      <c r="E1335" s="5">
        <v>0.6</v>
      </c>
      <c r="F1335" s="5">
        <v>1.57</v>
      </c>
      <c r="G1335" s="5">
        <v>2.2599999999999998</v>
      </c>
    </row>
    <row r="1336" spans="1:7">
      <c r="A1336" s="5">
        <v>5</v>
      </c>
      <c r="B1336" s="5">
        <v>21</v>
      </c>
      <c r="C1336" s="5">
        <v>2015</v>
      </c>
      <c r="D1336" s="135">
        <f t="shared" si="0"/>
        <v>42145</v>
      </c>
      <c r="E1336" s="5">
        <v>0.6</v>
      </c>
      <c r="F1336" s="5">
        <v>1.53</v>
      </c>
      <c r="G1336" s="5">
        <v>2.19</v>
      </c>
    </row>
    <row r="1337" spans="1:7">
      <c r="A1337" s="5">
        <v>5</v>
      </c>
      <c r="B1337" s="5">
        <v>22</v>
      </c>
      <c r="C1337" s="5">
        <v>2015</v>
      </c>
      <c r="D1337" s="135">
        <f t="shared" si="0"/>
        <v>42146</v>
      </c>
      <c r="E1337" s="5">
        <v>0.64</v>
      </c>
      <c r="F1337" s="5">
        <v>1.57</v>
      </c>
      <c r="G1337" s="5">
        <v>2.21</v>
      </c>
    </row>
    <row r="1338" spans="1:7">
      <c r="A1338" s="5">
        <v>5</v>
      </c>
      <c r="B1338" s="5">
        <v>26</v>
      </c>
      <c r="C1338" s="5">
        <v>2015</v>
      </c>
      <c r="D1338" s="135">
        <f t="shared" si="0"/>
        <v>42150</v>
      </c>
      <c r="E1338" s="5">
        <v>0.64</v>
      </c>
      <c r="F1338" s="5">
        <v>1.54</v>
      </c>
      <c r="G1338" s="5">
        <v>2.14</v>
      </c>
    </row>
    <row r="1339" spans="1:7">
      <c r="A1339" s="5">
        <v>5</v>
      </c>
      <c r="B1339" s="5">
        <v>27</v>
      </c>
      <c r="C1339" s="5">
        <v>2015</v>
      </c>
      <c r="D1339" s="135">
        <f t="shared" si="0"/>
        <v>42151</v>
      </c>
      <c r="E1339" s="5">
        <v>0.64</v>
      </c>
      <c r="F1339" s="5">
        <v>1.53</v>
      </c>
      <c r="G1339" s="5">
        <v>2.14</v>
      </c>
    </row>
    <row r="1340" spans="1:7">
      <c r="A1340" s="5">
        <v>5</v>
      </c>
      <c r="B1340" s="5">
        <v>28</v>
      </c>
      <c r="C1340" s="5">
        <v>2015</v>
      </c>
      <c r="D1340" s="135">
        <f t="shared" si="0"/>
        <v>42152</v>
      </c>
      <c r="E1340" s="5">
        <v>0.62</v>
      </c>
      <c r="F1340" s="5">
        <v>1.51</v>
      </c>
      <c r="G1340" s="5">
        <v>2.13</v>
      </c>
    </row>
    <row r="1341" spans="1:7">
      <c r="A1341" s="5">
        <v>5</v>
      </c>
      <c r="B1341" s="5">
        <v>29</v>
      </c>
      <c r="C1341" s="5">
        <v>2015</v>
      </c>
      <c r="D1341" s="135">
        <f t="shared" si="0"/>
        <v>42153</v>
      </c>
      <c r="E1341" s="5">
        <v>0.61</v>
      </c>
      <c r="F1341" s="5">
        <v>1.49</v>
      </c>
      <c r="G1341" s="5">
        <v>2.12</v>
      </c>
    </row>
    <row r="1342" spans="1:7">
      <c r="A1342" s="5">
        <v>6</v>
      </c>
      <c r="B1342" s="5">
        <v>1</v>
      </c>
      <c r="C1342" s="5">
        <v>2015</v>
      </c>
      <c r="D1342" s="135">
        <f t="shared" si="0"/>
        <v>42156</v>
      </c>
      <c r="E1342" s="5">
        <v>0.64</v>
      </c>
      <c r="F1342" s="5">
        <v>1.55</v>
      </c>
      <c r="G1342" s="5">
        <v>2.19</v>
      </c>
    </row>
    <row r="1343" spans="1:7">
      <c r="A1343" s="5">
        <v>6</v>
      </c>
      <c r="B1343" s="5">
        <v>2</v>
      </c>
      <c r="C1343" s="5">
        <v>2015</v>
      </c>
      <c r="D1343" s="135">
        <f t="shared" si="0"/>
        <v>42157</v>
      </c>
      <c r="E1343" s="5">
        <v>0.64</v>
      </c>
      <c r="F1343" s="5">
        <v>1.61</v>
      </c>
      <c r="G1343" s="5">
        <v>2.27</v>
      </c>
    </row>
    <row r="1344" spans="1:7">
      <c r="A1344" s="5">
        <v>6</v>
      </c>
      <c r="B1344" s="5">
        <v>3</v>
      </c>
      <c r="C1344" s="5">
        <v>2015</v>
      </c>
      <c r="D1344" s="135">
        <f t="shared" si="0"/>
        <v>42158</v>
      </c>
      <c r="E1344" s="5">
        <v>0.69</v>
      </c>
      <c r="F1344" s="5">
        <v>1.69</v>
      </c>
      <c r="G1344" s="5">
        <v>2.38</v>
      </c>
    </row>
    <row r="1345" spans="1:7">
      <c r="A1345" s="5">
        <v>6</v>
      </c>
      <c r="B1345" s="5">
        <v>4</v>
      </c>
      <c r="C1345" s="5">
        <v>2015</v>
      </c>
      <c r="D1345" s="135">
        <f t="shared" si="0"/>
        <v>42159</v>
      </c>
      <c r="E1345" s="5">
        <v>0.66</v>
      </c>
      <c r="F1345" s="5">
        <v>1.65</v>
      </c>
      <c r="G1345" s="5">
        <v>2.31</v>
      </c>
    </row>
    <row r="1346" spans="1:7">
      <c r="A1346" s="5">
        <v>6</v>
      </c>
      <c r="B1346" s="5">
        <v>5</v>
      </c>
      <c r="C1346" s="5">
        <v>2015</v>
      </c>
      <c r="D1346" s="135">
        <f t="shared" si="0"/>
        <v>42160</v>
      </c>
      <c r="E1346" s="5">
        <v>0.73</v>
      </c>
      <c r="F1346" s="5">
        <v>1.75</v>
      </c>
      <c r="G1346" s="5">
        <v>2.41</v>
      </c>
    </row>
    <row r="1347" spans="1:7">
      <c r="A1347" s="5">
        <v>6</v>
      </c>
      <c r="B1347" s="5">
        <v>8</v>
      </c>
      <c r="C1347" s="5">
        <v>2015</v>
      </c>
      <c r="D1347" s="135">
        <f t="shared" si="0"/>
        <v>42163</v>
      </c>
      <c r="E1347" s="5">
        <v>0.7</v>
      </c>
      <c r="F1347" s="5">
        <v>1.72</v>
      </c>
      <c r="G1347" s="5">
        <v>2.39</v>
      </c>
    </row>
    <row r="1348" spans="1:7">
      <c r="A1348" s="5">
        <v>6</v>
      </c>
      <c r="B1348" s="5">
        <v>9</v>
      </c>
      <c r="C1348" s="5">
        <v>2015</v>
      </c>
      <c r="D1348" s="135">
        <f t="shared" si="0"/>
        <v>42164</v>
      </c>
      <c r="E1348" s="5">
        <v>0.72</v>
      </c>
      <c r="F1348" s="5">
        <v>1.74</v>
      </c>
      <c r="G1348" s="5">
        <v>2.42</v>
      </c>
    </row>
    <row r="1349" spans="1:7">
      <c r="A1349" s="5">
        <v>6</v>
      </c>
      <c r="B1349" s="5">
        <v>10</v>
      </c>
      <c r="C1349" s="5">
        <v>2015</v>
      </c>
      <c r="D1349" s="135">
        <f t="shared" si="0"/>
        <v>42165</v>
      </c>
      <c r="E1349" s="5">
        <v>0.75</v>
      </c>
      <c r="F1349" s="5">
        <v>1.8</v>
      </c>
      <c r="G1349" s="5">
        <v>2.5</v>
      </c>
    </row>
    <row r="1350" spans="1:7">
      <c r="A1350" s="5">
        <v>6</v>
      </c>
      <c r="B1350" s="5">
        <v>11</v>
      </c>
      <c r="C1350" s="5">
        <v>2015</v>
      </c>
      <c r="D1350" s="135">
        <f t="shared" si="0"/>
        <v>42166</v>
      </c>
      <c r="E1350" s="5">
        <v>0.73</v>
      </c>
      <c r="F1350" s="5">
        <v>1.74</v>
      </c>
      <c r="G1350" s="5">
        <v>2.39</v>
      </c>
    </row>
    <row r="1351" spans="1:7">
      <c r="A1351" s="5">
        <v>6</v>
      </c>
      <c r="B1351" s="5">
        <v>12</v>
      </c>
      <c r="C1351" s="5">
        <v>2015</v>
      </c>
      <c r="D1351" s="135">
        <f t="shared" si="0"/>
        <v>42167</v>
      </c>
      <c r="E1351" s="5">
        <v>0.74</v>
      </c>
      <c r="F1351" s="5">
        <v>1.75</v>
      </c>
      <c r="G1351" s="5">
        <v>2.39</v>
      </c>
    </row>
    <row r="1352" spans="1:7">
      <c r="A1352" s="5">
        <v>6</v>
      </c>
      <c r="B1352" s="5">
        <v>15</v>
      </c>
      <c r="C1352" s="5">
        <v>2015</v>
      </c>
      <c r="D1352" s="135">
        <f t="shared" si="0"/>
        <v>42170</v>
      </c>
      <c r="E1352" s="5">
        <v>0.72</v>
      </c>
      <c r="F1352" s="5">
        <v>1.71</v>
      </c>
      <c r="G1352" s="5">
        <v>2.36</v>
      </c>
    </row>
    <row r="1353" spans="1:7">
      <c r="A1353" s="5">
        <v>6</v>
      </c>
      <c r="B1353" s="5">
        <v>16</v>
      </c>
      <c r="C1353" s="5">
        <v>2015</v>
      </c>
      <c r="D1353" s="135">
        <f t="shared" si="0"/>
        <v>42171</v>
      </c>
      <c r="E1353" s="5">
        <v>0.71</v>
      </c>
      <c r="F1353" s="5">
        <v>1.68</v>
      </c>
      <c r="G1353" s="5">
        <v>2.3199999999999998</v>
      </c>
    </row>
    <row r="1354" spans="1:7">
      <c r="A1354" s="5">
        <v>6</v>
      </c>
      <c r="B1354" s="5">
        <v>17</v>
      </c>
      <c r="C1354" s="5">
        <v>2015</v>
      </c>
      <c r="D1354" s="135">
        <f t="shared" si="0"/>
        <v>42172</v>
      </c>
      <c r="E1354" s="5">
        <v>0.67</v>
      </c>
      <c r="F1354" s="5">
        <v>1.63</v>
      </c>
      <c r="G1354" s="5">
        <v>2.3199999999999998</v>
      </c>
    </row>
    <row r="1355" spans="1:7">
      <c r="A1355" s="5">
        <v>6</v>
      </c>
      <c r="B1355" s="5">
        <v>18</v>
      </c>
      <c r="C1355" s="5">
        <v>2015</v>
      </c>
      <c r="D1355" s="135">
        <f t="shared" si="0"/>
        <v>42173</v>
      </c>
      <c r="E1355" s="5">
        <v>0.66</v>
      </c>
      <c r="F1355" s="5">
        <v>1.65</v>
      </c>
      <c r="G1355" s="5">
        <v>2.35</v>
      </c>
    </row>
    <row r="1356" spans="1:7">
      <c r="A1356" s="5">
        <v>6</v>
      </c>
      <c r="B1356" s="5">
        <v>19</v>
      </c>
      <c r="C1356" s="5">
        <v>2015</v>
      </c>
      <c r="D1356" s="135">
        <f t="shared" si="0"/>
        <v>42174</v>
      </c>
      <c r="E1356" s="5">
        <v>0.65</v>
      </c>
      <c r="F1356" s="5">
        <v>1.59</v>
      </c>
      <c r="G1356" s="5">
        <v>2.2599999999999998</v>
      </c>
    </row>
    <row r="1357" spans="1:7">
      <c r="A1357" s="5">
        <v>6</v>
      </c>
      <c r="B1357" s="5">
        <v>22</v>
      </c>
      <c r="C1357" s="5">
        <v>2015</v>
      </c>
      <c r="D1357" s="135">
        <f t="shared" si="0"/>
        <v>42177</v>
      </c>
      <c r="E1357" s="5">
        <v>0.68</v>
      </c>
      <c r="F1357" s="5">
        <v>1.68</v>
      </c>
      <c r="G1357" s="5">
        <v>2.37</v>
      </c>
    </row>
    <row r="1358" spans="1:7">
      <c r="A1358" s="5">
        <v>6</v>
      </c>
      <c r="B1358" s="5">
        <v>23</v>
      </c>
      <c r="C1358" s="5">
        <v>2015</v>
      </c>
      <c r="D1358" s="135">
        <f t="shared" si="0"/>
        <v>42178</v>
      </c>
      <c r="E1358" s="5">
        <v>0.7</v>
      </c>
      <c r="F1358" s="5">
        <v>1.71</v>
      </c>
      <c r="G1358" s="5">
        <v>2.42</v>
      </c>
    </row>
    <row r="1359" spans="1:7">
      <c r="A1359" s="5">
        <v>6</v>
      </c>
      <c r="B1359" s="5">
        <v>24</v>
      </c>
      <c r="C1359" s="5">
        <v>2015</v>
      </c>
      <c r="D1359" s="135">
        <f t="shared" si="0"/>
        <v>42179</v>
      </c>
      <c r="E1359" s="5">
        <v>0.68</v>
      </c>
      <c r="F1359" s="5">
        <v>1.69</v>
      </c>
      <c r="G1359" s="5">
        <v>2.38</v>
      </c>
    </row>
    <row r="1360" spans="1:7">
      <c r="A1360" s="5">
        <v>6</v>
      </c>
      <c r="B1360" s="5">
        <v>25</v>
      </c>
      <c r="C1360" s="5">
        <v>2015</v>
      </c>
      <c r="D1360" s="135">
        <f t="shared" si="0"/>
        <v>42180</v>
      </c>
      <c r="E1360" s="5">
        <v>0.68</v>
      </c>
      <c r="F1360" s="5">
        <v>1.7</v>
      </c>
      <c r="G1360" s="5">
        <v>2.4</v>
      </c>
    </row>
    <row r="1361" spans="1:7">
      <c r="A1361" s="5">
        <v>6</v>
      </c>
      <c r="B1361" s="5">
        <v>26</v>
      </c>
      <c r="C1361" s="5">
        <v>2015</v>
      </c>
      <c r="D1361" s="135">
        <f t="shared" si="0"/>
        <v>42181</v>
      </c>
      <c r="E1361" s="5">
        <v>0.72</v>
      </c>
      <c r="F1361" s="5">
        <v>1.75</v>
      </c>
      <c r="G1361" s="5">
        <v>2.4900000000000002</v>
      </c>
    </row>
    <row r="1362" spans="1:7">
      <c r="A1362" s="5">
        <v>6</v>
      </c>
      <c r="B1362" s="5">
        <v>29</v>
      </c>
      <c r="C1362" s="5">
        <v>2015</v>
      </c>
      <c r="D1362" s="135">
        <f t="shared" si="0"/>
        <v>42184</v>
      </c>
      <c r="E1362" s="5">
        <v>0.64</v>
      </c>
      <c r="F1362" s="5">
        <v>1.62</v>
      </c>
      <c r="G1362" s="5">
        <v>2.33</v>
      </c>
    </row>
    <row r="1363" spans="1:7">
      <c r="A1363" s="5">
        <v>6</v>
      </c>
      <c r="B1363" s="5">
        <v>30</v>
      </c>
      <c r="C1363" s="5">
        <v>2015</v>
      </c>
      <c r="D1363" s="135">
        <f t="shared" si="0"/>
        <v>42185</v>
      </c>
      <c r="E1363" s="5">
        <v>0.64</v>
      </c>
      <c r="F1363" s="5">
        <v>1.63</v>
      </c>
      <c r="G1363" s="5">
        <v>2.35</v>
      </c>
    </row>
    <row r="1364" spans="1:7">
      <c r="A1364" s="5">
        <v>7</v>
      </c>
      <c r="B1364" s="5">
        <v>1</v>
      </c>
      <c r="C1364" s="5">
        <v>2015</v>
      </c>
      <c r="D1364" s="135">
        <f t="shared" si="0"/>
        <v>42186</v>
      </c>
      <c r="E1364" s="5">
        <v>0.69</v>
      </c>
      <c r="F1364" s="5">
        <v>1.7</v>
      </c>
      <c r="G1364" s="5">
        <v>2.4300000000000002</v>
      </c>
    </row>
    <row r="1365" spans="1:7">
      <c r="A1365" s="5">
        <v>7</v>
      </c>
      <c r="B1365" s="5">
        <v>2</v>
      </c>
      <c r="C1365" s="5">
        <v>2015</v>
      </c>
      <c r="D1365" s="135">
        <f t="shared" si="0"/>
        <v>42187</v>
      </c>
      <c r="E1365" s="5">
        <v>0.64</v>
      </c>
      <c r="F1365" s="5">
        <v>1.64</v>
      </c>
      <c r="G1365" s="5">
        <v>2.4</v>
      </c>
    </row>
    <row r="1366" spans="1:7">
      <c r="A1366" s="5">
        <v>7</v>
      </c>
      <c r="B1366" s="5">
        <v>6</v>
      </c>
      <c r="C1366" s="5">
        <v>2015</v>
      </c>
      <c r="D1366" s="135">
        <f t="shared" si="0"/>
        <v>42191</v>
      </c>
      <c r="E1366" s="5">
        <v>0.6</v>
      </c>
      <c r="F1366" s="5">
        <v>1.56</v>
      </c>
      <c r="G1366" s="5">
        <v>2.2999999999999998</v>
      </c>
    </row>
    <row r="1367" spans="1:7">
      <c r="A1367" s="5">
        <v>7</v>
      </c>
      <c r="B1367" s="5">
        <v>7</v>
      </c>
      <c r="C1367" s="5">
        <v>2015</v>
      </c>
      <c r="D1367" s="135">
        <f t="shared" si="0"/>
        <v>42192</v>
      </c>
      <c r="E1367" s="5">
        <v>0.57999999999999996</v>
      </c>
      <c r="F1367" s="5">
        <v>1.55</v>
      </c>
      <c r="G1367" s="5">
        <v>2.27</v>
      </c>
    </row>
    <row r="1368" spans="1:7">
      <c r="A1368" s="5">
        <v>7</v>
      </c>
      <c r="B1368" s="5">
        <v>8</v>
      </c>
      <c r="C1368" s="5">
        <v>2015</v>
      </c>
      <c r="D1368" s="135">
        <f t="shared" si="0"/>
        <v>42193</v>
      </c>
      <c r="E1368" s="5">
        <v>0.55000000000000004</v>
      </c>
      <c r="F1368" s="5">
        <v>1.5</v>
      </c>
      <c r="G1368" s="5">
        <v>2.2200000000000002</v>
      </c>
    </row>
    <row r="1369" spans="1:7">
      <c r="A1369" s="5">
        <v>7</v>
      </c>
      <c r="B1369" s="5">
        <v>9</v>
      </c>
      <c r="C1369" s="5">
        <v>2015</v>
      </c>
      <c r="D1369" s="135">
        <f t="shared" si="0"/>
        <v>42194</v>
      </c>
      <c r="E1369" s="5">
        <v>0.6</v>
      </c>
      <c r="F1369" s="5">
        <v>1.58</v>
      </c>
      <c r="G1369" s="5">
        <v>2.3199999999999998</v>
      </c>
    </row>
    <row r="1370" spans="1:7">
      <c r="A1370" s="5">
        <v>7</v>
      </c>
      <c r="B1370" s="5">
        <v>10</v>
      </c>
      <c r="C1370" s="5">
        <v>2015</v>
      </c>
      <c r="D1370" s="135">
        <f t="shared" si="0"/>
        <v>42195</v>
      </c>
      <c r="E1370" s="5">
        <v>0.65</v>
      </c>
      <c r="F1370" s="5">
        <v>1.68</v>
      </c>
      <c r="G1370" s="5">
        <v>2.42</v>
      </c>
    </row>
    <row r="1371" spans="1:7">
      <c r="A1371" s="5">
        <v>7</v>
      </c>
      <c r="B1371" s="5">
        <v>13</v>
      </c>
      <c r="C1371" s="5">
        <v>2015</v>
      </c>
      <c r="D1371" s="135">
        <f t="shared" si="0"/>
        <v>42198</v>
      </c>
      <c r="E1371" s="5">
        <v>0.69</v>
      </c>
      <c r="F1371" s="5">
        <v>1.71</v>
      </c>
      <c r="G1371" s="5">
        <v>2.44</v>
      </c>
    </row>
    <row r="1372" spans="1:7">
      <c r="A1372" s="5">
        <v>7</v>
      </c>
      <c r="B1372" s="5">
        <v>14</v>
      </c>
      <c r="C1372" s="5">
        <v>2015</v>
      </c>
      <c r="D1372" s="135">
        <f t="shared" si="0"/>
        <v>42199</v>
      </c>
      <c r="E1372" s="5">
        <v>0.66</v>
      </c>
      <c r="F1372" s="5">
        <v>1.67</v>
      </c>
      <c r="G1372" s="5">
        <v>2.41</v>
      </c>
    </row>
    <row r="1373" spans="1:7">
      <c r="A1373" s="5">
        <v>7</v>
      </c>
      <c r="B1373" s="5">
        <v>15</v>
      </c>
      <c r="C1373" s="5">
        <v>2015</v>
      </c>
      <c r="D1373" s="135">
        <f t="shared" si="0"/>
        <v>42200</v>
      </c>
      <c r="E1373" s="5">
        <v>0.64</v>
      </c>
      <c r="F1373" s="5">
        <v>1.63</v>
      </c>
      <c r="G1373" s="5">
        <v>2.36</v>
      </c>
    </row>
    <row r="1374" spans="1:7">
      <c r="A1374" s="5">
        <v>7</v>
      </c>
      <c r="B1374" s="5">
        <v>16</v>
      </c>
      <c r="C1374" s="5">
        <v>2015</v>
      </c>
      <c r="D1374" s="135">
        <f t="shared" si="0"/>
        <v>42201</v>
      </c>
      <c r="E1374" s="5">
        <v>0.67</v>
      </c>
      <c r="F1374" s="5">
        <v>1.66</v>
      </c>
      <c r="G1374" s="5">
        <v>2.36</v>
      </c>
    </row>
    <row r="1375" spans="1:7">
      <c r="A1375" s="5">
        <v>7</v>
      </c>
      <c r="B1375" s="5">
        <v>17</v>
      </c>
      <c r="C1375" s="5">
        <v>2015</v>
      </c>
      <c r="D1375" s="135">
        <f t="shared" si="0"/>
        <v>42202</v>
      </c>
      <c r="E1375" s="5">
        <v>0.68</v>
      </c>
      <c r="F1375" s="5">
        <v>1.67</v>
      </c>
      <c r="G1375" s="5">
        <v>2.34</v>
      </c>
    </row>
    <row r="1376" spans="1:7">
      <c r="A1376" s="5">
        <v>7</v>
      </c>
      <c r="B1376" s="5">
        <v>20</v>
      </c>
      <c r="C1376" s="5">
        <v>2015</v>
      </c>
      <c r="D1376" s="135">
        <f t="shared" si="0"/>
        <v>42205</v>
      </c>
      <c r="E1376" s="5">
        <v>0.71</v>
      </c>
      <c r="F1376" s="5">
        <v>1.72</v>
      </c>
      <c r="G1376" s="5">
        <v>2.38</v>
      </c>
    </row>
    <row r="1377" spans="1:7">
      <c r="A1377" s="5">
        <v>7</v>
      </c>
      <c r="B1377" s="5">
        <v>21</v>
      </c>
      <c r="C1377" s="5">
        <v>2015</v>
      </c>
      <c r="D1377" s="135">
        <f t="shared" si="0"/>
        <v>42206</v>
      </c>
      <c r="E1377" s="5">
        <v>0.71</v>
      </c>
      <c r="F1377" s="5">
        <v>1.69</v>
      </c>
      <c r="G1377" s="5">
        <v>2.35</v>
      </c>
    </row>
    <row r="1378" spans="1:7">
      <c r="A1378" s="5">
        <v>7</v>
      </c>
      <c r="B1378" s="5">
        <v>22</v>
      </c>
      <c r="C1378" s="5">
        <v>2015</v>
      </c>
      <c r="D1378" s="135">
        <f t="shared" si="0"/>
        <v>42207</v>
      </c>
      <c r="E1378" s="5">
        <v>0.75</v>
      </c>
      <c r="F1378" s="5">
        <v>1.69</v>
      </c>
      <c r="G1378" s="5">
        <v>2.33</v>
      </c>
    </row>
    <row r="1379" spans="1:7">
      <c r="A1379" s="5">
        <v>7</v>
      </c>
      <c r="B1379" s="5">
        <v>23</v>
      </c>
      <c r="C1379" s="5">
        <v>2015</v>
      </c>
      <c r="D1379" s="135">
        <f t="shared" si="0"/>
        <v>42208</v>
      </c>
      <c r="E1379" s="5">
        <v>0.71</v>
      </c>
      <c r="F1379" s="5">
        <v>1.65</v>
      </c>
      <c r="G1379" s="5">
        <v>2.2799999999999998</v>
      </c>
    </row>
    <row r="1380" spans="1:7">
      <c r="A1380" s="5">
        <v>7</v>
      </c>
      <c r="B1380" s="5">
        <v>24</v>
      </c>
      <c r="C1380" s="5">
        <v>2015</v>
      </c>
      <c r="D1380" s="135">
        <f t="shared" si="0"/>
        <v>42209</v>
      </c>
      <c r="E1380" s="5">
        <v>0.7</v>
      </c>
      <c r="F1380" s="5">
        <v>1.64</v>
      </c>
      <c r="G1380" s="5">
        <v>2.27</v>
      </c>
    </row>
    <row r="1381" spans="1:7">
      <c r="A1381" s="5">
        <v>7</v>
      </c>
      <c r="B1381" s="5">
        <v>27</v>
      </c>
      <c r="C1381" s="5">
        <v>2015</v>
      </c>
      <c r="D1381" s="135">
        <f t="shared" si="0"/>
        <v>42212</v>
      </c>
      <c r="E1381" s="5">
        <v>0.68</v>
      </c>
      <c r="F1381" s="5">
        <v>1.58</v>
      </c>
      <c r="G1381" s="5">
        <v>2.23</v>
      </c>
    </row>
    <row r="1382" spans="1:7">
      <c r="A1382" s="5">
        <v>7</v>
      </c>
      <c r="B1382" s="5">
        <v>28</v>
      </c>
      <c r="C1382" s="5">
        <v>2015</v>
      </c>
      <c r="D1382" s="135">
        <f t="shared" si="0"/>
        <v>42213</v>
      </c>
      <c r="E1382" s="5">
        <v>0.69</v>
      </c>
      <c r="F1382" s="5">
        <v>1.61</v>
      </c>
      <c r="G1382" s="5">
        <v>2.2599999999999998</v>
      </c>
    </row>
    <row r="1383" spans="1:7">
      <c r="A1383" s="5">
        <v>7</v>
      </c>
      <c r="B1383" s="5">
        <v>29</v>
      </c>
      <c r="C1383" s="5">
        <v>2015</v>
      </c>
      <c r="D1383" s="135">
        <f t="shared" si="0"/>
        <v>42214</v>
      </c>
      <c r="E1383" s="5">
        <v>0.7</v>
      </c>
      <c r="F1383" s="5">
        <v>1.62</v>
      </c>
      <c r="G1383" s="5">
        <v>2.29</v>
      </c>
    </row>
    <row r="1384" spans="1:7">
      <c r="A1384" s="5">
        <v>7</v>
      </c>
      <c r="B1384" s="5">
        <v>30</v>
      </c>
      <c r="C1384" s="5">
        <v>2015</v>
      </c>
      <c r="D1384" s="135">
        <f t="shared" si="0"/>
        <v>42215</v>
      </c>
      <c r="E1384" s="5">
        <v>0.72</v>
      </c>
      <c r="F1384" s="5">
        <v>1.62</v>
      </c>
      <c r="G1384" s="5">
        <v>2.2799999999999998</v>
      </c>
    </row>
    <row r="1385" spans="1:7">
      <c r="A1385" s="5">
        <v>7</v>
      </c>
      <c r="B1385" s="5">
        <v>31</v>
      </c>
      <c r="C1385" s="5">
        <v>2015</v>
      </c>
      <c r="D1385" s="135">
        <f t="shared" si="0"/>
        <v>42216</v>
      </c>
      <c r="E1385" s="5">
        <v>0.67</v>
      </c>
      <c r="F1385" s="5">
        <v>1.54</v>
      </c>
      <c r="G1385" s="5">
        <v>2.2000000000000002</v>
      </c>
    </row>
    <row r="1386" spans="1:7">
      <c r="A1386" s="5">
        <v>8</v>
      </c>
      <c r="B1386" s="5">
        <v>3</v>
      </c>
      <c r="C1386" s="5">
        <v>2015</v>
      </c>
      <c r="D1386" s="135">
        <f t="shared" si="0"/>
        <v>42219</v>
      </c>
      <c r="E1386" s="5">
        <v>0.68</v>
      </c>
      <c r="F1386" s="5">
        <v>1.52</v>
      </c>
      <c r="G1386" s="5">
        <v>2.16</v>
      </c>
    </row>
    <row r="1387" spans="1:7">
      <c r="A1387" s="5">
        <v>8</v>
      </c>
      <c r="B1387" s="5">
        <v>4</v>
      </c>
      <c r="C1387" s="5">
        <v>2015</v>
      </c>
      <c r="D1387" s="135">
        <f t="shared" si="0"/>
        <v>42220</v>
      </c>
      <c r="E1387" s="5">
        <v>0.74</v>
      </c>
      <c r="F1387" s="5">
        <v>1.6</v>
      </c>
      <c r="G1387" s="5">
        <v>2.23</v>
      </c>
    </row>
    <row r="1388" spans="1:7">
      <c r="A1388" s="5">
        <v>8</v>
      </c>
      <c r="B1388" s="5">
        <v>5</v>
      </c>
      <c r="C1388" s="5">
        <v>2015</v>
      </c>
      <c r="D1388" s="135">
        <f t="shared" si="0"/>
        <v>42221</v>
      </c>
      <c r="E1388" s="5">
        <v>0.73</v>
      </c>
      <c r="F1388" s="5">
        <v>1.65</v>
      </c>
      <c r="G1388" s="5">
        <v>2.2799999999999998</v>
      </c>
    </row>
    <row r="1389" spans="1:7">
      <c r="A1389" s="5">
        <v>8</v>
      </c>
      <c r="B1389" s="5">
        <v>6</v>
      </c>
      <c r="C1389" s="5">
        <v>2015</v>
      </c>
      <c r="D1389" s="135">
        <f t="shared" si="0"/>
        <v>42222</v>
      </c>
      <c r="E1389" s="5">
        <v>0.71</v>
      </c>
      <c r="F1389" s="5">
        <v>1.62</v>
      </c>
      <c r="G1389" s="5">
        <v>2.23</v>
      </c>
    </row>
    <row r="1390" spans="1:7">
      <c r="A1390" s="5">
        <v>8</v>
      </c>
      <c r="B1390" s="5">
        <v>7</v>
      </c>
      <c r="C1390" s="5">
        <v>2015</v>
      </c>
      <c r="D1390" s="135">
        <f t="shared" si="0"/>
        <v>42223</v>
      </c>
      <c r="E1390" s="5">
        <v>0.73</v>
      </c>
      <c r="F1390" s="5">
        <v>1.59</v>
      </c>
      <c r="G1390" s="5">
        <v>2.1800000000000002</v>
      </c>
    </row>
    <row r="1391" spans="1:7">
      <c r="A1391" s="5">
        <v>8</v>
      </c>
      <c r="B1391" s="5">
        <v>10</v>
      </c>
      <c r="C1391" s="5">
        <v>2015</v>
      </c>
      <c r="D1391" s="135">
        <f t="shared" si="0"/>
        <v>42226</v>
      </c>
      <c r="E1391" s="5">
        <v>0.73</v>
      </c>
      <c r="F1391" s="5">
        <v>1.62</v>
      </c>
      <c r="G1391" s="5">
        <v>2.2400000000000002</v>
      </c>
    </row>
    <row r="1392" spans="1:7">
      <c r="A1392" s="5">
        <v>8</v>
      </c>
      <c r="B1392" s="5">
        <v>11</v>
      </c>
      <c r="C1392" s="5">
        <v>2015</v>
      </c>
      <c r="D1392" s="135">
        <f t="shared" si="0"/>
        <v>42227</v>
      </c>
      <c r="E1392" s="5">
        <v>0.68</v>
      </c>
      <c r="F1392" s="5">
        <v>1.53</v>
      </c>
      <c r="G1392" s="5">
        <v>2.15</v>
      </c>
    </row>
    <row r="1393" spans="1:7">
      <c r="A1393" s="5">
        <v>8</v>
      </c>
      <c r="B1393" s="5">
        <v>12</v>
      </c>
      <c r="C1393" s="5">
        <v>2015</v>
      </c>
      <c r="D1393" s="135">
        <f t="shared" si="0"/>
        <v>42228</v>
      </c>
      <c r="E1393" s="5">
        <v>0.67</v>
      </c>
      <c r="F1393" s="5">
        <v>1.52</v>
      </c>
      <c r="G1393" s="5">
        <v>2.14</v>
      </c>
    </row>
    <row r="1394" spans="1:7">
      <c r="A1394" s="5">
        <v>8</v>
      </c>
      <c r="B1394" s="5">
        <v>13</v>
      </c>
      <c r="C1394" s="5">
        <v>2015</v>
      </c>
      <c r="D1394" s="135">
        <f t="shared" si="0"/>
        <v>42229</v>
      </c>
      <c r="E1394" s="5">
        <v>0.72</v>
      </c>
      <c r="F1394" s="5">
        <v>1.58</v>
      </c>
      <c r="G1394" s="5">
        <v>2.19</v>
      </c>
    </row>
    <row r="1395" spans="1:7">
      <c r="A1395" s="5">
        <v>8</v>
      </c>
      <c r="B1395" s="5">
        <v>14</v>
      </c>
      <c r="C1395" s="5">
        <v>2015</v>
      </c>
      <c r="D1395" s="135">
        <f t="shared" si="0"/>
        <v>42230</v>
      </c>
      <c r="E1395" s="5">
        <v>0.73</v>
      </c>
      <c r="F1395" s="5">
        <v>1.61</v>
      </c>
      <c r="G1395" s="5">
        <v>2.2000000000000002</v>
      </c>
    </row>
    <row r="1396" spans="1:7">
      <c r="A1396" s="5">
        <v>8</v>
      </c>
      <c r="B1396" s="5">
        <v>17</v>
      </c>
      <c r="C1396" s="5">
        <v>2015</v>
      </c>
      <c r="D1396" s="135">
        <f t="shared" si="0"/>
        <v>42233</v>
      </c>
      <c r="E1396" s="5">
        <v>0.72</v>
      </c>
      <c r="F1396" s="5">
        <v>1.58</v>
      </c>
      <c r="G1396" s="5">
        <v>2.16</v>
      </c>
    </row>
    <row r="1397" spans="1:7">
      <c r="A1397" s="5">
        <v>8</v>
      </c>
      <c r="B1397" s="5">
        <v>18</v>
      </c>
      <c r="C1397" s="5">
        <v>2015</v>
      </c>
      <c r="D1397" s="135">
        <f t="shared" si="0"/>
        <v>42234</v>
      </c>
      <c r="E1397" s="5">
        <v>0.74</v>
      </c>
      <c r="F1397" s="5">
        <v>1.6</v>
      </c>
      <c r="G1397" s="5">
        <v>2.2000000000000002</v>
      </c>
    </row>
    <row r="1398" spans="1:7">
      <c r="A1398" s="5">
        <v>8</v>
      </c>
      <c r="B1398" s="5">
        <v>19</v>
      </c>
      <c r="C1398" s="5">
        <v>2015</v>
      </c>
      <c r="D1398" s="135">
        <f t="shared" si="0"/>
        <v>42235</v>
      </c>
      <c r="E1398" s="5">
        <v>0.67</v>
      </c>
      <c r="F1398" s="5">
        <v>1.5</v>
      </c>
      <c r="G1398" s="5">
        <v>2.12</v>
      </c>
    </row>
    <row r="1399" spans="1:7">
      <c r="A1399" s="5">
        <v>8</v>
      </c>
      <c r="B1399" s="5">
        <v>20</v>
      </c>
      <c r="C1399" s="5">
        <v>2015</v>
      </c>
      <c r="D1399" s="135">
        <f t="shared" si="0"/>
        <v>42236</v>
      </c>
      <c r="E1399" s="5">
        <v>0.69</v>
      </c>
      <c r="F1399" s="5">
        <v>1.5</v>
      </c>
      <c r="G1399" s="5">
        <v>2.09</v>
      </c>
    </row>
    <row r="1400" spans="1:7">
      <c r="A1400" s="5">
        <v>8</v>
      </c>
      <c r="B1400" s="5">
        <v>21</v>
      </c>
      <c r="C1400" s="5">
        <v>2015</v>
      </c>
      <c r="D1400" s="135">
        <f t="shared" si="0"/>
        <v>42237</v>
      </c>
      <c r="E1400" s="5">
        <v>0.64</v>
      </c>
      <c r="F1400" s="5">
        <v>1.44</v>
      </c>
      <c r="G1400" s="5">
        <v>2.0499999999999998</v>
      </c>
    </row>
    <row r="1401" spans="1:7">
      <c r="A1401" s="5">
        <v>8</v>
      </c>
      <c r="B1401" s="5">
        <v>24</v>
      </c>
      <c r="C1401" s="5">
        <v>2015</v>
      </c>
      <c r="D1401" s="135">
        <f t="shared" si="0"/>
        <v>42240</v>
      </c>
      <c r="E1401" s="5">
        <v>0.59</v>
      </c>
      <c r="F1401" s="5">
        <v>1.39</v>
      </c>
      <c r="G1401" s="5">
        <v>2.0099999999999998</v>
      </c>
    </row>
    <row r="1402" spans="1:7">
      <c r="A1402" s="5">
        <v>8</v>
      </c>
      <c r="B1402" s="5">
        <v>25</v>
      </c>
      <c r="C1402" s="5">
        <v>2015</v>
      </c>
      <c r="D1402" s="135">
        <f t="shared" si="0"/>
        <v>42241</v>
      </c>
      <c r="E1402" s="5">
        <v>0.67</v>
      </c>
      <c r="F1402" s="5">
        <v>1.48</v>
      </c>
      <c r="G1402" s="5">
        <v>2.12</v>
      </c>
    </row>
    <row r="1403" spans="1:7">
      <c r="A1403" s="5">
        <v>8</v>
      </c>
      <c r="B1403" s="5">
        <v>26</v>
      </c>
      <c r="C1403" s="5">
        <v>2015</v>
      </c>
      <c r="D1403" s="135">
        <f t="shared" si="0"/>
        <v>42242</v>
      </c>
      <c r="E1403" s="5">
        <v>0.67</v>
      </c>
      <c r="F1403" s="5">
        <v>1.49</v>
      </c>
      <c r="G1403" s="5">
        <v>2.1800000000000002</v>
      </c>
    </row>
    <row r="1404" spans="1:7">
      <c r="A1404" s="5">
        <v>8</v>
      </c>
      <c r="B1404" s="5">
        <v>27</v>
      </c>
      <c r="C1404" s="5">
        <v>2015</v>
      </c>
      <c r="D1404" s="135">
        <f t="shared" si="0"/>
        <v>42243</v>
      </c>
      <c r="E1404" s="5">
        <v>0.68</v>
      </c>
      <c r="F1404" s="5">
        <v>1.49</v>
      </c>
      <c r="G1404" s="5">
        <v>2.1800000000000002</v>
      </c>
    </row>
    <row r="1405" spans="1:7">
      <c r="A1405" s="5">
        <v>8</v>
      </c>
      <c r="B1405" s="5">
        <v>28</v>
      </c>
      <c r="C1405" s="5">
        <v>2015</v>
      </c>
      <c r="D1405" s="135">
        <f t="shared" si="0"/>
        <v>42244</v>
      </c>
      <c r="E1405" s="5">
        <v>0.72</v>
      </c>
      <c r="F1405" s="5">
        <v>1.52</v>
      </c>
      <c r="G1405" s="5">
        <v>2.19</v>
      </c>
    </row>
    <row r="1406" spans="1:7">
      <c r="A1406" s="5">
        <v>8</v>
      </c>
      <c r="B1406" s="5">
        <v>31</v>
      </c>
      <c r="C1406" s="5">
        <v>2015</v>
      </c>
      <c r="D1406" s="135">
        <f t="shared" si="0"/>
        <v>42247</v>
      </c>
      <c r="E1406" s="5">
        <v>0.74</v>
      </c>
      <c r="F1406" s="5">
        <v>1.54</v>
      </c>
      <c r="G1406" s="5">
        <v>2.21</v>
      </c>
    </row>
    <row r="1407" spans="1:7">
      <c r="A1407" s="5">
        <v>9</v>
      </c>
      <c r="B1407" s="5">
        <v>1</v>
      </c>
      <c r="C1407" s="5">
        <v>2015</v>
      </c>
      <c r="D1407" s="135">
        <f t="shared" si="0"/>
        <v>42248</v>
      </c>
      <c r="E1407" s="5">
        <v>0.7</v>
      </c>
      <c r="F1407" s="5">
        <v>1.49</v>
      </c>
      <c r="G1407" s="5">
        <v>2.17</v>
      </c>
    </row>
    <row r="1408" spans="1:7">
      <c r="A1408" s="5">
        <v>9</v>
      </c>
      <c r="B1408" s="5">
        <v>2</v>
      </c>
      <c r="C1408" s="5">
        <v>2015</v>
      </c>
      <c r="D1408" s="135">
        <f t="shared" si="0"/>
        <v>42249</v>
      </c>
      <c r="E1408" s="5">
        <v>0.72</v>
      </c>
      <c r="F1408" s="5">
        <v>1.52</v>
      </c>
      <c r="G1408" s="5">
        <v>2.2000000000000002</v>
      </c>
    </row>
    <row r="1409" spans="1:7">
      <c r="A1409" s="5">
        <v>9</v>
      </c>
      <c r="B1409" s="5">
        <v>3</v>
      </c>
      <c r="C1409" s="5">
        <v>2015</v>
      </c>
      <c r="D1409" s="135">
        <f t="shared" si="0"/>
        <v>42250</v>
      </c>
      <c r="E1409" s="5">
        <v>0.71</v>
      </c>
      <c r="F1409" s="5">
        <v>1.49</v>
      </c>
      <c r="G1409" s="5">
        <v>2.1800000000000002</v>
      </c>
    </row>
    <row r="1410" spans="1:7">
      <c r="A1410" s="5">
        <v>9</v>
      </c>
      <c r="B1410" s="5">
        <v>4</v>
      </c>
      <c r="C1410" s="5">
        <v>2015</v>
      </c>
      <c r="D1410" s="135">
        <f t="shared" si="0"/>
        <v>42251</v>
      </c>
      <c r="E1410" s="5">
        <v>0.71</v>
      </c>
      <c r="F1410" s="5">
        <v>1.47</v>
      </c>
      <c r="G1410" s="5">
        <v>2.13</v>
      </c>
    </row>
    <row r="1411" spans="1:7">
      <c r="A1411" s="5">
        <v>9</v>
      </c>
      <c r="B1411" s="5">
        <v>8</v>
      </c>
      <c r="C1411" s="5">
        <v>2015</v>
      </c>
      <c r="D1411" s="135">
        <f t="shared" si="0"/>
        <v>42255</v>
      </c>
      <c r="E1411" s="5">
        <v>0.74</v>
      </c>
      <c r="F1411" s="5">
        <v>1.53</v>
      </c>
      <c r="G1411" s="5">
        <v>2.2000000000000002</v>
      </c>
    </row>
    <row r="1412" spans="1:7">
      <c r="A1412" s="5">
        <v>9</v>
      </c>
      <c r="B1412" s="5">
        <v>9</v>
      </c>
      <c r="C1412" s="5">
        <v>2015</v>
      </c>
      <c r="D1412" s="135">
        <f t="shared" si="0"/>
        <v>42256</v>
      </c>
      <c r="E1412" s="5">
        <v>0.75</v>
      </c>
      <c r="F1412" s="5">
        <v>1.53</v>
      </c>
      <c r="G1412" s="5">
        <v>2.21</v>
      </c>
    </row>
    <row r="1413" spans="1:7">
      <c r="A1413" s="5">
        <v>9</v>
      </c>
      <c r="B1413" s="5">
        <v>10</v>
      </c>
      <c r="C1413" s="5">
        <v>2015</v>
      </c>
      <c r="D1413" s="135">
        <f t="shared" si="0"/>
        <v>42257</v>
      </c>
      <c r="E1413" s="5">
        <v>0.75</v>
      </c>
      <c r="F1413" s="5">
        <v>1.55</v>
      </c>
      <c r="G1413" s="5">
        <v>2.23</v>
      </c>
    </row>
    <row r="1414" spans="1:7">
      <c r="A1414" s="5">
        <v>9</v>
      </c>
      <c r="B1414" s="5">
        <v>11</v>
      </c>
      <c r="C1414" s="5">
        <v>2015</v>
      </c>
      <c r="D1414" s="135">
        <f t="shared" si="0"/>
        <v>42258</v>
      </c>
      <c r="E1414" s="5">
        <v>0.71</v>
      </c>
      <c r="F1414" s="5">
        <v>1.52</v>
      </c>
      <c r="G1414" s="5">
        <v>2.2000000000000002</v>
      </c>
    </row>
    <row r="1415" spans="1:7">
      <c r="A1415" s="5">
        <v>9</v>
      </c>
      <c r="B1415" s="5">
        <v>14</v>
      </c>
      <c r="C1415" s="5">
        <v>2015</v>
      </c>
      <c r="D1415" s="135">
        <f t="shared" si="0"/>
        <v>42261</v>
      </c>
      <c r="E1415" s="5">
        <v>0.73</v>
      </c>
      <c r="F1415" s="5">
        <v>1.51</v>
      </c>
      <c r="G1415" s="5">
        <v>2.1800000000000002</v>
      </c>
    </row>
    <row r="1416" spans="1:7">
      <c r="A1416" s="5">
        <v>9</v>
      </c>
      <c r="B1416" s="5">
        <v>15</v>
      </c>
      <c r="C1416" s="5">
        <v>2015</v>
      </c>
      <c r="D1416" s="135">
        <f t="shared" si="0"/>
        <v>42262</v>
      </c>
      <c r="E1416" s="5">
        <v>0.82</v>
      </c>
      <c r="F1416" s="5">
        <v>1.61</v>
      </c>
      <c r="G1416" s="5">
        <v>2.2799999999999998</v>
      </c>
    </row>
    <row r="1417" spans="1:7">
      <c r="A1417" s="5">
        <v>9</v>
      </c>
      <c r="B1417" s="5">
        <v>16</v>
      </c>
      <c r="C1417" s="5">
        <v>2015</v>
      </c>
      <c r="D1417" s="135">
        <f t="shared" si="0"/>
        <v>42263</v>
      </c>
      <c r="E1417" s="5">
        <v>0.82</v>
      </c>
      <c r="F1417" s="5">
        <v>1.62</v>
      </c>
      <c r="G1417" s="5">
        <v>2.2999999999999998</v>
      </c>
    </row>
    <row r="1418" spans="1:7">
      <c r="A1418" s="5">
        <v>9</v>
      </c>
      <c r="B1418" s="5">
        <v>17</v>
      </c>
      <c r="C1418" s="5">
        <v>2015</v>
      </c>
      <c r="D1418" s="135">
        <f t="shared" si="0"/>
        <v>42264</v>
      </c>
      <c r="E1418" s="5">
        <v>0.7</v>
      </c>
      <c r="F1418" s="5">
        <v>1.5</v>
      </c>
      <c r="G1418" s="5">
        <v>2.21</v>
      </c>
    </row>
    <row r="1419" spans="1:7">
      <c r="A1419" s="5">
        <v>9</v>
      </c>
      <c r="B1419" s="5">
        <v>18</v>
      </c>
      <c r="C1419" s="5">
        <v>2015</v>
      </c>
      <c r="D1419" s="135">
        <f t="shared" si="0"/>
        <v>42265</v>
      </c>
      <c r="E1419" s="5">
        <v>0.69</v>
      </c>
      <c r="F1419" s="5">
        <v>1.45</v>
      </c>
      <c r="G1419" s="5">
        <v>2.13</v>
      </c>
    </row>
    <row r="1420" spans="1:7">
      <c r="A1420" s="5">
        <v>9</v>
      </c>
      <c r="B1420" s="5">
        <v>21</v>
      </c>
      <c r="C1420" s="5">
        <v>2015</v>
      </c>
      <c r="D1420" s="135">
        <f t="shared" si="0"/>
        <v>42268</v>
      </c>
      <c r="E1420" s="5">
        <v>0.72</v>
      </c>
      <c r="F1420" s="5">
        <v>1.51</v>
      </c>
      <c r="G1420" s="5">
        <v>2.2000000000000002</v>
      </c>
    </row>
    <row r="1421" spans="1:7">
      <c r="A1421" s="5">
        <v>9</v>
      </c>
      <c r="B1421" s="5">
        <v>22</v>
      </c>
      <c r="C1421" s="5">
        <v>2015</v>
      </c>
      <c r="D1421" s="135">
        <f t="shared" si="0"/>
        <v>42269</v>
      </c>
      <c r="E1421" s="5">
        <v>0.69</v>
      </c>
      <c r="F1421" s="5">
        <v>1.44</v>
      </c>
      <c r="G1421" s="5">
        <v>2.14</v>
      </c>
    </row>
    <row r="1422" spans="1:7">
      <c r="A1422" s="5">
        <v>9</v>
      </c>
      <c r="B1422" s="5">
        <v>23</v>
      </c>
      <c r="C1422" s="5">
        <v>2015</v>
      </c>
      <c r="D1422" s="135">
        <f t="shared" si="0"/>
        <v>42270</v>
      </c>
      <c r="E1422" s="5">
        <v>0.7</v>
      </c>
      <c r="F1422" s="5">
        <v>1.47</v>
      </c>
      <c r="G1422" s="5">
        <v>2.16</v>
      </c>
    </row>
    <row r="1423" spans="1:7">
      <c r="A1423" s="5">
        <v>9</v>
      </c>
      <c r="B1423" s="5">
        <v>24</v>
      </c>
      <c r="C1423" s="5">
        <v>2015</v>
      </c>
      <c r="D1423" s="135">
        <f t="shared" si="0"/>
        <v>42271</v>
      </c>
      <c r="E1423" s="5">
        <v>0.67</v>
      </c>
      <c r="F1423" s="5">
        <v>1.44</v>
      </c>
      <c r="G1423" s="5">
        <v>2.13</v>
      </c>
    </row>
    <row r="1424" spans="1:7">
      <c r="A1424" s="5">
        <v>9</v>
      </c>
      <c r="B1424" s="5">
        <v>25</v>
      </c>
      <c r="C1424" s="5">
        <v>2015</v>
      </c>
      <c r="D1424" s="135">
        <f t="shared" si="0"/>
        <v>42272</v>
      </c>
      <c r="E1424" s="5">
        <v>0.7</v>
      </c>
      <c r="F1424" s="5">
        <v>1.48</v>
      </c>
      <c r="G1424" s="5">
        <v>2.17</v>
      </c>
    </row>
    <row r="1425" spans="1:7">
      <c r="A1425" s="5">
        <v>9</v>
      </c>
      <c r="B1425" s="5">
        <v>28</v>
      </c>
      <c r="C1425" s="5">
        <v>2015</v>
      </c>
      <c r="D1425" s="135">
        <f t="shared" si="0"/>
        <v>42275</v>
      </c>
      <c r="E1425" s="5">
        <v>0.67</v>
      </c>
      <c r="F1425" s="5">
        <v>1.42</v>
      </c>
      <c r="G1425" s="5">
        <v>2.1</v>
      </c>
    </row>
    <row r="1426" spans="1:7">
      <c r="A1426" s="5">
        <v>9</v>
      </c>
      <c r="B1426" s="5">
        <v>29</v>
      </c>
      <c r="C1426" s="5">
        <v>2015</v>
      </c>
      <c r="D1426" s="135">
        <f t="shared" si="0"/>
        <v>42276</v>
      </c>
      <c r="E1426" s="5">
        <v>0.64</v>
      </c>
      <c r="F1426" s="5">
        <v>1.37</v>
      </c>
      <c r="G1426" s="5">
        <v>2.0499999999999998</v>
      </c>
    </row>
    <row r="1427" spans="1:7">
      <c r="A1427" s="5">
        <v>9</v>
      </c>
      <c r="B1427" s="5">
        <v>30</v>
      </c>
      <c r="C1427" s="5">
        <v>2015</v>
      </c>
      <c r="D1427" s="135">
        <f t="shared" si="0"/>
        <v>42277</v>
      </c>
      <c r="E1427" s="5">
        <v>0.64</v>
      </c>
      <c r="F1427" s="5">
        <v>1.37</v>
      </c>
      <c r="G1427" s="5">
        <v>2.06</v>
      </c>
    </row>
    <row r="1428" spans="1:7">
      <c r="A1428" s="5">
        <v>10</v>
      </c>
      <c r="B1428" s="5">
        <v>1</v>
      </c>
      <c r="C1428" s="5">
        <v>2015</v>
      </c>
      <c r="D1428" s="135">
        <f t="shared" si="0"/>
        <v>42278</v>
      </c>
      <c r="E1428" s="5">
        <v>0.64</v>
      </c>
      <c r="F1428" s="5">
        <v>1.37</v>
      </c>
      <c r="G1428" s="5">
        <v>2.0499999999999998</v>
      </c>
    </row>
    <row r="1429" spans="1:7">
      <c r="A1429" s="5">
        <v>10</v>
      </c>
      <c r="B1429" s="5">
        <v>2</v>
      </c>
      <c r="C1429" s="5">
        <v>2015</v>
      </c>
      <c r="D1429" s="135">
        <f t="shared" si="0"/>
        <v>42279</v>
      </c>
      <c r="E1429" s="5">
        <v>0.57999999999999996</v>
      </c>
      <c r="F1429" s="5">
        <v>1.29</v>
      </c>
      <c r="G1429" s="5">
        <v>1.99</v>
      </c>
    </row>
    <row r="1430" spans="1:7">
      <c r="A1430" s="5">
        <v>10</v>
      </c>
      <c r="B1430" s="5">
        <v>5</v>
      </c>
      <c r="C1430" s="5">
        <v>2015</v>
      </c>
      <c r="D1430" s="135">
        <f t="shared" si="0"/>
        <v>42282</v>
      </c>
      <c r="E1430" s="5">
        <v>0.61</v>
      </c>
      <c r="F1430" s="5">
        <v>1.35</v>
      </c>
      <c r="G1430" s="5">
        <v>2.0699999999999998</v>
      </c>
    </row>
    <row r="1431" spans="1:7">
      <c r="A1431" s="5">
        <v>10</v>
      </c>
      <c r="B1431" s="5">
        <v>6</v>
      </c>
      <c r="C1431" s="5">
        <v>2015</v>
      </c>
      <c r="D1431" s="135">
        <f t="shared" si="0"/>
        <v>42283</v>
      </c>
      <c r="E1431" s="5">
        <v>0.61</v>
      </c>
      <c r="F1431" s="5">
        <v>1.34</v>
      </c>
      <c r="G1431" s="5">
        <v>2.0499999999999998</v>
      </c>
    </row>
    <row r="1432" spans="1:7">
      <c r="A1432" s="5">
        <v>10</v>
      </c>
      <c r="B1432" s="5">
        <v>7</v>
      </c>
      <c r="C1432" s="5">
        <v>2015</v>
      </c>
      <c r="D1432" s="135">
        <f t="shared" si="0"/>
        <v>42284</v>
      </c>
      <c r="E1432" s="5">
        <v>0.65</v>
      </c>
      <c r="F1432" s="5">
        <v>1.37</v>
      </c>
      <c r="G1432" s="5">
        <v>2.08</v>
      </c>
    </row>
    <row r="1433" spans="1:7">
      <c r="A1433" s="5">
        <v>10</v>
      </c>
      <c r="B1433" s="5">
        <v>8</v>
      </c>
      <c r="C1433" s="5">
        <v>2015</v>
      </c>
      <c r="D1433" s="135">
        <f t="shared" si="0"/>
        <v>42285</v>
      </c>
      <c r="E1433" s="5">
        <v>0.65</v>
      </c>
      <c r="F1433" s="5">
        <v>1.4</v>
      </c>
      <c r="G1433" s="5">
        <v>2.12</v>
      </c>
    </row>
    <row r="1434" spans="1:7">
      <c r="A1434" s="5">
        <v>10</v>
      </c>
      <c r="B1434" s="5">
        <v>9</v>
      </c>
      <c r="C1434" s="5">
        <v>2015</v>
      </c>
      <c r="D1434" s="135">
        <f t="shared" si="0"/>
        <v>42286</v>
      </c>
      <c r="E1434" s="5">
        <v>0.65</v>
      </c>
      <c r="F1434" s="5">
        <v>1.41</v>
      </c>
      <c r="G1434" s="5">
        <v>2.12</v>
      </c>
    </row>
    <row r="1435" spans="1:7">
      <c r="A1435" s="5">
        <v>10</v>
      </c>
      <c r="B1435" s="5">
        <v>13</v>
      </c>
      <c r="C1435" s="5">
        <v>2015</v>
      </c>
      <c r="D1435" s="135">
        <f t="shared" si="0"/>
        <v>42290</v>
      </c>
      <c r="E1435" s="5">
        <v>0.64</v>
      </c>
      <c r="F1435" s="5">
        <v>1.36</v>
      </c>
      <c r="G1435" s="5">
        <v>2.06</v>
      </c>
    </row>
    <row r="1436" spans="1:7">
      <c r="A1436" s="5">
        <v>10</v>
      </c>
      <c r="B1436" s="5">
        <v>14</v>
      </c>
      <c r="C1436" s="5">
        <v>2015</v>
      </c>
      <c r="D1436" s="135">
        <f t="shared" si="0"/>
        <v>42291</v>
      </c>
      <c r="E1436" s="5">
        <v>0.56999999999999995</v>
      </c>
      <c r="F1436" s="5">
        <v>1.29</v>
      </c>
      <c r="G1436" s="5">
        <v>1.99</v>
      </c>
    </row>
    <row r="1437" spans="1:7">
      <c r="A1437" s="5">
        <v>10</v>
      </c>
      <c r="B1437" s="5">
        <v>15</v>
      </c>
      <c r="C1437" s="5">
        <v>2015</v>
      </c>
      <c r="D1437" s="135">
        <f t="shared" si="0"/>
        <v>42292</v>
      </c>
      <c r="E1437" s="5">
        <v>0.61</v>
      </c>
      <c r="F1437" s="5">
        <v>1.34</v>
      </c>
      <c r="G1437" s="5">
        <v>2.04</v>
      </c>
    </row>
    <row r="1438" spans="1:7">
      <c r="A1438" s="5">
        <v>10</v>
      </c>
      <c r="B1438" s="5">
        <v>16</v>
      </c>
      <c r="C1438" s="5">
        <v>2015</v>
      </c>
      <c r="D1438" s="135">
        <f t="shared" si="0"/>
        <v>42293</v>
      </c>
      <c r="E1438" s="5">
        <v>0.61</v>
      </c>
      <c r="F1438" s="5">
        <v>1.36</v>
      </c>
      <c r="G1438" s="5">
        <v>2.04</v>
      </c>
    </row>
    <row r="1439" spans="1:7">
      <c r="A1439" s="5">
        <v>10</v>
      </c>
      <c r="B1439" s="5">
        <v>19</v>
      </c>
      <c r="C1439" s="5">
        <v>2015</v>
      </c>
      <c r="D1439" s="135">
        <f t="shared" si="0"/>
        <v>42296</v>
      </c>
      <c r="E1439" s="5">
        <v>0.61</v>
      </c>
      <c r="F1439" s="5">
        <v>1.35</v>
      </c>
      <c r="G1439" s="5">
        <v>2.04</v>
      </c>
    </row>
    <row r="1440" spans="1:7">
      <c r="A1440" s="5">
        <v>10</v>
      </c>
      <c r="B1440" s="5">
        <v>20</v>
      </c>
      <c r="C1440" s="5">
        <v>2015</v>
      </c>
      <c r="D1440" s="135">
        <f t="shared" si="0"/>
        <v>42297</v>
      </c>
      <c r="E1440" s="5">
        <v>0.66</v>
      </c>
      <c r="F1440" s="5">
        <v>1.4</v>
      </c>
      <c r="G1440" s="5">
        <v>2.08</v>
      </c>
    </row>
    <row r="1441" spans="1:7">
      <c r="A1441" s="5">
        <v>10</v>
      </c>
      <c r="B1441" s="5">
        <v>21</v>
      </c>
      <c r="C1441" s="5">
        <v>2015</v>
      </c>
      <c r="D1441" s="135">
        <f t="shared" si="0"/>
        <v>42298</v>
      </c>
      <c r="E1441" s="5">
        <v>0.64</v>
      </c>
      <c r="F1441" s="5">
        <v>1.37</v>
      </c>
      <c r="G1441" s="5">
        <v>2.04</v>
      </c>
    </row>
    <row r="1442" spans="1:7">
      <c r="A1442" s="5">
        <v>10</v>
      </c>
      <c r="B1442" s="5">
        <v>22</v>
      </c>
      <c r="C1442" s="5">
        <v>2015</v>
      </c>
      <c r="D1442" s="135">
        <f t="shared" si="0"/>
        <v>42299</v>
      </c>
      <c r="E1442" s="5">
        <v>0.61</v>
      </c>
      <c r="F1442" s="5">
        <v>1.36</v>
      </c>
      <c r="G1442" s="5">
        <v>2.04</v>
      </c>
    </row>
    <row r="1443" spans="1:7">
      <c r="A1443" s="5">
        <v>10</v>
      </c>
      <c r="B1443" s="5">
        <v>23</v>
      </c>
      <c r="C1443" s="5">
        <v>2015</v>
      </c>
      <c r="D1443" s="135">
        <f t="shared" si="0"/>
        <v>42300</v>
      </c>
      <c r="E1443" s="5">
        <v>0.66</v>
      </c>
      <c r="F1443" s="5">
        <v>1.43</v>
      </c>
      <c r="G1443" s="5">
        <v>2.09</v>
      </c>
    </row>
    <row r="1444" spans="1:7">
      <c r="A1444" s="5">
        <v>10</v>
      </c>
      <c r="B1444" s="5">
        <v>26</v>
      </c>
      <c r="C1444" s="5">
        <v>2015</v>
      </c>
      <c r="D1444" s="135">
        <f t="shared" si="0"/>
        <v>42303</v>
      </c>
      <c r="E1444" s="5">
        <v>0.66</v>
      </c>
      <c r="F1444" s="5">
        <v>1.41</v>
      </c>
      <c r="G1444" s="5">
        <v>2.0699999999999998</v>
      </c>
    </row>
    <row r="1445" spans="1:7">
      <c r="A1445" s="5">
        <v>10</v>
      </c>
      <c r="B1445" s="5">
        <v>27</v>
      </c>
      <c r="C1445" s="5">
        <v>2015</v>
      </c>
      <c r="D1445" s="135">
        <f t="shared" si="0"/>
        <v>42304</v>
      </c>
      <c r="E1445" s="5">
        <v>0.65</v>
      </c>
      <c r="F1445" s="5">
        <v>1.38</v>
      </c>
      <c r="G1445" s="5">
        <v>2.0499999999999998</v>
      </c>
    </row>
    <row r="1446" spans="1:7">
      <c r="A1446" s="5">
        <v>10</v>
      </c>
      <c r="B1446" s="5">
        <v>28</v>
      </c>
      <c r="C1446" s="5">
        <v>2015</v>
      </c>
      <c r="D1446" s="135">
        <f t="shared" si="0"/>
        <v>42305</v>
      </c>
      <c r="E1446" s="5">
        <v>0.73</v>
      </c>
      <c r="F1446" s="5">
        <v>1.47</v>
      </c>
      <c r="G1446" s="5">
        <v>2.1</v>
      </c>
    </row>
    <row r="1447" spans="1:7">
      <c r="A1447" s="5">
        <v>10</v>
      </c>
      <c r="B1447" s="5">
        <v>29</v>
      </c>
      <c r="C1447" s="5">
        <v>2015</v>
      </c>
      <c r="D1447" s="135">
        <f t="shared" si="0"/>
        <v>42306</v>
      </c>
      <c r="E1447" s="5">
        <v>0.75</v>
      </c>
      <c r="F1447" s="5">
        <v>1.53</v>
      </c>
      <c r="G1447" s="5">
        <v>2.19</v>
      </c>
    </row>
    <row r="1448" spans="1:7">
      <c r="A1448" s="5">
        <v>10</v>
      </c>
      <c r="B1448" s="5">
        <v>30</v>
      </c>
      <c r="C1448" s="5">
        <v>2015</v>
      </c>
      <c r="D1448" s="135">
        <f t="shared" si="0"/>
        <v>42307</v>
      </c>
      <c r="E1448" s="5">
        <v>0.75</v>
      </c>
      <c r="F1448" s="5">
        <v>1.52</v>
      </c>
      <c r="G1448" s="5">
        <v>2.16</v>
      </c>
    </row>
    <row r="1449" spans="1:7">
      <c r="A1449" s="5">
        <v>11</v>
      </c>
      <c r="B1449" s="5">
        <v>2</v>
      </c>
      <c r="C1449" s="5">
        <v>2015</v>
      </c>
      <c r="D1449" s="135">
        <f t="shared" si="0"/>
        <v>42310</v>
      </c>
      <c r="E1449" s="5">
        <v>0.77</v>
      </c>
      <c r="F1449" s="5">
        <v>1.57</v>
      </c>
      <c r="G1449" s="5">
        <v>2.2000000000000002</v>
      </c>
    </row>
    <row r="1450" spans="1:7">
      <c r="A1450" s="5">
        <v>11</v>
      </c>
      <c r="B1450" s="5">
        <v>3</v>
      </c>
      <c r="C1450" s="5">
        <v>2015</v>
      </c>
      <c r="D1450" s="135">
        <f t="shared" si="0"/>
        <v>42311</v>
      </c>
      <c r="E1450" s="5">
        <v>0.8</v>
      </c>
      <c r="F1450" s="5">
        <v>1.59</v>
      </c>
      <c r="G1450" s="5">
        <v>2.23</v>
      </c>
    </row>
    <row r="1451" spans="1:7">
      <c r="A1451" s="5">
        <v>11</v>
      </c>
      <c r="B1451" s="5">
        <v>4</v>
      </c>
      <c r="C1451" s="5">
        <v>2015</v>
      </c>
      <c r="D1451" s="135">
        <f t="shared" si="0"/>
        <v>42312</v>
      </c>
      <c r="E1451" s="5">
        <v>0.84</v>
      </c>
      <c r="F1451" s="5">
        <v>1.64</v>
      </c>
      <c r="G1451" s="5">
        <v>2.25</v>
      </c>
    </row>
    <row r="1452" spans="1:7">
      <c r="A1452" s="5">
        <v>11</v>
      </c>
      <c r="B1452" s="5">
        <v>5</v>
      </c>
      <c r="C1452" s="5">
        <v>2015</v>
      </c>
      <c r="D1452" s="135">
        <f t="shared" si="0"/>
        <v>42313</v>
      </c>
      <c r="E1452" s="5">
        <v>0.85</v>
      </c>
      <c r="F1452" s="5">
        <v>1.65</v>
      </c>
      <c r="G1452" s="5">
        <v>2.2599999999999998</v>
      </c>
    </row>
    <row r="1453" spans="1:7">
      <c r="A1453" s="5">
        <v>11</v>
      </c>
      <c r="B1453" s="5">
        <v>6</v>
      </c>
      <c r="C1453" s="5">
        <v>2015</v>
      </c>
      <c r="D1453" s="135">
        <f t="shared" si="0"/>
        <v>42314</v>
      </c>
      <c r="E1453" s="5">
        <v>0.9</v>
      </c>
      <c r="F1453" s="5">
        <v>1.73</v>
      </c>
      <c r="G1453" s="5">
        <v>2.34</v>
      </c>
    </row>
    <row r="1454" spans="1:7">
      <c r="A1454" s="5">
        <v>11</v>
      </c>
      <c r="B1454" s="5">
        <v>9</v>
      </c>
      <c r="C1454" s="5">
        <v>2015</v>
      </c>
      <c r="D1454" s="135">
        <f t="shared" si="0"/>
        <v>42317</v>
      </c>
      <c r="E1454" s="5">
        <v>0.89</v>
      </c>
      <c r="F1454" s="5">
        <v>1.75</v>
      </c>
      <c r="G1454" s="5">
        <v>2.36</v>
      </c>
    </row>
    <row r="1455" spans="1:7">
      <c r="A1455" s="5">
        <v>11</v>
      </c>
      <c r="B1455" s="5">
        <v>10</v>
      </c>
      <c r="C1455" s="5">
        <v>2015</v>
      </c>
      <c r="D1455" s="135">
        <f t="shared" si="0"/>
        <v>42318</v>
      </c>
      <c r="E1455" s="5">
        <v>0.87</v>
      </c>
      <c r="F1455" s="5">
        <v>1.72</v>
      </c>
      <c r="G1455" s="5">
        <v>2.3199999999999998</v>
      </c>
    </row>
    <row r="1456" spans="1:7">
      <c r="A1456" s="5">
        <v>11</v>
      </c>
      <c r="B1456" s="5">
        <v>12</v>
      </c>
      <c r="C1456" s="5">
        <v>2015</v>
      </c>
      <c r="D1456" s="135">
        <f t="shared" si="0"/>
        <v>42320</v>
      </c>
      <c r="E1456" s="5">
        <v>0.89</v>
      </c>
      <c r="F1456" s="5">
        <v>1.73</v>
      </c>
      <c r="G1456" s="5">
        <v>2.3199999999999998</v>
      </c>
    </row>
    <row r="1457" spans="1:7">
      <c r="A1457" s="5">
        <v>11</v>
      </c>
      <c r="B1457" s="5">
        <v>13</v>
      </c>
      <c r="C1457" s="5">
        <v>2015</v>
      </c>
      <c r="D1457" s="135">
        <f t="shared" si="0"/>
        <v>42321</v>
      </c>
      <c r="E1457" s="5">
        <v>0.86</v>
      </c>
      <c r="F1457" s="5">
        <v>1.67</v>
      </c>
      <c r="G1457" s="5">
        <v>2.2799999999999998</v>
      </c>
    </row>
    <row r="1458" spans="1:7">
      <c r="A1458" s="5">
        <v>11</v>
      </c>
      <c r="B1458" s="5">
        <v>16</v>
      </c>
      <c r="C1458" s="5">
        <v>2015</v>
      </c>
      <c r="D1458" s="135">
        <f t="shared" si="0"/>
        <v>42324</v>
      </c>
      <c r="E1458" s="5">
        <v>0.88</v>
      </c>
      <c r="F1458" s="5">
        <v>1.66</v>
      </c>
      <c r="G1458" s="5">
        <v>2.27</v>
      </c>
    </row>
    <row r="1459" spans="1:7">
      <c r="A1459" s="5">
        <v>11</v>
      </c>
      <c r="B1459" s="5">
        <v>17</v>
      </c>
      <c r="C1459" s="5">
        <v>2015</v>
      </c>
      <c r="D1459" s="135">
        <f t="shared" si="0"/>
        <v>42325</v>
      </c>
      <c r="E1459" s="5">
        <v>0.86</v>
      </c>
      <c r="F1459" s="5">
        <v>1.66</v>
      </c>
      <c r="G1459" s="5">
        <v>2.25</v>
      </c>
    </row>
    <row r="1460" spans="1:7">
      <c r="A1460" s="5">
        <v>11</v>
      </c>
      <c r="B1460" s="5">
        <v>18</v>
      </c>
      <c r="C1460" s="5">
        <v>2015</v>
      </c>
      <c r="D1460" s="135">
        <f t="shared" si="0"/>
        <v>42326</v>
      </c>
      <c r="E1460" s="5">
        <v>0.9</v>
      </c>
      <c r="F1460" s="5">
        <v>1.69</v>
      </c>
      <c r="G1460" s="5">
        <v>2.27</v>
      </c>
    </row>
    <row r="1461" spans="1:7">
      <c r="A1461" s="5">
        <v>11</v>
      </c>
      <c r="B1461" s="5">
        <v>19</v>
      </c>
      <c r="C1461" s="5">
        <v>2015</v>
      </c>
      <c r="D1461" s="135">
        <f t="shared" si="0"/>
        <v>42327</v>
      </c>
      <c r="E1461" s="5">
        <v>0.91</v>
      </c>
      <c r="F1461" s="5">
        <v>1.68</v>
      </c>
      <c r="G1461" s="5">
        <v>2.2400000000000002</v>
      </c>
    </row>
    <row r="1462" spans="1:7">
      <c r="A1462" s="5">
        <v>11</v>
      </c>
      <c r="B1462" s="5">
        <v>20</v>
      </c>
      <c r="C1462" s="5">
        <v>2015</v>
      </c>
      <c r="D1462" s="135">
        <f t="shared" si="0"/>
        <v>42328</v>
      </c>
      <c r="E1462" s="5">
        <v>0.93</v>
      </c>
      <c r="F1462" s="5">
        <v>1.7</v>
      </c>
      <c r="G1462" s="5">
        <v>2.2599999999999998</v>
      </c>
    </row>
    <row r="1463" spans="1:7">
      <c r="A1463" s="5">
        <v>11</v>
      </c>
      <c r="B1463" s="5">
        <v>23</v>
      </c>
      <c r="C1463" s="5">
        <v>2015</v>
      </c>
      <c r="D1463" s="135">
        <f t="shared" si="0"/>
        <v>42331</v>
      </c>
      <c r="E1463" s="5">
        <v>0.94</v>
      </c>
      <c r="F1463" s="5">
        <v>1.7</v>
      </c>
      <c r="G1463" s="5">
        <v>2.25</v>
      </c>
    </row>
    <row r="1464" spans="1:7">
      <c r="A1464" s="5">
        <v>11</v>
      </c>
      <c r="B1464" s="5">
        <v>24</v>
      </c>
      <c r="C1464" s="5">
        <v>2015</v>
      </c>
      <c r="D1464" s="135">
        <f t="shared" si="0"/>
        <v>42332</v>
      </c>
      <c r="E1464" s="5">
        <v>0.93</v>
      </c>
      <c r="F1464" s="5">
        <v>1.66</v>
      </c>
      <c r="G1464" s="5">
        <v>2.2400000000000002</v>
      </c>
    </row>
    <row r="1465" spans="1:7">
      <c r="A1465" s="5">
        <v>11</v>
      </c>
      <c r="B1465" s="5">
        <v>25</v>
      </c>
      <c r="C1465" s="5">
        <v>2015</v>
      </c>
      <c r="D1465" s="135">
        <f t="shared" si="0"/>
        <v>42333</v>
      </c>
      <c r="E1465" s="5">
        <v>0.93</v>
      </c>
      <c r="F1465" s="5">
        <v>1.66</v>
      </c>
      <c r="G1465" s="5">
        <v>2.23</v>
      </c>
    </row>
    <row r="1466" spans="1:7">
      <c r="A1466" s="5">
        <v>11</v>
      </c>
      <c r="B1466" s="5">
        <v>27</v>
      </c>
      <c r="C1466" s="5">
        <v>2015</v>
      </c>
      <c r="D1466" s="135">
        <f t="shared" si="0"/>
        <v>42335</v>
      </c>
      <c r="E1466" s="5">
        <v>0.92</v>
      </c>
      <c r="F1466" s="5">
        <v>1.64</v>
      </c>
      <c r="G1466" s="5">
        <v>2.2200000000000002</v>
      </c>
    </row>
    <row r="1467" spans="1:7">
      <c r="A1467" s="5">
        <v>11</v>
      </c>
      <c r="B1467" s="5">
        <v>30</v>
      </c>
      <c r="C1467" s="5">
        <v>2015</v>
      </c>
      <c r="D1467" s="135">
        <f t="shared" si="0"/>
        <v>42338</v>
      </c>
      <c r="E1467" s="5">
        <v>0.94</v>
      </c>
      <c r="F1467" s="5">
        <v>1.65</v>
      </c>
      <c r="G1467" s="5">
        <v>2.21</v>
      </c>
    </row>
    <row r="1468" spans="1:7">
      <c r="A1468" s="5">
        <v>12</v>
      </c>
      <c r="B1468" s="5">
        <v>1</v>
      </c>
      <c r="C1468" s="5">
        <v>2015</v>
      </c>
      <c r="D1468" s="135">
        <f t="shared" si="0"/>
        <v>42339</v>
      </c>
      <c r="E1468" s="5">
        <v>0.91</v>
      </c>
      <c r="F1468" s="5">
        <v>1.59</v>
      </c>
      <c r="G1468" s="5">
        <v>2.15</v>
      </c>
    </row>
    <row r="1469" spans="1:7">
      <c r="A1469" s="5">
        <v>12</v>
      </c>
      <c r="B1469" s="5">
        <v>2</v>
      </c>
      <c r="C1469" s="5">
        <v>2015</v>
      </c>
      <c r="D1469" s="135">
        <f t="shared" si="0"/>
        <v>42340</v>
      </c>
      <c r="E1469" s="5">
        <v>0.94</v>
      </c>
      <c r="F1469" s="5">
        <v>1.63</v>
      </c>
      <c r="G1469" s="5">
        <v>2.1800000000000002</v>
      </c>
    </row>
    <row r="1470" spans="1:7">
      <c r="A1470" s="5">
        <v>12</v>
      </c>
      <c r="B1470" s="5">
        <v>3</v>
      </c>
      <c r="C1470" s="5">
        <v>2015</v>
      </c>
      <c r="D1470" s="135">
        <f t="shared" si="0"/>
        <v>42341</v>
      </c>
      <c r="E1470" s="5">
        <v>0.96</v>
      </c>
      <c r="F1470" s="5">
        <v>1.74</v>
      </c>
      <c r="G1470" s="5">
        <v>2.33</v>
      </c>
    </row>
    <row r="1471" spans="1:7">
      <c r="A1471" s="5">
        <v>12</v>
      </c>
      <c r="B1471" s="5">
        <v>4</v>
      </c>
      <c r="C1471" s="5">
        <v>2015</v>
      </c>
      <c r="D1471" s="135">
        <f t="shared" si="0"/>
        <v>42342</v>
      </c>
      <c r="E1471" s="5">
        <v>0.96</v>
      </c>
      <c r="F1471" s="5">
        <v>1.71</v>
      </c>
      <c r="G1471" s="5">
        <v>2.2799999999999998</v>
      </c>
    </row>
    <row r="1472" spans="1:7">
      <c r="A1472" s="5">
        <v>12</v>
      </c>
      <c r="B1472" s="5">
        <v>7</v>
      </c>
      <c r="C1472" s="5">
        <v>2015</v>
      </c>
      <c r="D1472" s="135">
        <f t="shared" si="0"/>
        <v>42345</v>
      </c>
      <c r="E1472" s="5">
        <v>0.94</v>
      </c>
      <c r="F1472" s="5">
        <v>1.67</v>
      </c>
      <c r="G1472" s="5">
        <v>2.23</v>
      </c>
    </row>
    <row r="1473" spans="1:7">
      <c r="A1473" s="5">
        <v>12</v>
      </c>
      <c r="B1473" s="5">
        <v>8</v>
      </c>
      <c r="C1473" s="5">
        <v>2015</v>
      </c>
      <c r="D1473" s="135">
        <f t="shared" si="0"/>
        <v>42346</v>
      </c>
      <c r="E1473" s="5">
        <v>0.94</v>
      </c>
      <c r="F1473" s="5">
        <v>1.68</v>
      </c>
      <c r="G1473" s="5">
        <v>2.2400000000000002</v>
      </c>
    </row>
    <row r="1474" spans="1:7">
      <c r="A1474" s="5">
        <v>12</v>
      </c>
      <c r="B1474" s="5">
        <v>9</v>
      </c>
      <c r="C1474" s="5">
        <v>2015</v>
      </c>
      <c r="D1474" s="135">
        <f t="shared" si="0"/>
        <v>42347</v>
      </c>
      <c r="E1474" s="5">
        <v>0.93</v>
      </c>
      <c r="F1474" s="5">
        <v>1.64</v>
      </c>
      <c r="G1474" s="5">
        <v>2.2200000000000002</v>
      </c>
    </row>
    <row r="1475" spans="1:7">
      <c r="A1475" s="5">
        <v>12</v>
      </c>
      <c r="B1475" s="5">
        <v>10</v>
      </c>
      <c r="C1475" s="5">
        <v>2015</v>
      </c>
      <c r="D1475" s="135">
        <f t="shared" si="0"/>
        <v>42348</v>
      </c>
      <c r="E1475" s="5">
        <v>0.95</v>
      </c>
      <c r="F1475" s="5">
        <v>1.68</v>
      </c>
      <c r="G1475" s="5">
        <v>2.2400000000000002</v>
      </c>
    </row>
    <row r="1476" spans="1:7">
      <c r="A1476" s="5">
        <v>12</v>
      </c>
      <c r="B1476" s="5">
        <v>11</v>
      </c>
      <c r="C1476" s="5">
        <v>2015</v>
      </c>
      <c r="D1476" s="135">
        <f t="shared" si="0"/>
        <v>42349</v>
      </c>
      <c r="E1476" s="5">
        <v>0.88</v>
      </c>
      <c r="F1476" s="5">
        <v>1.56</v>
      </c>
      <c r="G1476" s="5">
        <v>2.13</v>
      </c>
    </row>
    <row r="1477" spans="1:7">
      <c r="A1477" s="5">
        <v>12</v>
      </c>
      <c r="B1477" s="5">
        <v>14</v>
      </c>
      <c r="C1477" s="5">
        <v>2015</v>
      </c>
      <c r="D1477" s="135">
        <f t="shared" si="0"/>
        <v>42352</v>
      </c>
      <c r="E1477" s="5">
        <v>0.97</v>
      </c>
      <c r="F1477" s="5">
        <v>1.66</v>
      </c>
      <c r="G1477" s="5">
        <v>2.23</v>
      </c>
    </row>
    <row r="1478" spans="1:7">
      <c r="A1478" s="5">
        <v>12</v>
      </c>
      <c r="B1478" s="5">
        <v>15</v>
      </c>
      <c r="C1478" s="5">
        <v>2015</v>
      </c>
      <c r="D1478" s="135">
        <f t="shared" si="0"/>
        <v>42353</v>
      </c>
      <c r="E1478" s="5">
        <v>0.98</v>
      </c>
      <c r="F1478" s="5">
        <v>1.71</v>
      </c>
      <c r="G1478" s="5">
        <v>2.2799999999999998</v>
      </c>
    </row>
    <row r="1479" spans="1:7">
      <c r="A1479" s="5">
        <v>12</v>
      </c>
      <c r="B1479" s="5">
        <v>16</v>
      </c>
      <c r="C1479" s="5">
        <v>2015</v>
      </c>
      <c r="D1479" s="135">
        <f t="shared" si="0"/>
        <v>42354</v>
      </c>
      <c r="E1479" s="5">
        <v>1.02</v>
      </c>
      <c r="F1479" s="5">
        <v>1.75</v>
      </c>
      <c r="G1479" s="5">
        <v>2.2999999999999998</v>
      </c>
    </row>
    <row r="1480" spans="1:7">
      <c r="A1480" s="5">
        <v>12</v>
      </c>
      <c r="B1480" s="5">
        <v>17</v>
      </c>
      <c r="C1480" s="5">
        <v>2015</v>
      </c>
      <c r="D1480" s="135">
        <f t="shared" si="0"/>
        <v>42355</v>
      </c>
      <c r="E1480" s="5">
        <v>1</v>
      </c>
      <c r="F1480" s="5">
        <v>1.73</v>
      </c>
      <c r="G1480" s="5">
        <v>2.2400000000000002</v>
      </c>
    </row>
    <row r="1481" spans="1:7">
      <c r="A1481" s="5">
        <v>12</v>
      </c>
      <c r="B1481" s="5">
        <v>18</v>
      </c>
      <c r="C1481" s="5">
        <v>2015</v>
      </c>
      <c r="D1481" s="135">
        <f t="shared" si="0"/>
        <v>42356</v>
      </c>
      <c r="E1481" s="5">
        <v>0.97</v>
      </c>
      <c r="F1481" s="5">
        <v>1.67</v>
      </c>
      <c r="G1481" s="5">
        <v>2.19</v>
      </c>
    </row>
    <row r="1482" spans="1:7">
      <c r="A1482" s="5">
        <v>12</v>
      </c>
      <c r="B1482" s="5">
        <v>21</v>
      </c>
      <c r="C1482" s="5">
        <v>2015</v>
      </c>
      <c r="D1482" s="135">
        <f t="shared" si="0"/>
        <v>42359</v>
      </c>
      <c r="E1482" s="5">
        <v>0.96</v>
      </c>
      <c r="F1482" s="5">
        <v>1.67</v>
      </c>
      <c r="G1482" s="5">
        <v>2.2000000000000002</v>
      </c>
    </row>
    <row r="1483" spans="1:7">
      <c r="A1483" s="5">
        <v>12</v>
      </c>
      <c r="B1483" s="5">
        <v>22</v>
      </c>
      <c r="C1483" s="5">
        <v>2015</v>
      </c>
      <c r="D1483" s="135">
        <f t="shared" si="0"/>
        <v>42360</v>
      </c>
      <c r="E1483" s="5">
        <v>0.99</v>
      </c>
      <c r="F1483" s="5">
        <v>1.71</v>
      </c>
      <c r="G1483" s="5">
        <v>2.2400000000000002</v>
      </c>
    </row>
    <row r="1484" spans="1:7">
      <c r="A1484" s="5">
        <v>12</v>
      </c>
      <c r="B1484" s="5">
        <v>23</v>
      </c>
      <c r="C1484" s="5">
        <v>2015</v>
      </c>
      <c r="D1484" s="135">
        <f t="shared" si="0"/>
        <v>42361</v>
      </c>
      <c r="E1484" s="5">
        <v>1.01</v>
      </c>
      <c r="F1484" s="5">
        <v>1.74</v>
      </c>
      <c r="G1484" s="5">
        <v>2.27</v>
      </c>
    </row>
    <row r="1485" spans="1:7">
      <c r="A1485" s="5">
        <v>12</v>
      </c>
      <c r="B1485" s="5">
        <v>24</v>
      </c>
      <c r="C1485" s="5">
        <v>2015</v>
      </c>
      <c r="D1485" s="135">
        <f t="shared" si="0"/>
        <v>42362</v>
      </c>
      <c r="E1485" s="5">
        <v>1.03</v>
      </c>
      <c r="F1485" s="5">
        <v>1.73</v>
      </c>
      <c r="G1485" s="5">
        <v>2.25</v>
      </c>
    </row>
    <row r="1486" spans="1:7">
      <c r="A1486" s="5">
        <v>12</v>
      </c>
      <c r="B1486" s="5">
        <v>28</v>
      </c>
      <c r="C1486" s="5">
        <v>2015</v>
      </c>
      <c r="D1486" s="135">
        <f t="shared" si="0"/>
        <v>42366</v>
      </c>
      <c r="E1486" s="5">
        <v>1.05</v>
      </c>
      <c r="F1486" s="5">
        <v>1.73</v>
      </c>
      <c r="G1486" s="5">
        <v>2.2400000000000002</v>
      </c>
    </row>
    <row r="1487" spans="1:7">
      <c r="A1487" s="5">
        <v>12</v>
      </c>
      <c r="B1487" s="5">
        <v>29</v>
      </c>
      <c r="C1487" s="5">
        <v>2015</v>
      </c>
      <c r="D1487" s="135">
        <f t="shared" si="0"/>
        <v>42367</v>
      </c>
      <c r="E1487" s="5">
        <v>1.0900000000000001</v>
      </c>
      <c r="F1487" s="5">
        <v>1.81</v>
      </c>
      <c r="G1487" s="5">
        <v>2.3199999999999998</v>
      </c>
    </row>
    <row r="1488" spans="1:7">
      <c r="A1488" s="5">
        <v>12</v>
      </c>
      <c r="B1488" s="5">
        <v>30</v>
      </c>
      <c r="C1488" s="5">
        <v>2015</v>
      </c>
      <c r="D1488" s="135">
        <f t="shared" si="0"/>
        <v>42368</v>
      </c>
      <c r="E1488" s="5">
        <v>1.08</v>
      </c>
      <c r="F1488" s="5">
        <v>1.8</v>
      </c>
      <c r="G1488" s="5">
        <v>2.31</v>
      </c>
    </row>
    <row r="1489" spans="1:7">
      <c r="A1489" s="5">
        <v>12</v>
      </c>
      <c r="B1489" s="5">
        <v>31</v>
      </c>
      <c r="C1489" s="5">
        <v>2015</v>
      </c>
      <c r="D1489" s="135">
        <f t="shared" si="0"/>
        <v>42369</v>
      </c>
      <c r="E1489" s="5">
        <v>1.06</v>
      </c>
      <c r="F1489" s="5">
        <v>1.76</v>
      </c>
      <c r="G1489" s="5">
        <v>2.27</v>
      </c>
    </row>
    <row r="1490" spans="1:7">
      <c r="A1490" s="5">
        <v>1</v>
      </c>
      <c r="B1490" s="5">
        <v>2</v>
      </c>
      <c r="C1490" s="5">
        <v>2014</v>
      </c>
      <c r="D1490" s="135">
        <f t="shared" si="0"/>
        <v>41641</v>
      </c>
      <c r="E1490" s="5">
        <v>0.39</v>
      </c>
      <c r="F1490" s="5">
        <v>1.72</v>
      </c>
      <c r="G1490" s="5">
        <v>3</v>
      </c>
    </row>
    <row r="1491" spans="1:7">
      <c r="A1491" s="5">
        <v>1</v>
      </c>
      <c r="B1491" s="5">
        <v>3</v>
      </c>
      <c r="C1491" s="5">
        <v>2014</v>
      </c>
      <c r="D1491" s="135">
        <f t="shared" si="0"/>
        <v>41642</v>
      </c>
      <c r="E1491" s="5">
        <v>0.41</v>
      </c>
      <c r="F1491" s="5">
        <v>1.73</v>
      </c>
      <c r="G1491" s="5">
        <v>3.01</v>
      </c>
    </row>
    <row r="1492" spans="1:7">
      <c r="A1492" s="5">
        <v>1</v>
      </c>
      <c r="B1492" s="5">
        <v>6</v>
      </c>
      <c r="C1492" s="5">
        <v>2014</v>
      </c>
      <c r="D1492" s="135">
        <f t="shared" si="0"/>
        <v>41645</v>
      </c>
      <c r="E1492" s="5">
        <v>0.4</v>
      </c>
      <c r="F1492" s="5">
        <v>1.7</v>
      </c>
      <c r="G1492" s="5">
        <v>2.98</v>
      </c>
    </row>
    <row r="1493" spans="1:7">
      <c r="A1493" s="5">
        <v>1</v>
      </c>
      <c r="B1493" s="5">
        <v>7</v>
      </c>
      <c r="C1493" s="5">
        <v>2014</v>
      </c>
      <c r="D1493" s="135">
        <f t="shared" si="0"/>
        <v>41646</v>
      </c>
      <c r="E1493" s="5">
        <v>0.4</v>
      </c>
      <c r="F1493" s="5">
        <v>1.69</v>
      </c>
      <c r="G1493" s="5">
        <v>2.96</v>
      </c>
    </row>
    <row r="1494" spans="1:7">
      <c r="A1494" s="5">
        <v>1</v>
      </c>
      <c r="B1494" s="5">
        <v>8</v>
      </c>
      <c r="C1494" s="5">
        <v>2014</v>
      </c>
      <c r="D1494" s="135">
        <f t="shared" si="0"/>
        <v>41647</v>
      </c>
      <c r="E1494" s="5">
        <v>0.43</v>
      </c>
      <c r="F1494" s="5">
        <v>1.77</v>
      </c>
      <c r="G1494" s="5">
        <v>3.01</v>
      </c>
    </row>
    <row r="1495" spans="1:7">
      <c r="A1495" s="5">
        <v>1</v>
      </c>
      <c r="B1495" s="5">
        <v>9</v>
      </c>
      <c r="C1495" s="5">
        <v>2014</v>
      </c>
      <c r="D1495" s="135">
        <f t="shared" si="0"/>
        <v>41648</v>
      </c>
      <c r="E1495" s="5">
        <v>0.44</v>
      </c>
      <c r="F1495" s="5">
        <v>1.75</v>
      </c>
      <c r="G1495" s="5">
        <v>2.97</v>
      </c>
    </row>
    <row r="1496" spans="1:7">
      <c r="A1496" s="5">
        <v>1</v>
      </c>
      <c r="B1496" s="5">
        <v>10</v>
      </c>
      <c r="C1496" s="5">
        <v>2014</v>
      </c>
      <c r="D1496" s="135">
        <f t="shared" si="0"/>
        <v>41649</v>
      </c>
      <c r="E1496" s="5">
        <v>0.39</v>
      </c>
      <c r="F1496" s="5">
        <v>1.64</v>
      </c>
      <c r="G1496" s="5">
        <v>2.88</v>
      </c>
    </row>
    <row r="1497" spans="1:7">
      <c r="A1497" s="5">
        <v>1</v>
      </c>
      <c r="B1497" s="5">
        <v>13</v>
      </c>
      <c r="C1497" s="5">
        <v>2014</v>
      </c>
      <c r="D1497" s="135">
        <f t="shared" si="0"/>
        <v>41652</v>
      </c>
      <c r="E1497" s="5">
        <v>0.39</v>
      </c>
      <c r="F1497" s="5">
        <v>1.6</v>
      </c>
      <c r="G1497" s="5">
        <v>2.84</v>
      </c>
    </row>
    <row r="1498" spans="1:7">
      <c r="A1498" s="5">
        <v>1</v>
      </c>
      <c r="B1498" s="5">
        <v>14</v>
      </c>
      <c r="C1498" s="5">
        <v>2014</v>
      </c>
      <c r="D1498" s="135">
        <f t="shared" si="0"/>
        <v>41653</v>
      </c>
      <c r="E1498" s="5">
        <v>0.39</v>
      </c>
      <c r="F1498" s="5">
        <v>1.65</v>
      </c>
      <c r="G1498" s="5">
        <v>2.88</v>
      </c>
    </row>
    <row r="1499" spans="1:7">
      <c r="A1499" s="5">
        <v>1</v>
      </c>
      <c r="B1499" s="5">
        <v>15</v>
      </c>
      <c r="C1499" s="5">
        <v>2014</v>
      </c>
      <c r="D1499" s="135">
        <f t="shared" si="0"/>
        <v>41654</v>
      </c>
      <c r="E1499" s="5">
        <v>0.41</v>
      </c>
      <c r="F1499" s="5">
        <v>1.68</v>
      </c>
      <c r="G1499" s="5">
        <v>2.9</v>
      </c>
    </row>
    <row r="1500" spans="1:7">
      <c r="A1500" s="5">
        <v>1</v>
      </c>
      <c r="B1500" s="5">
        <v>16</v>
      </c>
      <c r="C1500" s="5">
        <v>2014</v>
      </c>
      <c r="D1500" s="135">
        <f t="shared" si="0"/>
        <v>41655</v>
      </c>
      <c r="E1500" s="5">
        <v>0.41</v>
      </c>
      <c r="F1500" s="5">
        <v>1.66</v>
      </c>
      <c r="G1500" s="5">
        <v>2.86</v>
      </c>
    </row>
    <row r="1501" spans="1:7">
      <c r="A1501" s="5">
        <v>1</v>
      </c>
      <c r="B1501" s="5">
        <v>17</v>
      </c>
      <c r="C1501" s="5">
        <v>2014</v>
      </c>
      <c r="D1501" s="135">
        <f t="shared" si="0"/>
        <v>41656</v>
      </c>
      <c r="E1501" s="5">
        <v>0.4</v>
      </c>
      <c r="F1501" s="5">
        <v>1.64</v>
      </c>
      <c r="G1501" s="5">
        <v>2.84</v>
      </c>
    </row>
    <row r="1502" spans="1:7">
      <c r="A1502" s="5">
        <v>1</v>
      </c>
      <c r="B1502" s="5">
        <v>21</v>
      </c>
      <c r="C1502" s="5">
        <v>2014</v>
      </c>
      <c r="D1502" s="135">
        <f t="shared" si="0"/>
        <v>41660</v>
      </c>
      <c r="E1502" s="5">
        <v>0.4</v>
      </c>
      <c r="F1502" s="5">
        <v>1.67</v>
      </c>
      <c r="G1502" s="5">
        <v>2.85</v>
      </c>
    </row>
    <row r="1503" spans="1:7">
      <c r="A1503" s="5">
        <v>1</v>
      </c>
      <c r="B1503" s="5">
        <v>22</v>
      </c>
      <c r="C1503" s="5">
        <v>2014</v>
      </c>
      <c r="D1503" s="135">
        <f t="shared" si="0"/>
        <v>41661</v>
      </c>
      <c r="E1503" s="5">
        <v>0.44</v>
      </c>
      <c r="F1503" s="5">
        <v>1.72</v>
      </c>
      <c r="G1503" s="5">
        <v>2.87</v>
      </c>
    </row>
    <row r="1504" spans="1:7">
      <c r="A1504" s="5">
        <v>1</v>
      </c>
      <c r="B1504" s="5">
        <v>23</v>
      </c>
      <c r="C1504" s="5">
        <v>2014</v>
      </c>
      <c r="D1504" s="135">
        <f t="shared" si="0"/>
        <v>41662</v>
      </c>
      <c r="E1504" s="5">
        <v>0.39</v>
      </c>
      <c r="F1504" s="5">
        <v>1.62</v>
      </c>
      <c r="G1504" s="5">
        <v>2.79</v>
      </c>
    </row>
    <row r="1505" spans="1:7">
      <c r="A1505" s="5">
        <v>1</v>
      </c>
      <c r="B1505" s="5">
        <v>24</v>
      </c>
      <c r="C1505" s="5">
        <v>2014</v>
      </c>
      <c r="D1505" s="135">
        <f t="shared" si="0"/>
        <v>41663</v>
      </c>
      <c r="E1505" s="5">
        <v>0.37</v>
      </c>
      <c r="F1505" s="5">
        <v>1.58</v>
      </c>
      <c r="G1505" s="5">
        <v>2.75</v>
      </c>
    </row>
    <row r="1506" spans="1:7">
      <c r="A1506" s="5">
        <v>1</v>
      </c>
      <c r="B1506" s="5">
        <v>27</v>
      </c>
      <c r="C1506" s="5">
        <v>2014</v>
      </c>
      <c r="D1506" s="135">
        <f t="shared" si="0"/>
        <v>41666</v>
      </c>
      <c r="E1506" s="5">
        <v>0.37</v>
      </c>
      <c r="F1506" s="5">
        <v>1.61</v>
      </c>
      <c r="G1506" s="5">
        <v>2.78</v>
      </c>
    </row>
    <row r="1507" spans="1:7">
      <c r="A1507" s="5">
        <v>1</v>
      </c>
      <c r="B1507" s="5">
        <v>28</v>
      </c>
      <c r="C1507" s="5">
        <v>2014</v>
      </c>
      <c r="D1507" s="135">
        <f t="shared" si="0"/>
        <v>41667</v>
      </c>
      <c r="E1507" s="5">
        <v>0.38</v>
      </c>
      <c r="F1507" s="5">
        <v>1.59</v>
      </c>
      <c r="G1507" s="5">
        <v>2.77</v>
      </c>
    </row>
    <row r="1508" spans="1:7">
      <c r="A1508" s="5">
        <v>1</v>
      </c>
      <c r="B1508" s="5">
        <v>29</v>
      </c>
      <c r="C1508" s="5">
        <v>2014</v>
      </c>
      <c r="D1508" s="135">
        <f t="shared" si="0"/>
        <v>41668</v>
      </c>
      <c r="E1508" s="5">
        <v>0.36</v>
      </c>
      <c r="F1508" s="5">
        <v>1.52</v>
      </c>
      <c r="G1508" s="5">
        <v>2.69</v>
      </c>
    </row>
    <row r="1509" spans="1:7">
      <c r="A1509" s="5">
        <v>1</v>
      </c>
      <c r="B1509" s="5">
        <v>30</v>
      </c>
      <c r="C1509" s="5">
        <v>2014</v>
      </c>
      <c r="D1509" s="135">
        <f t="shared" si="0"/>
        <v>41669</v>
      </c>
      <c r="E1509" s="5">
        <v>0.36</v>
      </c>
      <c r="F1509" s="5">
        <v>1.55</v>
      </c>
      <c r="G1509" s="5">
        <v>2.72</v>
      </c>
    </row>
    <row r="1510" spans="1:7">
      <c r="A1510" s="5">
        <v>1</v>
      </c>
      <c r="B1510" s="5">
        <v>31</v>
      </c>
      <c r="C1510" s="5">
        <v>2014</v>
      </c>
      <c r="D1510" s="135">
        <f t="shared" si="0"/>
        <v>41670</v>
      </c>
      <c r="E1510" s="5">
        <v>0.34</v>
      </c>
      <c r="F1510" s="5">
        <v>1.49</v>
      </c>
      <c r="G1510" s="5">
        <v>2.67</v>
      </c>
    </row>
    <row r="1511" spans="1:7">
      <c r="A1511" s="5">
        <v>2</v>
      </c>
      <c r="B1511" s="5">
        <v>3</v>
      </c>
      <c r="C1511" s="5">
        <v>2014</v>
      </c>
      <c r="D1511" s="135">
        <f t="shared" si="0"/>
        <v>41673</v>
      </c>
      <c r="E1511" s="5">
        <v>0.3</v>
      </c>
      <c r="F1511" s="5">
        <v>1.44</v>
      </c>
      <c r="G1511" s="5">
        <v>2.61</v>
      </c>
    </row>
    <row r="1512" spans="1:7">
      <c r="A1512" s="5">
        <v>2</v>
      </c>
      <c r="B1512" s="5">
        <v>4</v>
      </c>
      <c r="C1512" s="5">
        <v>2014</v>
      </c>
      <c r="D1512" s="135">
        <f t="shared" si="0"/>
        <v>41674</v>
      </c>
      <c r="E1512" s="5">
        <v>0.31</v>
      </c>
      <c r="F1512" s="5">
        <v>1.46</v>
      </c>
      <c r="G1512" s="5">
        <v>2.64</v>
      </c>
    </row>
    <row r="1513" spans="1:7">
      <c r="A1513" s="5">
        <v>2</v>
      </c>
      <c r="B1513" s="5">
        <v>5</v>
      </c>
      <c r="C1513" s="5">
        <v>2014</v>
      </c>
      <c r="D1513" s="135">
        <f t="shared" si="0"/>
        <v>41675</v>
      </c>
      <c r="E1513" s="5">
        <v>0.32</v>
      </c>
      <c r="F1513" s="5">
        <v>1.5</v>
      </c>
      <c r="G1513" s="5">
        <v>2.7</v>
      </c>
    </row>
    <row r="1514" spans="1:7">
      <c r="A1514" s="5">
        <v>2</v>
      </c>
      <c r="B1514" s="5">
        <v>6</v>
      </c>
      <c r="C1514" s="5">
        <v>2014</v>
      </c>
      <c r="D1514" s="135">
        <f t="shared" si="0"/>
        <v>41676</v>
      </c>
      <c r="E1514" s="5">
        <v>0.33</v>
      </c>
      <c r="F1514" s="5">
        <v>1.52</v>
      </c>
      <c r="G1514" s="5">
        <v>2.73</v>
      </c>
    </row>
    <row r="1515" spans="1:7">
      <c r="A1515" s="5">
        <v>2</v>
      </c>
      <c r="B1515" s="5">
        <v>7</v>
      </c>
      <c r="C1515" s="5">
        <v>2014</v>
      </c>
      <c r="D1515" s="135">
        <f t="shared" si="0"/>
        <v>41677</v>
      </c>
      <c r="E1515" s="5">
        <v>0.3</v>
      </c>
      <c r="F1515" s="5">
        <v>1.47</v>
      </c>
      <c r="G1515" s="5">
        <v>2.71</v>
      </c>
    </row>
    <row r="1516" spans="1:7">
      <c r="A1516" s="5">
        <v>2</v>
      </c>
      <c r="B1516" s="5">
        <v>10</v>
      </c>
      <c r="C1516" s="5">
        <v>2014</v>
      </c>
      <c r="D1516" s="135">
        <f t="shared" si="0"/>
        <v>41680</v>
      </c>
      <c r="E1516" s="5">
        <v>0.32</v>
      </c>
      <c r="F1516" s="5">
        <v>1.48</v>
      </c>
      <c r="G1516" s="5">
        <v>2.7</v>
      </c>
    </row>
    <row r="1517" spans="1:7">
      <c r="A1517" s="5">
        <v>2</v>
      </c>
      <c r="B1517" s="5">
        <v>11</v>
      </c>
      <c r="C1517" s="5">
        <v>2014</v>
      </c>
      <c r="D1517" s="135">
        <f t="shared" si="0"/>
        <v>41681</v>
      </c>
      <c r="E1517" s="5">
        <v>0.35</v>
      </c>
      <c r="F1517" s="5">
        <v>1.54</v>
      </c>
      <c r="G1517" s="5">
        <v>2.75</v>
      </c>
    </row>
    <row r="1518" spans="1:7">
      <c r="A1518" s="5">
        <v>2</v>
      </c>
      <c r="B1518" s="5">
        <v>12</v>
      </c>
      <c r="C1518" s="5">
        <v>2014</v>
      </c>
      <c r="D1518" s="135">
        <f t="shared" si="0"/>
        <v>41682</v>
      </c>
      <c r="E1518" s="5">
        <v>0.35</v>
      </c>
      <c r="F1518" s="5">
        <v>1.59</v>
      </c>
      <c r="G1518" s="5">
        <v>2.8</v>
      </c>
    </row>
    <row r="1519" spans="1:7">
      <c r="A1519" s="5">
        <v>2</v>
      </c>
      <c r="B1519" s="5">
        <v>13</v>
      </c>
      <c r="C1519" s="5">
        <v>2014</v>
      </c>
      <c r="D1519" s="135">
        <f t="shared" si="0"/>
        <v>41683</v>
      </c>
      <c r="E1519" s="5">
        <v>0.32</v>
      </c>
      <c r="F1519" s="5">
        <v>1.51</v>
      </c>
      <c r="G1519" s="5">
        <v>2.73</v>
      </c>
    </row>
    <row r="1520" spans="1:7">
      <c r="A1520" s="5">
        <v>2</v>
      </c>
      <c r="B1520" s="5">
        <v>14</v>
      </c>
      <c r="C1520" s="5">
        <v>2014</v>
      </c>
      <c r="D1520" s="135">
        <f t="shared" si="0"/>
        <v>41684</v>
      </c>
      <c r="E1520" s="5">
        <v>0.32</v>
      </c>
      <c r="F1520" s="5">
        <v>1.53</v>
      </c>
      <c r="G1520" s="5">
        <v>2.75</v>
      </c>
    </row>
    <row r="1521" spans="1:7">
      <c r="A1521" s="5">
        <v>2</v>
      </c>
      <c r="B1521" s="5">
        <v>18</v>
      </c>
      <c r="C1521" s="5">
        <v>2014</v>
      </c>
      <c r="D1521" s="135">
        <f t="shared" si="0"/>
        <v>41688</v>
      </c>
      <c r="E1521" s="5">
        <v>0.31</v>
      </c>
      <c r="F1521" s="5">
        <v>1.5</v>
      </c>
      <c r="G1521" s="5">
        <v>2.71</v>
      </c>
    </row>
    <row r="1522" spans="1:7">
      <c r="A1522" s="5">
        <v>2</v>
      </c>
      <c r="B1522" s="5">
        <v>19</v>
      </c>
      <c r="C1522" s="5">
        <v>2014</v>
      </c>
      <c r="D1522" s="135">
        <f t="shared" si="0"/>
        <v>41689</v>
      </c>
      <c r="E1522" s="5">
        <v>0.33</v>
      </c>
      <c r="F1522" s="5">
        <v>1.53</v>
      </c>
      <c r="G1522" s="5">
        <v>2.73</v>
      </c>
    </row>
    <row r="1523" spans="1:7">
      <c r="A1523" s="5">
        <v>2</v>
      </c>
      <c r="B1523" s="5">
        <v>20</v>
      </c>
      <c r="C1523" s="5">
        <v>2014</v>
      </c>
      <c r="D1523" s="135">
        <f t="shared" si="0"/>
        <v>41690</v>
      </c>
      <c r="E1523" s="5">
        <v>0.34</v>
      </c>
      <c r="F1523" s="5">
        <v>1.57</v>
      </c>
      <c r="G1523" s="5">
        <v>2.76</v>
      </c>
    </row>
    <row r="1524" spans="1:7">
      <c r="A1524" s="5">
        <v>2</v>
      </c>
      <c r="B1524" s="5">
        <v>21</v>
      </c>
      <c r="C1524" s="5">
        <v>2014</v>
      </c>
      <c r="D1524" s="135">
        <f t="shared" si="0"/>
        <v>41691</v>
      </c>
      <c r="E1524" s="5">
        <v>0.33</v>
      </c>
      <c r="F1524" s="5">
        <v>1.56</v>
      </c>
      <c r="G1524" s="5">
        <v>2.73</v>
      </c>
    </row>
    <row r="1525" spans="1:7">
      <c r="A1525" s="5">
        <v>2</v>
      </c>
      <c r="B1525" s="5">
        <v>24</v>
      </c>
      <c r="C1525" s="5">
        <v>2014</v>
      </c>
      <c r="D1525" s="135">
        <f t="shared" si="0"/>
        <v>41694</v>
      </c>
      <c r="E1525" s="5">
        <v>0.35</v>
      </c>
      <c r="F1525" s="5">
        <v>1.57</v>
      </c>
      <c r="G1525" s="5">
        <v>2.75</v>
      </c>
    </row>
    <row r="1526" spans="1:7">
      <c r="A1526" s="5">
        <v>2</v>
      </c>
      <c r="B1526" s="5">
        <v>25</v>
      </c>
      <c r="C1526" s="5">
        <v>2014</v>
      </c>
      <c r="D1526" s="135">
        <f t="shared" si="0"/>
        <v>41695</v>
      </c>
      <c r="E1526" s="5">
        <v>0.34</v>
      </c>
      <c r="F1526" s="5">
        <v>1.53</v>
      </c>
      <c r="G1526" s="5">
        <v>2.7</v>
      </c>
    </row>
    <row r="1527" spans="1:7">
      <c r="A1527" s="5">
        <v>2</v>
      </c>
      <c r="B1527" s="5">
        <v>26</v>
      </c>
      <c r="C1527" s="5">
        <v>2014</v>
      </c>
      <c r="D1527" s="135">
        <f t="shared" si="0"/>
        <v>41696</v>
      </c>
      <c r="E1527" s="5">
        <v>0.33</v>
      </c>
      <c r="F1527" s="5">
        <v>1.5</v>
      </c>
      <c r="G1527" s="5">
        <v>2.67</v>
      </c>
    </row>
    <row r="1528" spans="1:7">
      <c r="A1528" s="5">
        <v>2</v>
      </c>
      <c r="B1528" s="5">
        <v>27</v>
      </c>
      <c r="C1528" s="5">
        <v>2014</v>
      </c>
      <c r="D1528" s="135">
        <f t="shared" si="0"/>
        <v>41697</v>
      </c>
      <c r="E1528" s="5">
        <v>0.33</v>
      </c>
      <c r="F1528" s="5">
        <v>1.49</v>
      </c>
      <c r="G1528" s="5">
        <v>2.65</v>
      </c>
    </row>
    <row r="1529" spans="1:7">
      <c r="A1529" s="5">
        <v>2</v>
      </c>
      <c r="B1529" s="5">
        <v>28</v>
      </c>
      <c r="C1529" s="5">
        <v>2014</v>
      </c>
      <c r="D1529" s="135">
        <f t="shared" si="0"/>
        <v>41698</v>
      </c>
      <c r="E1529" s="5">
        <v>0.33</v>
      </c>
      <c r="F1529" s="5">
        <v>1.51</v>
      </c>
      <c r="G1529" s="5">
        <v>2.66</v>
      </c>
    </row>
    <row r="1530" spans="1:7">
      <c r="A1530" s="5">
        <v>3</v>
      </c>
      <c r="B1530" s="5">
        <v>3</v>
      </c>
      <c r="C1530" s="5">
        <v>2014</v>
      </c>
      <c r="D1530" s="135">
        <f t="shared" si="0"/>
        <v>41701</v>
      </c>
      <c r="E1530" s="5">
        <v>0.32</v>
      </c>
      <c r="F1530" s="5">
        <v>1.46</v>
      </c>
      <c r="G1530" s="5">
        <v>2.6</v>
      </c>
    </row>
    <row r="1531" spans="1:7">
      <c r="A1531" s="5">
        <v>3</v>
      </c>
      <c r="B1531" s="5">
        <v>4</v>
      </c>
      <c r="C1531" s="5">
        <v>2014</v>
      </c>
      <c r="D1531" s="135">
        <f t="shared" si="0"/>
        <v>41702</v>
      </c>
      <c r="E1531" s="5">
        <v>0.33</v>
      </c>
      <c r="F1531" s="5">
        <v>1.54</v>
      </c>
      <c r="G1531" s="5">
        <v>2.7</v>
      </c>
    </row>
    <row r="1532" spans="1:7">
      <c r="A1532" s="5">
        <v>3</v>
      </c>
      <c r="B1532" s="5">
        <v>5</v>
      </c>
      <c r="C1532" s="5">
        <v>2014</v>
      </c>
      <c r="D1532" s="135">
        <f t="shared" si="0"/>
        <v>41703</v>
      </c>
      <c r="E1532" s="5">
        <v>0.33</v>
      </c>
      <c r="F1532" s="5">
        <v>1.54</v>
      </c>
      <c r="G1532" s="5">
        <v>2.7</v>
      </c>
    </row>
    <row r="1533" spans="1:7">
      <c r="A1533" s="5">
        <v>3</v>
      </c>
      <c r="B1533" s="5">
        <v>6</v>
      </c>
      <c r="C1533" s="5">
        <v>2014</v>
      </c>
      <c r="D1533" s="135">
        <f t="shared" si="0"/>
        <v>41704</v>
      </c>
      <c r="E1533" s="5">
        <v>0.37</v>
      </c>
      <c r="F1533" s="5">
        <v>1.57</v>
      </c>
      <c r="G1533" s="5">
        <v>2.74</v>
      </c>
    </row>
    <row r="1534" spans="1:7">
      <c r="A1534" s="5">
        <v>3</v>
      </c>
      <c r="B1534" s="5">
        <v>7</v>
      </c>
      <c r="C1534" s="5">
        <v>2014</v>
      </c>
      <c r="D1534" s="135">
        <f t="shared" si="0"/>
        <v>41705</v>
      </c>
      <c r="E1534" s="5">
        <v>0.38</v>
      </c>
      <c r="F1534" s="5">
        <v>1.65</v>
      </c>
      <c r="G1534" s="5">
        <v>2.8</v>
      </c>
    </row>
    <row r="1535" spans="1:7">
      <c r="A1535" s="5">
        <v>3</v>
      </c>
      <c r="B1535" s="5">
        <v>10</v>
      </c>
      <c r="C1535" s="5">
        <v>2014</v>
      </c>
      <c r="D1535" s="135">
        <f t="shared" si="0"/>
        <v>41708</v>
      </c>
      <c r="E1535" s="5">
        <v>0.37</v>
      </c>
      <c r="F1535" s="5">
        <v>1.64</v>
      </c>
      <c r="G1535" s="5">
        <v>2.79</v>
      </c>
    </row>
    <row r="1536" spans="1:7">
      <c r="A1536" s="5">
        <v>3</v>
      </c>
      <c r="B1536" s="5">
        <v>11</v>
      </c>
      <c r="C1536" s="5">
        <v>2014</v>
      </c>
      <c r="D1536" s="135">
        <f t="shared" si="0"/>
        <v>41709</v>
      </c>
      <c r="E1536" s="5">
        <v>0.37</v>
      </c>
      <c r="F1536" s="5">
        <v>1.62</v>
      </c>
      <c r="G1536" s="5">
        <v>2.77</v>
      </c>
    </row>
    <row r="1537" spans="1:7">
      <c r="A1537" s="5">
        <v>3</v>
      </c>
      <c r="B1537" s="5">
        <v>12</v>
      </c>
      <c r="C1537" s="5">
        <v>2014</v>
      </c>
      <c r="D1537" s="135">
        <f t="shared" si="0"/>
        <v>41710</v>
      </c>
      <c r="E1537" s="5">
        <v>0.37</v>
      </c>
      <c r="F1537" s="5">
        <v>1.59</v>
      </c>
      <c r="G1537" s="5">
        <v>2.73</v>
      </c>
    </row>
    <row r="1538" spans="1:7">
      <c r="A1538" s="5">
        <v>3</v>
      </c>
      <c r="B1538" s="5">
        <v>13</v>
      </c>
      <c r="C1538" s="5">
        <v>2014</v>
      </c>
      <c r="D1538" s="135">
        <f t="shared" si="0"/>
        <v>41711</v>
      </c>
      <c r="E1538" s="5">
        <v>0.34</v>
      </c>
      <c r="F1538" s="5">
        <v>1.53</v>
      </c>
      <c r="G1538" s="5">
        <v>2.66</v>
      </c>
    </row>
    <row r="1539" spans="1:7">
      <c r="A1539" s="5">
        <v>3</v>
      </c>
      <c r="B1539" s="5">
        <v>14</v>
      </c>
      <c r="C1539" s="5">
        <v>2014</v>
      </c>
      <c r="D1539" s="135">
        <f t="shared" si="0"/>
        <v>41712</v>
      </c>
      <c r="E1539" s="5">
        <v>0.36</v>
      </c>
      <c r="F1539" s="5">
        <v>1.55</v>
      </c>
      <c r="G1539" s="5">
        <v>2.65</v>
      </c>
    </row>
    <row r="1540" spans="1:7">
      <c r="A1540" s="5">
        <v>3</v>
      </c>
      <c r="B1540" s="5">
        <v>17</v>
      </c>
      <c r="C1540" s="5">
        <v>2014</v>
      </c>
      <c r="D1540" s="135">
        <f t="shared" si="0"/>
        <v>41715</v>
      </c>
      <c r="E1540" s="5">
        <v>0.38</v>
      </c>
      <c r="F1540" s="5">
        <v>1.58</v>
      </c>
      <c r="G1540" s="5">
        <v>2.7</v>
      </c>
    </row>
    <row r="1541" spans="1:7">
      <c r="A1541" s="5">
        <v>3</v>
      </c>
      <c r="B1541" s="5">
        <v>18</v>
      </c>
      <c r="C1541" s="5">
        <v>2014</v>
      </c>
      <c r="D1541" s="135">
        <f t="shared" si="0"/>
        <v>41716</v>
      </c>
      <c r="E1541" s="5">
        <v>0.36</v>
      </c>
      <c r="F1541" s="5">
        <v>1.56</v>
      </c>
      <c r="G1541" s="5">
        <v>2.68</v>
      </c>
    </row>
    <row r="1542" spans="1:7">
      <c r="A1542" s="5">
        <v>3</v>
      </c>
      <c r="B1542" s="5">
        <v>19</v>
      </c>
      <c r="C1542" s="5">
        <v>2014</v>
      </c>
      <c r="D1542" s="135">
        <f t="shared" si="0"/>
        <v>41717</v>
      </c>
      <c r="E1542" s="5">
        <v>0.47</v>
      </c>
      <c r="F1542" s="5">
        <v>1.75</v>
      </c>
      <c r="G1542" s="5">
        <v>2.78</v>
      </c>
    </row>
    <row r="1543" spans="1:7">
      <c r="A1543" s="5">
        <v>3</v>
      </c>
      <c r="B1543" s="5">
        <v>20</v>
      </c>
      <c r="C1543" s="5">
        <v>2014</v>
      </c>
      <c r="D1543" s="135">
        <f t="shared" si="0"/>
        <v>41718</v>
      </c>
      <c r="E1543" s="5">
        <v>0.45</v>
      </c>
      <c r="F1543" s="5">
        <v>1.73</v>
      </c>
      <c r="G1543" s="5">
        <v>2.79</v>
      </c>
    </row>
    <row r="1544" spans="1:7">
      <c r="A1544" s="5">
        <v>3</v>
      </c>
      <c r="B1544" s="5">
        <v>21</v>
      </c>
      <c r="C1544" s="5">
        <v>2014</v>
      </c>
      <c r="D1544" s="135">
        <f t="shared" si="0"/>
        <v>41719</v>
      </c>
      <c r="E1544" s="5">
        <v>0.45</v>
      </c>
      <c r="F1544" s="5">
        <v>1.73</v>
      </c>
      <c r="G1544" s="5">
        <v>2.75</v>
      </c>
    </row>
    <row r="1545" spans="1:7">
      <c r="A1545" s="5">
        <v>3</v>
      </c>
      <c r="B1545" s="5">
        <v>24</v>
      </c>
      <c r="C1545" s="5">
        <v>2014</v>
      </c>
      <c r="D1545" s="135">
        <f t="shared" si="0"/>
        <v>41722</v>
      </c>
      <c r="E1545" s="5">
        <v>0.47</v>
      </c>
      <c r="F1545" s="5">
        <v>1.76</v>
      </c>
      <c r="G1545" s="5">
        <v>2.74</v>
      </c>
    </row>
    <row r="1546" spans="1:7">
      <c r="A1546" s="5">
        <v>3</v>
      </c>
      <c r="B1546" s="5">
        <v>25</v>
      </c>
      <c r="C1546" s="5">
        <v>2014</v>
      </c>
      <c r="D1546" s="135">
        <f t="shared" si="0"/>
        <v>41723</v>
      </c>
      <c r="E1546" s="5">
        <v>0.47</v>
      </c>
      <c r="F1546" s="5">
        <v>1.76</v>
      </c>
      <c r="G1546" s="5">
        <v>2.75</v>
      </c>
    </row>
    <row r="1547" spans="1:7">
      <c r="A1547" s="5">
        <v>3</v>
      </c>
      <c r="B1547" s="5">
        <v>26</v>
      </c>
      <c r="C1547" s="5">
        <v>2014</v>
      </c>
      <c r="D1547" s="135">
        <f t="shared" si="0"/>
        <v>41724</v>
      </c>
      <c r="E1547" s="5">
        <v>0.45</v>
      </c>
      <c r="F1547" s="5">
        <v>1.7</v>
      </c>
      <c r="G1547" s="5">
        <v>2.71</v>
      </c>
    </row>
    <row r="1548" spans="1:7">
      <c r="A1548" s="5">
        <v>3</v>
      </c>
      <c r="B1548" s="5">
        <v>27</v>
      </c>
      <c r="C1548" s="5">
        <v>2014</v>
      </c>
      <c r="D1548" s="135">
        <f t="shared" si="0"/>
        <v>41725</v>
      </c>
      <c r="E1548" s="5">
        <v>0.45</v>
      </c>
      <c r="F1548" s="5">
        <v>1.7</v>
      </c>
      <c r="G1548" s="5">
        <v>2.69</v>
      </c>
    </row>
    <row r="1549" spans="1:7">
      <c r="A1549" s="5">
        <v>3</v>
      </c>
      <c r="B1549" s="5">
        <v>28</v>
      </c>
      <c r="C1549" s="5">
        <v>2014</v>
      </c>
      <c r="D1549" s="135">
        <f t="shared" si="0"/>
        <v>41726</v>
      </c>
      <c r="E1549" s="5">
        <v>0.45</v>
      </c>
      <c r="F1549" s="5">
        <v>1.74</v>
      </c>
      <c r="G1549" s="5">
        <v>2.73</v>
      </c>
    </row>
    <row r="1550" spans="1:7">
      <c r="A1550" s="5">
        <v>3</v>
      </c>
      <c r="B1550" s="5">
        <v>31</v>
      </c>
      <c r="C1550" s="5">
        <v>2014</v>
      </c>
      <c r="D1550" s="135">
        <f t="shared" si="0"/>
        <v>41729</v>
      </c>
      <c r="E1550" s="5">
        <v>0.44</v>
      </c>
      <c r="F1550" s="5">
        <v>1.73</v>
      </c>
      <c r="G1550" s="5">
        <v>2.73</v>
      </c>
    </row>
    <row r="1551" spans="1:7">
      <c r="A1551" s="5">
        <v>4</v>
      </c>
      <c r="B1551" s="5">
        <v>1</v>
      </c>
      <c r="C1551" s="5">
        <v>2014</v>
      </c>
      <c r="D1551" s="135">
        <f t="shared" si="0"/>
        <v>41730</v>
      </c>
      <c r="E1551" s="5">
        <v>0.44</v>
      </c>
      <c r="F1551" s="5">
        <v>1.74</v>
      </c>
      <c r="G1551" s="5">
        <v>2.77</v>
      </c>
    </row>
    <row r="1552" spans="1:7">
      <c r="A1552" s="5">
        <v>4</v>
      </c>
      <c r="B1552" s="5">
        <v>2</v>
      </c>
      <c r="C1552" s="5">
        <v>2014</v>
      </c>
      <c r="D1552" s="135">
        <f t="shared" si="0"/>
        <v>41731</v>
      </c>
      <c r="E1552" s="5">
        <v>0.47</v>
      </c>
      <c r="F1552" s="5">
        <v>1.8</v>
      </c>
      <c r="G1552" s="5">
        <v>2.82</v>
      </c>
    </row>
    <row r="1553" spans="1:7">
      <c r="A1553" s="5">
        <v>4</v>
      </c>
      <c r="B1553" s="5">
        <v>3</v>
      </c>
      <c r="C1553" s="5">
        <v>2014</v>
      </c>
      <c r="D1553" s="135">
        <f t="shared" si="0"/>
        <v>41732</v>
      </c>
      <c r="E1553" s="5">
        <v>0.46</v>
      </c>
      <c r="F1553" s="5">
        <v>1.79</v>
      </c>
      <c r="G1553" s="5">
        <v>2.8</v>
      </c>
    </row>
    <row r="1554" spans="1:7">
      <c r="A1554" s="5">
        <v>4</v>
      </c>
      <c r="B1554" s="5">
        <v>4</v>
      </c>
      <c r="C1554" s="5">
        <v>2014</v>
      </c>
      <c r="D1554" s="135">
        <f t="shared" si="0"/>
        <v>41733</v>
      </c>
      <c r="E1554" s="5">
        <v>0.43</v>
      </c>
      <c r="F1554" s="5">
        <v>1.71</v>
      </c>
      <c r="G1554" s="5">
        <v>2.74</v>
      </c>
    </row>
    <row r="1555" spans="1:7">
      <c r="A1555" s="5">
        <v>4</v>
      </c>
      <c r="B1555" s="5">
        <v>7</v>
      </c>
      <c r="C1555" s="5">
        <v>2014</v>
      </c>
      <c r="D1555" s="135">
        <f t="shared" si="0"/>
        <v>41736</v>
      </c>
      <c r="E1555" s="5">
        <v>0.41</v>
      </c>
      <c r="F1555" s="5">
        <v>1.68</v>
      </c>
      <c r="G1555" s="5">
        <v>2.71</v>
      </c>
    </row>
    <row r="1556" spans="1:7">
      <c r="A1556" s="5">
        <v>4</v>
      </c>
      <c r="B1556" s="5">
        <v>8</v>
      </c>
      <c r="C1556" s="5">
        <v>2014</v>
      </c>
      <c r="D1556" s="135">
        <f t="shared" si="0"/>
        <v>41737</v>
      </c>
      <c r="E1556" s="5">
        <v>0.4</v>
      </c>
      <c r="F1556" s="5">
        <v>1.67</v>
      </c>
      <c r="G1556" s="5">
        <v>2.69</v>
      </c>
    </row>
    <row r="1557" spans="1:7">
      <c r="A1557" s="5">
        <v>4</v>
      </c>
      <c r="B1557" s="5">
        <v>9</v>
      </c>
      <c r="C1557" s="5">
        <v>2014</v>
      </c>
      <c r="D1557" s="135">
        <f t="shared" si="0"/>
        <v>41738</v>
      </c>
      <c r="E1557" s="5">
        <v>0.37</v>
      </c>
      <c r="F1557" s="5">
        <v>1.65</v>
      </c>
      <c r="G1557" s="5">
        <v>2.71</v>
      </c>
    </row>
    <row r="1558" spans="1:7">
      <c r="A1558" s="5">
        <v>4</v>
      </c>
      <c r="B1558" s="5">
        <v>10</v>
      </c>
      <c r="C1558" s="5">
        <v>2014</v>
      </c>
      <c r="D1558" s="135">
        <f t="shared" si="0"/>
        <v>41739</v>
      </c>
      <c r="E1558" s="5">
        <v>0.37</v>
      </c>
      <c r="F1558" s="5">
        <v>1.59</v>
      </c>
      <c r="G1558" s="5">
        <v>2.65</v>
      </c>
    </row>
    <row r="1559" spans="1:7">
      <c r="A1559" s="5">
        <v>4</v>
      </c>
      <c r="B1559" s="5">
        <v>11</v>
      </c>
      <c r="C1559" s="5">
        <v>2014</v>
      </c>
      <c r="D1559" s="135">
        <f t="shared" si="0"/>
        <v>41740</v>
      </c>
      <c r="E1559" s="5">
        <v>0.37</v>
      </c>
      <c r="F1559" s="5">
        <v>1.58</v>
      </c>
      <c r="G1559" s="5">
        <v>2.63</v>
      </c>
    </row>
    <row r="1560" spans="1:7">
      <c r="A1560" s="5">
        <v>4</v>
      </c>
      <c r="B1560" s="5">
        <v>14</v>
      </c>
      <c r="C1560" s="5">
        <v>2014</v>
      </c>
      <c r="D1560" s="135">
        <f t="shared" si="0"/>
        <v>41743</v>
      </c>
      <c r="E1560" s="5">
        <v>0.37</v>
      </c>
      <c r="F1560" s="5">
        <v>1.61</v>
      </c>
      <c r="G1560" s="5">
        <v>2.65</v>
      </c>
    </row>
    <row r="1561" spans="1:7">
      <c r="A1561" s="5">
        <v>4</v>
      </c>
      <c r="B1561" s="5">
        <v>15</v>
      </c>
      <c r="C1561" s="5">
        <v>2014</v>
      </c>
      <c r="D1561" s="135">
        <f t="shared" si="0"/>
        <v>41744</v>
      </c>
      <c r="E1561" s="5">
        <v>0.39</v>
      </c>
      <c r="F1561" s="5">
        <v>1.63</v>
      </c>
      <c r="G1561" s="5">
        <v>2.64</v>
      </c>
    </row>
    <row r="1562" spans="1:7">
      <c r="A1562" s="5">
        <v>4</v>
      </c>
      <c r="B1562" s="5">
        <v>16</v>
      </c>
      <c r="C1562" s="5">
        <v>2014</v>
      </c>
      <c r="D1562" s="135">
        <f t="shared" si="0"/>
        <v>41745</v>
      </c>
      <c r="E1562" s="5">
        <v>0.39</v>
      </c>
      <c r="F1562" s="5">
        <v>1.67</v>
      </c>
      <c r="G1562" s="5">
        <v>2.65</v>
      </c>
    </row>
    <row r="1563" spans="1:7">
      <c r="A1563" s="5">
        <v>4</v>
      </c>
      <c r="B1563" s="5">
        <v>17</v>
      </c>
      <c r="C1563" s="5">
        <v>2014</v>
      </c>
      <c r="D1563" s="135">
        <f t="shared" si="0"/>
        <v>41746</v>
      </c>
      <c r="E1563" s="5">
        <v>0.43</v>
      </c>
      <c r="F1563" s="5">
        <v>1.75</v>
      </c>
      <c r="G1563" s="5">
        <v>2.73</v>
      </c>
    </row>
    <row r="1564" spans="1:7">
      <c r="A1564" s="5">
        <v>4</v>
      </c>
      <c r="B1564" s="5">
        <v>21</v>
      </c>
      <c r="C1564" s="5">
        <v>2014</v>
      </c>
      <c r="D1564" s="135">
        <f t="shared" si="0"/>
        <v>41750</v>
      </c>
      <c r="E1564" s="5">
        <v>0.42</v>
      </c>
      <c r="F1564" s="5">
        <v>1.74</v>
      </c>
      <c r="G1564" s="5">
        <v>2.73</v>
      </c>
    </row>
    <row r="1565" spans="1:7">
      <c r="A1565" s="5">
        <v>4</v>
      </c>
      <c r="B1565" s="5">
        <v>22</v>
      </c>
      <c r="C1565" s="5">
        <v>2014</v>
      </c>
      <c r="D1565" s="135">
        <f t="shared" si="0"/>
        <v>41751</v>
      </c>
      <c r="E1565" s="5">
        <v>0.45</v>
      </c>
      <c r="F1565" s="5">
        <v>1.76</v>
      </c>
      <c r="G1565" s="5">
        <v>2.73</v>
      </c>
    </row>
    <row r="1566" spans="1:7">
      <c r="A1566" s="5">
        <v>4</v>
      </c>
      <c r="B1566" s="5">
        <v>23</v>
      </c>
      <c r="C1566" s="5">
        <v>2014</v>
      </c>
      <c r="D1566" s="135">
        <f t="shared" si="0"/>
        <v>41752</v>
      </c>
      <c r="E1566" s="5">
        <v>0.43</v>
      </c>
      <c r="F1566" s="5">
        <v>1.73</v>
      </c>
      <c r="G1566" s="5">
        <v>2.7</v>
      </c>
    </row>
    <row r="1567" spans="1:7">
      <c r="A1567" s="5">
        <v>4</v>
      </c>
      <c r="B1567" s="5">
        <v>24</v>
      </c>
      <c r="C1567" s="5">
        <v>2014</v>
      </c>
      <c r="D1567" s="135">
        <f t="shared" si="0"/>
        <v>41753</v>
      </c>
      <c r="E1567" s="5">
        <v>0.43</v>
      </c>
      <c r="F1567" s="5">
        <v>1.74</v>
      </c>
      <c r="G1567" s="5">
        <v>2.7</v>
      </c>
    </row>
    <row r="1568" spans="1:7">
      <c r="A1568" s="5">
        <v>4</v>
      </c>
      <c r="B1568" s="5">
        <v>25</v>
      </c>
      <c r="C1568" s="5">
        <v>2014</v>
      </c>
      <c r="D1568" s="135">
        <f t="shared" si="0"/>
        <v>41754</v>
      </c>
      <c r="E1568" s="5">
        <v>0.43</v>
      </c>
      <c r="F1568" s="5">
        <v>1.72</v>
      </c>
      <c r="G1568" s="5">
        <v>2.68</v>
      </c>
    </row>
    <row r="1569" spans="1:7">
      <c r="A1569" s="5">
        <v>4</v>
      </c>
      <c r="B1569" s="5">
        <v>28</v>
      </c>
      <c r="C1569" s="5">
        <v>2014</v>
      </c>
      <c r="D1569" s="135">
        <f t="shared" si="0"/>
        <v>41757</v>
      </c>
      <c r="E1569" s="5">
        <v>0.44</v>
      </c>
      <c r="F1569" s="5">
        <v>1.73</v>
      </c>
      <c r="G1569" s="5">
        <v>2.7</v>
      </c>
    </row>
    <row r="1570" spans="1:7">
      <c r="A1570" s="5">
        <v>4</v>
      </c>
      <c r="B1570" s="5">
        <v>29</v>
      </c>
      <c r="C1570" s="5">
        <v>2014</v>
      </c>
      <c r="D1570" s="135">
        <f t="shared" si="0"/>
        <v>41758</v>
      </c>
      <c r="E1570" s="5">
        <v>0.44</v>
      </c>
      <c r="F1570" s="5">
        <v>1.74</v>
      </c>
      <c r="G1570" s="5">
        <v>2.71</v>
      </c>
    </row>
    <row r="1571" spans="1:7">
      <c r="A1571" s="5">
        <v>4</v>
      </c>
      <c r="B1571" s="5">
        <v>30</v>
      </c>
      <c r="C1571" s="5">
        <v>2014</v>
      </c>
      <c r="D1571" s="135">
        <f t="shared" si="0"/>
        <v>41759</v>
      </c>
      <c r="E1571" s="5">
        <v>0.42</v>
      </c>
      <c r="F1571" s="5">
        <v>1.69</v>
      </c>
      <c r="G1571" s="5">
        <v>2.67</v>
      </c>
    </row>
    <row r="1572" spans="1:7">
      <c r="A1572" s="5">
        <v>5</v>
      </c>
      <c r="B1572" s="5">
        <v>1</v>
      </c>
      <c r="C1572" s="5">
        <v>2014</v>
      </c>
      <c r="D1572" s="135">
        <f t="shared" si="0"/>
        <v>41760</v>
      </c>
      <c r="E1572" s="5">
        <v>0.41</v>
      </c>
      <c r="F1572" s="5">
        <v>1.66</v>
      </c>
      <c r="G1572" s="5">
        <v>2.63</v>
      </c>
    </row>
    <row r="1573" spans="1:7">
      <c r="A1573" s="5">
        <v>5</v>
      </c>
      <c r="B1573" s="5">
        <v>2</v>
      </c>
      <c r="C1573" s="5">
        <v>2014</v>
      </c>
      <c r="D1573" s="135">
        <f t="shared" si="0"/>
        <v>41761</v>
      </c>
      <c r="E1573" s="5">
        <v>0.42</v>
      </c>
      <c r="F1573" s="5">
        <v>1.67</v>
      </c>
      <c r="G1573" s="5">
        <v>2.6</v>
      </c>
    </row>
    <row r="1574" spans="1:7">
      <c r="A1574" s="5">
        <v>5</v>
      </c>
      <c r="B1574" s="5">
        <v>5</v>
      </c>
      <c r="C1574" s="5">
        <v>2014</v>
      </c>
      <c r="D1574" s="135">
        <f t="shared" si="0"/>
        <v>41764</v>
      </c>
      <c r="E1574" s="5">
        <v>0.43</v>
      </c>
      <c r="F1574" s="5">
        <v>1.68</v>
      </c>
      <c r="G1574" s="5">
        <v>2.63</v>
      </c>
    </row>
    <row r="1575" spans="1:7">
      <c r="A1575" s="5">
        <v>5</v>
      </c>
      <c r="B1575" s="5">
        <v>6</v>
      </c>
      <c r="C1575" s="5">
        <v>2014</v>
      </c>
      <c r="D1575" s="135">
        <f t="shared" si="0"/>
        <v>41765</v>
      </c>
      <c r="E1575" s="5">
        <v>0.43</v>
      </c>
      <c r="F1575" s="5">
        <v>1.68</v>
      </c>
      <c r="G1575" s="5">
        <v>2.61</v>
      </c>
    </row>
    <row r="1576" spans="1:7">
      <c r="A1576" s="5">
        <v>5</v>
      </c>
      <c r="B1576" s="5">
        <v>7</v>
      </c>
      <c r="C1576" s="5">
        <v>2014</v>
      </c>
      <c r="D1576" s="135">
        <f t="shared" si="0"/>
        <v>41766</v>
      </c>
      <c r="E1576" s="5">
        <v>0.41</v>
      </c>
      <c r="F1576" s="5">
        <v>1.65</v>
      </c>
      <c r="G1576" s="5">
        <v>2.62</v>
      </c>
    </row>
    <row r="1577" spans="1:7">
      <c r="A1577" s="5">
        <v>5</v>
      </c>
      <c r="B1577" s="5">
        <v>8</v>
      </c>
      <c r="C1577" s="5">
        <v>2014</v>
      </c>
      <c r="D1577" s="135">
        <f t="shared" si="0"/>
        <v>41767</v>
      </c>
      <c r="E1577" s="5">
        <v>0.4</v>
      </c>
      <c r="F1577" s="5">
        <v>1.63</v>
      </c>
      <c r="G1577" s="5">
        <v>2.61</v>
      </c>
    </row>
    <row r="1578" spans="1:7">
      <c r="A1578" s="5">
        <v>5</v>
      </c>
      <c r="B1578" s="5">
        <v>9</v>
      </c>
      <c r="C1578" s="5">
        <v>2014</v>
      </c>
      <c r="D1578" s="135">
        <f t="shared" si="0"/>
        <v>41768</v>
      </c>
      <c r="E1578" s="5">
        <v>0.4</v>
      </c>
      <c r="F1578" s="5">
        <v>1.63</v>
      </c>
      <c r="G1578" s="5">
        <v>2.62</v>
      </c>
    </row>
    <row r="1579" spans="1:7">
      <c r="A1579" s="5">
        <v>5</v>
      </c>
      <c r="B1579" s="5">
        <v>12</v>
      </c>
      <c r="C1579" s="5">
        <v>2014</v>
      </c>
      <c r="D1579" s="135">
        <f t="shared" si="0"/>
        <v>41771</v>
      </c>
      <c r="E1579" s="5">
        <v>0.41</v>
      </c>
      <c r="F1579" s="5">
        <v>1.67</v>
      </c>
      <c r="G1579" s="5">
        <v>2.66</v>
      </c>
    </row>
    <row r="1580" spans="1:7">
      <c r="A1580" s="5">
        <v>5</v>
      </c>
      <c r="B1580" s="5">
        <v>13</v>
      </c>
      <c r="C1580" s="5">
        <v>2014</v>
      </c>
      <c r="D1580" s="135">
        <f t="shared" si="0"/>
        <v>41772</v>
      </c>
      <c r="E1580" s="5">
        <v>0.39</v>
      </c>
      <c r="F1580" s="5">
        <v>1.62</v>
      </c>
      <c r="G1580" s="5">
        <v>2.61</v>
      </c>
    </row>
    <row r="1581" spans="1:7">
      <c r="A1581" s="5">
        <v>5</v>
      </c>
      <c r="B1581" s="5">
        <v>14</v>
      </c>
      <c r="C1581" s="5">
        <v>2014</v>
      </c>
      <c r="D1581" s="135">
        <f t="shared" si="0"/>
        <v>41773</v>
      </c>
      <c r="E1581" s="5">
        <v>0.39</v>
      </c>
      <c r="F1581" s="5">
        <v>1.57</v>
      </c>
      <c r="G1581" s="5">
        <v>2.54</v>
      </c>
    </row>
    <row r="1582" spans="1:7">
      <c r="A1582" s="5">
        <v>5</v>
      </c>
      <c r="B1582" s="5">
        <v>15</v>
      </c>
      <c r="C1582" s="5">
        <v>2014</v>
      </c>
      <c r="D1582" s="135">
        <f t="shared" si="0"/>
        <v>41774</v>
      </c>
      <c r="E1582" s="5">
        <v>0.38</v>
      </c>
      <c r="F1582" s="5">
        <v>1.55</v>
      </c>
      <c r="G1582" s="5">
        <v>2.5</v>
      </c>
    </row>
    <row r="1583" spans="1:7">
      <c r="A1583" s="5">
        <v>5</v>
      </c>
      <c r="B1583" s="5">
        <v>16</v>
      </c>
      <c r="C1583" s="5">
        <v>2014</v>
      </c>
      <c r="D1583" s="135">
        <f t="shared" si="0"/>
        <v>41775</v>
      </c>
      <c r="E1583" s="5">
        <v>0.38</v>
      </c>
      <c r="F1583" s="5">
        <v>1.56</v>
      </c>
      <c r="G1583" s="5">
        <v>2.52</v>
      </c>
    </row>
    <row r="1584" spans="1:7">
      <c r="A1584" s="5">
        <v>5</v>
      </c>
      <c r="B1584" s="5">
        <v>19</v>
      </c>
      <c r="C1584" s="5">
        <v>2014</v>
      </c>
      <c r="D1584" s="135">
        <f t="shared" si="0"/>
        <v>41778</v>
      </c>
      <c r="E1584" s="5">
        <v>0.36</v>
      </c>
      <c r="F1584" s="5">
        <v>1.56</v>
      </c>
      <c r="G1584" s="5">
        <v>2.54</v>
      </c>
    </row>
    <row r="1585" spans="1:7">
      <c r="A1585" s="5">
        <v>5</v>
      </c>
      <c r="B1585" s="5">
        <v>20</v>
      </c>
      <c r="C1585" s="5">
        <v>2014</v>
      </c>
      <c r="D1585" s="135">
        <f t="shared" si="0"/>
        <v>41779</v>
      </c>
      <c r="E1585" s="5">
        <v>0.35</v>
      </c>
      <c r="F1585" s="5">
        <v>1.53</v>
      </c>
      <c r="G1585" s="5">
        <v>2.52</v>
      </c>
    </row>
    <row r="1586" spans="1:7">
      <c r="A1586" s="5">
        <v>5</v>
      </c>
      <c r="B1586" s="5">
        <v>21</v>
      </c>
      <c r="C1586" s="5">
        <v>2014</v>
      </c>
      <c r="D1586" s="135">
        <f t="shared" si="0"/>
        <v>41780</v>
      </c>
      <c r="E1586" s="5">
        <v>0.37</v>
      </c>
      <c r="F1586" s="5">
        <v>1.55</v>
      </c>
      <c r="G1586" s="5">
        <v>2.54</v>
      </c>
    </row>
    <row r="1587" spans="1:7">
      <c r="A1587" s="5">
        <v>5</v>
      </c>
      <c r="B1587" s="5">
        <v>22</v>
      </c>
      <c r="C1587" s="5">
        <v>2014</v>
      </c>
      <c r="D1587" s="135">
        <f t="shared" si="0"/>
        <v>41781</v>
      </c>
      <c r="E1587" s="5">
        <v>0.37</v>
      </c>
      <c r="F1587" s="5">
        <v>1.57</v>
      </c>
      <c r="G1587" s="5">
        <v>2.56</v>
      </c>
    </row>
    <row r="1588" spans="1:7">
      <c r="A1588" s="5">
        <v>5</v>
      </c>
      <c r="B1588" s="5">
        <v>23</v>
      </c>
      <c r="C1588" s="5">
        <v>2014</v>
      </c>
      <c r="D1588" s="135">
        <f t="shared" si="0"/>
        <v>41782</v>
      </c>
      <c r="E1588" s="5">
        <v>0.37</v>
      </c>
      <c r="F1588" s="5">
        <v>1.55</v>
      </c>
      <c r="G1588" s="5">
        <v>2.54</v>
      </c>
    </row>
    <row r="1589" spans="1:7">
      <c r="A1589" s="5">
        <v>5</v>
      </c>
      <c r="B1589" s="5">
        <v>27</v>
      </c>
      <c r="C1589" s="5">
        <v>2014</v>
      </c>
      <c r="D1589" s="135">
        <f t="shared" si="0"/>
        <v>41786</v>
      </c>
      <c r="E1589" s="5">
        <v>0.39</v>
      </c>
      <c r="F1589" s="5">
        <v>1.56</v>
      </c>
      <c r="G1589" s="5">
        <v>2.52</v>
      </c>
    </row>
    <row r="1590" spans="1:7">
      <c r="A1590" s="5">
        <v>5</v>
      </c>
      <c r="B1590" s="5">
        <v>28</v>
      </c>
      <c r="C1590" s="5">
        <v>2014</v>
      </c>
      <c r="D1590" s="135">
        <f t="shared" si="0"/>
        <v>41787</v>
      </c>
      <c r="E1590" s="5">
        <v>0.37</v>
      </c>
      <c r="F1590" s="5">
        <v>1.5</v>
      </c>
      <c r="G1590" s="5">
        <v>2.44</v>
      </c>
    </row>
    <row r="1591" spans="1:7">
      <c r="A1591" s="5">
        <v>5</v>
      </c>
      <c r="B1591" s="5">
        <v>29</v>
      </c>
      <c r="C1591" s="5">
        <v>2014</v>
      </c>
      <c r="D1591" s="135">
        <f t="shared" si="0"/>
        <v>41788</v>
      </c>
      <c r="E1591" s="5">
        <v>0.37</v>
      </c>
      <c r="F1591" s="5">
        <v>1.52</v>
      </c>
      <c r="G1591" s="5">
        <v>2.4500000000000002</v>
      </c>
    </row>
    <row r="1592" spans="1:7">
      <c r="A1592" s="5">
        <v>5</v>
      </c>
      <c r="B1592" s="5">
        <v>30</v>
      </c>
      <c r="C1592" s="5">
        <v>2014</v>
      </c>
      <c r="D1592" s="135">
        <f t="shared" si="0"/>
        <v>41789</v>
      </c>
      <c r="E1592" s="5">
        <v>0.37</v>
      </c>
      <c r="F1592" s="5">
        <v>1.54</v>
      </c>
      <c r="G1592" s="5">
        <v>2.48</v>
      </c>
    </row>
    <row r="1593" spans="1:7">
      <c r="A1593" s="5">
        <v>6</v>
      </c>
      <c r="B1593" s="5">
        <v>2</v>
      </c>
      <c r="C1593" s="5">
        <v>2014</v>
      </c>
      <c r="D1593" s="135">
        <f t="shared" si="0"/>
        <v>41792</v>
      </c>
      <c r="E1593" s="5">
        <v>0.39</v>
      </c>
      <c r="F1593" s="5">
        <v>1.6</v>
      </c>
      <c r="G1593" s="5">
        <v>2.54</v>
      </c>
    </row>
    <row r="1594" spans="1:7">
      <c r="A1594" s="5">
        <v>6</v>
      </c>
      <c r="B1594" s="5">
        <v>3</v>
      </c>
      <c r="C1594" s="5">
        <v>2014</v>
      </c>
      <c r="D1594" s="135">
        <f t="shared" si="0"/>
        <v>41793</v>
      </c>
      <c r="E1594" s="5">
        <v>0.41</v>
      </c>
      <c r="F1594" s="5">
        <v>1.65</v>
      </c>
      <c r="G1594" s="5">
        <v>2.6</v>
      </c>
    </row>
    <row r="1595" spans="1:7">
      <c r="A1595" s="5">
        <v>6</v>
      </c>
      <c r="B1595" s="5">
        <v>4</v>
      </c>
      <c r="C1595" s="5">
        <v>2014</v>
      </c>
      <c r="D1595" s="135">
        <f t="shared" si="0"/>
        <v>41794</v>
      </c>
      <c r="E1595" s="5">
        <v>0.41</v>
      </c>
      <c r="F1595" s="5">
        <v>1.65</v>
      </c>
      <c r="G1595" s="5">
        <v>2.61</v>
      </c>
    </row>
    <row r="1596" spans="1:7">
      <c r="A1596" s="5">
        <v>6</v>
      </c>
      <c r="B1596" s="5">
        <v>5</v>
      </c>
      <c r="C1596" s="5">
        <v>2014</v>
      </c>
      <c r="D1596" s="135">
        <f t="shared" si="0"/>
        <v>41795</v>
      </c>
      <c r="E1596" s="5">
        <v>0.4</v>
      </c>
      <c r="F1596" s="5">
        <v>1.63</v>
      </c>
      <c r="G1596" s="5">
        <v>2.59</v>
      </c>
    </row>
    <row r="1597" spans="1:7">
      <c r="A1597" s="5">
        <v>6</v>
      </c>
      <c r="B1597" s="5">
        <v>6</v>
      </c>
      <c r="C1597" s="5">
        <v>2014</v>
      </c>
      <c r="D1597" s="135">
        <f t="shared" si="0"/>
        <v>41796</v>
      </c>
      <c r="E1597" s="5">
        <v>0.41</v>
      </c>
      <c r="F1597" s="5">
        <v>1.66</v>
      </c>
      <c r="G1597" s="5">
        <v>2.6</v>
      </c>
    </row>
    <row r="1598" spans="1:7">
      <c r="A1598" s="5">
        <v>6</v>
      </c>
      <c r="B1598" s="5">
        <v>9</v>
      </c>
      <c r="C1598" s="5">
        <v>2014</v>
      </c>
      <c r="D1598" s="135">
        <f t="shared" si="0"/>
        <v>41799</v>
      </c>
      <c r="E1598" s="5">
        <v>0.43</v>
      </c>
      <c r="F1598" s="5">
        <v>1.69</v>
      </c>
      <c r="G1598" s="5">
        <v>2.62</v>
      </c>
    </row>
    <row r="1599" spans="1:7">
      <c r="A1599" s="5">
        <v>6</v>
      </c>
      <c r="B1599" s="5">
        <v>10</v>
      </c>
      <c r="C1599" s="5">
        <v>2014</v>
      </c>
      <c r="D1599" s="135">
        <f t="shared" si="0"/>
        <v>41800</v>
      </c>
      <c r="E1599" s="5">
        <v>0.45</v>
      </c>
      <c r="F1599" s="5">
        <v>1.71</v>
      </c>
      <c r="G1599" s="5">
        <v>2.64</v>
      </c>
    </row>
    <row r="1600" spans="1:7">
      <c r="A1600" s="5">
        <v>6</v>
      </c>
      <c r="B1600" s="5">
        <v>11</v>
      </c>
      <c r="C1600" s="5">
        <v>2014</v>
      </c>
      <c r="D1600" s="135">
        <f t="shared" si="0"/>
        <v>41801</v>
      </c>
      <c r="E1600" s="5">
        <v>0.44</v>
      </c>
      <c r="F1600" s="5">
        <v>1.7</v>
      </c>
      <c r="G1600" s="5">
        <v>2.65</v>
      </c>
    </row>
    <row r="1601" spans="1:7">
      <c r="A1601" s="5">
        <v>6</v>
      </c>
      <c r="B1601" s="5">
        <v>12</v>
      </c>
      <c r="C1601" s="5">
        <v>2014</v>
      </c>
      <c r="D1601" s="135">
        <f t="shared" si="0"/>
        <v>41802</v>
      </c>
      <c r="E1601" s="5">
        <v>0.42</v>
      </c>
      <c r="F1601" s="5">
        <v>1.66</v>
      </c>
      <c r="G1601" s="5">
        <v>2.58</v>
      </c>
    </row>
    <row r="1602" spans="1:7">
      <c r="A1602" s="5">
        <v>6</v>
      </c>
      <c r="B1602" s="5">
        <v>13</v>
      </c>
      <c r="C1602" s="5">
        <v>2014</v>
      </c>
      <c r="D1602" s="135">
        <f t="shared" si="0"/>
        <v>41803</v>
      </c>
      <c r="E1602" s="5">
        <v>0.45</v>
      </c>
      <c r="F1602" s="5">
        <v>1.7</v>
      </c>
      <c r="G1602" s="5">
        <v>2.6</v>
      </c>
    </row>
    <row r="1603" spans="1:7">
      <c r="A1603" s="5">
        <v>6</v>
      </c>
      <c r="B1603" s="5">
        <v>16</v>
      </c>
      <c r="C1603" s="5">
        <v>2014</v>
      </c>
      <c r="D1603" s="135">
        <f t="shared" si="0"/>
        <v>41806</v>
      </c>
      <c r="E1603" s="5">
        <v>0.49</v>
      </c>
      <c r="F1603" s="5">
        <v>1.71</v>
      </c>
      <c r="G1603" s="5">
        <v>2.61</v>
      </c>
    </row>
    <row r="1604" spans="1:7">
      <c r="A1604" s="5">
        <v>6</v>
      </c>
      <c r="B1604" s="5">
        <v>17</v>
      </c>
      <c r="C1604" s="5">
        <v>2014</v>
      </c>
      <c r="D1604" s="135">
        <f t="shared" si="0"/>
        <v>41807</v>
      </c>
      <c r="E1604" s="5">
        <v>0.51</v>
      </c>
      <c r="F1604" s="5">
        <v>1.77</v>
      </c>
      <c r="G1604" s="5">
        <v>2.66</v>
      </c>
    </row>
    <row r="1605" spans="1:7">
      <c r="A1605" s="5">
        <v>6</v>
      </c>
      <c r="B1605" s="5">
        <v>18</v>
      </c>
      <c r="C1605" s="5">
        <v>2014</v>
      </c>
      <c r="D1605" s="135">
        <f t="shared" si="0"/>
        <v>41808</v>
      </c>
      <c r="E1605" s="5">
        <v>0.48</v>
      </c>
      <c r="F1605" s="5">
        <v>1.71</v>
      </c>
      <c r="G1605" s="5">
        <v>2.61</v>
      </c>
    </row>
    <row r="1606" spans="1:7">
      <c r="A1606" s="5">
        <v>6</v>
      </c>
      <c r="B1606" s="5">
        <v>19</v>
      </c>
      <c r="C1606" s="5">
        <v>2014</v>
      </c>
      <c r="D1606" s="135">
        <f t="shared" si="0"/>
        <v>41809</v>
      </c>
      <c r="E1606" s="5">
        <v>0.48</v>
      </c>
      <c r="F1606" s="5">
        <v>1.71</v>
      </c>
      <c r="G1606" s="5">
        <v>2.64</v>
      </c>
    </row>
    <row r="1607" spans="1:7">
      <c r="A1607" s="5">
        <v>6</v>
      </c>
      <c r="B1607" s="5">
        <v>20</v>
      </c>
      <c r="C1607" s="5">
        <v>2014</v>
      </c>
      <c r="D1607" s="135">
        <f t="shared" si="0"/>
        <v>41810</v>
      </c>
      <c r="E1607" s="5">
        <v>0.5</v>
      </c>
      <c r="F1607" s="5">
        <v>1.71</v>
      </c>
      <c r="G1607" s="5">
        <v>2.63</v>
      </c>
    </row>
    <row r="1608" spans="1:7">
      <c r="A1608" s="5">
        <v>6</v>
      </c>
      <c r="B1608" s="5">
        <v>23</v>
      </c>
      <c r="C1608" s="5">
        <v>2014</v>
      </c>
      <c r="D1608" s="135">
        <f t="shared" si="0"/>
        <v>41813</v>
      </c>
      <c r="E1608" s="5">
        <v>0.48</v>
      </c>
      <c r="F1608" s="5">
        <v>1.72</v>
      </c>
      <c r="G1608" s="5">
        <v>2.63</v>
      </c>
    </row>
    <row r="1609" spans="1:7">
      <c r="A1609" s="5">
        <v>6</v>
      </c>
      <c r="B1609" s="5">
        <v>24</v>
      </c>
      <c r="C1609" s="5">
        <v>2014</v>
      </c>
      <c r="D1609" s="135">
        <f t="shared" si="0"/>
        <v>41814</v>
      </c>
      <c r="E1609" s="5">
        <v>0.49</v>
      </c>
      <c r="F1609" s="5">
        <v>1.7</v>
      </c>
      <c r="G1609" s="5">
        <v>2.59</v>
      </c>
    </row>
    <row r="1610" spans="1:7">
      <c r="A1610" s="5">
        <v>6</v>
      </c>
      <c r="B1610" s="5">
        <v>25</v>
      </c>
      <c r="C1610" s="5">
        <v>2014</v>
      </c>
      <c r="D1610" s="135">
        <f t="shared" si="0"/>
        <v>41815</v>
      </c>
      <c r="E1610" s="5">
        <v>0.48</v>
      </c>
      <c r="F1610" s="5">
        <v>1.68</v>
      </c>
      <c r="G1610" s="5">
        <v>2.57</v>
      </c>
    </row>
    <row r="1611" spans="1:7">
      <c r="A1611" s="5">
        <v>6</v>
      </c>
      <c r="B1611" s="5">
        <v>26</v>
      </c>
      <c r="C1611" s="5">
        <v>2014</v>
      </c>
      <c r="D1611" s="135">
        <f t="shared" si="0"/>
        <v>41816</v>
      </c>
      <c r="E1611" s="5">
        <v>0.46</v>
      </c>
      <c r="F1611" s="5">
        <v>1.64</v>
      </c>
      <c r="G1611" s="5">
        <v>2.5299999999999998</v>
      </c>
    </row>
    <row r="1612" spans="1:7">
      <c r="A1612" s="5">
        <v>6</v>
      </c>
      <c r="B1612" s="5">
        <v>27</v>
      </c>
      <c r="C1612" s="5">
        <v>2014</v>
      </c>
      <c r="D1612" s="135">
        <f t="shared" si="0"/>
        <v>41817</v>
      </c>
      <c r="E1612" s="5">
        <v>0.45</v>
      </c>
      <c r="F1612" s="5">
        <v>1.64</v>
      </c>
      <c r="G1612" s="5">
        <v>2.54</v>
      </c>
    </row>
    <row r="1613" spans="1:7">
      <c r="A1613" s="5">
        <v>6</v>
      </c>
      <c r="B1613" s="5">
        <v>30</v>
      </c>
      <c r="C1613" s="5">
        <v>2014</v>
      </c>
      <c r="D1613" s="135">
        <f t="shared" si="0"/>
        <v>41820</v>
      </c>
      <c r="E1613" s="5">
        <v>0.47</v>
      </c>
      <c r="F1613" s="5">
        <v>1.62</v>
      </c>
      <c r="G1613" s="5">
        <v>2.5299999999999998</v>
      </c>
    </row>
    <row r="1614" spans="1:7">
      <c r="A1614" s="5">
        <v>7</v>
      </c>
      <c r="B1614" s="5">
        <v>1</v>
      </c>
      <c r="C1614" s="5">
        <v>2014</v>
      </c>
      <c r="D1614" s="135">
        <f t="shared" si="0"/>
        <v>41821</v>
      </c>
      <c r="E1614" s="5">
        <v>0.47</v>
      </c>
      <c r="F1614" s="5">
        <v>1.66</v>
      </c>
      <c r="G1614" s="5">
        <v>2.58</v>
      </c>
    </row>
    <row r="1615" spans="1:7">
      <c r="A1615" s="5">
        <v>7</v>
      </c>
      <c r="B1615" s="5">
        <v>2</v>
      </c>
      <c r="C1615" s="5">
        <v>2014</v>
      </c>
      <c r="D1615" s="135">
        <f t="shared" si="0"/>
        <v>41822</v>
      </c>
      <c r="E1615" s="5">
        <v>0.49</v>
      </c>
      <c r="F1615" s="5">
        <v>1.71</v>
      </c>
      <c r="G1615" s="5">
        <v>2.64</v>
      </c>
    </row>
    <row r="1616" spans="1:7">
      <c r="A1616" s="5">
        <v>7</v>
      </c>
      <c r="B1616" s="5">
        <v>3</v>
      </c>
      <c r="C1616" s="5">
        <v>2014</v>
      </c>
      <c r="D1616" s="135">
        <f t="shared" si="0"/>
        <v>41823</v>
      </c>
      <c r="E1616" s="5">
        <v>0.52</v>
      </c>
      <c r="F1616" s="5">
        <v>1.74</v>
      </c>
      <c r="G1616" s="5">
        <v>2.65</v>
      </c>
    </row>
    <row r="1617" spans="1:7">
      <c r="A1617" s="5">
        <v>7</v>
      </c>
      <c r="B1617" s="5">
        <v>7</v>
      </c>
      <c r="C1617" s="5">
        <v>2014</v>
      </c>
      <c r="D1617" s="135">
        <f t="shared" si="0"/>
        <v>41827</v>
      </c>
      <c r="E1617" s="5">
        <v>0.52</v>
      </c>
      <c r="F1617" s="5">
        <v>1.74</v>
      </c>
      <c r="G1617" s="5">
        <v>2.63</v>
      </c>
    </row>
    <row r="1618" spans="1:7">
      <c r="A1618" s="5">
        <v>7</v>
      </c>
      <c r="B1618" s="5">
        <v>8</v>
      </c>
      <c r="C1618" s="5">
        <v>2014</v>
      </c>
      <c r="D1618" s="135">
        <f t="shared" si="0"/>
        <v>41828</v>
      </c>
      <c r="E1618" s="5">
        <v>0.51</v>
      </c>
      <c r="F1618" s="5">
        <v>1.7</v>
      </c>
      <c r="G1618" s="5">
        <v>2.58</v>
      </c>
    </row>
    <row r="1619" spans="1:7">
      <c r="A1619" s="5">
        <v>7</v>
      </c>
      <c r="B1619" s="5">
        <v>9</v>
      </c>
      <c r="C1619" s="5">
        <v>2014</v>
      </c>
      <c r="D1619" s="135">
        <f t="shared" si="0"/>
        <v>41829</v>
      </c>
      <c r="E1619" s="5">
        <v>0.51</v>
      </c>
      <c r="F1619" s="5">
        <v>1.68</v>
      </c>
      <c r="G1619" s="5">
        <v>2.57</v>
      </c>
    </row>
    <row r="1620" spans="1:7">
      <c r="A1620" s="5">
        <v>7</v>
      </c>
      <c r="B1620" s="5">
        <v>10</v>
      </c>
      <c r="C1620" s="5">
        <v>2014</v>
      </c>
      <c r="D1620" s="135">
        <f t="shared" si="0"/>
        <v>41830</v>
      </c>
      <c r="E1620" s="5">
        <v>0.46</v>
      </c>
      <c r="F1620" s="5">
        <v>1.66</v>
      </c>
      <c r="G1620" s="5">
        <v>2.5499999999999998</v>
      </c>
    </row>
    <row r="1621" spans="1:7">
      <c r="A1621" s="5">
        <v>7</v>
      </c>
      <c r="B1621" s="5">
        <v>11</v>
      </c>
      <c r="C1621" s="5">
        <v>2014</v>
      </c>
      <c r="D1621" s="135">
        <f t="shared" si="0"/>
        <v>41831</v>
      </c>
      <c r="E1621" s="5">
        <v>0.48</v>
      </c>
      <c r="F1621" s="5">
        <v>1.65</v>
      </c>
      <c r="G1621" s="5">
        <v>2.5299999999999998</v>
      </c>
    </row>
    <row r="1622" spans="1:7">
      <c r="A1622" s="5">
        <v>7</v>
      </c>
      <c r="B1622" s="5">
        <v>14</v>
      </c>
      <c r="C1622" s="5">
        <v>2014</v>
      </c>
      <c r="D1622" s="135">
        <f t="shared" si="0"/>
        <v>41834</v>
      </c>
      <c r="E1622" s="5">
        <v>0.48</v>
      </c>
      <c r="F1622" s="5">
        <v>1.68</v>
      </c>
      <c r="G1622" s="5">
        <v>2.5499999999999998</v>
      </c>
    </row>
    <row r="1623" spans="1:7">
      <c r="A1623" s="5">
        <v>7</v>
      </c>
      <c r="B1623" s="5">
        <v>15</v>
      </c>
      <c r="C1623" s="5">
        <v>2014</v>
      </c>
      <c r="D1623" s="135">
        <f t="shared" si="0"/>
        <v>41835</v>
      </c>
      <c r="E1623" s="5">
        <v>0.49</v>
      </c>
      <c r="F1623" s="5">
        <v>1.7</v>
      </c>
      <c r="G1623" s="5">
        <v>2.56</v>
      </c>
    </row>
    <row r="1624" spans="1:7">
      <c r="A1624" s="5">
        <v>7</v>
      </c>
      <c r="B1624" s="5">
        <v>16</v>
      </c>
      <c r="C1624" s="5">
        <v>2014</v>
      </c>
      <c r="D1624" s="135">
        <f t="shared" si="0"/>
        <v>41836</v>
      </c>
      <c r="E1624" s="5">
        <v>0.5</v>
      </c>
      <c r="F1624" s="5">
        <v>1.71</v>
      </c>
      <c r="G1624" s="5">
        <v>2.5499999999999998</v>
      </c>
    </row>
    <row r="1625" spans="1:7">
      <c r="A1625" s="5">
        <v>7</v>
      </c>
      <c r="B1625" s="5">
        <v>17</v>
      </c>
      <c r="C1625" s="5">
        <v>2014</v>
      </c>
      <c r="D1625" s="135">
        <f t="shared" si="0"/>
        <v>41837</v>
      </c>
      <c r="E1625" s="5">
        <v>0.47</v>
      </c>
      <c r="F1625" s="5">
        <v>1.65</v>
      </c>
      <c r="G1625" s="5">
        <v>2.4700000000000002</v>
      </c>
    </row>
    <row r="1626" spans="1:7">
      <c r="A1626" s="5">
        <v>7</v>
      </c>
      <c r="B1626" s="5">
        <v>18</v>
      </c>
      <c r="C1626" s="5">
        <v>2014</v>
      </c>
      <c r="D1626" s="135">
        <f t="shared" si="0"/>
        <v>41838</v>
      </c>
      <c r="E1626" s="5">
        <v>0.51</v>
      </c>
      <c r="F1626" s="5">
        <v>1.69</v>
      </c>
      <c r="G1626" s="5">
        <v>2.5</v>
      </c>
    </row>
    <row r="1627" spans="1:7">
      <c r="A1627" s="5">
        <v>7</v>
      </c>
      <c r="B1627" s="5">
        <v>21</v>
      </c>
      <c r="C1627" s="5">
        <v>2014</v>
      </c>
      <c r="D1627" s="135">
        <f t="shared" si="0"/>
        <v>41841</v>
      </c>
      <c r="E1627" s="5">
        <v>0.51</v>
      </c>
      <c r="F1627" s="5">
        <v>1.7</v>
      </c>
      <c r="G1627" s="5">
        <v>2.4900000000000002</v>
      </c>
    </row>
    <row r="1628" spans="1:7">
      <c r="A1628" s="5">
        <v>7</v>
      </c>
      <c r="B1628" s="5">
        <v>22</v>
      </c>
      <c r="C1628" s="5">
        <v>2014</v>
      </c>
      <c r="D1628" s="135">
        <f t="shared" si="0"/>
        <v>41842</v>
      </c>
      <c r="E1628" s="5">
        <v>0.49</v>
      </c>
      <c r="F1628" s="5">
        <v>1.68</v>
      </c>
      <c r="G1628" s="5">
        <v>2.48</v>
      </c>
    </row>
    <row r="1629" spans="1:7">
      <c r="A1629" s="5">
        <v>7</v>
      </c>
      <c r="B1629" s="5">
        <v>23</v>
      </c>
      <c r="C1629" s="5">
        <v>2014</v>
      </c>
      <c r="D1629" s="135">
        <f t="shared" si="0"/>
        <v>41843</v>
      </c>
      <c r="E1629" s="5">
        <v>0.5</v>
      </c>
      <c r="F1629" s="5">
        <v>1.67</v>
      </c>
      <c r="G1629" s="5">
        <v>2.48</v>
      </c>
    </row>
    <row r="1630" spans="1:7">
      <c r="A1630" s="5">
        <v>7</v>
      </c>
      <c r="B1630" s="5">
        <v>24</v>
      </c>
      <c r="C1630" s="5">
        <v>2014</v>
      </c>
      <c r="D1630" s="135">
        <f t="shared" si="0"/>
        <v>41844</v>
      </c>
      <c r="E1630" s="5">
        <v>0.53</v>
      </c>
      <c r="F1630" s="5">
        <v>1.72</v>
      </c>
      <c r="G1630" s="5">
        <v>2.52</v>
      </c>
    </row>
    <row r="1631" spans="1:7">
      <c r="A1631" s="5">
        <v>7</v>
      </c>
      <c r="B1631" s="5">
        <v>25</v>
      </c>
      <c r="C1631" s="5">
        <v>2014</v>
      </c>
      <c r="D1631" s="135">
        <f t="shared" si="0"/>
        <v>41845</v>
      </c>
      <c r="E1631" s="5">
        <v>0.53</v>
      </c>
      <c r="F1631" s="5">
        <v>1.69</v>
      </c>
      <c r="G1631" s="5">
        <v>2.48</v>
      </c>
    </row>
    <row r="1632" spans="1:7">
      <c r="A1632" s="5">
        <v>7</v>
      </c>
      <c r="B1632" s="5">
        <v>28</v>
      </c>
      <c r="C1632" s="5">
        <v>2014</v>
      </c>
      <c r="D1632" s="135">
        <f t="shared" si="0"/>
        <v>41848</v>
      </c>
      <c r="E1632" s="5">
        <v>0.54</v>
      </c>
      <c r="F1632" s="5">
        <v>1.73</v>
      </c>
      <c r="G1632" s="5">
        <v>2.5</v>
      </c>
    </row>
    <row r="1633" spans="1:7">
      <c r="A1633" s="5">
        <v>7</v>
      </c>
      <c r="B1633" s="5">
        <v>29</v>
      </c>
      <c r="C1633" s="5">
        <v>2014</v>
      </c>
      <c r="D1633" s="135">
        <f t="shared" si="0"/>
        <v>41849</v>
      </c>
      <c r="E1633" s="5">
        <v>0.54</v>
      </c>
      <c r="F1633" s="5">
        <v>1.7</v>
      </c>
      <c r="G1633" s="5">
        <v>2.4700000000000002</v>
      </c>
    </row>
    <row r="1634" spans="1:7">
      <c r="A1634" s="5">
        <v>7</v>
      </c>
      <c r="B1634" s="5">
        <v>30</v>
      </c>
      <c r="C1634" s="5">
        <v>2014</v>
      </c>
      <c r="D1634" s="135">
        <f t="shared" si="0"/>
        <v>41850</v>
      </c>
      <c r="E1634" s="5">
        <v>0.56000000000000005</v>
      </c>
      <c r="F1634" s="5">
        <v>1.77</v>
      </c>
      <c r="G1634" s="5">
        <v>2.57</v>
      </c>
    </row>
    <row r="1635" spans="1:7">
      <c r="A1635" s="5">
        <v>7</v>
      </c>
      <c r="B1635" s="5">
        <v>31</v>
      </c>
      <c r="C1635" s="5">
        <v>2014</v>
      </c>
      <c r="D1635" s="135">
        <f t="shared" si="0"/>
        <v>41851</v>
      </c>
      <c r="E1635" s="5">
        <v>0.53</v>
      </c>
      <c r="F1635" s="5">
        <v>1.76</v>
      </c>
      <c r="G1635" s="5">
        <v>2.58</v>
      </c>
    </row>
    <row r="1636" spans="1:7">
      <c r="A1636" s="5">
        <v>8</v>
      </c>
      <c r="B1636" s="5">
        <v>1</v>
      </c>
      <c r="C1636" s="5">
        <v>2014</v>
      </c>
      <c r="D1636" s="135">
        <f t="shared" si="0"/>
        <v>41852</v>
      </c>
      <c r="E1636" s="5">
        <v>0.47</v>
      </c>
      <c r="F1636" s="5">
        <v>1.67</v>
      </c>
      <c r="G1636" s="5">
        <v>2.52</v>
      </c>
    </row>
    <row r="1637" spans="1:7">
      <c r="A1637" s="5">
        <v>8</v>
      </c>
      <c r="B1637" s="5">
        <v>4</v>
      </c>
      <c r="C1637" s="5">
        <v>2014</v>
      </c>
      <c r="D1637" s="135">
        <f t="shared" si="0"/>
        <v>41855</v>
      </c>
      <c r="E1637" s="5">
        <v>0.47</v>
      </c>
      <c r="F1637" s="5">
        <v>1.66</v>
      </c>
      <c r="G1637" s="5">
        <v>2.5099999999999998</v>
      </c>
    </row>
    <row r="1638" spans="1:7">
      <c r="A1638" s="5">
        <v>8</v>
      </c>
      <c r="B1638" s="5">
        <v>5</v>
      </c>
      <c r="C1638" s="5">
        <v>2014</v>
      </c>
      <c r="D1638" s="135">
        <f t="shared" si="0"/>
        <v>41856</v>
      </c>
      <c r="E1638" s="5">
        <v>0.47</v>
      </c>
      <c r="F1638" s="5">
        <v>1.66</v>
      </c>
      <c r="G1638" s="5">
        <v>2.4900000000000002</v>
      </c>
    </row>
    <row r="1639" spans="1:7">
      <c r="A1639" s="5">
        <v>8</v>
      </c>
      <c r="B1639" s="5">
        <v>6</v>
      </c>
      <c r="C1639" s="5">
        <v>2014</v>
      </c>
      <c r="D1639" s="135">
        <f t="shared" si="0"/>
        <v>41857</v>
      </c>
      <c r="E1639" s="5">
        <v>0.48</v>
      </c>
      <c r="F1639" s="5">
        <v>1.66</v>
      </c>
      <c r="G1639" s="5">
        <v>2.4900000000000002</v>
      </c>
    </row>
    <row r="1640" spans="1:7">
      <c r="A1640" s="5">
        <v>8</v>
      </c>
      <c r="B1640" s="5">
        <v>7</v>
      </c>
      <c r="C1640" s="5">
        <v>2014</v>
      </c>
      <c r="D1640" s="135">
        <f t="shared" si="0"/>
        <v>41858</v>
      </c>
      <c r="E1640" s="5">
        <v>0.44</v>
      </c>
      <c r="F1640" s="5">
        <v>1.6</v>
      </c>
      <c r="G1640" s="5">
        <v>2.4300000000000002</v>
      </c>
    </row>
    <row r="1641" spans="1:7">
      <c r="A1641" s="5">
        <v>8</v>
      </c>
      <c r="B1641" s="5">
        <v>8</v>
      </c>
      <c r="C1641" s="5">
        <v>2014</v>
      </c>
      <c r="D1641" s="135">
        <f t="shared" si="0"/>
        <v>41859</v>
      </c>
      <c r="E1641" s="5">
        <v>0.45</v>
      </c>
      <c r="F1641" s="5">
        <v>1.62</v>
      </c>
      <c r="G1641" s="5">
        <v>2.44</v>
      </c>
    </row>
    <row r="1642" spans="1:7">
      <c r="A1642" s="5">
        <v>8</v>
      </c>
      <c r="B1642" s="5">
        <v>11</v>
      </c>
      <c r="C1642" s="5">
        <v>2014</v>
      </c>
      <c r="D1642" s="135">
        <f t="shared" si="0"/>
        <v>41862</v>
      </c>
      <c r="E1642" s="5">
        <v>0.47</v>
      </c>
      <c r="F1642" s="5">
        <v>1.62</v>
      </c>
      <c r="G1642" s="5">
        <v>2.44</v>
      </c>
    </row>
    <row r="1643" spans="1:7">
      <c r="A1643" s="5">
        <v>8</v>
      </c>
      <c r="B1643" s="5">
        <v>12</v>
      </c>
      <c r="C1643" s="5">
        <v>2014</v>
      </c>
      <c r="D1643" s="135">
        <f t="shared" si="0"/>
        <v>41863</v>
      </c>
      <c r="E1643" s="5">
        <v>0.45</v>
      </c>
      <c r="F1643" s="5">
        <v>1.63</v>
      </c>
      <c r="G1643" s="5">
        <v>2.46</v>
      </c>
    </row>
    <row r="1644" spans="1:7">
      <c r="A1644" s="5">
        <v>8</v>
      </c>
      <c r="B1644" s="5">
        <v>13</v>
      </c>
      <c r="C1644" s="5">
        <v>2014</v>
      </c>
      <c r="D1644" s="135">
        <f t="shared" si="0"/>
        <v>41864</v>
      </c>
      <c r="E1644" s="5">
        <v>0.43</v>
      </c>
      <c r="F1644" s="5">
        <v>1.59</v>
      </c>
      <c r="G1644" s="5">
        <v>2.4300000000000002</v>
      </c>
    </row>
    <row r="1645" spans="1:7">
      <c r="A1645" s="5">
        <v>8</v>
      </c>
      <c r="B1645" s="5">
        <v>14</v>
      </c>
      <c r="C1645" s="5">
        <v>2014</v>
      </c>
      <c r="D1645" s="135">
        <f t="shared" si="0"/>
        <v>41865</v>
      </c>
      <c r="E1645" s="5">
        <v>0.42</v>
      </c>
      <c r="F1645" s="5">
        <v>1.58</v>
      </c>
      <c r="G1645" s="5">
        <v>2.4</v>
      </c>
    </row>
    <row r="1646" spans="1:7">
      <c r="A1646" s="5">
        <v>8</v>
      </c>
      <c r="B1646" s="5">
        <v>15</v>
      </c>
      <c r="C1646" s="5">
        <v>2014</v>
      </c>
      <c r="D1646" s="135">
        <f t="shared" si="0"/>
        <v>41866</v>
      </c>
      <c r="E1646" s="5">
        <v>0.42</v>
      </c>
      <c r="F1646" s="5">
        <v>1.55</v>
      </c>
      <c r="G1646" s="5">
        <v>2.34</v>
      </c>
    </row>
    <row r="1647" spans="1:7">
      <c r="A1647" s="5">
        <v>8</v>
      </c>
      <c r="B1647" s="5">
        <v>18</v>
      </c>
      <c r="C1647" s="5">
        <v>2014</v>
      </c>
      <c r="D1647" s="135">
        <f t="shared" si="0"/>
        <v>41869</v>
      </c>
      <c r="E1647" s="5">
        <v>0.44</v>
      </c>
      <c r="F1647" s="5">
        <v>1.58</v>
      </c>
      <c r="G1647" s="5">
        <v>2.39</v>
      </c>
    </row>
    <row r="1648" spans="1:7">
      <c r="A1648" s="5">
        <v>8</v>
      </c>
      <c r="B1648" s="5">
        <v>19</v>
      </c>
      <c r="C1648" s="5">
        <v>2014</v>
      </c>
      <c r="D1648" s="135">
        <f t="shared" si="0"/>
        <v>41870</v>
      </c>
      <c r="E1648" s="5">
        <v>0.46</v>
      </c>
      <c r="F1648" s="5">
        <v>1.59</v>
      </c>
      <c r="G1648" s="5">
        <v>2.4</v>
      </c>
    </row>
    <row r="1649" spans="1:7">
      <c r="A1649" s="5">
        <v>8</v>
      </c>
      <c r="B1649" s="5">
        <v>20</v>
      </c>
      <c r="C1649" s="5">
        <v>2014</v>
      </c>
      <c r="D1649" s="135">
        <f t="shared" si="0"/>
        <v>41871</v>
      </c>
      <c r="E1649" s="5">
        <v>0.49</v>
      </c>
      <c r="F1649" s="5">
        <v>1.65</v>
      </c>
      <c r="G1649" s="5">
        <v>2.4300000000000002</v>
      </c>
    </row>
    <row r="1650" spans="1:7">
      <c r="A1650" s="5">
        <v>8</v>
      </c>
      <c r="B1650" s="5">
        <v>21</v>
      </c>
      <c r="C1650" s="5">
        <v>2014</v>
      </c>
      <c r="D1650" s="135">
        <f t="shared" si="0"/>
        <v>41872</v>
      </c>
      <c r="E1650" s="5">
        <v>0.49</v>
      </c>
      <c r="F1650" s="5">
        <v>1.64</v>
      </c>
      <c r="G1650" s="5">
        <v>2.41</v>
      </c>
    </row>
    <row r="1651" spans="1:7">
      <c r="A1651" s="5">
        <v>8</v>
      </c>
      <c r="B1651" s="5">
        <v>22</v>
      </c>
      <c r="C1651" s="5">
        <v>2014</v>
      </c>
      <c r="D1651" s="135">
        <f t="shared" si="0"/>
        <v>41873</v>
      </c>
      <c r="E1651" s="5">
        <v>0.53</v>
      </c>
      <c r="F1651" s="5">
        <v>1.68</v>
      </c>
      <c r="G1651" s="5">
        <v>2.4</v>
      </c>
    </row>
    <row r="1652" spans="1:7">
      <c r="A1652" s="5">
        <v>8</v>
      </c>
      <c r="B1652" s="5">
        <v>25</v>
      </c>
      <c r="C1652" s="5">
        <v>2014</v>
      </c>
      <c r="D1652" s="135">
        <f t="shared" si="0"/>
        <v>41876</v>
      </c>
      <c r="E1652" s="5">
        <v>0.53</v>
      </c>
      <c r="F1652" s="5">
        <v>1.69</v>
      </c>
      <c r="G1652" s="5">
        <v>2.39</v>
      </c>
    </row>
    <row r="1653" spans="1:7">
      <c r="A1653" s="5">
        <v>8</v>
      </c>
      <c r="B1653" s="5">
        <v>26</v>
      </c>
      <c r="C1653" s="5">
        <v>2014</v>
      </c>
      <c r="D1653" s="135">
        <f t="shared" si="0"/>
        <v>41877</v>
      </c>
      <c r="E1653" s="5">
        <v>0.52</v>
      </c>
      <c r="F1653" s="5">
        <v>1.68</v>
      </c>
      <c r="G1653" s="5">
        <v>2.39</v>
      </c>
    </row>
    <row r="1654" spans="1:7">
      <c r="A1654" s="5">
        <v>8</v>
      </c>
      <c r="B1654" s="5">
        <v>27</v>
      </c>
      <c r="C1654" s="5">
        <v>2014</v>
      </c>
      <c r="D1654" s="135">
        <f t="shared" si="0"/>
        <v>41878</v>
      </c>
      <c r="E1654" s="5">
        <v>0.51</v>
      </c>
      <c r="F1654" s="5">
        <v>1.65</v>
      </c>
      <c r="G1654" s="5">
        <v>2.37</v>
      </c>
    </row>
    <row r="1655" spans="1:7">
      <c r="A1655" s="5">
        <v>8</v>
      </c>
      <c r="B1655" s="5">
        <v>28</v>
      </c>
      <c r="C1655" s="5">
        <v>2014</v>
      </c>
      <c r="D1655" s="135">
        <f t="shared" si="0"/>
        <v>41879</v>
      </c>
      <c r="E1655" s="5">
        <v>0.5</v>
      </c>
      <c r="F1655" s="5">
        <v>1.63</v>
      </c>
      <c r="G1655" s="5">
        <v>2.34</v>
      </c>
    </row>
    <row r="1656" spans="1:7">
      <c r="A1656" s="5">
        <v>8</v>
      </c>
      <c r="B1656" s="5">
        <v>29</v>
      </c>
      <c r="C1656" s="5">
        <v>2014</v>
      </c>
      <c r="D1656" s="135">
        <f t="shared" si="0"/>
        <v>41880</v>
      </c>
      <c r="E1656" s="5">
        <v>0.48</v>
      </c>
      <c r="F1656" s="5">
        <v>1.63</v>
      </c>
      <c r="G1656" s="5">
        <v>2.35</v>
      </c>
    </row>
    <row r="1657" spans="1:7">
      <c r="A1657" s="5">
        <v>9</v>
      </c>
      <c r="B1657" s="5">
        <v>2</v>
      </c>
      <c r="C1657" s="5">
        <v>2014</v>
      </c>
      <c r="D1657" s="135">
        <f t="shared" si="0"/>
        <v>41884</v>
      </c>
      <c r="E1657" s="5">
        <v>0.53</v>
      </c>
      <c r="F1657" s="5">
        <v>1.69</v>
      </c>
      <c r="G1657" s="5">
        <v>2.42</v>
      </c>
    </row>
    <row r="1658" spans="1:7">
      <c r="A1658" s="5">
        <v>9</v>
      </c>
      <c r="B1658" s="5">
        <v>3</v>
      </c>
      <c r="C1658" s="5">
        <v>2014</v>
      </c>
      <c r="D1658" s="135">
        <f t="shared" si="0"/>
        <v>41885</v>
      </c>
      <c r="E1658" s="5">
        <v>0.52</v>
      </c>
      <c r="F1658" s="5">
        <v>1.69</v>
      </c>
      <c r="G1658" s="5">
        <v>2.41</v>
      </c>
    </row>
    <row r="1659" spans="1:7">
      <c r="A1659" s="5">
        <v>9</v>
      </c>
      <c r="B1659" s="5">
        <v>4</v>
      </c>
      <c r="C1659" s="5">
        <v>2014</v>
      </c>
      <c r="D1659" s="135">
        <f t="shared" si="0"/>
        <v>41886</v>
      </c>
      <c r="E1659" s="5">
        <v>0.54</v>
      </c>
      <c r="F1659" s="5">
        <v>1.71</v>
      </c>
      <c r="G1659" s="5">
        <v>2.4500000000000002</v>
      </c>
    </row>
    <row r="1660" spans="1:7">
      <c r="A1660" s="5">
        <v>9</v>
      </c>
      <c r="B1660" s="5">
        <v>5</v>
      </c>
      <c r="C1660" s="5">
        <v>2014</v>
      </c>
      <c r="D1660" s="135">
        <f t="shared" si="0"/>
        <v>41887</v>
      </c>
      <c r="E1660" s="5">
        <v>0.52</v>
      </c>
      <c r="F1660" s="5">
        <v>1.69</v>
      </c>
      <c r="G1660" s="5">
        <v>2.46</v>
      </c>
    </row>
    <row r="1661" spans="1:7">
      <c r="A1661" s="5">
        <v>9</v>
      </c>
      <c r="B1661" s="5">
        <v>8</v>
      </c>
      <c r="C1661" s="5">
        <v>2014</v>
      </c>
      <c r="D1661" s="135">
        <f t="shared" si="0"/>
        <v>41890</v>
      </c>
      <c r="E1661" s="5">
        <v>0.54</v>
      </c>
      <c r="F1661" s="5">
        <v>1.72</v>
      </c>
      <c r="G1661" s="5">
        <v>2.48</v>
      </c>
    </row>
    <row r="1662" spans="1:7">
      <c r="A1662" s="5">
        <v>9</v>
      </c>
      <c r="B1662" s="5">
        <v>9</v>
      </c>
      <c r="C1662" s="5">
        <v>2014</v>
      </c>
      <c r="D1662" s="135">
        <f t="shared" si="0"/>
        <v>41891</v>
      </c>
      <c r="E1662" s="5">
        <v>0.56000000000000005</v>
      </c>
      <c r="F1662" s="5">
        <v>1.76</v>
      </c>
      <c r="G1662" s="5">
        <v>2.5</v>
      </c>
    </row>
    <row r="1663" spans="1:7">
      <c r="A1663" s="5">
        <v>9</v>
      </c>
      <c r="B1663" s="5">
        <v>10</v>
      </c>
      <c r="C1663" s="5">
        <v>2014</v>
      </c>
      <c r="D1663" s="135">
        <f t="shared" si="0"/>
        <v>41892</v>
      </c>
      <c r="E1663" s="5">
        <v>0.57999999999999996</v>
      </c>
      <c r="F1663" s="5">
        <v>1.79</v>
      </c>
      <c r="G1663" s="5">
        <v>2.54</v>
      </c>
    </row>
    <row r="1664" spans="1:7">
      <c r="A1664" s="5">
        <v>9</v>
      </c>
      <c r="B1664" s="5">
        <v>11</v>
      </c>
      <c r="C1664" s="5">
        <v>2014</v>
      </c>
      <c r="D1664" s="135">
        <f t="shared" si="0"/>
        <v>41893</v>
      </c>
      <c r="E1664" s="5">
        <v>0.57999999999999996</v>
      </c>
      <c r="F1664" s="5">
        <v>1.79</v>
      </c>
      <c r="G1664" s="5">
        <v>2.54</v>
      </c>
    </row>
    <row r="1665" spans="1:7">
      <c r="A1665" s="5">
        <v>9</v>
      </c>
      <c r="B1665" s="5">
        <v>12</v>
      </c>
      <c r="C1665" s="5">
        <v>2014</v>
      </c>
      <c r="D1665" s="135">
        <f t="shared" si="0"/>
        <v>41894</v>
      </c>
      <c r="E1665" s="5">
        <v>0.57999999999999996</v>
      </c>
      <c r="F1665" s="5">
        <v>1.83</v>
      </c>
      <c r="G1665" s="5">
        <v>2.62</v>
      </c>
    </row>
    <row r="1666" spans="1:7">
      <c r="A1666" s="5">
        <v>9</v>
      </c>
      <c r="B1666" s="5">
        <v>15</v>
      </c>
      <c r="C1666" s="5">
        <v>2014</v>
      </c>
      <c r="D1666" s="135">
        <f t="shared" si="0"/>
        <v>41897</v>
      </c>
      <c r="E1666" s="5">
        <v>0.57999999999999996</v>
      </c>
      <c r="F1666" s="5">
        <v>1.8</v>
      </c>
      <c r="G1666" s="5">
        <v>2.6</v>
      </c>
    </row>
    <row r="1667" spans="1:7">
      <c r="A1667" s="5">
        <v>9</v>
      </c>
      <c r="B1667" s="5">
        <v>16</v>
      </c>
      <c r="C1667" s="5">
        <v>2014</v>
      </c>
      <c r="D1667" s="135">
        <f t="shared" si="0"/>
        <v>41898</v>
      </c>
      <c r="E1667" s="5">
        <v>0.55000000000000004</v>
      </c>
      <c r="F1667" s="5">
        <v>1.78</v>
      </c>
      <c r="G1667" s="5">
        <v>2.6</v>
      </c>
    </row>
    <row r="1668" spans="1:7">
      <c r="A1668" s="5">
        <v>9</v>
      </c>
      <c r="B1668" s="5">
        <v>17</v>
      </c>
      <c r="C1668" s="5">
        <v>2014</v>
      </c>
      <c r="D1668" s="135">
        <f t="shared" si="0"/>
        <v>41899</v>
      </c>
      <c r="E1668" s="5">
        <v>0.59</v>
      </c>
      <c r="F1668" s="5">
        <v>1.82</v>
      </c>
      <c r="G1668" s="5">
        <v>2.62</v>
      </c>
    </row>
    <row r="1669" spans="1:7">
      <c r="A1669" s="5">
        <v>9</v>
      </c>
      <c r="B1669" s="5">
        <v>18</v>
      </c>
      <c r="C1669" s="5">
        <v>2014</v>
      </c>
      <c r="D1669" s="135">
        <f t="shared" si="0"/>
        <v>41900</v>
      </c>
      <c r="E1669" s="5">
        <v>0.59</v>
      </c>
      <c r="F1669" s="5">
        <v>1.85</v>
      </c>
      <c r="G1669" s="5">
        <v>2.63</v>
      </c>
    </row>
    <row r="1670" spans="1:7">
      <c r="A1670" s="5">
        <v>9</v>
      </c>
      <c r="B1670" s="5">
        <v>19</v>
      </c>
      <c r="C1670" s="5">
        <v>2014</v>
      </c>
      <c r="D1670" s="135">
        <f t="shared" si="0"/>
        <v>41901</v>
      </c>
      <c r="E1670" s="5">
        <v>0.59</v>
      </c>
      <c r="F1670" s="5">
        <v>1.83</v>
      </c>
      <c r="G1670" s="5">
        <v>2.59</v>
      </c>
    </row>
    <row r="1671" spans="1:7">
      <c r="A1671" s="5">
        <v>9</v>
      </c>
      <c r="B1671" s="5">
        <v>22</v>
      </c>
      <c r="C1671" s="5">
        <v>2014</v>
      </c>
      <c r="D1671" s="135">
        <f t="shared" si="0"/>
        <v>41904</v>
      </c>
      <c r="E1671" s="5">
        <v>0.57999999999999996</v>
      </c>
      <c r="F1671" s="5">
        <v>1.8</v>
      </c>
      <c r="G1671" s="5">
        <v>2.57</v>
      </c>
    </row>
    <row r="1672" spans="1:7">
      <c r="A1672" s="5">
        <v>9</v>
      </c>
      <c r="B1672" s="5">
        <v>23</v>
      </c>
      <c r="C1672" s="5">
        <v>2014</v>
      </c>
      <c r="D1672" s="135">
        <f t="shared" si="0"/>
        <v>41905</v>
      </c>
      <c r="E1672" s="5">
        <v>0.56999999999999995</v>
      </c>
      <c r="F1672" s="5">
        <v>1.78</v>
      </c>
      <c r="G1672" s="5">
        <v>2.54</v>
      </c>
    </row>
    <row r="1673" spans="1:7">
      <c r="A1673" s="5">
        <v>9</v>
      </c>
      <c r="B1673" s="5">
        <v>24</v>
      </c>
      <c r="C1673" s="5">
        <v>2014</v>
      </c>
      <c r="D1673" s="135">
        <f t="shared" si="0"/>
        <v>41906</v>
      </c>
      <c r="E1673" s="5">
        <v>0.59</v>
      </c>
      <c r="F1673" s="5">
        <v>1.82</v>
      </c>
      <c r="G1673" s="5">
        <v>2.57</v>
      </c>
    </row>
    <row r="1674" spans="1:7">
      <c r="A1674" s="5">
        <v>9</v>
      </c>
      <c r="B1674" s="5">
        <v>25</v>
      </c>
      <c r="C1674" s="5">
        <v>2014</v>
      </c>
      <c r="D1674" s="135">
        <f t="shared" si="0"/>
        <v>41907</v>
      </c>
      <c r="E1674" s="5">
        <v>0.56000000000000005</v>
      </c>
      <c r="F1674" s="5">
        <v>1.75</v>
      </c>
      <c r="G1674" s="5">
        <v>2.52</v>
      </c>
    </row>
    <row r="1675" spans="1:7">
      <c r="A1675" s="5">
        <v>9</v>
      </c>
      <c r="B1675" s="5">
        <v>26</v>
      </c>
      <c r="C1675" s="5">
        <v>2014</v>
      </c>
      <c r="D1675" s="135">
        <f t="shared" si="0"/>
        <v>41908</v>
      </c>
      <c r="E1675" s="5">
        <v>0.59</v>
      </c>
      <c r="F1675" s="5">
        <v>1.8</v>
      </c>
      <c r="G1675" s="5">
        <v>2.54</v>
      </c>
    </row>
    <row r="1676" spans="1:7">
      <c r="A1676" s="5">
        <v>9</v>
      </c>
      <c r="B1676" s="5">
        <v>29</v>
      </c>
      <c r="C1676" s="5">
        <v>2014</v>
      </c>
      <c r="D1676" s="135">
        <f t="shared" si="0"/>
        <v>41911</v>
      </c>
      <c r="E1676" s="5">
        <v>0.57999999999999996</v>
      </c>
      <c r="F1676" s="5">
        <v>1.77</v>
      </c>
      <c r="G1676" s="5">
        <v>2.5</v>
      </c>
    </row>
    <row r="1677" spans="1:7">
      <c r="A1677" s="5">
        <v>9</v>
      </c>
      <c r="B1677" s="5">
        <v>30</v>
      </c>
      <c r="C1677" s="5">
        <v>2014</v>
      </c>
      <c r="D1677" s="135">
        <f t="shared" si="0"/>
        <v>41912</v>
      </c>
      <c r="E1677" s="5">
        <v>0.57999999999999996</v>
      </c>
      <c r="F1677" s="5">
        <v>1.78</v>
      </c>
      <c r="G1677" s="5">
        <v>2.52</v>
      </c>
    </row>
    <row r="1678" spans="1:7">
      <c r="A1678" s="5">
        <v>10</v>
      </c>
      <c r="B1678" s="5">
        <v>1</v>
      </c>
      <c r="C1678" s="5">
        <v>2014</v>
      </c>
      <c r="D1678" s="135">
        <f t="shared" si="0"/>
        <v>41913</v>
      </c>
      <c r="E1678" s="5">
        <v>0.53</v>
      </c>
      <c r="F1678" s="5">
        <v>1.69</v>
      </c>
      <c r="G1678" s="5">
        <v>2.42</v>
      </c>
    </row>
    <row r="1679" spans="1:7">
      <c r="A1679" s="5">
        <v>10</v>
      </c>
      <c r="B1679" s="5">
        <v>2</v>
      </c>
      <c r="C1679" s="5">
        <v>2014</v>
      </c>
      <c r="D1679" s="135">
        <f t="shared" si="0"/>
        <v>41914</v>
      </c>
      <c r="E1679" s="5">
        <v>0.53</v>
      </c>
      <c r="F1679" s="5">
        <v>1.7</v>
      </c>
      <c r="G1679" s="5">
        <v>2.44</v>
      </c>
    </row>
    <row r="1680" spans="1:7">
      <c r="A1680" s="5">
        <v>10</v>
      </c>
      <c r="B1680" s="5">
        <v>3</v>
      </c>
      <c r="C1680" s="5">
        <v>2014</v>
      </c>
      <c r="D1680" s="135">
        <f t="shared" si="0"/>
        <v>41915</v>
      </c>
      <c r="E1680" s="5">
        <v>0.56999999999999995</v>
      </c>
      <c r="F1680" s="5">
        <v>1.73</v>
      </c>
      <c r="G1680" s="5">
        <v>2.4500000000000002</v>
      </c>
    </row>
    <row r="1681" spans="1:7">
      <c r="A1681" s="5">
        <v>10</v>
      </c>
      <c r="B1681" s="5">
        <v>6</v>
      </c>
      <c r="C1681" s="5">
        <v>2014</v>
      </c>
      <c r="D1681" s="135">
        <f t="shared" si="0"/>
        <v>41918</v>
      </c>
      <c r="E1681" s="5">
        <v>0.54</v>
      </c>
      <c r="F1681" s="5">
        <v>1.7</v>
      </c>
      <c r="G1681" s="5">
        <v>2.4300000000000002</v>
      </c>
    </row>
    <row r="1682" spans="1:7">
      <c r="A1682" s="5">
        <v>10</v>
      </c>
      <c r="B1682" s="5">
        <v>7</v>
      </c>
      <c r="C1682" s="5">
        <v>2014</v>
      </c>
      <c r="D1682" s="135">
        <f t="shared" si="0"/>
        <v>41919</v>
      </c>
      <c r="E1682" s="5">
        <v>0.52</v>
      </c>
      <c r="F1682" s="5">
        <v>1.64</v>
      </c>
      <c r="G1682" s="5">
        <v>2.36</v>
      </c>
    </row>
    <row r="1683" spans="1:7">
      <c r="A1683" s="5">
        <v>10</v>
      </c>
      <c r="B1683" s="5">
        <v>8</v>
      </c>
      <c r="C1683" s="5">
        <v>2014</v>
      </c>
      <c r="D1683" s="135">
        <f t="shared" si="0"/>
        <v>41920</v>
      </c>
      <c r="E1683" s="5">
        <v>0.46</v>
      </c>
      <c r="F1683" s="5">
        <v>1.57</v>
      </c>
      <c r="G1683" s="5">
        <v>2.35</v>
      </c>
    </row>
    <row r="1684" spans="1:7">
      <c r="A1684" s="5">
        <v>10</v>
      </c>
      <c r="B1684" s="5">
        <v>9</v>
      </c>
      <c r="C1684" s="5">
        <v>2014</v>
      </c>
      <c r="D1684" s="135">
        <f t="shared" si="0"/>
        <v>41921</v>
      </c>
      <c r="E1684" s="5">
        <v>0.46</v>
      </c>
      <c r="F1684" s="5">
        <v>1.58</v>
      </c>
      <c r="G1684" s="5">
        <v>2.34</v>
      </c>
    </row>
    <row r="1685" spans="1:7">
      <c r="A1685" s="5">
        <v>10</v>
      </c>
      <c r="B1685" s="5">
        <v>10</v>
      </c>
      <c r="C1685" s="5">
        <v>2014</v>
      </c>
      <c r="D1685" s="135">
        <f t="shared" si="0"/>
        <v>41922</v>
      </c>
      <c r="E1685" s="5">
        <v>0.45</v>
      </c>
      <c r="F1685" s="5">
        <v>1.55</v>
      </c>
      <c r="G1685" s="5">
        <v>2.31</v>
      </c>
    </row>
    <row r="1686" spans="1:7">
      <c r="A1686" s="5">
        <v>10</v>
      </c>
      <c r="B1686" s="5">
        <v>14</v>
      </c>
      <c r="C1686" s="5">
        <v>2014</v>
      </c>
      <c r="D1686" s="135">
        <f t="shared" si="0"/>
        <v>41926</v>
      </c>
      <c r="E1686" s="5">
        <v>0.39</v>
      </c>
      <c r="F1686" s="5">
        <v>1.45</v>
      </c>
      <c r="G1686" s="5">
        <v>2.21</v>
      </c>
    </row>
    <row r="1687" spans="1:7">
      <c r="A1687" s="5">
        <v>10</v>
      </c>
      <c r="B1687" s="5">
        <v>15</v>
      </c>
      <c r="C1687" s="5">
        <v>2014</v>
      </c>
      <c r="D1687" s="135">
        <f t="shared" si="0"/>
        <v>41927</v>
      </c>
      <c r="E1687" s="5">
        <v>0.34</v>
      </c>
      <c r="F1687" s="5">
        <v>1.37</v>
      </c>
      <c r="G1687" s="5">
        <v>2.15</v>
      </c>
    </row>
    <row r="1688" spans="1:7">
      <c r="A1688" s="5">
        <v>10</v>
      </c>
      <c r="B1688" s="5">
        <v>16</v>
      </c>
      <c r="C1688" s="5">
        <v>2014</v>
      </c>
      <c r="D1688" s="135">
        <f t="shared" si="0"/>
        <v>41928</v>
      </c>
      <c r="E1688" s="5">
        <v>0.35</v>
      </c>
      <c r="F1688" s="5">
        <v>1.39</v>
      </c>
      <c r="G1688" s="5">
        <v>2.17</v>
      </c>
    </row>
    <row r="1689" spans="1:7">
      <c r="A1689" s="5">
        <v>10</v>
      </c>
      <c r="B1689" s="5">
        <v>17</v>
      </c>
      <c r="C1689" s="5">
        <v>2014</v>
      </c>
      <c r="D1689" s="135">
        <f t="shared" si="0"/>
        <v>41929</v>
      </c>
      <c r="E1689" s="5">
        <v>0.39</v>
      </c>
      <c r="F1689" s="5">
        <v>1.44</v>
      </c>
      <c r="G1689" s="5">
        <v>2.2200000000000002</v>
      </c>
    </row>
    <row r="1690" spans="1:7">
      <c r="A1690" s="5">
        <v>10</v>
      </c>
      <c r="B1690" s="5">
        <v>20</v>
      </c>
      <c r="C1690" s="5">
        <v>2014</v>
      </c>
      <c r="D1690" s="135">
        <f t="shared" si="0"/>
        <v>41932</v>
      </c>
      <c r="E1690" s="5">
        <v>0.37</v>
      </c>
      <c r="F1690" s="5">
        <v>1.41</v>
      </c>
      <c r="G1690" s="5">
        <v>2.2000000000000002</v>
      </c>
    </row>
    <row r="1691" spans="1:7">
      <c r="A1691" s="5">
        <v>10</v>
      </c>
      <c r="B1691" s="5">
        <v>21</v>
      </c>
      <c r="C1691" s="5">
        <v>2014</v>
      </c>
      <c r="D1691" s="135">
        <f t="shared" si="0"/>
        <v>41933</v>
      </c>
      <c r="E1691" s="5">
        <v>0.38</v>
      </c>
      <c r="F1691" s="5">
        <v>1.44</v>
      </c>
      <c r="G1691" s="5">
        <v>2.23</v>
      </c>
    </row>
    <row r="1692" spans="1:7">
      <c r="A1692" s="5">
        <v>10</v>
      </c>
      <c r="B1692" s="5">
        <v>22</v>
      </c>
      <c r="C1692" s="5">
        <v>2014</v>
      </c>
      <c r="D1692" s="135">
        <f t="shared" si="0"/>
        <v>41934</v>
      </c>
      <c r="E1692" s="5">
        <v>0.41</v>
      </c>
      <c r="F1692" s="5">
        <v>1.46</v>
      </c>
      <c r="G1692" s="5">
        <v>2.25</v>
      </c>
    </row>
    <row r="1693" spans="1:7">
      <c r="A1693" s="5">
        <v>10</v>
      </c>
      <c r="B1693" s="5">
        <v>23</v>
      </c>
      <c r="C1693" s="5">
        <v>2014</v>
      </c>
      <c r="D1693" s="135">
        <f t="shared" si="0"/>
        <v>41935</v>
      </c>
      <c r="E1693" s="5">
        <v>0.41</v>
      </c>
      <c r="F1693" s="5">
        <v>1.52</v>
      </c>
      <c r="G1693" s="5">
        <v>2.29</v>
      </c>
    </row>
    <row r="1694" spans="1:7">
      <c r="A1694" s="5">
        <v>10</v>
      </c>
      <c r="B1694" s="5">
        <v>24</v>
      </c>
      <c r="C1694" s="5">
        <v>2014</v>
      </c>
      <c r="D1694" s="135">
        <f t="shared" si="0"/>
        <v>41936</v>
      </c>
      <c r="E1694" s="5">
        <v>0.41</v>
      </c>
      <c r="F1694" s="5">
        <v>1.52</v>
      </c>
      <c r="G1694" s="5">
        <v>2.29</v>
      </c>
    </row>
    <row r="1695" spans="1:7">
      <c r="A1695" s="5">
        <v>10</v>
      </c>
      <c r="B1695" s="5">
        <v>27</v>
      </c>
      <c r="C1695" s="5">
        <v>2014</v>
      </c>
      <c r="D1695" s="135">
        <f t="shared" si="0"/>
        <v>41939</v>
      </c>
      <c r="E1695" s="5">
        <v>0.41</v>
      </c>
      <c r="F1695" s="5">
        <v>1.51</v>
      </c>
      <c r="G1695" s="5">
        <v>2.27</v>
      </c>
    </row>
    <row r="1696" spans="1:7">
      <c r="A1696" s="5">
        <v>10</v>
      </c>
      <c r="B1696" s="5">
        <v>28</v>
      </c>
      <c r="C1696" s="5">
        <v>2014</v>
      </c>
      <c r="D1696" s="135">
        <f t="shared" si="0"/>
        <v>41940</v>
      </c>
      <c r="E1696" s="5">
        <v>0.42</v>
      </c>
      <c r="F1696" s="5">
        <v>1.53</v>
      </c>
      <c r="G1696" s="5">
        <v>2.2999999999999998</v>
      </c>
    </row>
    <row r="1697" spans="1:7">
      <c r="A1697" s="5">
        <v>10</v>
      </c>
      <c r="B1697" s="5">
        <v>29</v>
      </c>
      <c r="C1697" s="5">
        <v>2014</v>
      </c>
      <c r="D1697" s="135">
        <f t="shared" si="0"/>
        <v>41941</v>
      </c>
      <c r="E1697" s="5">
        <v>0.48</v>
      </c>
      <c r="F1697" s="5">
        <v>1.61</v>
      </c>
      <c r="G1697" s="5">
        <v>2.34</v>
      </c>
    </row>
    <row r="1698" spans="1:7">
      <c r="A1698" s="5">
        <v>10</v>
      </c>
      <c r="B1698" s="5">
        <v>30</v>
      </c>
      <c r="C1698" s="5">
        <v>2014</v>
      </c>
      <c r="D1698" s="135">
        <f t="shared" si="0"/>
        <v>41942</v>
      </c>
      <c r="E1698" s="5">
        <v>0.48</v>
      </c>
      <c r="F1698" s="5">
        <v>1.58</v>
      </c>
      <c r="G1698" s="5">
        <v>2.3199999999999998</v>
      </c>
    </row>
    <row r="1699" spans="1:7">
      <c r="A1699" s="5">
        <v>10</v>
      </c>
      <c r="B1699" s="5">
        <v>31</v>
      </c>
      <c r="C1699" s="5">
        <v>2014</v>
      </c>
      <c r="D1699" s="135">
        <f t="shared" si="0"/>
        <v>41943</v>
      </c>
      <c r="E1699" s="5">
        <v>0.5</v>
      </c>
      <c r="F1699" s="5">
        <v>1.62</v>
      </c>
      <c r="G1699" s="5">
        <v>2.35</v>
      </c>
    </row>
    <row r="1700" spans="1:7">
      <c r="A1700" s="5">
        <v>11</v>
      </c>
      <c r="B1700" s="5">
        <v>3</v>
      </c>
      <c r="C1700" s="5">
        <v>2014</v>
      </c>
      <c r="D1700" s="135">
        <f t="shared" si="0"/>
        <v>41946</v>
      </c>
      <c r="E1700" s="5">
        <v>0.52</v>
      </c>
      <c r="F1700" s="5">
        <v>1.63</v>
      </c>
      <c r="G1700" s="5">
        <v>2.36</v>
      </c>
    </row>
    <row r="1701" spans="1:7">
      <c r="A1701" s="5">
        <v>11</v>
      </c>
      <c r="B1701" s="5">
        <v>4</v>
      </c>
      <c r="C1701" s="5">
        <v>2014</v>
      </c>
      <c r="D1701" s="135">
        <f t="shared" si="0"/>
        <v>41947</v>
      </c>
      <c r="E1701" s="5">
        <v>0.52</v>
      </c>
      <c r="F1701" s="5">
        <v>1.63</v>
      </c>
      <c r="G1701" s="5">
        <v>2.35</v>
      </c>
    </row>
    <row r="1702" spans="1:7">
      <c r="A1702" s="5">
        <v>11</v>
      </c>
      <c r="B1702" s="5">
        <v>5</v>
      </c>
      <c r="C1702" s="5">
        <v>2014</v>
      </c>
      <c r="D1702" s="135">
        <f t="shared" si="0"/>
        <v>41948</v>
      </c>
      <c r="E1702" s="5">
        <v>0.52</v>
      </c>
      <c r="F1702" s="5">
        <v>1.63</v>
      </c>
      <c r="G1702" s="5">
        <v>2.36</v>
      </c>
    </row>
    <row r="1703" spans="1:7">
      <c r="A1703" s="5">
        <v>11</v>
      </c>
      <c r="B1703" s="5">
        <v>6</v>
      </c>
      <c r="C1703" s="5">
        <v>2014</v>
      </c>
      <c r="D1703" s="135">
        <f t="shared" si="0"/>
        <v>41949</v>
      </c>
      <c r="E1703" s="5">
        <v>0.54</v>
      </c>
      <c r="F1703" s="5">
        <v>1.67</v>
      </c>
      <c r="G1703" s="5">
        <v>2.39</v>
      </c>
    </row>
    <row r="1704" spans="1:7">
      <c r="A1704" s="5">
        <v>11</v>
      </c>
      <c r="B1704" s="5">
        <v>7</v>
      </c>
      <c r="C1704" s="5">
        <v>2014</v>
      </c>
      <c r="D1704" s="135">
        <f t="shared" si="0"/>
        <v>41950</v>
      </c>
      <c r="E1704" s="5">
        <v>0.51</v>
      </c>
      <c r="F1704" s="5">
        <v>1.6</v>
      </c>
      <c r="G1704" s="5">
        <v>2.3199999999999998</v>
      </c>
    </row>
    <row r="1705" spans="1:7">
      <c r="A1705" s="5">
        <v>11</v>
      </c>
      <c r="B1705" s="5">
        <v>10</v>
      </c>
      <c r="C1705" s="5">
        <v>2014</v>
      </c>
      <c r="D1705" s="135">
        <f t="shared" si="0"/>
        <v>41953</v>
      </c>
      <c r="E1705" s="5">
        <v>0.55000000000000004</v>
      </c>
      <c r="F1705" s="5">
        <v>1.65</v>
      </c>
      <c r="G1705" s="5">
        <v>2.38</v>
      </c>
    </row>
    <row r="1706" spans="1:7">
      <c r="A1706" s="5">
        <v>11</v>
      </c>
      <c r="B1706" s="5">
        <v>12</v>
      </c>
      <c r="C1706" s="5">
        <v>2014</v>
      </c>
      <c r="D1706" s="135">
        <f t="shared" si="0"/>
        <v>41955</v>
      </c>
      <c r="E1706" s="5">
        <v>0.55000000000000004</v>
      </c>
      <c r="F1706" s="5">
        <v>1.65</v>
      </c>
      <c r="G1706" s="5">
        <v>2.37</v>
      </c>
    </row>
    <row r="1707" spans="1:7">
      <c r="A1707" s="5">
        <v>11</v>
      </c>
      <c r="B1707" s="5">
        <v>13</v>
      </c>
      <c r="C1707" s="5">
        <v>2014</v>
      </c>
      <c r="D1707" s="135">
        <f t="shared" si="0"/>
        <v>41956</v>
      </c>
      <c r="E1707" s="5">
        <v>0.53</v>
      </c>
      <c r="F1707" s="5">
        <v>1.64</v>
      </c>
      <c r="G1707" s="5">
        <v>2.35</v>
      </c>
    </row>
    <row r="1708" spans="1:7">
      <c r="A1708" s="5">
        <v>11</v>
      </c>
      <c r="B1708" s="5">
        <v>14</v>
      </c>
      <c r="C1708" s="5">
        <v>2014</v>
      </c>
      <c r="D1708" s="135">
        <f t="shared" si="0"/>
        <v>41957</v>
      </c>
      <c r="E1708" s="5">
        <v>0.54</v>
      </c>
      <c r="F1708" s="5">
        <v>1.62</v>
      </c>
      <c r="G1708" s="5">
        <v>2.3199999999999998</v>
      </c>
    </row>
    <row r="1709" spans="1:7">
      <c r="A1709" s="5">
        <v>11</v>
      </c>
      <c r="B1709" s="5">
        <v>17</v>
      </c>
      <c r="C1709" s="5">
        <v>2014</v>
      </c>
      <c r="D1709" s="135">
        <f t="shared" si="0"/>
        <v>41960</v>
      </c>
      <c r="E1709" s="5">
        <v>0.54</v>
      </c>
      <c r="F1709" s="5">
        <v>1.64</v>
      </c>
      <c r="G1709" s="5">
        <v>2.34</v>
      </c>
    </row>
    <row r="1710" spans="1:7">
      <c r="A1710" s="5">
        <v>11</v>
      </c>
      <c r="B1710" s="5">
        <v>18</v>
      </c>
      <c r="C1710" s="5">
        <v>2014</v>
      </c>
      <c r="D1710" s="135">
        <f t="shared" si="0"/>
        <v>41961</v>
      </c>
      <c r="E1710" s="5">
        <v>0.53</v>
      </c>
      <c r="F1710" s="5">
        <v>1.63</v>
      </c>
      <c r="G1710" s="5">
        <v>2.3199999999999998</v>
      </c>
    </row>
    <row r="1711" spans="1:7">
      <c r="A1711" s="5">
        <v>11</v>
      </c>
      <c r="B1711" s="5">
        <v>19</v>
      </c>
      <c r="C1711" s="5">
        <v>2014</v>
      </c>
      <c r="D1711" s="135">
        <f t="shared" si="0"/>
        <v>41962</v>
      </c>
      <c r="E1711" s="5">
        <v>0.54</v>
      </c>
      <c r="F1711" s="5">
        <v>1.66</v>
      </c>
      <c r="G1711" s="5">
        <v>2.36</v>
      </c>
    </row>
    <row r="1712" spans="1:7">
      <c r="A1712" s="5">
        <v>11</v>
      </c>
      <c r="B1712" s="5">
        <v>20</v>
      </c>
      <c r="C1712" s="5">
        <v>2014</v>
      </c>
      <c r="D1712" s="135">
        <f t="shared" si="0"/>
        <v>41963</v>
      </c>
      <c r="E1712" s="5">
        <v>0.53</v>
      </c>
      <c r="F1712" s="5">
        <v>1.64</v>
      </c>
      <c r="G1712" s="5">
        <v>2.34</v>
      </c>
    </row>
    <row r="1713" spans="1:7">
      <c r="A1713" s="5">
        <v>11</v>
      </c>
      <c r="B1713" s="5">
        <v>21</v>
      </c>
      <c r="C1713" s="5">
        <v>2014</v>
      </c>
      <c r="D1713" s="135">
        <f t="shared" si="0"/>
        <v>41964</v>
      </c>
      <c r="E1713" s="5">
        <v>0.53</v>
      </c>
      <c r="F1713" s="5">
        <v>1.63</v>
      </c>
      <c r="G1713" s="5">
        <v>2.31</v>
      </c>
    </row>
    <row r="1714" spans="1:7">
      <c r="A1714" s="5">
        <v>11</v>
      </c>
      <c r="B1714" s="5">
        <v>24</v>
      </c>
      <c r="C1714" s="5">
        <v>2014</v>
      </c>
      <c r="D1714" s="135">
        <f t="shared" si="0"/>
        <v>41967</v>
      </c>
      <c r="E1714" s="5">
        <v>0.53</v>
      </c>
      <c r="F1714" s="5">
        <v>1.62</v>
      </c>
      <c r="G1714" s="5">
        <v>2.2999999999999998</v>
      </c>
    </row>
    <row r="1715" spans="1:7">
      <c r="A1715" s="5">
        <v>11</v>
      </c>
      <c r="B1715" s="5">
        <v>25</v>
      </c>
      <c r="C1715" s="5">
        <v>2014</v>
      </c>
      <c r="D1715" s="135">
        <f t="shared" si="0"/>
        <v>41968</v>
      </c>
      <c r="E1715" s="5">
        <v>0.51</v>
      </c>
      <c r="F1715" s="5">
        <v>1.58</v>
      </c>
      <c r="G1715" s="5">
        <v>2.27</v>
      </c>
    </row>
    <row r="1716" spans="1:7">
      <c r="A1716" s="5">
        <v>11</v>
      </c>
      <c r="B1716" s="5">
        <v>26</v>
      </c>
      <c r="C1716" s="5">
        <v>2014</v>
      </c>
      <c r="D1716" s="135">
        <f t="shared" si="0"/>
        <v>41969</v>
      </c>
      <c r="E1716" s="5">
        <v>0.53</v>
      </c>
      <c r="F1716" s="5">
        <v>1.56</v>
      </c>
      <c r="G1716" s="5">
        <v>2.2400000000000002</v>
      </c>
    </row>
    <row r="1717" spans="1:7">
      <c r="A1717" s="5">
        <v>11</v>
      </c>
      <c r="B1717" s="5">
        <v>28</v>
      </c>
      <c r="C1717" s="5">
        <v>2014</v>
      </c>
      <c r="D1717" s="135">
        <f t="shared" si="0"/>
        <v>41971</v>
      </c>
      <c r="E1717" s="5">
        <v>0.47</v>
      </c>
      <c r="F1717" s="5">
        <v>1.49</v>
      </c>
      <c r="G1717" s="5">
        <v>2.1800000000000002</v>
      </c>
    </row>
    <row r="1718" spans="1:7">
      <c r="A1718" s="5">
        <v>12</v>
      </c>
      <c r="B1718" s="5">
        <v>1</v>
      </c>
      <c r="C1718" s="5">
        <v>2014</v>
      </c>
      <c r="D1718" s="135">
        <f t="shared" si="0"/>
        <v>41974</v>
      </c>
      <c r="E1718" s="5">
        <v>0.49</v>
      </c>
      <c r="F1718" s="5">
        <v>1.52</v>
      </c>
      <c r="G1718" s="5">
        <v>2.2200000000000002</v>
      </c>
    </row>
    <row r="1719" spans="1:7">
      <c r="A1719" s="5">
        <v>12</v>
      </c>
      <c r="B1719" s="5">
        <v>2</v>
      </c>
      <c r="C1719" s="5">
        <v>2014</v>
      </c>
      <c r="D1719" s="135">
        <f t="shared" si="0"/>
        <v>41975</v>
      </c>
      <c r="E1719" s="5">
        <v>0.55000000000000004</v>
      </c>
      <c r="F1719" s="5">
        <v>1.59</v>
      </c>
      <c r="G1719" s="5">
        <v>2.2799999999999998</v>
      </c>
    </row>
    <row r="1720" spans="1:7">
      <c r="A1720" s="5">
        <v>12</v>
      </c>
      <c r="B1720" s="5">
        <v>3</v>
      </c>
      <c r="C1720" s="5">
        <v>2014</v>
      </c>
      <c r="D1720" s="135">
        <f t="shared" si="0"/>
        <v>41976</v>
      </c>
      <c r="E1720" s="5">
        <v>0.56999999999999995</v>
      </c>
      <c r="F1720" s="5">
        <v>1.61</v>
      </c>
      <c r="G1720" s="5">
        <v>2.29</v>
      </c>
    </row>
    <row r="1721" spans="1:7">
      <c r="A1721" s="5">
        <v>12</v>
      </c>
      <c r="B1721" s="5">
        <v>4</v>
      </c>
      <c r="C1721" s="5">
        <v>2014</v>
      </c>
      <c r="D1721" s="135">
        <f t="shared" si="0"/>
        <v>41977</v>
      </c>
      <c r="E1721" s="5">
        <v>0.55000000000000004</v>
      </c>
      <c r="F1721" s="5">
        <v>1.59</v>
      </c>
      <c r="G1721" s="5">
        <v>2.25</v>
      </c>
    </row>
    <row r="1722" spans="1:7">
      <c r="A1722" s="5">
        <v>12</v>
      </c>
      <c r="B1722" s="5">
        <v>5</v>
      </c>
      <c r="C1722" s="5">
        <v>2014</v>
      </c>
      <c r="D1722" s="135">
        <f t="shared" si="0"/>
        <v>41978</v>
      </c>
      <c r="E1722" s="5">
        <v>0.65</v>
      </c>
      <c r="F1722" s="5">
        <v>1.69</v>
      </c>
      <c r="G1722" s="5">
        <v>2.31</v>
      </c>
    </row>
    <row r="1723" spans="1:7">
      <c r="A1723" s="5">
        <v>12</v>
      </c>
      <c r="B1723" s="5">
        <v>8</v>
      </c>
      <c r="C1723" s="5">
        <v>2014</v>
      </c>
      <c r="D1723" s="135">
        <f t="shared" si="0"/>
        <v>41981</v>
      </c>
      <c r="E1723" s="5">
        <v>0.64</v>
      </c>
      <c r="F1723" s="5">
        <v>1.67</v>
      </c>
      <c r="G1723" s="5">
        <v>2.2599999999999998</v>
      </c>
    </row>
    <row r="1724" spans="1:7">
      <c r="A1724" s="5">
        <v>12</v>
      </c>
      <c r="B1724" s="5">
        <v>9</v>
      </c>
      <c r="C1724" s="5">
        <v>2014</v>
      </c>
      <c r="D1724" s="135">
        <f t="shared" si="0"/>
        <v>41982</v>
      </c>
      <c r="E1724" s="5">
        <v>0.64</v>
      </c>
      <c r="F1724" s="5">
        <v>1.63</v>
      </c>
      <c r="G1724" s="5">
        <v>2.2200000000000002</v>
      </c>
    </row>
    <row r="1725" spans="1:7">
      <c r="A1725" s="5">
        <v>12</v>
      </c>
      <c r="B1725" s="5">
        <v>10</v>
      </c>
      <c r="C1725" s="5">
        <v>2014</v>
      </c>
      <c r="D1725" s="135">
        <f t="shared" si="0"/>
        <v>41983</v>
      </c>
      <c r="E1725" s="5">
        <v>0.59</v>
      </c>
      <c r="F1725" s="5">
        <v>1.58</v>
      </c>
      <c r="G1725" s="5">
        <v>2.1800000000000002</v>
      </c>
    </row>
    <row r="1726" spans="1:7">
      <c r="A1726" s="5">
        <v>12</v>
      </c>
      <c r="B1726" s="5">
        <v>11</v>
      </c>
      <c r="C1726" s="5">
        <v>2014</v>
      </c>
      <c r="D1726" s="135">
        <f t="shared" si="0"/>
        <v>41984</v>
      </c>
      <c r="E1726" s="5">
        <v>0.62</v>
      </c>
      <c r="F1726" s="5">
        <v>1.62</v>
      </c>
      <c r="G1726" s="5">
        <v>2.19</v>
      </c>
    </row>
    <row r="1727" spans="1:7">
      <c r="A1727" s="5">
        <v>12</v>
      </c>
      <c r="B1727" s="5">
        <v>12</v>
      </c>
      <c r="C1727" s="5">
        <v>2014</v>
      </c>
      <c r="D1727" s="135">
        <f t="shared" si="0"/>
        <v>41985</v>
      </c>
      <c r="E1727" s="5">
        <v>0.56000000000000005</v>
      </c>
      <c r="F1727" s="5">
        <v>1.53</v>
      </c>
      <c r="G1727" s="5">
        <v>2.1</v>
      </c>
    </row>
    <row r="1728" spans="1:7">
      <c r="A1728" s="5">
        <v>12</v>
      </c>
      <c r="B1728" s="5">
        <v>15</v>
      </c>
      <c r="C1728" s="5">
        <v>2014</v>
      </c>
      <c r="D1728" s="135">
        <f t="shared" si="0"/>
        <v>41988</v>
      </c>
      <c r="E1728" s="5">
        <v>0.6</v>
      </c>
      <c r="F1728" s="5">
        <v>1.58</v>
      </c>
      <c r="G1728" s="5">
        <v>2.12</v>
      </c>
    </row>
    <row r="1729" spans="1:7">
      <c r="A1729" s="5">
        <v>12</v>
      </c>
      <c r="B1729" s="5">
        <v>16</v>
      </c>
      <c r="C1729" s="5">
        <v>2014</v>
      </c>
      <c r="D1729" s="135">
        <f t="shared" si="0"/>
        <v>41989</v>
      </c>
      <c r="E1729" s="5">
        <v>0.57999999999999996</v>
      </c>
      <c r="F1729" s="5">
        <v>1.53</v>
      </c>
      <c r="G1729" s="5">
        <v>2.0699999999999998</v>
      </c>
    </row>
    <row r="1730" spans="1:7">
      <c r="A1730" s="5">
        <v>12</v>
      </c>
      <c r="B1730" s="5">
        <v>17</v>
      </c>
      <c r="C1730" s="5">
        <v>2014</v>
      </c>
      <c r="D1730" s="135">
        <f t="shared" si="0"/>
        <v>41990</v>
      </c>
      <c r="E1730" s="5">
        <v>0.62</v>
      </c>
      <c r="F1730" s="5">
        <v>1.61</v>
      </c>
      <c r="G1730" s="5">
        <v>2.14</v>
      </c>
    </row>
    <row r="1731" spans="1:7">
      <c r="A1731" s="5">
        <v>12</v>
      </c>
      <c r="B1731" s="5">
        <v>18</v>
      </c>
      <c r="C1731" s="5">
        <v>2014</v>
      </c>
      <c r="D1731" s="135">
        <f t="shared" si="0"/>
        <v>41991</v>
      </c>
      <c r="E1731" s="5">
        <v>0.67</v>
      </c>
      <c r="F1731" s="5">
        <v>1.68</v>
      </c>
      <c r="G1731" s="5">
        <v>2.2200000000000002</v>
      </c>
    </row>
    <row r="1732" spans="1:7">
      <c r="A1732" s="5">
        <v>12</v>
      </c>
      <c r="B1732" s="5">
        <v>19</v>
      </c>
      <c r="C1732" s="5">
        <v>2014</v>
      </c>
      <c r="D1732" s="135">
        <f t="shared" si="0"/>
        <v>41992</v>
      </c>
      <c r="E1732" s="5">
        <v>0.67</v>
      </c>
      <c r="F1732" s="5">
        <v>1.66</v>
      </c>
      <c r="G1732" s="5">
        <v>2.17</v>
      </c>
    </row>
    <row r="1733" spans="1:7">
      <c r="A1733" s="5">
        <v>12</v>
      </c>
      <c r="B1733" s="5">
        <v>22</v>
      </c>
      <c r="C1733" s="5">
        <v>2014</v>
      </c>
      <c r="D1733" s="135">
        <f t="shared" si="0"/>
        <v>41995</v>
      </c>
      <c r="E1733" s="5">
        <v>0.71</v>
      </c>
      <c r="F1733" s="5">
        <v>1.67</v>
      </c>
      <c r="G1733" s="5">
        <v>2.17</v>
      </c>
    </row>
    <row r="1734" spans="1:7">
      <c r="A1734" s="5">
        <v>12</v>
      </c>
      <c r="B1734" s="5">
        <v>23</v>
      </c>
      <c r="C1734" s="5">
        <v>2014</v>
      </c>
      <c r="D1734" s="135">
        <f t="shared" si="0"/>
        <v>41996</v>
      </c>
      <c r="E1734" s="5">
        <v>0.73</v>
      </c>
      <c r="F1734" s="5">
        <v>1.76</v>
      </c>
      <c r="G1734" s="5">
        <v>2.2599999999999998</v>
      </c>
    </row>
    <row r="1735" spans="1:7">
      <c r="A1735" s="5">
        <v>12</v>
      </c>
      <c r="B1735" s="5">
        <v>24</v>
      </c>
      <c r="C1735" s="5">
        <v>2014</v>
      </c>
      <c r="D1735" s="135">
        <f t="shared" si="0"/>
        <v>41997</v>
      </c>
      <c r="E1735" s="5">
        <v>0.73</v>
      </c>
      <c r="F1735" s="5">
        <v>1.76</v>
      </c>
      <c r="G1735" s="5">
        <v>2.27</v>
      </c>
    </row>
    <row r="1736" spans="1:7">
      <c r="A1736" s="5">
        <v>12</v>
      </c>
      <c r="B1736" s="5">
        <v>26</v>
      </c>
      <c r="C1736" s="5">
        <v>2014</v>
      </c>
      <c r="D1736" s="135">
        <f t="shared" si="0"/>
        <v>41999</v>
      </c>
      <c r="E1736" s="5">
        <v>0.73</v>
      </c>
      <c r="F1736" s="5">
        <v>1.75</v>
      </c>
      <c r="G1736" s="5">
        <v>2.25</v>
      </c>
    </row>
    <row r="1737" spans="1:7">
      <c r="A1737" s="5">
        <v>12</v>
      </c>
      <c r="B1737" s="5">
        <v>29</v>
      </c>
      <c r="C1737" s="5">
        <v>2014</v>
      </c>
      <c r="D1737" s="135">
        <f t="shared" si="0"/>
        <v>42002</v>
      </c>
      <c r="E1737" s="5">
        <v>0.72</v>
      </c>
      <c r="F1737" s="5">
        <v>1.72</v>
      </c>
      <c r="G1737" s="5">
        <v>2.2200000000000002</v>
      </c>
    </row>
    <row r="1738" spans="1:7">
      <c r="A1738" s="5">
        <v>12</v>
      </c>
      <c r="B1738" s="5">
        <v>30</v>
      </c>
      <c r="C1738" s="5">
        <v>2014</v>
      </c>
      <c r="D1738" s="135">
        <f t="shared" si="0"/>
        <v>42003</v>
      </c>
      <c r="E1738" s="5">
        <v>0.69</v>
      </c>
      <c r="F1738" s="5">
        <v>1.68</v>
      </c>
      <c r="G1738" s="5">
        <v>2.2000000000000002</v>
      </c>
    </row>
    <row r="1739" spans="1:7">
      <c r="A1739" s="5">
        <v>12</v>
      </c>
      <c r="B1739" s="5">
        <v>31</v>
      </c>
      <c r="C1739" s="5">
        <v>2014</v>
      </c>
      <c r="D1739" s="135">
        <f t="shared" si="0"/>
        <v>42004</v>
      </c>
      <c r="E1739" s="5">
        <v>0.67</v>
      </c>
      <c r="F1739" s="5">
        <v>1.65</v>
      </c>
      <c r="G1739" s="5">
        <v>2.17</v>
      </c>
    </row>
    <row r="1740" spans="1:7">
      <c r="A1740" s="5">
        <v>1</v>
      </c>
      <c r="B1740" s="5">
        <v>2</v>
      </c>
      <c r="C1740" s="5">
        <v>2014</v>
      </c>
      <c r="D1740" s="135">
        <f t="shared" si="0"/>
        <v>41641</v>
      </c>
      <c r="E1740" s="5">
        <v>0.39</v>
      </c>
      <c r="F1740" s="5">
        <v>1.72</v>
      </c>
      <c r="G1740" s="5">
        <v>3</v>
      </c>
    </row>
    <row r="1741" spans="1:7">
      <c r="A1741" s="5">
        <v>1</v>
      </c>
      <c r="B1741" s="5">
        <v>3</v>
      </c>
      <c r="C1741" s="5">
        <v>2014</v>
      </c>
      <c r="D1741" s="135">
        <f t="shared" si="0"/>
        <v>41642</v>
      </c>
      <c r="E1741" s="5">
        <v>0.41</v>
      </c>
      <c r="F1741" s="5">
        <v>1.73</v>
      </c>
      <c r="G1741" s="5">
        <v>3.01</v>
      </c>
    </row>
    <row r="1742" spans="1:7">
      <c r="A1742" s="5">
        <v>1</v>
      </c>
      <c r="B1742" s="5">
        <v>6</v>
      </c>
      <c r="C1742" s="5">
        <v>2014</v>
      </c>
      <c r="D1742" s="135">
        <f t="shared" si="0"/>
        <v>41645</v>
      </c>
      <c r="E1742" s="5">
        <v>0.4</v>
      </c>
      <c r="F1742" s="5">
        <v>1.7</v>
      </c>
      <c r="G1742" s="5">
        <v>2.98</v>
      </c>
    </row>
    <row r="1743" spans="1:7">
      <c r="A1743" s="5">
        <v>1</v>
      </c>
      <c r="B1743" s="5">
        <v>7</v>
      </c>
      <c r="C1743" s="5">
        <v>2014</v>
      </c>
      <c r="D1743" s="135">
        <f t="shared" si="0"/>
        <v>41646</v>
      </c>
      <c r="E1743" s="5">
        <v>0.4</v>
      </c>
      <c r="F1743" s="5">
        <v>1.69</v>
      </c>
      <c r="G1743" s="5">
        <v>2.96</v>
      </c>
    </row>
    <row r="1744" spans="1:7">
      <c r="A1744" s="5">
        <v>1</v>
      </c>
      <c r="B1744" s="5">
        <v>8</v>
      </c>
      <c r="C1744" s="5">
        <v>2014</v>
      </c>
      <c r="D1744" s="135">
        <f t="shared" si="0"/>
        <v>41647</v>
      </c>
      <c r="E1744" s="5">
        <v>0.43</v>
      </c>
      <c r="F1744" s="5">
        <v>1.77</v>
      </c>
      <c r="G1744" s="5">
        <v>3.01</v>
      </c>
    </row>
    <row r="1745" spans="1:7">
      <c r="A1745" s="5">
        <v>1</v>
      </c>
      <c r="B1745" s="5">
        <v>9</v>
      </c>
      <c r="C1745" s="5">
        <v>2014</v>
      </c>
      <c r="D1745" s="135">
        <f t="shared" si="0"/>
        <v>41648</v>
      </c>
      <c r="E1745" s="5">
        <v>0.44</v>
      </c>
      <c r="F1745" s="5">
        <v>1.75</v>
      </c>
      <c r="G1745" s="5">
        <v>2.97</v>
      </c>
    </row>
    <row r="1746" spans="1:7">
      <c r="A1746" s="5">
        <v>1</v>
      </c>
      <c r="B1746" s="5">
        <v>10</v>
      </c>
      <c r="C1746" s="5">
        <v>2014</v>
      </c>
      <c r="D1746" s="135">
        <f t="shared" si="0"/>
        <v>41649</v>
      </c>
      <c r="E1746" s="5">
        <v>0.39</v>
      </c>
      <c r="F1746" s="5">
        <v>1.64</v>
      </c>
      <c r="G1746" s="5">
        <v>2.88</v>
      </c>
    </row>
    <row r="1747" spans="1:7">
      <c r="A1747" s="5">
        <v>1</v>
      </c>
      <c r="B1747" s="5">
        <v>13</v>
      </c>
      <c r="C1747" s="5">
        <v>2014</v>
      </c>
      <c r="D1747" s="135">
        <f t="shared" si="0"/>
        <v>41652</v>
      </c>
      <c r="E1747" s="5">
        <v>0.39</v>
      </c>
      <c r="F1747" s="5">
        <v>1.6</v>
      </c>
      <c r="G1747" s="5">
        <v>2.84</v>
      </c>
    </row>
    <row r="1748" spans="1:7">
      <c r="A1748" s="5">
        <v>1</v>
      </c>
      <c r="B1748" s="5">
        <v>14</v>
      </c>
      <c r="C1748" s="5">
        <v>2014</v>
      </c>
      <c r="D1748" s="135">
        <f t="shared" si="0"/>
        <v>41653</v>
      </c>
      <c r="E1748" s="5">
        <v>0.39</v>
      </c>
      <c r="F1748" s="5">
        <v>1.65</v>
      </c>
      <c r="G1748" s="5">
        <v>2.88</v>
      </c>
    </row>
    <row r="1749" spans="1:7">
      <c r="A1749" s="5">
        <v>1</v>
      </c>
      <c r="B1749" s="5">
        <v>15</v>
      </c>
      <c r="C1749" s="5">
        <v>2014</v>
      </c>
      <c r="D1749" s="135">
        <f t="shared" si="0"/>
        <v>41654</v>
      </c>
      <c r="E1749" s="5">
        <v>0.41</v>
      </c>
      <c r="F1749" s="5">
        <v>1.68</v>
      </c>
      <c r="G1749" s="5">
        <v>2.9</v>
      </c>
    </row>
    <row r="1750" spans="1:7">
      <c r="A1750" s="5">
        <v>1</v>
      </c>
      <c r="B1750" s="5">
        <v>16</v>
      </c>
      <c r="C1750" s="5">
        <v>2014</v>
      </c>
      <c r="D1750" s="135">
        <f t="shared" si="0"/>
        <v>41655</v>
      </c>
      <c r="E1750" s="5">
        <v>0.41</v>
      </c>
      <c r="F1750" s="5">
        <v>1.66</v>
      </c>
      <c r="G1750" s="5">
        <v>2.86</v>
      </c>
    </row>
    <row r="1751" spans="1:7">
      <c r="A1751" s="5">
        <v>1</v>
      </c>
      <c r="B1751" s="5">
        <v>17</v>
      </c>
      <c r="C1751" s="5">
        <v>2014</v>
      </c>
      <c r="D1751" s="135">
        <f t="shared" si="0"/>
        <v>41656</v>
      </c>
      <c r="E1751" s="5">
        <v>0.4</v>
      </c>
      <c r="F1751" s="5">
        <v>1.64</v>
      </c>
      <c r="G1751" s="5">
        <v>2.84</v>
      </c>
    </row>
    <row r="1752" spans="1:7">
      <c r="A1752" s="5">
        <v>1</v>
      </c>
      <c r="B1752" s="5">
        <v>21</v>
      </c>
      <c r="C1752" s="5">
        <v>2014</v>
      </c>
      <c r="D1752" s="135">
        <f t="shared" si="0"/>
        <v>41660</v>
      </c>
      <c r="E1752" s="5">
        <v>0.4</v>
      </c>
      <c r="F1752" s="5">
        <v>1.67</v>
      </c>
      <c r="G1752" s="5">
        <v>2.85</v>
      </c>
    </row>
    <row r="1753" spans="1:7">
      <c r="A1753" s="5">
        <v>1</v>
      </c>
      <c r="B1753" s="5">
        <v>22</v>
      </c>
      <c r="C1753" s="5">
        <v>2014</v>
      </c>
      <c r="D1753" s="135">
        <f t="shared" si="0"/>
        <v>41661</v>
      </c>
      <c r="E1753" s="5">
        <v>0.44</v>
      </c>
      <c r="F1753" s="5">
        <v>1.72</v>
      </c>
      <c r="G1753" s="5">
        <v>2.87</v>
      </c>
    </row>
    <row r="1754" spans="1:7">
      <c r="A1754" s="5">
        <v>1</v>
      </c>
      <c r="B1754" s="5">
        <v>23</v>
      </c>
      <c r="C1754" s="5">
        <v>2014</v>
      </c>
      <c r="D1754" s="135">
        <f t="shared" si="0"/>
        <v>41662</v>
      </c>
      <c r="E1754" s="5">
        <v>0.39</v>
      </c>
      <c r="F1754" s="5">
        <v>1.62</v>
      </c>
      <c r="G1754" s="5">
        <v>2.79</v>
      </c>
    </row>
    <row r="1755" spans="1:7">
      <c r="A1755" s="5">
        <v>1</v>
      </c>
      <c r="B1755" s="5">
        <v>24</v>
      </c>
      <c r="C1755" s="5">
        <v>2014</v>
      </c>
      <c r="D1755" s="135">
        <f t="shared" si="0"/>
        <v>41663</v>
      </c>
      <c r="E1755" s="5">
        <v>0.37</v>
      </c>
      <c r="F1755" s="5">
        <v>1.58</v>
      </c>
      <c r="G1755" s="5">
        <v>2.75</v>
      </c>
    </row>
    <row r="1756" spans="1:7">
      <c r="A1756" s="5">
        <v>1</v>
      </c>
      <c r="B1756" s="5">
        <v>27</v>
      </c>
      <c r="C1756" s="5">
        <v>2014</v>
      </c>
      <c r="D1756" s="135">
        <f t="shared" si="0"/>
        <v>41666</v>
      </c>
      <c r="E1756" s="5">
        <v>0.37</v>
      </c>
      <c r="F1756" s="5">
        <v>1.61</v>
      </c>
      <c r="G1756" s="5">
        <v>2.78</v>
      </c>
    </row>
    <row r="1757" spans="1:7">
      <c r="A1757" s="5">
        <v>1</v>
      </c>
      <c r="B1757" s="5">
        <v>28</v>
      </c>
      <c r="C1757" s="5">
        <v>2014</v>
      </c>
      <c r="D1757" s="135">
        <f t="shared" si="0"/>
        <v>41667</v>
      </c>
      <c r="E1757" s="5">
        <v>0.38</v>
      </c>
      <c r="F1757" s="5">
        <v>1.59</v>
      </c>
      <c r="G1757" s="5">
        <v>2.77</v>
      </c>
    </row>
    <row r="1758" spans="1:7">
      <c r="A1758" s="5">
        <v>1</v>
      </c>
      <c r="B1758" s="5">
        <v>29</v>
      </c>
      <c r="C1758" s="5">
        <v>2014</v>
      </c>
      <c r="D1758" s="135">
        <f t="shared" si="0"/>
        <v>41668</v>
      </c>
      <c r="E1758" s="5">
        <v>0.36</v>
      </c>
      <c r="F1758" s="5">
        <v>1.52</v>
      </c>
      <c r="G1758" s="5">
        <v>2.69</v>
      </c>
    </row>
    <row r="1759" spans="1:7">
      <c r="A1759" s="5">
        <v>1</v>
      </c>
      <c r="B1759" s="5">
        <v>30</v>
      </c>
      <c r="C1759" s="5">
        <v>2014</v>
      </c>
      <c r="D1759" s="135">
        <f t="shared" si="0"/>
        <v>41669</v>
      </c>
      <c r="E1759" s="5">
        <v>0.36</v>
      </c>
      <c r="F1759" s="5">
        <v>1.55</v>
      </c>
      <c r="G1759" s="5">
        <v>2.72</v>
      </c>
    </row>
    <row r="1760" spans="1:7">
      <c r="A1760" s="5">
        <v>1</v>
      </c>
      <c r="B1760" s="5">
        <v>31</v>
      </c>
      <c r="C1760" s="5">
        <v>2014</v>
      </c>
      <c r="D1760" s="135">
        <f t="shared" si="0"/>
        <v>41670</v>
      </c>
      <c r="E1760" s="5">
        <v>0.34</v>
      </c>
      <c r="F1760" s="5">
        <v>1.49</v>
      </c>
      <c r="G1760" s="5">
        <v>2.67</v>
      </c>
    </row>
    <row r="1761" spans="1:7">
      <c r="A1761" s="5">
        <v>2</v>
      </c>
      <c r="B1761" s="5">
        <v>3</v>
      </c>
      <c r="C1761" s="5">
        <v>2014</v>
      </c>
      <c r="D1761" s="135">
        <f t="shared" si="0"/>
        <v>41673</v>
      </c>
      <c r="E1761" s="5">
        <v>0.3</v>
      </c>
      <c r="F1761" s="5">
        <v>1.44</v>
      </c>
      <c r="G1761" s="5">
        <v>2.61</v>
      </c>
    </row>
    <row r="1762" spans="1:7">
      <c r="A1762" s="5">
        <v>2</v>
      </c>
      <c r="B1762" s="5">
        <v>4</v>
      </c>
      <c r="C1762" s="5">
        <v>2014</v>
      </c>
      <c r="D1762" s="135">
        <f t="shared" si="0"/>
        <v>41674</v>
      </c>
      <c r="E1762" s="5">
        <v>0.31</v>
      </c>
      <c r="F1762" s="5">
        <v>1.46</v>
      </c>
      <c r="G1762" s="5">
        <v>2.64</v>
      </c>
    </row>
    <row r="1763" spans="1:7">
      <c r="A1763" s="5">
        <v>2</v>
      </c>
      <c r="B1763" s="5">
        <v>5</v>
      </c>
      <c r="C1763" s="5">
        <v>2014</v>
      </c>
      <c r="D1763" s="135">
        <f t="shared" si="0"/>
        <v>41675</v>
      </c>
      <c r="E1763" s="5">
        <v>0.32</v>
      </c>
      <c r="F1763" s="5">
        <v>1.5</v>
      </c>
      <c r="G1763" s="5">
        <v>2.7</v>
      </c>
    </row>
    <row r="1764" spans="1:7">
      <c r="A1764" s="5">
        <v>2</v>
      </c>
      <c r="B1764" s="5">
        <v>6</v>
      </c>
      <c r="C1764" s="5">
        <v>2014</v>
      </c>
      <c r="D1764" s="135">
        <f t="shared" si="0"/>
        <v>41676</v>
      </c>
      <c r="E1764" s="5">
        <v>0.33</v>
      </c>
      <c r="F1764" s="5">
        <v>1.52</v>
      </c>
      <c r="G1764" s="5">
        <v>2.73</v>
      </c>
    </row>
    <row r="1765" spans="1:7">
      <c r="A1765" s="5">
        <v>2</v>
      </c>
      <c r="B1765" s="5">
        <v>7</v>
      </c>
      <c r="C1765" s="5">
        <v>2014</v>
      </c>
      <c r="D1765" s="135">
        <f t="shared" si="0"/>
        <v>41677</v>
      </c>
      <c r="E1765" s="5">
        <v>0.3</v>
      </c>
      <c r="F1765" s="5">
        <v>1.47</v>
      </c>
      <c r="G1765" s="5">
        <v>2.71</v>
      </c>
    </row>
    <row r="1766" spans="1:7">
      <c r="A1766" s="5">
        <v>2</v>
      </c>
      <c r="B1766" s="5">
        <v>10</v>
      </c>
      <c r="C1766" s="5">
        <v>2014</v>
      </c>
      <c r="D1766" s="135">
        <f t="shared" si="0"/>
        <v>41680</v>
      </c>
      <c r="E1766" s="5">
        <v>0.32</v>
      </c>
      <c r="F1766" s="5">
        <v>1.48</v>
      </c>
      <c r="G1766" s="5">
        <v>2.7</v>
      </c>
    </row>
    <row r="1767" spans="1:7">
      <c r="A1767" s="5">
        <v>2</v>
      </c>
      <c r="B1767" s="5">
        <v>11</v>
      </c>
      <c r="C1767" s="5">
        <v>2014</v>
      </c>
      <c r="D1767" s="135">
        <f t="shared" si="0"/>
        <v>41681</v>
      </c>
      <c r="E1767" s="5">
        <v>0.35</v>
      </c>
      <c r="F1767" s="5">
        <v>1.54</v>
      </c>
      <c r="G1767" s="5">
        <v>2.75</v>
      </c>
    </row>
    <row r="1768" spans="1:7">
      <c r="A1768" s="5">
        <v>2</v>
      </c>
      <c r="B1768" s="5">
        <v>12</v>
      </c>
      <c r="C1768" s="5">
        <v>2014</v>
      </c>
      <c r="D1768" s="135">
        <f t="shared" si="0"/>
        <v>41682</v>
      </c>
      <c r="E1768" s="5">
        <v>0.35</v>
      </c>
      <c r="F1768" s="5">
        <v>1.59</v>
      </c>
      <c r="G1768" s="5">
        <v>2.8</v>
      </c>
    </row>
    <row r="1769" spans="1:7">
      <c r="A1769" s="5">
        <v>2</v>
      </c>
      <c r="B1769" s="5">
        <v>13</v>
      </c>
      <c r="C1769" s="5">
        <v>2014</v>
      </c>
      <c r="D1769" s="135">
        <f t="shared" si="0"/>
        <v>41683</v>
      </c>
      <c r="E1769" s="5">
        <v>0.32</v>
      </c>
      <c r="F1769" s="5">
        <v>1.51</v>
      </c>
      <c r="G1769" s="5">
        <v>2.73</v>
      </c>
    </row>
    <row r="1770" spans="1:7">
      <c r="A1770" s="5">
        <v>2</v>
      </c>
      <c r="B1770" s="5">
        <v>14</v>
      </c>
      <c r="C1770" s="5">
        <v>2014</v>
      </c>
      <c r="D1770" s="135">
        <f t="shared" si="0"/>
        <v>41684</v>
      </c>
      <c r="E1770" s="5">
        <v>0.32</v>
      </c>
      <c r="F1770" s="5">
        <v>1.53</v>
      </c>
      <c r="G1770" s="5">
        <v>2.75</v>
      </c>
    </row>
    <row r="1771" spans="1:7">
      <c r="A1771" s="5">
        <v>2</v>
      </c>
      <c r="B1771" s="5">
        <v>18</v>
      </c>
      <c r="C1771" s="5">
        <v>2014</v>
      </c>
      <c r="D1771" s="135">
        <f t="shared" si="0"/>
        <v>41688</v>
      </c>
      <c r="E1771" s="5">
        <v>0.31</v>
      </c>
      <c r="F1771" s="5">
        <v>1.5</v>
      </c>
      <c r="G1771" s="5">
        <v>2.71</v>
      </c>
    </row>
    <row r="1772" spans="1:7">
      <c r="A1772" s="5">
        <v>2</v>
      </c>
      <c r="B1772" s="5">
        <v>19</v>
      </c>
      <c r="C1772" s="5">
        <v>2014</v>
      </c>
      <c r="D1772" s="135">
        <f t="shared" si="0"/>
        <v>41689</v>
      </c>
      <c r="E1772" s="5">
        <v>0.33</v>
      </c>
      <c r="F1772" s="5">
        <v>1.53</v>
      </c>
      <c r="G1772" s="5">
        <v>2.73</v>
      </c>
    </row>
    <row r="1773" spans="1:7">
      <c r="A1773" s="5">
        <v>2</v>
      </c>
      <c r="B1773" s="5">
        <v>20</v>
      </c>
      <c r="C1773" s="5">
        <v>2014</v>
      </c>
      <c r="D1773" s="135">
        <f t="shared" si="0"/>
        <v>41690</v>
      </c>
      <c r="E1773" s="5">
        <v>0.34</v>
      </c>
      <c r="F1773" s="5">
        <v>1.57</v>
      </c>
      <c r="G1773" s="5">
        <v>2.76</v>
      </c>
    </row>
    <row r="1774" spans="1:7">
      <c r="A1774" s="5">
        <v>2</v>
      </c>
      <c r="B1774" s="5">
        <v>21</v>
      </c>
      <c r="C1774" s="5">
        <v>2014</v>
      </c>
      <c r="D1774" s="135">
        <f t="shared" si="0"/>
        <v>41691</v>
      </c>
      <c r="E1774" s="5">
        <v>0.33</v>
      </c>
      <c r="F1774" s="5">
        <v>1.56</v>
      </c>
      <c r="G1774" s="5">
        <v>2.73</v>
      </c>
    </row>
    <row r="1775" spans="1:7">
      <c r="A1775" s="5">
        <v>2</v>
      </c>
      <c r="B1775" s="5">
        <v>24</v>
      </c>
      <c r="C1775" s="5">
        <v>2014</v>
      </c>
      <c r="D1775" s="135">
        <f t="shared" si="0"/>
        <v>41694</v>
      </c>
      <c r="E1775" s="5">
        <v>0.35</v>
      </c>
      <c r="F1775" s="5">
        <v>1.57</v>
      </c>
      <c r="G1775" s="5">
        <v>2.75</v>
      </c>
    </row>
    <row r="1776" spans="1:7">
      <c r="A1776" s="5">
        <v>2</v>
      </c>
      <c r="B1776" s="5">
        <v>25</v>
      </c>
      <c r="C1776" s="5">
        <v>2014</v>
      </c>
      <c r="D1776" s="135">
        <f t="shared" si="0"/>
        <v>41695</v>
      </c>
      <c r="E1776" s="5">
        <v>0.34</v>
      </c>
      <c r="F1776" s="5">
        <v>1.53</v>
      </c>
      <c r="G1776" s="5">
        <v>2.7</v>
      </c>
    </row>
    <row r="1777" spans="1:7">
      <c r="A1777" s="5">
        <v>2</v>
      </c>
      <c r="B1777" s="5">
        <v>26</v>
      </c>
      <c r="C1777" s="5">
        <v>2014</v>
      </c>
      <c r="D1777" s="135">
        <f t="shared" si="0"/>
        <v>41696</v>
      </c>
      <c r="E1777" s="5">
        <v>0.33</v>
      </c>
      <c r="F1777" s="5">
        <v>1.5</v>
      </c>
      <c r="G1777" s="5">
        <v>2.67</v>
      </c>
    </row>
    <row r="1778" spans="1:7">
      <c r="A1778" s="5">
        <v>2</v>
      </c>
      <c r="B1778" s="5">
        <v>27</v>
      </c>
      <c r="C1778" s="5">
        <v>2014</v>
      </c>
      <c r="D1778" s="135">
        <f t="shared" si="0"/>
        <v>41697</v>
      </c>
      <c r="E1778" s="5">
        <v>0.33</v>
      </c>
      <c r="F1778" s="5">
        <v>1.49</v>
      </c>
      <c r="G1778" s="5">
        <v>2.65</v>
      </c>
    </row>
    <row r="1779" spans="1:7">
      <c r="A1779" s="5">
        <v>2</v>
      </c>
      <c r="B1779" s="5">
        <v>28</v>
      </c>
      <c r="C1779" s="5">
        <v>2014</v>
      </c>
      <c r="D1779" s="135">
        <f t="shared" si="0"/>
        <v>41698</v>
      </c>
      <c r="E1779" s="5">
        <v>0.33</v>
      </c>
      <c r="F1779" s="5">
        <v>1.51</v>
      </c>
      <c r="G1779" s="5">
        <v>2.66</v>
      </c>
    </row>
    <row r="1780" spans="1:7">
      <c r="A1780" s="5">
        <v>3</v>
      </c>
      <c r="B1780" s="5">
        <v>3</v>
      </c>
      <c r="C1780" s="5">
        <v>2014</v>
      </c>
      <c r="D1780" s="135">
        <f t="shared" si="0"/>
        <v>41701</v>
      </c>
      <c r="E1780" s="5">
        <v>0.32</v>
      </c>
      <c r="F1780" s="5">
        <v>1.46</v>
      </c>
      <c r="G1780" s="5">
        <v>2.6</v>
      </c>
    </row>
    <row r="1781" spans="1:7">
      <c r="A1781" s="5">
        <v>3</v>
      </c>
      <c r="B1781" s="5">
        <v>4</v>
      </c>
      <c r="C1781" s="5">
        <v>2014</v>
      </c>
      <c r="D1781" s="135">
        <f t="shared" si="0"/>
        <v>41702</v>
      </c>
      <c r="E1781" s="5">
        <v>0.33</v>
      </c>
      <c r="F1781" s="5">
        <v>1.54</v>
      </c>
      <c r="G1781" s="5">
        <v>2.7</v>
      </c>
    </row>
    <row r="1782" spans="1:7">
      <c r="A1782" s="5">
        <v>3</v>
      </c>
      <c r="B1782" s="5">
        <v>5</v>
      </c>
      <c r="C1782" s="5">
        <v>2014</v>
      </c>
      <c r="D1782" s="135">
        <f t="shared" si="0"/>
        <v>41703</v>
      </c>
      <c r="E1782" s="5">
        <v>0.33</v>
      </c>
      <c r="F1782" s="5">
        <v>1.54</v>
      </c>
      <c r="G1782" s="5">
        <v>2.7</v>
      </c>
    </row>
    <row r="1783" spans="1:7">
      <c r="A1783" s="5">
        <v>3</v>
      </c>
      <c r="B1783" s="5">
        <v>6</v>
      </c>
      <c r="C1783" s="5">
        <v>2014</v>
      </c>
      <c r="D1783" s="135">
        <f t="shared" si="0"/>
        <v>41704</v>
      </c>
      <c r="E1783" s="5">
        <v>0.37</v>
      </c>
      <c r="F1783" s="5">
        <v>1.57</v>
      </c>
      <c r="G1783" s="5">
        <v>2.74</v>
      </c>
    </row>
    <row r="1784" spans="1:7">
      <c r="A1784" s="5">
        <v>3</v>
      </c>
      <c r="B1784" s="5">
        <v>7</v>
      </c>
      <c r="C1784" s="5">
        <v>2014</v>
      </c>
      <c r="D1784" s="135">
        <f t="shared" si="0"/>
        <v>41705</v>
      </c>
      <c r="E1784" s="5">
        <v>0.38</v>
      </c>
      <c r="F1784" s="5">
        <v>1.65</v>
      </c>
      <c r="G1784" s="5">
        <v>2.8</v>
      </c>
    </row>
    <row r="1785" spans="1:7">
      <c r="A1785" s="5">
        <v>3</v>
      </c>
      <c r="B1785" s="5">
        <v>10</v>
      </c>
      <c r="C1785" s="5">
        <v>2014</v>
      </c>
      <c r="D1785" s="135">
        <f t="shared" si="0"/>
        <v>41708</v>
      </c>
      <c r="E1785" s="5">
        <v>0.37</v>
      </c>
      <c r="F1785" s="5">
        <v>1.64</v>
      </c>
      <c r="G1785" s="5">
        <v>2.79</v>
      </c>
    </row>
    <row r="1786" spans="1:7">
      <c r="A1786" s="5">
        <v>3</v>
      </c>
      <c r="B1786" s="5">
        <v>11</v>
      </c>
      <c r="C1786" s="5">
        <v>2014</v>
      </c>
      <c r="D1786" s="135">
        <f t="shared" si="0"/>
        <v>41709</v>
      </c>
      <c r="E1786" s="5">
        <v>0.37</v>
      </c>
      <c r="F1786" s="5">
        <v>1.62</v>
      </c>
      <c r="G1786" s="5">
        <v>2.77</v>
      </c>
    </row>
    <row r="1787" spans="1:7">
      <c r="A1787" s="5">
        <v>3</v>
      </c>
      <c r="B1787" s="5">
        <v>12</v>
      </c>
      <c r="C1787" s="5">
        <v>2014</v>
      </c>
      <c r="D1787" s="135">
        <f t="shared" si="0"/>
        <v>41710</v>
      </c>
      <c r="E1787" s="5">
        <v>0.37</v>
      </c>
      <c r="F1787" s="5">
        <v>1.59</v>
      </c>
      <c r="G1787" s="5">
        <v>2.73</v>
      </c>
    </row>
    <row r="1788" spans="1:7">
      <c r="A1788" s="5">
        <v>3</v>
      </c>
      <c r="B1788" s="5">
        <v>13</v>
      </c>
      <c r="C1788" s="5">
        <v>2014</v>
      </c>
      <c r="D1788" s="135">
        <f t="shared" si="0"/>
        <v>41711</v>
      </c>
      <c r="E1788" s="5">
        <v>0.34</v>
      </c>
      <c r="F1788" s="5">
        <v>1.53</v>
      </c>
      <c r="G1788" s="5">
        <v>2.66</v>
      </c>
    </row>
    <row r="1789" spans="1:7">
      <c r="A1789" s="5">
        <v>3</v>
      </c>
      <c r="B1789" s="5">
        <v>14</v>
      </c>
      <c r="C1789" s="5">
        <v>2014</v>
      </c>
      <c r="D1789" s="135">
        <f t="shared" si="0"/>
        <v>41712</v>
      </c>
      <c r="E1789" s="5">
        <v>0.36</v>
      </c>
      <c r="F1789" s="5">
        <v>1.55</v>
      </c>
      <c r="G1789" s="5">
        <v>2.65</v>
      </c>
    </row>
    <row r="1790" spans="1:7">
      <c r="A1790" s="5">
        <v>3</v>
      </c>
      <c r="B1790" s="5">
        <v>17</v>
      </c>
      <c r="C1790" s="5">
        <v>2014</v>
      </c>
      <c r="D1790" s="135">
        <f t="shared" si="0"/>
        <v>41715</v>
      </c>
      <c r="E1790" s="5">
        <v>0.38</v>
      </c>
      <c r="F1790" s="5">
        <v>1.58</v>
      </c>
      <c r="G1790" s="5">
        <v>2.7</v>
      </c>
    </row>
    <row r="1791" spans="1:7">
      <c r="A1791" s="5">
        <v>3</v>
      </c>
      <c r="B1791" s="5">
        <v>18</v>
      </c>
      <c r="C1791" s="5">
        <v>2014</v>
      </c>
      <c r="D1791" s="135">
        <f t="shared" si="0"/>
        <v>41716</v>
      </c>
      <c r="E1791" s="5">
        <v>0.36</v>
      </c>
      <c r="F1791" s="5">
        <v>1.56</v>
      </c>
      <c r="G1791" s="5">
        <v>2.68</v>
      </c>
    </row>
    <row r="1792" spans="1:7">
      <c r="A1792" s="5">
        <v>3</v>
      </c>
      <c r="B1792" s="5">
        <v>19</v>
      </c>
      <c r="C1792" s="5">
        <v>2014</v>
      </c>
      <c r="D1792" s="135">
        <f t="shared" si="0"/>
        <v>41717</v>
      </c>
      <c r="E1792" s="5">
        <v>0.47</v>
      </c>
      <c r="F1792" s="5">
        <v>1.75</v>
      </c>
      <c r="G1792" s="5">
        <v>2.78</v>
      </c>
    </row>
    <row r="1793" spans="1:7">
      <c r="A1793" s="5">
        <v>3</v>
      </c>
      <c r="B1793" s="5">
        <v>20</v>
      </c>
      <c r="C1793" s="5">
        <v>2014</v>
      </c>
      <c r="D1793" s="135">
        <f t="shared" si="0"/>
        <v>41718</v>
      </c>
      <c r="E1793" s="5">
        <v>0.45</v>
      </c>
      <c r="F1793" s="5">
        <v>1.73</v>
      </c>
      <c r="G1793" s="5">
        <v>2.79</v>
      </c>
    </row>
    <row r="1794" spans="1:7">
      <c r="A1794" s="5">
        <v>3</v>
      </c>
      <c r="B1794" s="5">
        <v>21</v>
      </c>
      <c r="C1794" s="5">
        <v>2014</v>
      </c>
      <c r="D1794" s="135">
        <f t="shared" si="0"/>
        <v>41719</v>
      </c>
      <c r="E1794" s="5">
        <v>0.45</v>
      </c>
      <c r="F1794" s="5">
        <v>1.73</v>
      </c>
      <c r="G1794" s="5">
        <v>2.75</v>
      </c>
    </row>
    <row r="1795" spans="1:7">
      <c r="A1795" s="5">
        <v>3</v>
      </c>
      <c r="B1795" s="5">
        <v>24</v>
      </c>
      <c r="C1795" s="5">
        <v>2014</v>
      </c>
      <c r="D1795" s="135">
        <f t="shared" si="0"/>
        <v>41722</v>
      </c>
      <c r="E1795" s="5">
        <v>0.47</v>
      </c>
      <c r="F1795" s="5">
        <v>1.76</v>
      </c>
      <c r="G1795" s="5">
        <v>2.74</v>
      </c>
    </row>
    <row r="1796" spans="1:7">
      <c r="A1796" s="5">
        <v>3</v>
      </c>
      <c r="B1796" s="5">
        <v>25</v>
      </c>
      <c r="C1796" s="5">
        <v>2014</v>
      </c>
      <c r="D1796" s="135">
        <f t="shared" si="0"/>
        <v>41723</v>
      </c>
      <c r="E1796" s="5">
        <v>0.47</v>
      </c>
      <c r="F1796" s="5">
        <v>1.76</v>
      </c>
      <c r="G1796" s="5">
        <v>2.75</v>
      </c>
    </row>
    <row r="1797" spans="1:7">
      <c r="A1797" s="5">
        <v>3</v>
      </c>
      <c r="B1797" s="5">
        <v>26</v>
      </c>
      <c r="C1797" s="5">
        <v>2014</v>
      </c>
      <c r="D1797" s="135">
        <f t="shared" si="0"/>
        <v>41724</v>
      </c>
      <c r="E1797" s="5">
        <v>0.45</v>
      </c>
      <c r="F1797" s="5">
        <v>1.7</v>
      </c>
      <c r="G1797" s="5">
        <v>2.71</v>
      </c>
    </row>
    <row r="1798" spans="1:7">
      <c r="A1798" s="5">
        <v>3</v>
      </c>
      <c r="B1798" s="5">
        <v>27</v>
      </c>
      <c r="C1798" s="5">
        <v>2014</v>
      </c>
      <c r="D1798" s="135">
        <f t="shared" si="0"/>
        <v>41725</v>
      </c>
      <c r="E1798" s="5">
        <v>0.45</v>
      </c>
      <c r="F1798" s="5">
        <v>1.7</v>
      </c>
      <c r="G1798" s="5">
        <v>2.69</v>
      </c>
    </row>
    <row r="1799" spans="1:7">
      <c r="A1799" s="5">
        <v>3</v>
      </c>
      <c r="B1799" s="5">
        <v>28</v>
      </c>
      <c r="C1799" s="5">
        <v>2014</v>
      </c>
      <c r="D1799" s="135">
        <f t="shared" si="0"/>
        <v>41726</v>
      </c>
      <c r="E1799" s="5">
        <v>0.45</v>
      </c>
      <c r="F1799" s="5">
        <v>1.74</v>
      </c>
      <c r="G1799" s="5">
        <v>2.73</v>
      </c>
    </row>
    <row r="1800" spans="1:7">
      <c r="A1800" s="5">
        <v>3</v>
      </c>
      <c r="B1800" s="5">
        <v>31</v>
      </c>
      <c r="C1800" s="5">
        <v>2014</v>
      </c>
      <c r="D1800" s="135">
        <f t="shared" si="0"/>
        <v>41729</v>
      </c>
      <c r="E1800" s="5">
        <v>0.44</v>
      </c>
      <c r="F1800" s="5">
        <v>1.73</v>
      </c>
      <c r="G1800" s="5">
        <v>2.73</v>
      </c>
    </row>
    <row r="1801" spans="1:7">
      <c r="A1801" s="5">
        <v>4</v>
      </c>
      <c r="B1801" s="5">
        <v>1</v>
      </c>
      <c r="C1801" s="5">
        <v>2014</v>
      </c>
      <c r="D1801" s="135">
        <f t="shared" si="0"/>
        <v>41730</v>
      </c>
      <c r="E1801" s="5">
        <v>0.44</v>
      </c>
      <c r="F1801" s="5">
        <v>1.74</v>
      </c>
      <c r="G1801" s="5">
        <v>2.77</v>
      </c>
    </row>
    <row r="1802" spans="1:7">
      <c r="A1802" s="5">
        <v>4</v>
      </c>
      <c r="B1802" s="5">
        <v>2</v>
      </c>
      <c r="C1802" s="5">
        <v>2014</v>
      </c>
      <c r="D1802" s="135">
        <f t="shared" si="0"/>
        <v>41731</v>
      </c>
      <c r="E1802" s="5">
        <v>0.47</v>
      </c>
      <c r="F1802" s="5">
        <v>1.8</v>
      </c>
      <c r="G1802" s="5">
        <v>2.82</v>
      </c>
    </row>
    <row r="1803" spans="1:7">
      <c r="A1803" s="5">
        <v>4</v>
      </c>
      <c r="B1803" s="5">
        <v>3</v>
      </c>
      <c r="C1803" s="5">
        <v>2014</v>
      </c>
      <c r="D1803" s="135">
        <f t="shared" si="0"/>
        <v>41732</v>
      </c>
      <c r="E1803" s="5">
        <v>0.46</v>
      </c>
      <c r="F1803" s="5">
        <v>1.79</v>
      </c>
      <c r="G1803" s="5">
        <v>2.8</v>
      </c>
    </row>
    <row r="1804" spans="1:7">
      <c r="A1804" s="5">
        <v>4</v>
      </c>
      <c r="B1804" s="5">
        <v>4</v>
      </c>
      <c r="C1804" s="5">
        <v>2014</v>
      </c>
      <c r="D1804" s="135">
        <f t="shared" si="0"/>
        <v>41733</v>
      </c>
      <c r="E1804" s="5">
        <v>0.43</v>
      </c>
      <c r="F1804" s="5">
        <v>1.71</v>
      </c>
      <c r="G1804" s="5">
        <v>2.74</v>
      </c>
    </row>
    <row r="1805" spans="1:7">
      <c r="A1805" s="5">
        <v>4</v>
      </c>
      <c r="B1805" s="5">
        <v>7</v>
      </c>
      <c r="C1805" s="5">
        <v>2014</v>
      </c>
      <c r="D1805" s="135">
        <f t="shared" si="0"/>
        <v>41736</v>
      </c>
      <c r="E1805" s="5">
        <v>0.41</v>
      </c>
      <c r="F1805" s="5">
        <v>1.68</v>
      </c>
      <c r="G1805" s="5">
        <v>2.71</v>
      </c>
    </row>
    <row r="1806" spans="1:7">
      <c r="A1806" s="5">
        <v>4</v>
      </c>
      <c r="B1806" s="5">
        <v>8</v>
      </c>
      <c r="C1806" s="5">
        <v>2014</v>
      </c>
      <c r="D1806" s="135">
        <f t="shared" si="0"/>
        <v>41737</v>
      </c>
      <c r="E1806" s="5">
        <v>0.4</v>
      </c>
      <c r="F1806" s="5">
        <v>1.67</v>
      </c>
      <c r="G1806" s="5">
        <v>2.69</v>
      </c>
    </row>
    <row r="1807" spans="1:7">
      <c r="A1807" s="5">
        <v>4</v>
      </c>
      <c r="B1807" s="5">
        <v>9</v>
      </c>
      <c r="C1807" s="5">
        <v>2014</v>
      </c>
      <c r="D1807" s="135">
        <f t="shared" si="0"/>
        <v>41738</v>
      </c>
      <c r="E1807" s="5">
        <v>0.37</v>
      </c>
      <c r="F1807" s="5">
        <v>1.65</v>
      </c>
      <c r="G1807" s="5">
        <v>2.71</v>
      </c>
    </row>
    <row r="1808" spans="1:7">
      <c r="A1808" s="5">
        <v>4</v>
      </c>
      <c r="B1808" s="5">
        <v>10</v>
      </c>
      <c r="C1808" s="5">
        <v>2014</v>
      </c>
      <c r="D1808" s="135">
        <f t="shared" si="0"/>
        <v>41739</v>
      </c>
      <c r="E1808" s="5">
        <v>0.37</v>
      </c>
      <c r="F1808" s="5">
        <v>1.59</v>
      </c>
      <c r="G1808" s="5">
        <v>2.65</v>
      </c>
    </row>
    <row r="1809" spans="1:7">
      <c r="A1809" s="5">
        <v>4</v>
      </c>
      <c r="B1809" s="5">
        <v>11</v>
      </c>
      <c r="C1809" s="5">
        <v>2014</v>
      </c>
      <c r="D1809" s="135">
        <f t="shared" si="0"/>
        <v>41740</v>
      </c>
      <c r="E1809" s="5">
        <v>0.37</v>
      </c>
      <c r="F1809" s="5">
        <v>1.58</v>
      </c>
      <c r="G1809" s="5">
        <v>2.63</v>
      </c>
    </row>
    <row r="1810" spans="1:7">
      <c r="A1810" s="5">
        <v>4</v>
      </c>
      <c r="B1810" s="5">
        <v>14</v>
      </c>
      <c r="C1810" s="5">
        <v>2014</v>
      </c>
      <c r="D1810" s="135">
        <f t="shared" si="0"/>
        <v>41743</v>
      </c>
      <c r="E1810" s="5">
        <v>0.37</v>
      </c>
      <c r="F1810" s="5">
        <v>1.61</v>
      </c>
      <c r="G1810" s="5">
        <v>2.65</v>
      </c>
    </row>
    <row r="1811" spans="1:7">
      <c r="A1811" s="5">
        <v>4</v>
      </c>
      <c r="B1811" s="5">
        <v>15</v>
      </c>
      <c r="C1811" s="5">
        <v>2014</v>
      </c>
      <c r="D1811" s="135">
        <f t="shared" si="0"/>
        <v>41744</v>
      </c>
      <c r="E1811" s="5">
        <v>0.39</v>
      </c>
      <c r="F1811" s="5">
        <v>1.63</v>
      </c>
      <c r="G1811" s="5">
        <v>2.64</v>
      </c>
    </row>
    <row r="1812" spans="1:7">
      <c r="A1812" s="5">
        <v>4</v>
      </c>
      <c r="B1812" s="5">
        <v>16</v>
      </c>
      <c r="C1812" s="5">
        <v>2014</v>
      </c>
      <c r="D1812" s="135">
        <f t="shared" si="0"/>
        <v>41745</v>
      </c>
      <c r="E1812" s="5">
        <v>0.39</v>
      </c>
      <c r="F1812" s="5">
        <v>1.67</v>
      </c>
      <c r="G1812" s="5">
        <v>2.65</v>
      </c>
    </row>
    <row r="1813" spans="1:7">
      <c r="A1813" s="5">
        <v>4</v>
      </c>
      <c r="B1813" s="5">
        <v>17</v>
      </c>
      <c r="C1813" s="5">
        <v>2014</v>
      </c>
      <c r="D1813" s="135">
        <f t="shared" si="0"/>
        <v>41746</v>
      </c>
      <c r="E1813" s="5">
        <v>0.43</v>
      </c>
      <c r="F1813" s="5">
        <v>1.75</v>
      </c>
      <c r="G1813" s="5">
        <v>2.73</v>
      </c>
    </row>
    <row r="1814" spans="1:7">
      <c r="A1814" s="5">
        <v>4</v>
      </c>
      <c r="B1814" s="5">
        <v>21</v>
      </c>
      <c r="C1814" s="5">
        <v>2014</v>
      </c>
      <c r="D1814" s="135">
        <f t="shared" si="0"/>
        <v>41750</v>
      </c>
      <c r="E1814" s="5">
        <v>0.42</v>
      </c>
      <c r="F1814" s="5">
        <v>1.74</v>
      </c>
      <c r="G1814" s="5">
        <v>2.73</v>
      </c>
    </row>
    <row r="1815" spans="1:7">
      <c r="A1815" s="5">
        <v>4</v>
      </c>
      <c r="B1815" s="5">
        <v>22</v>
      </c>
      <c r="C1815" s="5">
        <v>2014</v>
      </c>
      <c r="D1815" s="135">
        <f t="shared" si="0"/>
        <v>41751</v>
      </c>
      <c r="E1815" s="5">
        <v>0.45</v>
      </c>
      <c r="F1815" s="5">
        <v>1.76</v>
      </c>
      <c r="G1815" s="5">
        <v>2.73</v>
      </c>
    </row>
    <row r="1816" spans="1:7">
      <c r="A1816" s="5">
        <v>4</v>
      </c>
      <c r="B1816" s="5">
        <v>23</v>
      </c>
      <c r="C1816" s="5">
        <v>2014</v>
      </c>
      <c r="D1816" s="135">
        <f t="shared" si="0"/>
        <v>41752</v>
      </c>
      <c r="E1816" s="5">
        <v>0.43</v>
      </c>
      <c r="F1816" s="5">
        <v>1.73</v>
      </c>
      <c r="G1816" s="5">
        <v>2.7</v>
      </c>
    </row>
    <row r="1817" spans="1:7">
      <c r="A1817" s="5">
        <v>4</v>
      </c>
      <c r="B1817" s="5">
        <v>24</v>
      </c>
      <c r="C1817" s="5">
        <v>2014</v>
      </c>
      <c r="D1817" s="135">
        <f t="shared" si="0"/>
        <v>41753</v>
      </c>
      <c r="E1817" s="5">
        <v>0.43</v>
      </c>
      <c r="F1817" s="5">
        <v>1.74</v>
      </c>
      <c r="G1817" s="5">
        <v>2.7</v>
      </c>
    </row>
    <row r="1818" spans="1:7">
      <c r="A1818" s="5">
        <v>4</v>
      </c>
      <c r="B1818" s="5">
        <v>25</v>
      </c>
      <c r="C1818" s="5">
        <v>2014</v>
      </c>
      <c r="D1818" s="135">
        <f t="shared" si="0"/>
        <v>41754</v>
      </c>
      <c r="E1818" s="5">
        <v>0.43</v>
      </c>
      <c r="F1818" s="5">
        <v>1.72</v>
      </c>
      <c r="G1818" s="5">
        <v>2.68</v>
      </c>
    </row>
    <row r="1819" spans="1:7">
      <c r="A1819" s="5">
        <v>4</v>
      </c>
      <c r="B1819" s="5">
        <v>28</v>
      </c>
      <c r="C1819" s="5">
        <v>2014</v>
      </c>
      <c r="D1819" s="135">
        <f t="shared" si="0"/>
        <v>41757</v>
      </c>
      <c r="E1819" s="5">
        <v>0.44</v>
      </c>
      <c r="F1819" s="5">
        <v>1.73</v>
      </c>
      <c r="G1819" s="5">
        <v>2.7</v>
      </c>
    </row>
    <row r="1820" spans="1:7">
      <c r="A1820" s="5">
        <v>4</v>
      </c>
      <c r="B1820" s="5">
        <v>29</v>
      </c>
      <c r="C1820" s="5">
        <v>2014</v>
      </c>
      <c r="D1820" s="135">
        <f t="shared" si="0"/>
        <v>41758</v>
      </c>
      <c r="E1820" s="5">
        <v>0.44</v>
      </c>
      <c r="F1820" s="5">
        <v>1.74</v>
      </c>
      <c r="G1820" s="5">
        <v>2.71</v>
      </c>
    </row>
    <row r="1821" spans="1:7">
      <c r="A1821" s="5">
        <v>4</v>
      </c>
      <c r="B1821" s="5">
        <v>30</v>
      </c>
      <c r="C1821" s="5">
        <v>2014</v>
      </c>
      <c r="D1821" s="135">
        <f t="shared" si="0"/>
        <v>41759</v>
      </c>
      <c r="E1821" s="5">
        <v>0.42</v>
      </c>
      <c r="F1821" s="5">
        <v>1.69</v>
      </c>
      <c r="G1821" s="5">
        <v>2.67</v>
      </c>
    </row>
    <row r="1822" spans="1:7">
      <c r="A1822" s="5">
        <v>5</v>
      </c>
      <c r="B1822" s="5">
        <v>1</v>
      </c>
      <c r="C1822" s="5">
        <v>2014</v>
      </c>
      <c r="D1822" s="135">
        <f t="shared" si="0"/>
        <v>41760</v>
      </c>
      <c r="E1822" s="5">
        <v>0.41</v>
      </c>
      <c r="F1822" s="5">
        <v>1.66</v>
      </c>
      <c r="G1822" s="5">
        <v>2.63</v>
      </c>
    </row>
    <row r="1823" spans="1:7">
      <c r="A1823" s="5">
        <v>5</v>
      </c>
      <c r="B1823" s="5">
        <v>2</v>
      </c>
      <c r="C1823" s="5">
        <v>2014</v>
      </c>
      <c r="D1823" s="135">
        <f t="shared" si="0"/>
        <v>41761</v>
      </c>
      <c r="E1823" s="5">
        <v>0.42</v>
      </c>
      <c r="F1823" s="5">
        <v>1.67</v>
      </c>
      <c r="G1823" s="5">
        <v>2.6</v>
      </c>
    </row>
    <row r="1824" spans="1:7">
      <c r="A1824" s="5">
        <v>5</v>
      </c>
      <c r="B1824" s="5">
        <v>5</v>
      </c>
      <c r="C1824" s="5">
        <v>2014</v>
      </c>
      <c r="D1824" s="135">
        <f t="shared" si="0"/>
        <v>41764</v>
      </c>
      <c r="E1824" s="5">
        <v>0.43</v>
      </c>
      <c r="F1824" s="5">
        <v>1.68</v>
      </c>
      <c r="G1824" s="5">
        <v>2.63</v>
      </c>
    </row>
    <row r="1825" spans="1:7">
      <c r="A1825" s="5">
        <v>5</v>
      </c>
      <c r="B1825" s="5">
        <v>6</v>
      </c>
      <c r="C1825" s="5">
        <v>2014</v>
      </c>
      <c r="D1825" s="135">
        <f t="shared" si="0"/>
        <v>41765</v>
      </c>
      <c r="E1825" s="5">
        <v>0.43</v>
      </c>
      <c r="F1825" s="5">
        <v>1.68</v>
      </c>
      <c r="G1825" s="5">
        <v>2.61</v>
      </c>
    </row>
    <row r="1826" spans="1:7">
      <c r="A1826" s="5">
        <v>5</v>
      </c>
      <c r="B1826" s="5">
        <v>7</v>
      </c>
      <c r="C1826" s="5">
        <v>2014</v>
      </c>
      <c r="D1826" s="135">
        <f t="shared" si="0"/>
        <v>41766</v>
      </c>
      <c r="E1826" s="5">
        <v>0.41</v>
      </c>
      <c r="F1826" s="5">
        <v>1.65</v>
      </c>
      <c r="G1826" s="5">
        <v>2.62</v>
      </c>
    </row>
    <row r="1827" spans="1:7">
      <c r="A1827" s="5">
        <v>5</v>
      </c>
      <c r="B1827" s="5">
        <v>8</v>
      </c>
      <c r="C1827" s="5">
        <v>2014</v>
      </c>
      <c r="D1827" s="135">
        <f t="shared" si="0"/>
        <v>41767</v>
      </c>
      <c r="E1827" s="5">
        <v>0.4</v>
      </c>
      <c r="F1827" s="5">
        <v>1.63</v>
      </c>
      <c r="G1827" s="5">
        <v>2.61</v>
      </c>
    </row>
    <row r="1828" spans="1:7">
      <c r="A1828" s="5">
        <v>5</v>
      </c>
      <c r="B1828" s="5">
        <v>9</v>
      </c>
      <c r="C1828" s="5">
        <v>2014</v>
      </c>
      <c r="D1828" s="135">
        <f t="shared" si="0"/>
        <v>41768</v>
      </c>
      <c r="E1828" s="5">
        <v>0.4</v>
      </c>
      <c r="F1828" s="5">
        <v>1.63</v>
      </c>
      <c r="G1828" s="5">
        <v>2.62</v>
      </c>
    </row>
    <row r="1829" spans="1:7">
      <c r="A1829" s="5">
        <v>5</v>
      </c>
      <c r="B1829" s="5">
        <v>12</v>
      </c>
      <c r="C1829" s="5">
        <v>2014</v>
      </c>
      <c r="D1829" s="135">
        <f t="shared" si="0"/>
        <v>41771</v>
      </c>
      <c r="E1829" s="5">
        <v>0.41</v>
      </c>
      <c r="F1829" s="5">
        <v>1.67</v>
      </c>
      <c r="G1829" s="5">
        <v>2.66</v>
      </c>
    </row>
    <row r="1830" spans="1:7">
      <c r="A1830" s="5">
        <v>5</v>
      </c>
      <c r="B1830" s="5">
        <v>13</v>
      </c>
      <c r="C1830" s="5">
        <v>2014</v>
      </c>
      <c r="D1830" s="135">
        <f t="shared" si="0"/>
        <v>41772</v>
      </c>
      <c r="E1830" s="5">
        <v>0.39</v>
      </c>
      <c r="F1830" s="5">
        <v>1.62</v>
      </c>
      <c r="G1830" s="5">
        <v>2.61</v>
      </c>
    </row>
    <row r="1831" spans="1:7">
      <c r="A1831" s="5">
        <v>5</v>
      </c>
      <c r="B1831" s="5">
        <v>14</v>
      </c>
      <c r="C1831" s="5">
        <v>2014</v>
      </c>
      <c r="D1831" s="135">
        <f t="shared" si="0"/>
        <v>41773</v>
      </c>
      <c r="E1831" s="5">
        <v>0.39</v>
      </c>
      <c r="F1831" s="5">
        <v>1.57</v>
      </c>
      <c r="G1831" s="5">
        <v>2.54</v>
      </c>
    </row>
    <row r="1832" spans="1:7">
      <c r="A1832" s="5">
        <v>5</v>
      </c>
      <c r="B1832" s="5">
        <v>15</v>
      </c>
      <c r="C1832" s="5">
        <v>2014</v>
      </c>
      <c r="D1832" s="135">
        <f t="shared" si="0"/>
        <v>41774</v>
      </c>
      <c r="E1832" s="5">
        <v>0.38</v>
      </c>
      <c r="F1832" s="5">
        <v>1.55</v>
      </c>
      <c r="G1832" s="5">
        <v>2.5</v>
      </c>
    </row>
    <row r="1833" spans="1:7">
      <c r="A1833" s="5">
        <v>5</v>
      </c>
      <c r="B1833" s="5">
        <v>16</v>
      </c>
      <c r="C1833" s="5">
        <v>2014</v>
      </c>
      <c r="D1833" s="135">
        <f t="shared" si="0"/>
        <v>41775</v>
      </c>
      <c r="E1833" s="5">
        <v>0.38</v>
      </c>
      <c r="F1833" s="5">
        <v>1.56</v>
      </c>
      <c r="G1833" s="5">
        <v>2.52</v>
      </c>
    </row>
    <row r="1834" spans="1:7">
      <c r="A1834" s="5">
        <v>5</v>
      </c>
      <c r="B1834" s="5">
        <v>19</v>
      </c>
      <c r="C1834" s="5">
        <v>2014</v>
      </c>
      <c r="D1834" s="135">
        <f t="shared" si="0"/>
        <v>41778</v>
      </c>
      <c r="E1834" s="5">
        <v>0.36</v>
      </c>
      <c r="F1834" s="5">
        <v>1.56</v>
      </c>
      <c r="G1834" s="5">
        <v>2.54</v>
      </c>
    </row>
    <row r="1835" spans="1:7">
      <c r="A1835" s="5">
        <v>5</v>
      </c>
      <c r="B1835" s="5">
        <v>20</v>
      </c>
      <c r="C1835" s="5">
        <v>2014</v>
      </c>
      <c r="D1835" s="135">
        <f t="shared" si="0"/>
        <v>41779</v>
      </c>
      <c r="E1835" s="5">
        <v>0.35</v>
      </c>
      <c r="F1835" s="5">
        <v>1.53</v>
      </c>
      <c r="G1835" s="5">
        <v>2.52</v>
      </c>
    </row>
    <row r="1836" spans="1:7">
      <c r="A1836" s="5">
        <v>5</v>
      </c>
      <c r="B1836" s="5">
        <v>21</v>
      </c>
      <c r="C1836" s="5">
        <v>2014</v>
      </c>
      <c r="D1836" s="135">
        <f t="shared" si="0"/>
        <v>41780</v>
      </c>
      <c r="E1836" s="5">
        <v>0.37</v>
      </c>
      <c r="F1836" s="5">
        <v>1.55</v>
      </c>
      <c r="G1836" s="5">
        <v>2.54</v>
      </c>
    </row>
    <row r="1837" spans="1:7">
      <c r="A1837" s="5">
        <v>5</v>
      </c>
      <c r="B1837" s="5">
        <v>22</v>
      </c>
      <c r="C1837" s="5">
        <v>2014</v>
      </c>
      <c r="D1837" s="135">
        <f t="shared" si="0"/>
        <v>41781</v>
      </c>
      <c r="E1837" s="5">
        <v>0.37</v>
      </c>
      <c r="F1837" s="5">
        <v>1.57</v>
      </c>
      <c r="G1837" s="5">
        <v>2.56</v>
      </c>
    </row>
    <row r="1838" spans="1:7">
      <c r="A1838" s="5">
        <v>5</v>
      </c>
      <c r="B1838" s="5">
        <v>23</v>
      </c>
      <c r="C1838" s="5">
        <v>2014</v>
      </c>
      <c r="D1838" s="135">
        <f t="shared" si="0"/>
        <v>41782</v>
      </c>
      <c r="E1838" s="5">
        <v>0.37</v>
      </c>
      <c r="F1838" s="5">
        <v>1.55</v>
      </c>
      <c r="G1838" s="5">
        <v>2.54</v>
      </c>
    </row>
    <row r="1839" spans="1:7">
      <c r="A1839" s="5">
        <v>5</v>
      </c>
      <c r="B1839" s="5">
        <v>27</v>
      </c>
      <c r="C1839" s="5">
        <v>2014</v>
      </c>
      <c r="D1839" s="135">
        <f t="shared" si="0"/>
        <v>41786</v>
      </c>
      <c r="E1839" s="5">
        <v>0.39</v>
      </c>
      <c r="F1839" s="5">
        <v>1.56</v>
      </c>
      <c r="G1839" s="5">
        <v>2.52</v>
      </c>
    </row>
    <row r="1840" spans="1:7">
      <c r="A1840" s="5">
        <v>5</v>
      </c>
      <c r="B1840" s="5">
        <v>28</v>
      </c>
      <c r="C1840" s="5">
        <v>2014</v>
      </c>
      <c r="D1840" s="135">
        <f t="shared" si="0"/>
        <v>41787</v>
      </c>
      <c r="E1840" s="5">
        <v>0.37</v>
      </c>
      <c r="F1840" s="5">
        <v>1.5</v>
      </c>
      <c r="G1840" s="5">
        <v>2.44</v>
      </c>
    </row>
    <row r="1841" spans="1:7">
      <c r="A1841" s="5">
        <v>5</v>
      </c>
      <c r="B1841" s="5">
        <v>29</v>
      </c>
      <c r="C1841" s="5">
        <v>2014</v>
      </c>
      <c r="D1841" s="135">
        <f t="shared" si="0"/>
        <v>41788</v>
      </c>
      <c r="E1841" s="5">
        <v>0.37</v>
      </c>
      <c r="F1841" s="5">
        <v>1.52</v>
      </c>
      <c r="G1841" s="5">
        <v>2.4500000000000002</v>
      </c>
    </row>
    <row r="1842" spans="1:7">
      <c r="A1842" s="5">
        <v>5</v>
      </c>
      <c r="B1842" s="5">
        <v>30</v>
      </c>
      <c r="C1842" s="5">
        <v>2014</v>
      </c>
      <c r="D1842" s="135">
        <f t="shared" si="0"/>
        <v>41789</v>
      </c>
      <c r="E1842" s="5">
        <v>0.37</v>
      </c>
      <c r="F1842" s="5">
        <v>1.54</v>
      </c>
      <c r="G1842" s="5">
        <v>2.48</v>
      </c>
    </row>
    <row r="1843" spans="1:7">
      <c r="A1843" s="5">
        <v>6</v>
      </c>
      <c r="B1843" s="5">
        <v>2</v>
      </c>
      <c r="C1843" s="5">
        <v>2014</v>
      </c>
      <c r="D1843" s="135">
        <f t="shared" si="0"/>
        <v>41792</v>
      </c>
      <c r="E1843" s="5">
        <v>0.39</v>
      </c>
      <c r="F1843" s="5">
        <v>1.6</v>
      </c>
      <c r="G1843" s="5">
        <v>2.54</v>
      </c>
    </row>
    <row r="1844" spans="1:7">
      <c r="A1844" s="5">
        <v>6</v>
      </c>
      <c r="B1844" s="5">
        <v>3</v>
      </c>
      <c r="C1844" s="5">
        <v>2014</v>
      </c>
      <c r="D1844" s="135">
        <f t="shared" si="0"/>
        <v>41793</v>
      </c>
      <c r="E1844" s="5">
        <v>0.41</v>
      </c>
      <c r="F1844" s="5">
        <v>1.65</v>
      </c>
      <c r="G1844" s="5">
        <v>2.6</v>
      </c>
    </row>
    <row r="1845" spans="1:7">
      <c r="A1845" s="5">
        <v>6</v>
      </c>
      <c r="B1845" s="5">
        <v>4</v>
      </c>
      <c r="C1845" s="5">
        <v>2014</v>
      </c>
      <c r="D1845" s="135">
        <f t="shared" si="0"/>
        <v>41794</v>
      </c>
      <c r="E1845" s="5">
        <v>0.41</v>
      </c>
      <c r="F1845" s="5">
        <v>1.65</v>
      </c>
      <c r="G1845" s="5">
        <v>2.61</v>
      </c>
    </row>
    <row r="1846" spans="1:7">
      <c r="A1846" s="5">
        <v>6</v>
      </c>
      <c r="B1846" s="5">
        <v>5</v>
      </c>
      <c r="C1846" s="5">
        <v>2014</v>
      </c>
      <c r="D1846" s="135">
        <f t="shared" si="0"/>
        <v>41795</v>
      </c>
      <c r="E1846" s="5">
        <v>0.4</v>
      </c>
      <c r="F1846" s="5">
        <v>1.63</v>
      </c>
      <c r="G1846" s="5">
        <v>2.59</v>
      </c>
    </row>
    <row r="1847" spans="1:7">
      <c r="A1847" s="5">
        <v>6</v>
      </c>
      <c r="B1847" s="5">
        <v>6</v>
      </c>
      <c r="C1847" s="5">
        <v>2014</v>
      </c>
      <c r="D1847" s="135">
        <f t="shared" si="0"/>
        <v>41796</v>
      </c>
      <c r="E1847" s="5">
        <v>0.41</v>
      </c>
      <c r="F1847" s="5">
        <v>1.66</v>
      </c>
      <c r="G1847" s="5">
        <v>2.6</v>
      </c>
    </row>
    <row r="1848" spans="1:7">
      <c r="A1848" s="5">
        <v>6</v>
      </c>
      <c r="B1848" s="5">
        <v>9</v>
      </c>
      <c r="C1848" s="5">
        <v>2014</v>
      </c>
      <c r="D1848" s="135">
        <f t="shared" si="0"/>
        <v>41799</v>
      </c>
      <c r="E1848" s="5">
        <v>0.43</v>
      </c>
      <c r="F1848" s="5">
        <v>1.69</v>
      </c>
      <c r="G1848" s="5">
        <v>2.62</v>
      </c>
    </row>
    <row r="1849" spans="1:7">
      <c r="A1849" s="5">
        <v>6</v>
      </c>
      <c r="B1849" s="5">
        <v>10</v>
      </c>
      <c r="C1849" s="5">
        <v>2014</v>
      </c>
      <c r="D1849" s="135">
        <f t="shared" si="0"/>
        <v>41800</v>
      </c>
      <c r="E1849" s="5">
        <v>0.45</v>
      </c>
      <c r="F1849" s="5">
        <v>1.71</v>
      </c>
      <c r="G1849" s="5">
        <v>2.64</v>
      </c>
    </row>
    <row r="1850" spans="1:7">
      <c r="A1850" s="5">
        <v>6</v>
      </c>
      <c r="B1850" s="5">
        <v>11</v>
      </c>
      <c r="C1850" s="5">
        <v>2014</v>
      </c>
      <c r="D1850" s="135">
        <f t="shared" si="0"/>
        <v>41801</v>
      </c>
      <c r="E1850" s="5">
        <v>0.44</v>
      </c>
      <c r="F1850" s="5">
        <v>1.7</v>
      </c>
      <c r="G1850" s="5">
        <v>2.65</v>
      </c>
    </row>
    <row r="1851" spans="1:7">
      <c r="A1851" s="5">
        <v>6</v>
      </c>
      <c r="B1851" s="5">
        <v>12</v>
      </c>
      <c r="C1851" s="5">
        <v>2014</v>
      </c>
      <c r="D1851" s="135">
        <f t="shared" si="0"/>
        <v>41802</v>
      </c>
      <c r="E1851" s="5">
        <v>0.42</v>
      </c>
      <c r="F1851" s="5">
        <v>1.66</v>
      </c>
      <c r="G1851" s="5">
        <v>2.58</v>
      </c>
    </row>
    <row r="1852" spans="1:7">
      <c r="A1852" s="5">
        <v>6</v>
      </c>
      <c r="B1852" s="5">
        <v>13</v>
      </c>
      <c r="C1852" s="5">
        <v>2014</v>
      </c>
      <c r="D1852" s="135">
        <f t="shared" si="0"/>
        <v>41803</v>
      </c>
      <c r="E1852" s="5">
        <v>0.45</v>
      </c>
      <c r="F1852" s="5">
        <v>1.7</v>
      </c>
      <c r="G1852" s="5">
        <v>2.6</v>
      </c>
    </row>
    <row r="1853" spans="1:7">
      <c r="A1853" s="5">
        <v>6</v>
      </c>
      <c r="B1853" s="5">
        <v>16</v>
      </c>
      <c r="C1853" s="5">
        <v>2014</v>
      </c>
      <c r="D1853" s="135">
        <f t="shared" si="0"/>
        <v>41806</v>
      </c>
      <c r="E1853" s="5">
        <v>0.49</v>
      </c>
      <c r="F1853" s="5">
        <v>1.71</v>
      </c>
      <c r="G1853" s="5">
        <v>2.61</v>
      </c>
    </row>
    <row r="1854" spans="1:7">
      <c r="A1854" s="5">
        <v>6</v>
      </c>
      <c r="B1854" s="5">
        <v>17</v>
      </c>
      <c r="C1854" s="5">
        <v>2014</v>
      </c>
      <c r="D1854" s="135">
        <f t="shared" si="0"/>
        <v>41807</v>
      </c>
      <c r="E1854" s="5">
        <v>0.51</v>
      </c>
      <c r="F1854" s="5">
        <v>1.77</v>
      </c>
      <c r="G1854" s="5">
        <v>2.66</v>
      </c>
    </row>
    <row r="1855" spans="1:7">
      <c r="A1855" s="5">
        <v>6</v>
      </c>
      <c r="B1855" s="5">
        <v>18</v>
      </c>
      <c r="C1855" s="5">
        <v>2014</v>
      </c>
      <c r="D1855" s="135">
        <f t="shared" si="0"/>
        <v>41808</v>
      </c>
      <c r="E1855" s="5">
        <v>0.48</v>
      </c>
      <c r="F1855" s="5">
        <v>1.71</v>
      </c>
      <c r="G1855" s="5">
        <v>2.61</v>
      </c>
    </row>
    <row r="1856" spans="1:7">
      <c r="A1856" s="5">
        <v>6</v>
      </c>
      <c r="B1856" s="5">
        <v>19</v>
      </c>
      <c r="C1856" s="5">
        <v>2014</v>
      </c>
      <c r="D1856" s="135">
        <f t="shared" si="0"/>
        <v>41809</v>
      </c>
      <c r="E1856" s="5">
        <v>0.48</v>
      </c>
      <c r="F1856" s="5">
        <v>1.71</v>
      </c>
      <c r="G1856" s="5">
        <v>2.64</v>
      </c>
    </row>
    <row r="1857" spans="1:7">
      <c r="A1857" s="5">
        <v>6</v>
      </c>
      <c r="B1857" s="5">
        <v>20</v>
      </c>
      <c r="C1857" s="5">
        <v>2014</v>
      </c>
      <c r="D1857" s="135">
        <f t="shared" si="0"/>
        <v>41810</v>
      </c>
      <c r="E1857" s="5">
        <v>0.5</v>
      </c>
      <c r="F1857" s="5">
        <v>1.71</v>
      </c>
      <c r="G1857" s="5">
        <v>2.63</v>
      </c>
    </row>
    <row r="1858" spans="1:7">
      <c r="A1858" s="5">
        <v>6</v>
      </c>
      <c r="B1858" s="5">
        <v>23</v>
      </c>
      <c r="C1858" s="5">
        <v>2014</v>
      </c>
      <c r="D1858" s="135">
        <f t="shared" si="0"/>
        <v>41813</v>
      </c>
      <c r="E1858" s="5">
        <v>0.48</v>
      </c>
      <c r="F1858" s="5">
        <v>1.72</v>
      </c>
      <c r="G1858" s="5">
        <v>2.63</v>
      </c>
    </row>
    <row r="1859" spans="1:7">
      <c r="A1859" s="5">
        <v>6</v>
      </c>
      <c r="B1859" s="5">
        <v>24</v>
      </c>
      <c r="C1859" s="5">
        <v>2014</v>
      </c>
      <c r="D1859" s="135">
        <f t="shared" si="0"/>
        <v>41814</v>
      </c>
      <c r="E1859" s="5">
        <v>0.49</v>
      </c>
      <c r="F1859" s="5">
        <v>1.7</v>
      </c>
      <c r="G1859" s="5">
        <v>2.59</v>
      </c>
    </row>
    <row r="1860" spans="1:7">
      <c r="A1860" s="5">
        <v>6</v>
      </c>
      <c r="B1860" s="5">
        <v>25</v>
      </c>
      <c r="C1860" s="5">
        <v>2014</v>
      </c>
      <c r="D1860" s="135">
        <f t="shared" si="0"/>
        <v>41815</v>
      </c>
      <c r="E1860" s="5">
        <v>0.48</v>
      </c>
      <c r="F1860" s="5">
        <v>1.68</v>
      </c>
      <c r="G1860" s="5">
        <v>2.57</v>
      </c>
    </row>
    <row r="1861" spans="1:7">
      <c r="A1861" s="5">
        <v>6</v>
      </c>
      <c r="B1861" s="5">
        <v>26</v>
      </c>
      <c r="C1861" s="5">
        <v>2014</v>
      </c>
      <c r="D1861" s="135">
        <f t="shared" si="0"/>
        <v>41816</v>
      </c>
      <c r="E1861" s="5">
        <v>0.46</v>
      </c>
      <c r="F1861" s="5">
        <v>1.64</v>
      </c>
      <c r="G1861" s="5">
        <v>2.5299999999999998</v>
      </c>
    </row>
    <row r="1862" spans="1:7">
      <c r="A1862" s="5">
        <v>6</v>
      </c>
      <c r="B1862" s="5">
        <v>27</v>
      </c>
      <c r="C1862" s="5">
        <v>2014</v>
      </c>
      <c r="D1862" s="135">
        <f t="shared" si="0"/>
        <v>41817</v>
      </c>
      <c r="E1862" s="5">
        <v>0.45</v>
      </c>
      <c r="F1862" s="5">
        <v>1.64</v>
      </c>
      <c r="G1862" s="5">
        <v>2.54</v>
      </c>
    </row>
    <row r="1863" spans="1:7">
      <c r="A1863" s="5">
        <v>6</v>
      </c>
      <c r="B1863" s="5">
        <v>30</v>
      </c>
      <c r="C1863" s="5">
        <v>2014</v>
      </c>
      <c r="D1863" s="135">
        <f t="shared" si="0"/>
        <v>41820</v>
      </c>
      <c r="E1863" s="5">
        <v>0.47</v>
      </c>
      <c r="F1863" s="5">
        <v>1.62</v>
      </c>
      <c r="G1863" s="5">
        <v>2.5299999999999998</v>
      </c>
    </row>
    <row r="1864" spans="1:7">
      <c r="A1864" s="5">
        <v>7</v>
      </c>
      <c r="B1864" s="5">
        <v>1</v>
      </c>
      <c r="C1864" s="5">
        <v>2014</v>
      </c>
      <c r="D1864" s="135">
        <f t="shared" si="0"/>
        <v>41821</v>
      </c>
      <c r="E1864" s="5">
        <v>0.47</v>
      </c>
      <c r="F1864" s="5">
        <v>1.66</v>
      </c>
      <c r="G1864" s="5">
        <v>2.58</v>
      </c>
    </row>
    <row r="1865" spans="1:7">
      <c r="A1865" s="5">
        <v>7</v>
      </c>
      <c r="B1865" s="5">
        <v>2</v>
      </c>
      <c r="C1865" s="5">
        <v>2014</v>
      </c>
      <c r="D1865" s="135">
        <f t="shared" si="0"/>
        <v>41822</v>
      </c>
      <c r="E1865" s="5">
        <v>0.49</v>
      </c>
      <c r="F1865" s="5">
        <v>1.71</v>
      </c>
      <c r="G1865" s="5">
        <v>2.64</v>
      </c>
    </row>
    <row r="1866" spans="1:7">
      <c r="A1866" s="5">
        <v>7</v>
      </c>
      <c r="B1866" s="5">
        <v>3</v>
      </c>
      <c r="C1866" s="5">
        <v>2014</v>
      </c>
      <c r="D1866" s="135">
        <f t="shared" si="0"/>
        <v>41823</v>
      </c>
      <c r="E1866" s="5">
        <v>0.52</v>
      </c>
      <c r="F1866" s="5">
        <v>1.74</v>
      </c>
      <c r="G1866" s="5">
        <v>2.65</v>
      </c>
    </row>
    <row r="1867" spans="1:7">
      <c r="A1867" s="5">
        <v>7</v>
      </c>
      <c r="B1867" s="5">
        <v>7</v>
      </c>
      <c r="C1867" s="5">
        <v>2014</v>
      </c>
      <c r="D1867" s="135">
        <f t="shared" si="0"/>
        <v>41827</v>
      </c>
      <c r="E1867" s="5">
        <v>0.52</v>
      </c>
      <c r="F1867" s="5">
        <v>1.74</v>
      </c>
      <c r="G1867" s="5">
        <v>2.63</v>
      </c>
    </row>
    <row r="1868" spans="1:7">
      <c r="A1868" s="5">
        <v>7</v>
      </c>
      <c r="B1868" s="5">
        <v>8</v>
      </c>
      <c r="C1868" s="5">
        <v>2014</v>
      </c>
      <c r="D1868" s="135">
        <f t="shared" si="0"/>
        <v>41828</v>
      </c>
      <c r="E1868" s="5">
        <v>0.51</v>
      </c>
      <c r="F1868" s="5">
        <v>1.7</v>
      </c>
      <c r="G1868" s="5">
        <v>2.58</v>
      </c>
    </row>
    <row r="1869" spans="1:7">
      <c r="A1869" s="5">
        <v>7</v>
      </c>
      <c r="B1869" s="5">
        <v>9</v>
      </c>
      <c r="C1869" s="5">
        <v>2014</v>
      </c>
      <c r="D1869" s="135">
        <f t="shared" si="0"/>
        <v>41829</v>
      </c>
      <c r="E1869" s="5">
        <v>0.51</v>
      </c>
      <c r="F1869" s="5">
        <v>1.68</v>
      </c>
      <c r="G1869" s="5">
        <v>2.57</v>
      </c>
    </row>
    <row r="1870" spans="1:7">
      <c r="A1870" s="5">
        <v>7</v>
      </c>
      <c r="B1870" s="5">
        <v>10</v>
      </c>
      <c r="C1870" s="5">
        <v>2014</v>
      </c>
      <c r="D1870" s="135">
        <f t="shared" si="0"/>
        <v>41830</v>
      </c>
      <c r="E1870" s="5">
        <v>0.46</v>
      </c>
      <c r="F1870" s="5">
        <v>1.66</v>
      </c>
      <c r="G1870" s="5">
        <v>2.5499999999999998</v>
      </c>
    </row>
    <row r="1871" spans="1:7">
      <c r="A1871" s="5">
        <v>7</v>
      </c>
      <c r="B1871" s="5">
        <v>11</v>
      </c>
      <c r="C1871" s="5">
        <v>2014</v>
      </c>
      <c r="D1871" s="135">
        <f t="shared" si="0"/>
        <v>41831</v>
      </c>
      <c r="E1871" s="5">
        <v>0.48</v>
      </c>
      <c r="F1871" s="5">
        <v>1.65</v>
      </c>
      <c r="G1871" s="5">
        <v>2.5299999999999998</v>
      </c>
    </row>
    <row r="1872" spans="1:7">
      <c r="A1872" s="5">
        <v>7</v>
      </c>
      <c r="B1872" s="5">
        <v>14</v>
      </c>
      <c r="C1872" s="5">
        <v>2014</v>
      </c>
      <c r="D1872" s="135">
        <f t="shared" si="0"/>
        <v>41834</v>
      </c>
      <c r="E1872" s="5">
        <v>0.48</v>
      </c>
      <c r="F1872" s="5">
        <v>1.68</v>
      </c>
      <c r="G1872" s="5">
        <v>2.5499999999999998</v>
      </c>
    </row>
    <row r="1873" spans="1:7">
      <c r="A1873" s="5">
        <v>7</v>
      </c>
      <c r="B1873" s="5">
        <v>15</v>
      </c>
      <c r="C1873" s="5">
        <v>2014</v>
      </c>
      <c r="D1873" s="135">
        <f t="shared" si="0"/>
        <v>41835</v>
      </c>
      <c r="E1873" s="5">
        <v>0.49</v>
      </c>
      <c r="F1873" s="5">
        <v>1.7</v>
      </c>
      <c r="G1873" s="5">
        <v>2.56</v>
      </c>
    </row>
    <row r="1874" spans="1:7">
      <c r="A1874" s="5">
        <v>7</v>
      </c>
      <c r="B1874" s="5">
        <v>16</v>
      </c>
      <c r="C1874" s="5">
        <v>2014</v>
      </c>
      <c r="D1874" s="135">
        <f t="shared" si="0"/>
        <v>41836</v>
      </c>
      <c r="E1874" s="5">
        <v>0.5</v>
      </c>
      <c r="F1874" s="5">
        <v>1.71</v>
      </c>
      <c r="G1874" s="5">
        <v>2.5499999999999998</v>
      </c>
    </row>
    <row r="1875" spans="1:7">
      <c r="A1875" s="5">
        <v>7</v>
      </c>
      <c r="B1875" s="5">
        <v>17</v>
      </c>
      <c r="C1875" s="5">
        <v>2014</v>
      </c>
      <c r="D1875" s="135">
        <f t="shared" si="0"/>
        <v>41837</v>
      </c>
      <c r="E1875" s="5">
        <v>0.47</v>
      </c>
      <c r="F1875" s="5">
        <v>1.65</v>
      </c>
      <c r="G1875" s="5">
        <v>2.4700000000000002</v>
      </c>
    </row>
    <row r="1876" spans="1:7">
      <c r="A1876" s="5">
        <v>7</v>
      </c>
      <c r="B1876" s="5">
        <v>18</v>
      </c>
      <c r="C1876" s="5">
        <v>2014</v>
      </c>
      <c r="D1876" s="135">
        <f t="shared" si="0"/>
        <v>41838</v>
      </c>
      <c r="E1876" s="5">
        <v>0.51</v>
      </c>
      <c r="F1876" s="5">
        <v>1.69</v>
      </c>
      <c r="G1876" s="5">
        <v>2.5</v>
      </c>
    </row>
    <row r="1877" spans="1:7">
      <c r="A1877" s="5">
        <v>7</v>
      </c>
      <c r="B1877" s="5">
        <v>21</v>
      </c>
      <c r="C1877" s="5">
        <v>2014</v>
      </c>
      <c r="D1877" s="135">
        <f t="shared" si="0"/>
        <v>41841</v>
      </c>
      <c r="E1877" s="5">
        <v>0.51</v>
      </c>
      <c r="F1877" s="5">
        <v>1.7</v>
      </c>
      <c r="G1877" s="5">
        <v>2.4900000000000002</v>
      </c>
    </row>
    <row r="1878" spans="1:7">
      <c r="A1878" s="5">
        <v>7</v>
      </c>
      <c r="B1878" s="5">
        <v>22</v>
      </c>
      <c r="C1878" s="5">
        <v>2014</v>
      </c>
      <c r="D1878" s="135">
        <f t="shared" si="0"/>
        <v>41842</v>
      </c>
      <c r="E1878" s="5">
        <v>0.49</v>
      </c>
      <c r="F1878" s="5">
        <v>1.68</v>
      </c>
      <c r="G1878" s="5">
        <v>2.48</v>
      </c>
    </row>
    <row r="1879" spans="1:7">
      <c r="A1879" s="5">
        <v>7</v>
      </c>
      <c r="B1879" s="5">
        <v>23</v>
      </c>
      <c r="C1879" s="5">
        <v>2014</v>
      </c>
      <c r="D1879" s="135">
        <f t="shared" si="0"/>
        <v>41843</v>
      </c>
      <c r="E1879" s="5">
        <v>0.5</v>
      </c>
      <c r="F1879" s="5">
        <v>1.67</v>
      </c>
      <c r="G1879" s="5">
        <v>2.48</v>
      </c>
    </row>
    <row r="1880" spans="1:7">
      <c r="A1880" s="5">
        <v>7</v>
      </c>
      <c r="B1880" s="5">
        <v>24</v>
      </c>
      <c r="C1880" s="5">
        <v>2014</v>
      </c>
      <c r="D1880" s="135">
        <f t="shared" si="0"/>
        <v>41844</v>
      </c>
      <c r="E1880" s="5">
        <v>0.53</v>
      </c>
      <c r="F1880" s="5">
        <v>1.72</v>
      </c>
      <c r="G1880" s="5">
        <v>2.52</v>
      </c>
    </row>
    <row r="1881" spans="1:7">
      <c r="A1881" s="5">
        <v>7</v>
      </c>
      <c r="B1881" s="5">
        <v>25</v>
      </c>
      <c r="C1881" s="5">
        <v>2014</v>
      </c>
      <c r="D1881" s="135">
        <f t="shared" si="0"/>
        <v>41845</v>
      </c>
      <c r="E1881" s="5">
        <v>0.53</v>
      </c>
      <c r="F1881" s="5">
        <v>1.69</v>
      </c>
      <c r="G1881" s="5">
        <v>2.48</v>
      </c>
    </row>
    <row r="1882" spans="1:7">
      <c r="A1882" s="5">
        <v>7</v>
      </c>
      <c r="B1882" s="5">
        <v>28</v>
      </c>
      <c r="C1882" s="5">
        <v>2014</v>
      </c>
      <c r="D1882" s="135">
        <f t="shared" si="0"/>
        <v>41848</v>
      </c>
      <c r="E1882" s="5">
        <v>0.54</v>
      </c>
      <c r="F1882" s="5">
        <v>1.73</v>
      </c>
      <c r="G1882" s="5">
        <v>2.5</v>
      </c>
    </row>
    <row r="1883" spans="1:7">
      <c r="A1883" s="5">
        <v>7</v>
      </c>
      <c r="B1883" s="5">
        <v>29</v>
      </c>
      <c r="C1883" s="5">
        <v>2014</v>
      </c>
      <c r="D1883" s="135">
        <f t="shared" si="0"/>
        <v>41849</v>
      </c>
      <c r="E1883" s="5">
        <v>0.54</v>
      </c>
      <c r="F1883" s="5">
        <v>1.7</v>
      </c>
      <c r="G1883" s="5">
        <v>2.4700000000000002</v>
      </c>
    </row>
    <row r="1884" spans="1:7">
      <c r="A1884" s="5">
        <v>7</v>
      </c>
      <c r="B1884" s="5">
        <v>30</v>
      </c>
      <c r="C1884" s="5">
        <v>2014</v>
      </c>
      <c r="D1884" s="135">
        <f t="shared" si="0"/>
        <v>41850</v>
      </c>
      <c r="E1884" s="5">
        <v>0.56000000000000005</v>
      </c>
      <c r="F1884" s="5">
        <v>1.77</v>
      </c>
      <c r="G1884" s="5">
        <v>2.57</v>
      </c>
    </row>
    <row r="1885" spans="1:7">
      <c r="A1885" s="5">
        <v>7</v>
      </c>
      <c r="B1885" s="5">
        <v>31</v>
      </c>
      <c r="C1885" s="5">
        <v>2014</v>
      </c>
      <c r="D1885" s="135">
        <f t="shared" si="0"/>
        <v>41851</v>
      </c>
      <c r="E1885" s="5">
        <v>0.53</v>
      </c>
      <c r="F1885" s="5">
        <v>1.76</v>
      </c>
      <c r="G1885" s="5">
        <v>2.58</v>
      </c>
    </row>
    <row r="1886" spans="1:7">
      <c r="A1886" s="5">
        <v>8</v>
      </c>
      <c r="B1886" s="5">
        <v>1</v>
      </c>
      <c r="C1886" s="5">
        <v>2014</v>
      </c>
      <c r="D1886" s="135">
        <f t="shared" si="0"/>
        <v>41852</v>
      </c>
      <c r="E1886" s="5">
        <v>0.47</v>
      </c>
      <c r="F1886" s="5">
        <v>1.67</v>
      </c>
      <c r="G1886" s="5">
        <v>2.52</v>
      </c>
    </row>
    <row r="1887" spans="1:7">
      <c r="A1887" s="5">
        <v>8</v>
      </c>
      <c r="B1887" s="5">
        <v>4</v>
      </c>
      <c r="C1887" s="5">
        <v>2014</v>
      </c>
      <c r="D1887" s="135">
        <f t="shared" si="0"/>
        <v>41855</v>
      </c>
      <c r="E1887" s="5">
        <v>0.47</v>
      </c>
      <c r="F1887" s="5">
        <v>1.66</v>
      </c>
      <c r="G1887" s="5">
        <v>2.5099999999999998</v>
      </c>
    </row>
    <row r="1888" spans="1:7">
      <c r="A1888" s="5">
        <v>8</v>
      </c>
      <c r="B1888" s="5">
        <v>5</v>
      </c>
      <c r="C1888" s="5">
        <v>2014</v>
      </c>
      <c r="D1888" s="135">
        <f t="shared" si="0"/>
        <v>41856</v>
      </c>
      <c r="E1888" s="5">
        <v>0.47</v>
      </c>
      <c r="F1888" s="5">
        <v>1.66</v>
      </c>
      <c r="G1888" s="5">
        <v>2.4900000000000002</v>
      </c>
    </row>
    <row r="1889" spans="1:7">
      <c r="A1889" s="5">
        <v>8</v>
      </c>
      <c r="B1889" s="5">
        <v>6</v>
      </c>
      <c r="C1889" s="5">
        <v>2014</v>
      </c>
      <c r="D1889" s="135">
        <f t="shared" si="0"/>
        <v>41857</v>
      </c>
      <c r="E1889" s="5">
        <v>0.48</v>
      </c>
      <c r="F1889" s="5">
        <v>1.66</v>
      </c>
      <c r="G1889" s="5">
        <v>2.4900000000000002</v>
      </c>
    </row>
    <row r="1890" spans="1:7">
      <c r="A1890" s="5">
        <v>8</v>
      </c>
      <c r="B1890" s="5">
        <v>7</v>
      </c>
      <c r="C1890" s="5">
        <v>2014</v>
      </c>
      <c r="D1890" s="135">
        <f t="shared" si="0"/>
        <v>41858</v>
      </c>
      <c r="E1890" s="5">
        <v>0.44</v>
      </c>
      <c r="F1890" s="5">
        <v>1.6</v>
      </c>
      <c r="G1890" s="5">
        <v>2.4300000000000002</v>
      </c>
    </row>
    <row r="1891" spans="1:7">
      <c r="A1891" s="5">
        <v>8</v>
      </c>
      <c r="B1891" s="5">
        <v>8</v>
      </c>
      <c r="C1891" s="5">
        <v>2014</v>
      </c>
      <c r="D1891" s="135">
        <f t="shared" si="0"/>
        <v>41859</v>
      </c>
      <c r="E1891" s="5">
        <v>0.45</v>
      </c>
      <c r="F1891" s="5">
        <v>1.62</v>
      </c>
      <c r="G1891" s="5">
        <v>2.44</v>
      </c>
    </row>
    <row r="1892" spans="1:7">
      <c r="A1892" s="5">
        <v>8</v>
      </c>
      <c r="B1892" s="5">
        <v>11</v>
      </c>
      <c r="C1892" s="5">
        <v>2014</v>
      </c>
      <c r="D1892" s="135">
        <f t="shared" si="0"/>
        <v>41862</v>
      </c>
      <c r="E1892" s="5">
        <v>0.47</v>
      </c>
      <c r="F1892" s="5">
        <v>1.62</v>
      </c>
      <c r="G1892" s="5">
        <v>2.44</v>
      </c>
    </row>
    <row r="1893" spans="1:7">
      <c r="A1893" s="5">
        <v>8</v>
      </c>
      <c r="B1893" s="5">
        <v>12</v>
      </c>
      <c r="C1893" s="5">
        <v>2014</v>
      </c>
      <c r="D1893" s="135">
        <f t="shared" si="0"/>
        <v>41863</v>
      </c>
      <c r="E1893" s="5">
        <v>0.45</v>
      </c>
      <c r="F1893" s="5">
        <v>1.63</v>
      </c>
      <c r="G1893" s="5">
        <v>2.46</v>
      </c>
    </row>
    <row r="1894" spans="1:7">
      <c r="A1894" s="5">
        <v>8</v>
      </c>
      <c r="B1894" s="5">
        <v>13</v>
      </c>
      <c r="C1894" s="5">
        <v>2014</v>
      </c>
      <c r="D1894" s="135">
        <f t="shared" si="0"/>
        <v>41864</v>
      </c>
      <c r="E1894" s="5">
        <v>0.43</v>
      </c>
      <c r="F1894" s="5">
        <v>1.59</v>
      </c>
      <c r="G1894" s="5">
        <v>2.4300000000000002</v>
      </c>
    </row>
    <row r="1895" spans="1:7">
      <c r="A1895" s="5">
        <v>8</v>
      </c>
      <c r="B1895" s="5">
        <v>14</v>
      </c>
      <c r="C1895" s="5">
        <v>2014</v>
      </c>
      <c r="D1895" s="135">
        <f t="shared" si="0"/>
        <v>41865</v>
      </c>
      <c r="E1895" s="5">
        <v>0.42</v>
      </c>
      <c r="F1895" s="5">
        <v>1.58</v>
      </c>
      <c r="G1895" s="5">
        <v>2.4</v>
      </c>
    </row>
    <row r="1896" spans="1:7">
      <c r="A1896" s="5">
        <v>8</v>
      </c>
      <c r="B1896" s="5">
        <v>15</v>
      </c>
      <c r="C1896" s="5">
        <v>2014</v>
      </c>
      <c r="D1896" s="135">
        <f t="shared" si="0"/>
        <v>41866</v>
      </c>
      <c r="E1896" s="5">
        <v>0.42</v>
      </c>
      <c r="F1896" s="5">
        <v>1.55</v>
      </c>
      <c r="G1896" s="5">
        <v>2.34</v>
      </c>
    </row>
    <row r="1897" spans="1:7">
      <c r="A1897" s="5">
        <v>8</v>
      </c>
      <c r="B1897" s="5">
        <v>18</v>
      </c>
      <c r="C1897" s="5">
        <v>2014</v>
      </c>
      <c r="D1897" s="135">
        <f t="shared" si="0"/>
        <v>41869</v>
      </c>
      <c r="E1897" s="5">
        <v>0.44</v>
      </c>
      <c r="F1897" s="5">
        <v>1.58</v>
      </c>
      <c r="G1897" s="5">
        <v>2.39</v>
      </c>
    </row>
    <row r="1898" spans="1:7">
      <c r="A1898" s="5">
        <v>8</v>
      </c>
      <c r="B1898" s="5">
        <v>19</v>
      </c>
      <c r="C1898" s="5">
        <v>2014</v>
      </c>
      <c r="D1898" s="135">
        <f t="shared" si="0"/>
        <v>41870</v>
      </c>
      <c r="E1898" s="5">
        <v>0.46</v>
      </c>
      <c r="F1898" s="5">
        <v>1.59</v>
      </c>
      <c r="G1898" s="5">
        <v>2.4</v>
      </c>
    </row>
    <row r="1899" spans="1:7">
      <c r="A1899" s="5">
        <v>8</v>
      </c>
      <c r="B1899" s="5">
        <v>20</v>
      </c>
      <c r="C1899" s="5">
        <v>2014</v>
      </c>
      <c r="D1899" s="135">
        <f t="shared" si="0"/>
        <v>41871</v>
      </c>
      <c r="E1899" s="5">
        <v>0.49</v>
      </c>
      <c r="F1899" s="5">
        <v>1.65</v>
      </c>
      <c r="G1899" s="5">
        <v>2.4300000000000002</v>
      </c>
    </row>
    <row r="1900" spans="1:7">
      <c r="A1900" s="5">
        <v>8</v>
      </c>
      <c r="B1900" s="5">
        <v>21</v>
      </c>
      <c r="C1900" s="5">
        <v>2014</v>
      </c>
      <c r="D1900" s="135">
        <f t="shared" si="0"/>
        <v>41872</v>
      </c>
      <c r="E1900" s="5">
        <v>0.49</v>
      </c>
      <c r="F1900" s="5">
        <v>1.64</v>
      </c>
      <c r="G1900" s="5">
        <v>2.41</v>
      </c>
    </row>
    <row r="1901" spans="1:7">
      <c r="A1901" s="5">
        <v>8</v>
      </c>
      <c r="B1901" s="5">
        <v>22</v>
      </c>
      <c r="C1901" s="5">
        <v>2014</v>
      </c>
      <c r="D1901" s="135">
        <f t="shared" si="0"/>
        <v>41873</v>
      </c>
      <c r="E1901" s="5">
        <v>0.53</v>
      </c>
      <c r="F1901" s="5">
        <v>1.68</v>
      </c>
      <c r="G1901" s="5">
        <v>2.4</v>
      </c>
    </row>
    <row r="1902" spans="1:7">
      <c r="A1902" s="5">
        <v>8</v>
      </c>
      <c r="B1902" s="5">
        <v>25</v>
      </c>
      <c r="C1902" s="5">
        <v>2014</v>
      </c>
      <c r="D1902" s="135">
        <f t="shared" si="0"/>
        <v>41876</v>
      </c>
      <c r="E1902" s="5">
        <v>0.53</v>
      </c>
      <c r="F1902" s="5">
        <v>1.69</v>
      </c>
      <c r="G1902" s="5">
        <v>2.39</v>
      </c>
    </row>
    <row r="1903" spans="1:7">
      <c r="A1903" s="5">
        <v>8</v>
      </c>
      <c r="B1903" s="5">
        <v>26</v>
      </c>
      <c r="C1903" s="5">
        <v>2014</v>
      </c>
      <c r="D1903" s="135">
        <f t="shared" si="0"/>
        <v>41877</v>
      </c>
      <c r="E1903" s="5">
        <v>0.52</v>
      </c>
      <c r="F1903" s="5">
        <v>1.68</v>
      </c>
      <c r="G1903" s="5">
        <v>2.39</v>
      </c>
    </row>
    <row r="1904" spans="1:7">
      <c r="A1904" s="5">
        <v>8</v>
      </c>
      <c r="B1904" s="5">
        <v>27</v>
      </c>
      <c r="C1904" s="5">
        <v>2014</v>
      </c>
      <c r="D1904" s="135">
        <f t="shared" si="0"/>
        <v>41878</v>
      </c>
      <c r="E1904" s="5">
        <v>0.51</v>
      </c>
      <c r="F1904" s="5">
        <v>1.65</v>
      </c>
      <c r="G1904" s="5">
        <v>2.37</v>
      </c>
    </row>
    <row r="1905" spans="1:7">
      <c r="A1905" s="5">
        <v>8</v>
      </c>
      <c r="B1905" s="5">
        <v>28</v>
      </c>
      <c r="C1905" s="5">
        <v>2014</v>
      </c>
      <c r="D1905" s="135">
        <f t="shared" si="0"/>
        <v>41879</v>
      </c>
      <c r="E1905" s="5">
        <v>0.5</v>
      </c>
      <c r="F1905" s="5">
        <v>1.63</v>
      </c>
      <c r="G1905" s="5">
        <v>2.34</v>
      </c>
    </row>
    <row r="1906" spans="1:7">
      <c r="A1906" s="5">
        <v>8</v>
      </c>
      <c r="B1906" s="5">
        <v>29</v>
      </c>
      <c r="C1906" s="5">
        <v>2014</v>
      </c>
      <c r="D1906" s="135">
        <f t="shared" si="0"/>
        <v>41880</v>
      </c>
      <c r="E1906" s="5">
        <v>0.48</v>
      </c>
      <c r="F1906" s="5">
        <v>1.63</v>
      </c>
      <c r="G1906" s="5">
        <v>2.35</v>
      </c>
    </row>
    <row r="1907" spans="1:7">
      <c r="A1907" s="5">
        <v>9</v>
      </c>
      <c r="B1907" s="5">
        <v>2</v>
      </c>
      <c r="C1907" s="5">
        <v>2014</v>
      </c>
      <c r="D1907" s="135">
        <f t="shared" si="0"/>
        <v>41884</v>
      </c>
      <c r="E1907" s="5">
        <v>0.53</v>
      </c>
      <c r="F1907" s="5">
        <v>1.69</v>
      </c>
      <c r="G1907" s="5">
        <v>2.42</v>
      </c>
    </row>
    <row r="1908" spans="1:7">
      <c r="A1908" s="5">
        <v>9</v>
      </c>
      <c r="B1908" s="5">
        <v>3</v>
      </c>
      <c r="C1908" s="5">
        <v>2014</v>
      </c>
      <c r="D1908" s="135">
        <f t="shared" si="0"/>
        <v>41885</v>
      </c>
      <c r="E1908" s="5">
        <v>0.52</v>
      </c>
      <c r="F1908" s="5">
        <v>1.69</v>
      </c>
      <c r="G1908" s="5">
        <v>2.41</v>
      </c>
    </row>
    <row r="1909" spans="1:7">
      <c r="A1909" s="5">
        <v>9</v>
      </c>
      <c r="B1909" s="5">
        <v>4</v>
      </c>
      <c r="C1909" s="5">
        <v>2014</v>
      </c>
      <c r="D1909" s="135">
        <f t="shared" si="0"/>
        <v>41886</v>
      </c>
      <c r="E1909" s="5">
        <v>0.54</v>
      </c>
      <c r="F1909" s="5">
        <v>1.71</v>
      </c>
      <c r="G1909" s="5">
        <v>2.4500000000000002</v>
      </c>
    </row>
    <row r="1910" spans="1:7">
      <c r="A1910" s="5">
        <v>9</v>
      </c>
      <c r="B1910" s="5">
        <v>5</v>
      </c>
      <c r="C1910" s="5">
        <v>2014</v>
      </c>
      <c r="D1910" s="135">
        <f t="shared" si="0"/>
        <v>41887</v>
      </c>
      <c r="E1910" s="5">
        <v>0.52</v>
      </c>
      <c r="F1910" s="5">
        <v>1.69</v>
      </c>
      <c r="G1910" s="5">
        <v>2.46</v>
      </c>
    </row>
    <row r="1911" spans="1:7">
      <c r="A1911" s="5">
        <v>9</v>
      </c>
      <c r="B1911" s="5">
        <v>8</v>
      </c>
      <c r="C1911" s="5">
        <v>2014</v>
      </c>
      <c r="D1911" s="135">
        <f t="shared" si="0"/>
        <v>41890</v>
      </c>
      <c r="E1911" s="5">
        <v>0.54</v>
      </c>
      <c r="F1911" s="5">
        <v>1.72</v>
      </c>
      <c r="G1911" s="5">
        <v>2.48</v>
      </c>
    </row>
    <row r="1912" spans="1:7">
      <c r="A1912" s="5">
        <v>9</v>
      </c>
      <c r="B1912" s="5">
        <v>9</v>
      </c>
      <c r="C1912" s="5">
        <v>2014</v>
      </c>
      <c r="D1912" s="135">
        <f t="shared" si="0"/>
        <v>41891</v>
      </c>
      <c r="E1912" s="5">
        <v>0.56000000000000005</v>
      </c>
      <c r="F1912" s="5">
        <v>1.76</v>
      </c>
      <c r="G1912" s="5">
        <v>2.5</v>
      </c>
    </row>
    <row r="1913" spans="1:7">
      <c r="A1913" s="5">
        <v>9</v>
      </c>
      <c r="B1913" s="5">
        <v>10</v>
      </c>
      <c r="C1913" s="5">
        <v>2014</v>
      </c>
      <c r="D1913" s="135">
        <f t="shared" si="0"/>
        <v>41892</v>
      </c>
      <c r="E1913" s="5">
        <v>0.57999999999999996</v>
      </c>
      <c r="F1913" s="5">
        <v>1.79</v>
      </c>
      <c r="G1913" s="5">
        <v>2.54</v>
      </c>
    </row>
    <row r="1914" spans="1:7">
      <c r="A1914" s="5">
        <v>9</v>
      </c>
      <c r="B1914" s="5">
        <v>11</v>
      </c>
      <c r="C1914" s="5">
        <v>2014</v>
      </c>
      <c r="D1914" s="135">
        <f t="shared" si="0"/>
        <v>41893</v>
      </c>
      <c r="E1914" s="5">
        <v>0.57999999999999996</v>
      </c>
      <c r="F1914" s="5">
        <v>1.79</v>
      </c>
      <c r="G1914" s="5">
        <v>2.54</v>
      </c>
    </row>
    <row r="1915" spans="1:7">
      <c r="A1915" s="5">
        <v>9</v>
      </c>
      <c r="B1915" s="5">
        <v>12</v>
      </c>
      <c r="C1915" s="5">
        <v>2014</v>
      </c>
      <c r="D1915" s="135">
        <f t="shared" si="0"/>
        <v>41894</v>
      </c>
      <c r="E1915" s="5">
        <v>0.57999999999999996</v>
      </c>
      <c r="F1915" s="5">
        <v>1.83</v>
      </c>
      <c r="G1915" s="5">
        <v>2.62</v>
      </c>
    </row>
    <row r="1916" spans="1:7">
      <c r="A1916" s="5">
        <v>9</v>
      </c>
      <c r="B1916" s="5">
        <v>15</v>
      </c>
      <c r="C1916" s="5">
        <v>2014</v>
      </c>
      <c r="D1916" s="135">
        <f t="shared" si="0"/>
        <v>41897</v>
      </c>
      <c r="E1916" s="5">
        <v>0.57999999999999996</v>
      </c>
      <c r="F1916" s="5">
        <v>1.8</v>
      </c>
      <c r="G1916" s="5">
        <v>2.6</v>
      </c>
    </row>
    <row r="1917" spans="1:7">
      <c r="A1917" s="5">
        <v>9</v>
      </c>
      <c r="B1917" s="5">
        <v>16</v>
      </c>
      <c r="C1917" s="5">
        <v>2014</v>
      </c>
      <c r="D1917" s="135">
        <f t="shared" si="0"/>
        <v>41898</v>
      </c>
      <c r="E1917" s="5">
        <v>0.55000000000000004</v>
      </c>
      <c r="F1917" s="5">
        <v>1.78</v>
      </c>
      <c r="G1917" s="5">
        <v>2.6</v>
      </c>
    </row>
    <row r="1918" spans="1:7">
      <c r="A1918" s="5">
        <v>9</v>
      </c>
      <c r="B1918" s="5">
        <v>17</v>
      </c>
      <c r="C1918" s="5">
        <v>2014</v>
      </c>
      <c r="D1918" s="135">
        <f t="shared" si="0"/>
        <v>41899</v>
      </c>
      <c r="E1918" s="5">
        <v>0.59</v>
      </c>
      <c r="F1918" s="5">
        <v>1.82</v>
      </c>
      <c r="G1918" s="5">
        <v>2.62</v>
      </c>
    </row>
    <row r="1919" spans="1:7">
      <c r="A1919" s="5">
        <v>9</v>
      </c>
      <c r="B1919" s="5">
        <v>18</v>
      </c>
      <c r="C1919" s="5">
        <v>2014</v>
      </c>
      <c r="D1919" s="135">
        <f t="shared" si="0"/>
        <v>41900</v>
      </c>
      <c r="E1919" s="5">
        <v>0.59</v>
      </c>
      <c r="F1919" s="5">
        <v>1.85</v>
      </c>
      <c r="G1919" s="5">
        <v>2.63</v>
      </c>
    </row>
    <row r="1920" spans="1:7">
      <c r="A1920" s="5">
        <v>9</v>
      </c>
      <c r="B1920" s="5">
        <v>19</v>
      </c>
      <c r="C1920" s="5">
        <v>2014</v>
      </c>
      <c r="D1920" s="135">
        <f t="shared" si="0"/>
        <v>41901</v>
      </c>
      <c r="E1920" s="5">
        <v>0.59</v>
      </c>
      <c r="F1920" s="5">
        <v>1.83</v>
      </c>
      <c r="G1920" s="5">
        <v>2.59</v>
      </c>
    </row>
    <row r="1921" spans="1:7">
      <c r="A1921" s="5">
        <v>9</v>
      </c>
      <c r="B1921" s="5">
        <v>22</v>
      </c>
      <c r="C1921" s="5">
        <v>2014</v>
      </c>
      <c r="D1921" s="135">
        <f t="shared" si="0"/>
        <v>41904</v>
      </c>
      <c r="E1921" s="5">
        <v>0.57999999999999996</v>
      </c>
      <c r="F1921" s="5">
        <v>1.8</v>
      </c>
      <c r="G1921" s="5">
        <v>2.57</v>
      </c>
    </row>
    <row r="1922" spans="1:7">
      <c r="A1922" s="5">
        <v>9</v>
      </c>
      <c r="B1922" s="5">
        <v>23</v>
      </c>
      <c r="C1922" s="5">
        <v>2014</v>
      </c>
      <c r="D1922" s="135">
        <f t="shared" si="0"/>
        <v>41905</v>
      </c>
      <c r="E1922" s="5">
        <v>0.56999999999999995</v>
      </c>
      <c r="F1922" s="5">
        <v>1.78</v>
      </c>
      <c r="G1922" s="5">
        <v>2.54</v>
      </c>
    </row>
    <row r="1923" spans="1:7">
      <c r="A1923" s="5">
        <v>9</v>
      </c>
      <c r="B1923" s="5">
        <v>24</v>
      </c>
      <c r="C1923" s="5">
        <v>2014</v>
      </c>
      <c r="D1923" s="135">
        <f t="shared" si="0"/>
        <v>41906</v>
      </c>
      <c r="E1923" s="5">
        <v>0.59</v>
      </c>
      <c r="F1923" s="5">
        <v>1.82</v>
      </c>
      <c r="G1923" s="5">
        <v>2.57</v>
      </c>
    </row>
    <row r="1924" spans="1:7">
      <c r="A1924" s="5">
        <v>9</v>
      </c>
      <c r="B1924" s="5">
        <v>25</v>
      </c>
      <c r="C1924" s="5">
        <v>2014</v>
      </c>
      <c r="D1924" s="135">
        <f t="shared" si="0"/>
        <v>41907</v>
      </c>
      <c r="E1924" s="5">
        <v>0.56000000000000005</v>
      </c>
      <c r="F1924" s="5">
        <v>1.75</v>
      </c>
      <c r="G1924" s="5">
        <v>2.52</v>
      </c>
    </row>
    <row r="1925" spans="1:7">
      <c r="A1925" s="5">
        <v>9</v>
      </c>
      <c r="B1925" s="5">
        <v>26</v>
      </c>
      <c r="C1925" s="5">
        <v>2014</v>
      </c>
      <c r="D1925" s="135">
        <f t="shared" si="0"/>
        <v>41908</v>
      </c>
      <c r="E1925" s="5">
        <v>0.59</v>
      </c>
      <c r="F1925" s="5">
        <v>1.8</v>
      </c>
      <c r="G1925" s="5">
        <v>2.54</v>
      </c>
    </row>
    <row r="1926" spans="1:7">
      <c r="A1926" s="5">
        <v>9</v>
      </c>
      <c r="B1926" s="5">
        <v>29</v>
      </c>
      <c r="C1926" s="5">
        <v>2014</v>
      </c>
      <c r="D1926" s="135">
        <f t="shared" si="0"/>
        <v>41911</v>
      </c>
      <c r="E1926" s="5">
        <v>0.57999999999999996</v>
      </c>
      <c r="F1926" s="5">
        <v>1.77</v>
      </c>
      <c r="G1926" s="5">
        <v>2.5</v>
      </c>
    </row>
    <row r="1927" spans="1:7">
      <c r="A1927" s="5">
        <v>9</v>
      </c>
      <c r="B1927" s="5">
        <v>30</v>
      </c>
      <c r="C1927" s="5">
        <v>2014</v>
      </c>
      <c r="D1927" s="135">
        <f t="shared" si="0"/>
        <v>41912</v>
      </c>
      <c r="E1927" s="5">
        <v>0.57999999999999996</v>
      </c>
      <c r="F1927" s="5">
        <v>1.78</v>
      </c>
      <c r="G1927" s="5">
        <v>2.52</v>
      </c>
    </row>
    <row r="1928" spans="1:7">
      <c r="A1928" s="5">
        <v>10</v>
      </c>
      <c r="B1928" s="5">
        <v>1</v>
      </c>
      <c r="C1928" s="5">
        <v>2014</v>
      </c>
      <c r="D1928" s="135">
        <f t="shared" si="0"/>
        <v>41913</v>
      </c>
      <c r="E1928" s="5">
        <v>0.53</v>
      </c>
      <c r="F1928" s="5">
        <v>1.69</v>
      </c>
      <c r="G1928" s="5">
        <v>2.42</v>
      </c>
    </row>
    <row r="1929" spans="1:7">
      <c r="A1929" s="5">
        <v>10</v>
      </c>
      <c r="B1929" s="5">
        <v>2</v>
      </c>
      <c r="C1929" s="5">
        <v>2014</v>
      </c>
      <c r="D1929" s="135">
        <f t="shared" si="0"/>
        <v>41914</v>
      </c>
      <c r="E1929" s="5">
        <v>0.53</v>
      </c>
      <c r="F1929" s="5">
        <v>1.7</v>
      </c>
      <c r="G1929" s="5">
        <v>2.44</v>
      </c>
    </row>
    <row r="1930" spans="1:7">
      <c r="A1930" s="5">
        <v>10</v>
      </c>
      <c r="B1930" s="5">
        <v>3</v>
      </c>
      <c r="C1930" s="5">
        <v>2014</v>
      </c>
      <c r="D1930" s="135">
        <f t="shared" si="0"/>
        <v>41915</v>
      </c>
      <c r="E1930" s="5">
        <v>0.56999999999999995</v>
      </c>
      <c r="F1930" s="5">
        <v>1.73</v>
      </c>
      <c r="G1930" s="5">
        <v>2.4500000000000002</v>
      </c>
    </row>
    <row r="1931" spans="1:7">
      <c r="A1931" s="5">
        <v>10</v>
      </c>
      <c r="B1931" s="5">
        <v>6</v>
      </c>
      <c r="C1931" s="5">
        <v>2014</v>
      </c>
      <c r="D1931" s="135">
        <f t="shared" si="0"/>
        <v>41918</v>
      </c>
      <c r="E1931" s="5">
        <v>0.54</v>
      </c>
      <c r="F1931" s="5">
        <v>1.7</v>
      </c>
      <c r="G1931" s="5">
        <v>2.4300000000000002</v>
      </c>
    </row>
    <row r="1932" spans="1:7">
      <c r="A1932" s="5">
        <v>10</v>
      </c>
      <c r="B1932" s="5">
        <v>7</v>
      </c>
      <c r="C1932" s="5">
        <v>2014</v>
      </c>
      <c r="D1932" s="135">
        <f t="shared" si="0"/>
        <v>41919</v>
      </c>
      <c r="E1932" s="5">
        <v>0.52</v>
      </c>
      <c r="F1932" s="5">
        <v>1.64</v>
      </c>
      <c r="G1932" s="5">
        <v>2.36</v>
      </c>
    </row>
    <row r="1933" spans="1:7">
      <c r="A1933" s="5">
        <v>10</v>
      </c>
      <c r="B1933" s="5">
        <v>8</v>
      </c>
      <c r="C1933" s="5">
        <v>2014</v>
      </c>
      <c r="D1933" s="135">
        <f t="shared" si="0"/>
        <v>41920</v>
      </c>
      <c r="E1933" s="5">
        <v>0.46</v>
      </c>
      <c r="F1933" s="5">
        <v>1.57</v>
      </c>
      <c r="G1933" s="5">
        <v>2.35</v>
      </c>
    </row>
    <row r="1934" spans="1:7">
      <c r="A1934" s="5">
        <v>10</v>
      </c>
      <c r="B1934" s="5">
        <v>9</v>
      </c>
      <c r="C1934" s="5">
        <v>2014</v>
      </c>
      <c r="D1934" s="135">
        <f t="shared" si="0"/>
        <v>41921</v>
      </c>
      <c r="E1934" s="5">
        <v>0.46</v>
      </c>
      <c r="F1934" s="5">
        <v>1.58</v>
      </c>
      <c r="G1934" s="5">
        <v>2.34</v>
      </c>
    </row>
    <row r="1935" spans="1:7">
      <c r="A1935" s="5">
        <v>10</v>
      </c>
      <c r="B1935" s="5">
        <v>10</v>
      </c>
      <c r="C1935" s="5">
        <v>2014</v>
      </c>
      <c r="D1935" s="135">
        <f t="shared" si="0"/>
        <v>41922</v>
      </c>
      <c r="E1935" s="5">
        <v>0.45</v>
      </c>
      <c r="F1935" s="5">
        <v>1.55</v>
      </c>
      <c r="G1935" s="5">
        <v>2.31</v>
      </c>
    </row>
    <row r="1936" spans="1:7">
      <c r="A1936" s="5">
        <v>10</v>
      </c>
      <c r="B1936" s="5">
        <v>14</v>
      </c>
      <c r="C1936" s="5">
        <v>2014</v>
      </c>
      <c r="D1936" s="135">
        <f t="shared" si="0"/>
        <v>41926</v>
      </c>
      <c r="E1936" s="5">
        <v>0.39</v>
      </c>
      <c r="F1936" s="5">
        <v>1.45</v>
      </c>
      <c r="G1936" s="5">
        <v>2.21</v>
      </c>
    </row>
    <row r="1937" spans="1:7">
      <c r="A1937" s="5">
        <v>10</v>
      </c>
      <c r="B1937" s="5">
        <v>15</v>
      </c>
      <c r="C1937" s="5">
        <v>2014</v>
      </c>
      <c r="D1937" s="135">
        <f t="shared" si="0"/>
        <v>41927</v>
      </c>
      <c r="E1937" s="5">
        <v>0.34</v>
      </c>
      <c r="F1937" s="5">
        <v>1.37</v>
      </c>
      <c r="G1937" s="5">
        <v>2.15</v>
      </c>
    </row>
    <row r="1938" spans="1:7">
      <c r="A1938" s="5">
        <v>10</v>
      </c>
      <c r="B1938" s="5">
        <v>16</v>
      </c>
      <c r="C1938" s="5">
        <v>2014</v>
      </c>
      <c r="D1938" s="135">
        <f t="shared" si="0"/>
        <v>41928</v>
      </c>
      <c r="E1938" s="5">
        <v>0.35</v>
      </c>
      <c r="F1938" s="5">
        <v>1.39</v>
      </c>
      <c r="G1938" s="5">
        <v>2.17</v>
      </c>
    </row>
    <row r="1939" spans="1:7">
      <c r="A1939" s="5">
        <v>10</v>
      </c>
      <c r="B1939" s="5">
        <v>17</v>
      </c>
      <c r="C1939" s="5">
        <v>2014</v>
      </c>
      <c r="D1939" s="135">
        <f t="shared" si="0"/>
        <v>41929</v>
      </c>
      <c r="E1939" s="5">
        <v>0.39</v>
      </c>
      <c r="F1939" s="5">
        <v>1.44</v>
      </c>
      <c r="G1939" s="5">
        <v>2.2200000000000002</v>
      </c>
    </row>
    <row r="1940" spans="1:7">
      <c r="A1940" s="5">
        <v>10</v>
      </c>
      <c r="B1940" s="5">
        <v>20</v>
      </c>
      <c r="C1940" s="5">
        <v>2014</v>
      </c>
      <c r="D1940" s="135">
        <f t="shared" si="0"/>
        <v>41932</v>
      </c>
      <c r="E1940" s="5">
        <v>0.37</v>
      </c>
      <c r="F1940" s="5">
        <v>1.41</v>
      </c>
      <c r="G1940" s="5">
        <v>2.2000000000000002</v>
      </c>
    </row>
    <row r="1941" spans="1:7">
      <c r="A1941" s="5">
        <v>10</v>
      </c>
      <c r="B1941" s="5">
        <v>21</v>
      </c>
      <c r="C1941" s="5">
        <v>2014</v>
      </c>
      <c r="D1941" s="135">
        <f t="shared" si="0"/>
        <v>41933</v>
      </c>
      <c r="E1941" s="5">
        <v>0.38</v>
      </c>
      <c r="F1941" s="5">
        <v>1.44</v>
      </c>
      <c r="G1941" s="5">
        <v>2.23</v>
      </c>
    </row>
    <row r="1942" spans="1:7">
      <c r="A1942" s="5">
        <v>10</v>
      </c>
      <c r="B1942" s="5">
        <v>22</v>
      </c>
      <c r="C1942" s="5">
        <v>2014</v>
      </c>
      <c r="D1942" s="135">
        <f t="shared" si="0"/>
        <v>41934</v>
      </c>
      <c r="E1942" s="5">
        <v>0.41</v>
      </c>
      <c r="F1942" s="5">
        <v>1.46</v>
      </c>
      <c r="G1942" s="5">
        <v>2.25</v>
      </c>
    </row>
    <row r="1943" spans="1:7">
      <c r="A1943" s="5">
        <v>10</v>
      </c>
      <c r="B1943" s="5">
        <v>23</v>
      </c>
      <c r="C1943" s="5">
        <v>2014</v>
      </c>
      <c r="D1943" s="135">
        <f t="shared" si="0"/>
        <v>41935</v>
      </c>
      <c r="E1943" s="5">
        <v>0.41</v>
      </c>
      <c r="F1943" s="5">
        <v>1.52</v>
      </c>
      <c r="G1943" s="5">
        <v>2.29</v>
      </c>
    </row>
    <row r="1944" spans="1:7">
      <c r="A1944" s="5">
        <v>10</v>
      </c>
      <c r="B1944" s="5">
        <v>24</v>
      </c>
      <c r="C1944" s="5">
        <v>2014</v>
      </c>
      <c r="D1944" s="135">
        <f t="shared" si="0"/>
        <v>41936</v>
      </c>
      <c r="E1944" s="5">
        <v>0.41</v>
      </c>
      <c r="F1944" s="5">
        <v>1.52</v>
      </c>
      <c r="G1944" s="5">
        <v>2.29</v>
      </c>
    </row>
    <row r="1945" spans="1:7">
      <c r="A1945" s="5">
        <v>10</v>
      </c>
      <c r="B1945" s="5">
        <v>27</v>
      </c>
      <c r="C1945" s="5">
        <v>2014</v>
      </c>
      <c r="D1945" s="135">
        <f t="shared" si="0"/>
        <v>41939</v>
      </c>
      <c r="E1945" s="5">
        <v>0.41</v>
      </c>
      <c r="F1945" s="5">
        <v>1.51</v>
      </c>
      <c r="G1945" s="5">
        <v>2.27</v>
      </c>
    </row>
    <row r="1946" spans="1:7">
      <c r="A1946" s="5">
        <v>10</v>
      </c>
      <c r="B1946" s="5">
        <v>28</v>
      </c>
      <c r="C1946" s="5">
        <v>2014</v>
      </c>
      <c r="D1946" s="135">
        <f t="shared" si="0"/>
        <v>41940</v>
      </c>
      <c r="E1946" s="5">
        <v>0.42</v>
      </c>
      <c r="F1946" s="5">
        <v>1.53</v>
      </c>
      <c r="G1946" s="5">
        <v>2.2999999999999998</v>
      </c>
    </row>
    <row r="1947" spans="1:7">
      <c r="A1947" s="5">
        <v>10</v>
      </c>
      <c r="B1947" s="5">
        <v>29</v>
      </c>
      <c r="C1947" s="5">
        <v>2014</v>
      </c>
      <c r="D1947" s="135">
        <f t="shared" si="0"/>
        <v>41941</v>
      </c>
      <c r="E1947" s="5">
        <v>0.48</v>
      </c>
      <c r="F1947" s="5">
        <v>1.61</v>
      </c>
      <c r="G1947" s="5">
        <v>2.34</v>
      </c>
    </row>
    <row r="1948" spans="1:7">
      <c r="A1948" s="5">
        <v>10</v>
      </c>
      <c r="B1948" s="5">
        <v>30</v>
      </c>
      <c r="C1948" s="5">
        <v>2014</v>
      </c>
      <c r="D1948" s="135">
        <f t="shared" si="0"/>
        <v>41942</v>
      </c>
      <c r="E1948" s="5">
        <v>0.48</v>
      </c>
      <c r="F1948" s="5">
        <v>1.58</v>
      </c>
      <c r="G1948" s="5">
        <v>2.3199999999999998</v>
      </c>
    </row>
    <row r="1949" spans="1:7">
      <c r="A1949" s="5">
        <v>10</v>
      </c>
      <c r="B1949" s="5">
        <v>31</v>
      </c>
      <c r="C1949" s="5">
        <v>2014</v>
      </c>
      <c r="D1949" s="135">
        <f t="shared" si="0"/>
        <v>41943</v>
      </c>
      <c r="E1949" s="5">
        <v>0.5</v>
      </c>
      <c r="F1949" s="5">
        <v>1.62</v>
      </c>
      <c r="G1949" s="5">
        <v>2.35</v>
      </c>
    </row>
    <row r="1950" spans="1:7">
      <c r="A1950" s="5">
        <v>11</v>
      </c>
      <c r="B1950" s="5">
        <v>3</v>
      </c>
      <c r="C1950" s="5">
        <v>2014</v>
      </c>
      <c r="D1950" s="135">
        <f t="shared" si="0"/>
        <v>41946</v>
      </c>
      <c r="E1950" s="5">
        <v>0.52</v>
      </c>
      <c r="F1950" s="5">
        <v>1.63</v>
      </c>
      <c r="G1950" s="5">
        <v>2.36</v>
      </c>
    </row>
    <row r="1951" spans="1:7">
      <c r="A1951" s="5">
        <v>11</v>
      </c>
      <c r="B1951" s="5">
        <v>4</v>
      </c>
      <c r="C1951" s="5">
        <v>2014</v>
      </c>
      <c r="D1951" s="135">
        <f t="shared" si="0"/>
        <v>41947</v>
      </c>
      <c r="E1951" s="5">
        <v>0.52</v>
      </c>
      <c r="F1951" s="5">
        <v>1.63</v>
      </c>
      <c r="G1951" s="5">
        <v>2.35</v>
      </c>
    </row>
    <row r="1952" spans="1:7">
      <c r="A1952" s="5">
        <v>11</v>
      </c>
      <c r="B1952" s="5">
        <v>5</v>
      </c>
      <c r="C1952" s="5">
        <v>2014</v>
      </c>
      <c r="D1952" s="135">
        <f t="shared" si="0"/>
        <v>41948</v>
      </c>
      <c r="E1952" s="5">
        <v>0.52</v>
      </c>
      <c r="F1952" s="5">
        <v>1.63</v>
      </c>
      <c r="G1952" s="5">
        <v>2.36</v>
      </c>
    </row>
    <row r="1953" spans="1:7">
      <c r="A1953" s="5">
        <v>11</v>
      </c>
      <c r="B1953" s="5">
        <v>6</v>
      </c>
      <c r="C1953" s="5">
        <v>2014</v>
      </c>
      <c r="D1953" s="135">
        <f t="shared" si="0"/>
        <v>41949</v>
      </c>
      <c r="E1953" s="5">
        <v>0.54</v>
      </c>
      <c r="F1953" s="5">
        <v>1.67</v>
      </c>
      <c r="G1953" s="5">
        <v>2.39</v>
      </c>
    </row>
    <row r="1954" spans="1:7">
      <c r="A1954" s="5">
        <v>11</v>
      </c>
      <c r="B1954" s="5">
        <v>7</v>
      </c>
      <c r="C1954" s="5">
        <v>2014</v>
      </c>
      <c r="D1954" s="135">
        <f t="shared" si="0"/>
        <v>41950</v>
      </c>
      <c r="E1954" s="5">
        <v>0.51</v>
      </c>
      <c r="F1954" s="5">
        <v>1.6</v>
      </c>
      <c r="G1954" s="5">
        <v>2.3199999999999998</v>
      </c>
    </row>
    <row r="1955" spans="1:7">
      <c r="A1955" s="5">
        <v>11</v>
      </c>
      <c r="B1955" s="5">
        <v>10</v>
      </c>
      <c r="C1955" s="5">
        <v>2014</v>
      </c>
      <c r="D1955" s="135">
        <f t="shared" si="0"/>
        <v>41953</v>
      </c>
      <c r="E1955" s="5">
        <v>0.55000000000000004</v>
      </c>
      <c r="F1955" s="5">
        <v>1.65</v>
      </c>
      <c r="G1955" s="5">
        <v>2.38</v>
      </c>
    </row>
    <row r="1956" spans="1:7">
      <c r="A1956" s="5">
        <v>11</v>
      </c>
      <c r="B1956" s="5">
        <v>12</v>
      </c>
      <c r="C1956" s="5">
        <v>2014</v>
      </c>
      <c r="D1956" s="135">
        <f t="shared" si="0"/>
        <v>41955</v>
      </c>
      <c r="E1956" s="5">
        <v>0.55000000000000004</v>
      </c>
      <c r="F1956" s="5">
        <v>1.65</v>
      </c>
      <c r="G1956" s="5">
        <v>2.37</v>
      </c>
    </row>
    <row r="1957" spans="1:7">
      <c r="A1957" s="5">
        <v>11</v>
      </c>
      <c r="B1957" s="5">
        <v>13</v>
      </c>
      <c r="C1957" s="5">
        <v>2014</v>
      </c>
      <c r="D1957" s="135">
        <f t="shared" si="0"/>
        <v>41956</v>
      </c>
      <c r="E1957" s="5">
        <v>0.53</v>
      </c>
      <c r="F1957" s="5">
        <v>1.64</v>
      </c>
      <c r="G1957" s="5">
        <v>2.35</v>
      </c>
    </row>
    <row r="1958" spans="1:7">
      <c r="A1958" s="5">
        <v>11</v>
      </c>
      <c r="B1958" s="5">
        <v>14</v>
      </c>
      <c r="C1958" s="5">
        <v>2014</v>
      </c>
      <c r="D1958" s="135">
        <f t="shared" si="0"/>
        <v>41957</v>
      </c>
      <c r="E1958" s="5">
        <v>0.54</v>
      </c>
      <c r="F1958" s="5">
        <v>1.62</v>
      </c>
      <c r="G1958" s="5">
        <v>2.3199999999999998</v>
      </c>
    </row>
    <row r="1959" spans="1:7">
      <c r="A1959" s="5">
        <v>11</v>
      </c>
      <c r="B1959" s="5">
        <v>17</v>
      </c>
      <c r="C1959" s="5">
        <v>2014</v>
      </c>
      <c r="D1959" s="135">
        <f t="shared" si="0"/>
        <v>41960</v>
      </c>
      <c r="E1959" s="5">
        <v>0.54</v>
      </c>
      <c r="F1959" s="5">
        <v>1.64</v>
      </c>
      <c r="G1959" s="5">
        <v>2.34</v>
      </c>
    </row>
    <row r="1960" spans="1:7">
      <c r="A1960" s="5">
        <v>11</v>
      </c>
      <c r="B1960" s="5">
        <v>18</v>
      </c>
      <c r="C1960" s="5">
        <v>2014</v>
      </c>
      <c r="D1960" s="135">
        <f t="shared" si="0"/>
        <v>41961</v>
      </c>
      <c r="E1960" s="5">
        <v>0.53</v>
      </c>
      <c r="F1960" s="5">
        <v>1.63</v>
      </c>
      <c r="G1960" s="5">
        <v>2.3199999999999998</v>
      </c>
    </row>
    <row r="1961" spans="1:7">
      <c r="A1961" s="5">
        <v>11</v>
      </c>
      <c r="B1961" s="5">
        <v>19</v>
      </c>
      <c r="C1961" s="5">
        <v>2014</v>
      </c>
      <c r="D1961" s="135">
        <f t="shared" si="0"/>
        <v>41962</v>
      </c>
      <c r="E1961" s="5">
        <v>0.54</v>
      </c>
      <c r="F1961" s="5">
        <v>1.66</v>
      </c>
      <c r="G1961" s="5">
        <v>2.36</v>
      </c>
    </row>
    <row r="1962" spans="1:7">
      <c r="A1962" s="5">
        <v>11</v>
      </c>
      <c r="B1962" s="5">
        <v>20</v>
      </c>
      <c r="C1962" s="5">
        <v>2014</v>
      </c>
      <c r="D1962" s="135">
        <f t="shared" si="0"/>
        <v>41963</v>
      </c>
      <c r="E1962" s="5">
        <v>0.53</v>
      </c>
      <c r="F1962" s="5">
        <v>1.64</v>
      </c>
      <c r="G1962" s="5">
        <v>2.34</v>
      </c>
    </row>
    <row r="1963" spans="1:7">
      <c r="A1963" s="5">
        <v>11</v>
      </c>
      <c r="B1963" s="5">
        <v>21</v>
      </c>
      <c r="C1963" s="5">
        <v>2014</v>
      </c>
      <c r="D1963" s="135">
        <f t="shared" si="0"/>
        <v>41964</v>
      </c>
      <c r="E1963" s="5">
        <v>0.53</v>
      </c>
      <c r="F1963" s="5">
        <v>1.63</v>
      </c>
      <c r="G1963" s="5">
        <v>2.31</v>
      </c>
    </row>
    <row r="1964" spans="1:7">
      <c r="A1964" s="5">
        <v>11</v>
      </c>
      <c r="B1964" s="5">
        <v>24</v>
      </c>
      <c r="C1964" s="5">
        <v>2014</v>
      </c>
      <c r="D1964" s="135">
        <f t="shared" si="0"/>
        <v>41967</v>
      </c>
      <c r="E1964" s="5">
        <v>0.53</v>
      </c>
      <c r="F1964" s="5">
        <v>1.62</v>
      </c>
      <c r="G1964" s="5">
        <v>2.2999999999999998</v>
      </c>
    </row>
    <row r="1965" spans="1:7">
      <c r="A1965" s="5">
        <v>11</v>
      </c>
      <c r="B1965" s="5">
        <v>25</v>
      </c>
      <c r="C1965" s="5">
        <v>2014</v>
      </c>
      <c r="D1965" s="135">
        <f t="shared" si="0"/>
        <v>41968</v>
      </c>
      <c r="E1965" s="5">
        <v>0.51</v>
      </c>
      <c r="F1965" s="5">
        <v>1.58</v>
      </c>
      <c r="G1965" s="5">
        <v>2.27</v>
      </c>
    </row>
    <row r="1966" spans="1:7">
      <c r="A1966" s="5">
        <v>11</v>
      </c>
      <c r="B1966" s="5">
        <v>26</v>
      </c>
      <c r="C1966" s="5">
        <v>2014</v>
      </c>
      <c r="D1966" s="135">
        <f t="shared" si="0"/>
        <v>41969</v>
      </c>
      <c r="E1966" s="5">
        <v>0.53</v>
      </c>
      <c r="F1966" s="5">
        <v>1.56</v>
      </c>
      <c r="G1966" s="5">
        <v>2.2400000000000002</v>
      </c>
    </row>
    <row r="1967" spans="1:7">
      <c r="A1967" s="5">
        <v>11</v>
      </c>
      <c r="B1967" s="5">
        <v>28</v>
      </c>
      <c r="C1967" s="5">
        <v>2014</v>
      </c>
      <c r="D1967" s="135">
        <f t="shared" si="0"/>
        <v>41971</v>
      </c>
      <c r="E1967" s="5">
        <v>0.47</v>
      </c>
      <c r="F1967" s="5">
        <v>1.49</v>
      </c>
      <c r="G1967" s="5">
        <v>2.1800000000000002</v>
      </c>
    </row>
    <row r="1968" spans="1:7">
      <c r="A1968" s="5">
        <v>12</v>
      </c>
      <c r="B1968" s="5">
        <v>1</v>
      </c>
      <c r="C1968" s="5">
        <v>2014</v>
      </c>
      <c r="D1968" s="135">
        <f t="shared" si="0"/>
        <v>41974</v>
      </c>
      <c r="E1968" s="5">
        <v>0.49</v>
      </c>
      <c r="F1968" s="5">
        <v>1.52</v>
      </c>
      <c r="G1968" s="5">
        <v>2.2200000000000002</v>
      </c>
    </row>
    <row r="1969" spans="1:7">
      <c r="A1969" s="5">
        <v>12</v>
      </c>
      <c r="B1969" s="5">
        <v>2</v>
      </c>
      <c r="C1969" s="5">
        <v>2014</v>
      </c>
      <c r="D1969" s="135">
        <f t="shared" si="0"/>
        <v>41975</v>
      </c>
      <c r="E1969" s="5">
        <v>0.55000000000000004</v>
      </c>
      <c r="F1969" s="5">
        <v>1.59</v>
      </c>
      <c r="G1969" s="5">
        <v>2.2799999999999998</v>
      </c>
    </row>
    <row r="1970" spans="1:7">
      <c r="A1970" s="5">
        <v>12</v>
      </c>
      <c r="B1970" s="5">
        <v>3</v>
      </c>
      <c r="C1970" s="5">
        <v>2014</v>
      </c>
      <c r="D1970" s="135">
        <f t="shared" si="0"/>
        <v>41976</v>
      </c>
      <c r="E1970" s="5">
        <v>0.56999999999999995</v>
      </c>
      <c r="F1970" s="5">
        <v>1.61</v>
      </c>
      <c r="G1970" s="5">
        <v>2.29</v>
      </c>
    </row>
    <row r="1971" spans="1:7">
      <c r="A1971" s="5">
        <v>12</v>
      </c>
      <c r="B1971" s="5">
        <v>4</v>
      </c>
      <c r="C1971" s="5">
        <v>2014</v>
      </c>
      <c r="D1971" s="135">
        <f t="shared" si="0"/>
        <v>41977</v>
      </c>
      <c r="E1971" s="5">
        <v>0.55000000000000004</v>
      </c>
      <c r="F1971" s="5">
        <v>1.59</v>
      </c>
      <c r="G1971" s="5">
        <v>2.25</v>
      </c>
    </row>
    <row r="1972" spans="1:7">
      <c r="A1972" s="5">
        <v>12</v>
      </c>
      <c r="B1972" s="5">
        <v>5</v>
      </c>
      <c r="C1972" s="5">
        <v>2014</v>
      </c>
      <c r="D1972" s="135">
        <f t="shared" si="0"/>
        <v>41978</v>
      </c>
      <c r="E1972" s="5">
        <v>0.65</v>
      </c>
      <c r="F1972" s="5">
        <v>1.69</v>
      </c>
      <c r="G1972" s="5">
        <v>2.31</v>
      </c>
    </row>
    <row r="1973" spans="1:7">
      <c r="A1973" s="5">
        <v>12</v>
      </c>
      <c r="B1973" s="5">
        <v>8</v>
      </c>
      <c r="C1973" s="5">
        <v>2014</v>
      </c>
      <c r="D1973" s="135">
        <f t="shared" si="0"/>
        <v>41981</v>
      </c>
      <c r="E1973" s="5">
        <v>0.64</v>
      </c>
      <c r="F1973" s="5">
        <v>1.67</v>
      </c>
      <c r="G1973" s="5">
        <v>2.2599999999999998</v>
      </c>
    </row>
    <row r="1974" spans="1:7">
      <c r="A1974" s="5">
        <v>12</v>
      </c>
      <c r="B1974" s="5">
        <v>9</v>
      </c>
      <c r="C1974" s="5">
        <v>2014</v>
      </c>
      <c r="D1974" s="135">
        <f t="shared" si="0"/>
        <v>41982</v>
      </c>
      <c r="E1974" s="5">
        <v>0.64</v>
      </c>
      <c r="F1974" s="5">
        <v>1.63</v>
      </c>
      <c r="G1974" s="5">
        <v>2.2200000000000002</v>
      </c>
    </row>
    <row r="1975" spans="1:7">
      <c r="A1975" s="5">
        <v>12</v>
      </c>
      <c r="B1975" s="5">
        <v>10</v>
      </c>
      <c r="C1975" s="5">
        <v>2014</v>
      </c>
      <c r="D1975" s="135">
        <f t="shared" si="0"/>
        <v>41983</v>
      </c>
      <c r="E1975" s="5">
        <v>0.59</v>
      </c>
      <c r="F1975" s="5">
        <v>1.58</v>
      </c>
      <c r="G1975" s="5">
        <v>2.1800000000000002</v>
      </c>
    </row>
    <row r="1976" spans="1:7">
      <c r="A1976" s="5">
        <v>12</v>
      </c>
      <c r="B1976" s="5">
        <v>11</v>
      </c>
      <c r="C1976" s="5">
        <v>2014</v>
      </c>
      <c r="D1976" s="135">
        <f t="shared" si="0"/>
        <v>41984</v>
      </c>
      <c r="E1976" s="5">
        <v>0.62</v>
      </c>
      <c r="F1976" s="5">
        <v>1.62</v>
      </c>
      <c r="G1976" s="5">
        <v>2.19</v>
      </c>
    </row>
    <row r="1977" spans="1:7">
      <c r="A1977" s="5">
        <v>12</v>
      </c>
      <c r="B1977" s="5">
        <v>12</v>
      </c>
      <c r="C1977" s="5">
        <v>2014</v>
      </c>
      <c r="D1977" s="135">
        <f t="shared" si="0"/>
        <v>41985</v>
      </c>
      <c r="E1977" s="5">
        <v>0.56000000000000005</v>
      </c>
      <c r="F1977" s="5">
        <v>1.53</v>
      </c>
      <c r="G1977" s="5">
        <v>2.1</v>
      </c>
    </row>
    <row r="1978" spans="1:7">
      <c r="A1978" s="5">
        <v>12</v>
      </c>
      <c r="B1978" s="5">
        <v>15</v>
      </c>
      <c r="C1978" s="5">
        <v>2014</v>
      </c>
      <c r="D1978" s="135">
        <f t="shared" si="0"/>
        <v>41988</v>
      </c>
      <c r="E1978" s="5">
        <v>0.6</v>
      </c>
      <c r="F1978" s="5">
        <v>1.58</v>
      </c>
      <c r="G1978" s="5">
        <v>2.12</v>
      </c>
    </row>
    <row r="1979" spans="1:7">
      <c r="A1979" s="5">
        <v>12</v>
      </c>
      <c r="B1979" s="5">
        <v>16</v>
      </c>
      <c r="C1979" s="5">
        <v>2014</v>
      </c>
      <c r="D1979" s="135">
        <f t="shared" si="0"/>
        <v>41989</v>
      </c>
      <c r="E1979" s="5">
        <v>0.57999999999999996</v>
      </c>
      <c r="F1979" s="5">
        <v>1.53</v>
      </c>
      <c r="G1979" s="5">
        <v>2.0699999999999998</v>
      </c>
    </row>
    <row r="1980" spans="1:7">
      <c r="A1980" s="5">
        <v>12</v>
      </c>
      <c r="B1980" s="5">
        <v>17</v>
      </c>
      <c r="C1980" s="5">
        <v>2014</v>
      </c>
      <c r="D1980" s="135">
        <f t="shared" si="0"/>
        <v>41990</v>
      </c>
      <c r="E1980" s="5">
        <v>0.62</v>
      </c>
      <c r="F1980" s="5">
        <v>1.61</v>
      </c>
      <c r="G1980" s="5">
        <v>2.14</v>
      </c>
    </row>
    <row r="1981" spans="1:7">
      <c r="A1981" s="5">
        <v>12</v>
      </c>
      <c r="B1981" s="5">
        <v>18</v>
      </c>
      <c r="C1981" s="5">
        <v>2014</v>
      </c>
      <c r="D1981" s="135">
        <f t="shared" si="0"/>
        <v>41991</v>
      </c>
      <c r="E1981" s="5">
        <v>0.67</v>
      </c>
      <c r="F1981" s="5">
        <v>1.68</v>
      </c>
      <c r="G1981" s="5">
        <v>2.2200000000000002</v>
      </c>
    </row>
    <row r="1982" spans="1:7">
      <c r="A1982" s="5">
        <v>12</v>
      </c>
      <c r="B1982" s="5">
        <v>19</v>
      </c>
      <c r="C1982" s="5">
        <v>2014</v>
      </c>
      <c r="D1982" s="135">
        <f t="shared" si="0"/>
        <v>41992</v>
      </c>
      <c r="E1982" s="5">
        <v>0.67</v>
      </c>
      <c r="F1982" s="5">
        <v>1.66</v>
      </c>
      <c r="G1982" s="5">
        <v>2.17</v>
      </c>
    </row>
    <row r="1983" spans="1:7">
      <c r="A1983" s="5">
        <v>12</v>
      </c>
      <c r="B1983" s="5">
        <v>22</v>
      </c>
      <c r="C1983" s="5">
        <v>2014</v>
      </c>
      <c r="D1983" s="135">
        <f t="shared" si="0"/>
        <v>41995</v>
      </c>
      <c r="E1983" s="5">
        <v>0.71</v>
      </c>
      <c r="F1983" s="5">
        <v>1.67</v>
      </c>
      <c r="G1983" s="5">
        <v>2.17</v>
      </c>
    </row>
    <row r="1984" spans="1:7">
      <c r="A1984" s="5">
        <v>12</v>
      </c>
      <c r="B1984" s="5">
        <v>23</v>
      </c>
      <c r="C1984" s="5">
        <v>2014</v>
      </c>
      <c r="D1984" s="135">
        <f t="shared" si="0"/>
        <v>41996</v>
      </c>
      <c r="E1984" s="5">
        <v>0.73</v>
      </c>
      <c r="F1984" s="5">
        <v>1.76</v>
      </c>
      <c r="G1984" s="5">
        <v>2.2599999999999998</v>
      </c>
    </row>
    <row r="1985" spans="1:7">
      <c r="A1985" s="5">
        <v>12</v>
      </c>
      <c r="B1985" s="5">
        <v>24</v>
      </c>
      <c r="C1985" s="5">
        <v>2014</v>
      </c>
      <c r="D1985" s="135">
        <f t="shared" si="0"/>
        <v>41997</v>
      </c>
      <c r="E1985" s="5">
        <v>0.73</v>
      </c>
      <c r="F1985" s="5">
        <v>1.76</v>
      </c>
      <c r="G1985" s="5">
        <v>2.27</v>
      </c>
    </row>
    <row r="1986" spans="1:7">
      <c r="A1986" s="5">
        <v>12</v>
      </c>
      <c r="B1986" s="5">
        <v>26</v>
      </c>
      <c r="C1986" s="5">
        <v>2014</v>
      </c>
      <c r="D1986" s="135">
        <f t="shared" si="0"/>
        <v>41999</v>
      </c>
      <c r="E1986" s="5">
        <v>0.73</v>
      </c>
      <c r="F1986" s="5">
        <v>1.75</v>
      </c>
      <c r="G1986" s="5">
        <v>2.25</v>
      </c>
    </row>
    <row r="1987" spans="1:7">
      <c r="A1987" s="5">
        <v>12</v>
      </c>
      <c r="B1987" s="5">
        <v>29</v>
      </c>
      <c r="C1987" s="5">
        <v>2014</v>
      </c>
      <c r="D1987" s="135">
        <f t="shared" si="0"/>
        <v>42002</v>
      </c>
      <c r="E1987" s="5">
        <v>0.72</v>
      </c>
      <c r="F1987" s="5">
        <v>1.72</v>
      </c>
      <c r="G1987" s="5">
        <v>2.2200000000000002</v>
      </c>
    </row>
    <row r="1988" spans="1:7">
      <c r="A1988" s="5">
        <v>12</v>
      </c>
      <c r="B1988" s="5">
        <v>30</v>
      </c>
      <c r="C1988" s="5">
        <v>2014</v>
      </c>
      <c r="D1988" s="135">
        <f t="shared" si="0"/>
        <v>42003</v>
      </c>
      <c r="E1988" s="5">
        <v>0.69</v>
      </c>
      <c r="F1988" s="5">
        <v>1.68</v>
      </c>
      <c r="G1988" s="5">
        <v>2.2000000000000002</v>
      </c>
    </row>
    <row r="1989" spans="1:7">
      <c r="A1989" s="5">
        <v>12</v>
      </c>
      <c r="B1989" s="5">
        <v>31</v>
      </c>
      <c r="C1989" s="5">
        <v>2014</v>
      </c>
      <c r="D1989" s="135">
        <f t="shared" si="0"/>
        <v>42004</v>
      </c>
      <c r="E1989" s="5">
        <v>0.67</v>
      </c>
      <c r="F1989" s="5">
        <v>1.65</v>
      </c>
      <c r="G1989" s="5">
        <v>2.17</v>
      </c>
    </row>
    <row r="1990" spans="1:7">
      <c r="A1990" s="5">
        <v>1</v>
      </c>
      <c r="B1990" s="5">
        <v>2</v>
      </c>
      <c r="C1990" s="5">
        <v>2013</v>
      </c>
      <c r="D1990" s="135">
        <f t="shared" si="0"/>
        <v>41276</v>
      </c>
      <c r="E1990" s="5">
        <v>0.27</v>
      </c>
      <c r="F1990" s="5">
        <v>0.76</v>
      </c>
      <c r="G1990" s="5">
        <v>1.86</v>
      </c>
    </row>
    <row r="1991" spans="1:7">
      <c r="A1991" s="5">
        <v>1</v>
      </c>
      <c r="B1991" s="5">
        <v>3</v>
      </c>
      <c r="C1991" s="5">
        <v>2013</v>
      </c>
      <c r="D1991" s="135">
        <f t="shared" si="0"/>
        <v>41277</v>
      </c>
      <c r="E1991" s="5">
        <v>0.27</v>
      </c>
      <c r="F1991" s="5">
        <v>0.81</v>
      </c>
      <c r="G1991" s="5">
        <v>1.92</v>
      </c>
    </row>
    <row r="1992" spans="1:7">
      <c r="A1992" s="5">
        <v>1</v>
      </c>
      <c r="B1992" s="5">
        <v>4</v>
      </c>
      <c r="C1992" s="5">
        <v>2013</v>
      </c>
      <c r="D1992" s="135">
        <f t="shared" si="0"/>
        <v>41278</v>
      </c>
      <c r="E1992" s="5">
        <v>0.27</v>
      </c>
      <c r="F1992" s="5">
        <v>0.82</v>
      </c>
      <c r="G1992" s="5">
        <v>1.93</v>
      </c>
    </row>
    <row r="1993" spans="1:7">
      <c r="A1993" s="5">
        <v>1</v>
      </c>
      <c r="B1993" s="5">
        <v>7</v>
      </c>
      <c r="C1993" s="5">
        <v>2013</v>
      </c>
      <c r="D1993" s="135">
        <f t="shared" si="0"/>
        <v>41281</v>
      </c>
      <c r="E1993" s="5">
        <v>0.27</v>
      </c>
      <c r="F1993" s="5">
        <v>0.82</v>
      </c>
      <c r="G1993" s="5">
        <v>1.92</v>
      </c>
    </row>
    <row r="1994" spans="1:7">
      <c r="A1994" s="5">
        <v>1</v>
      </c>
      <c r="B1994" s="5">
        <v>8</v>
      </c>
      <c r="C1994" s="5">
        <v>2013</v>
      </c>
      <c r="D1994" s="135">
        <f t="shared" si="0"/>
        <v>41282</v>
      </c>
      <c r="E1994" s="5">
        <v>0.25</v>
      </c>
      <c r="F1994" s="5">
        <v>0.79</v>
      </c>
      <c r="G1994" s="5">
        <v>1.89</v>
      </c>
    </row>
    <row r="1995" spans="1:7">
      <c r="A1995" s="5">
        <v>1</v>
      </c>
      <c r="B1995" s="5">
        <v>9</v>
      </c>
      <c r="C1995" s="5">
        <v>2013</v>
      </c>
      <c r="D1995" s="135">
        <f t="shared" si="0"/>
        <v>41283</v>
      </c>
      <c r="E1995" s="5">
        <v>0.24</v>
      </c>
      <c r="F1995" s="5">
        <v>0.77</v>
      </c>
      <c r="G1995" s="5">
        <v>1.88</v>
      </c>
    </row>
    <row r="1996" spans="1:7">
      <c r="A1996" s="5">
        <v>1</v>
      </c>
      <c r="B1996" s="5">
        <v>10</v>
      </c>
      <c r="C1996" s="5">
        <v>2013</v>
      </c>
      <c r="D1996" s="135">
        <f t="shared" si="0"/>
        <v>41284</v>
      </c>
      <c r="E1996" s="5">
        <v>0.26</v>
      </c>
      <c r="F1996" s="5">
        <v>0.8</v>
      </c>
      <c r="G1996" s="5">
        <v>1.91</v>
      </c>
    </row>
    <row r="1997" spans="1:7">
      <c r="A1997" s="5">
        <v>1</v>
      </c>
      <c r="B1997" s="5">
        <v>11</v>
      </c>
      <c r="C1997" s="5">
        <v>2013</v>
      </c>
      <c r="D1997" s="135">
        <f t="shared" si="0"/>
        <v>41285</v>
      </c>
      <c r="E1997" s="5">
        <v>0.26</v>
      </c>
      <c r="F1997" s="5">
        <v>0.78</v>
      </c>
      <c r="G1997" s="5">
        <v>1.89</v>
      </c>
    </row>
    <row r="1998" spans="1:7">
      <c r="A1998" s="5">
        <v>1</v>
      </c>
      <c r="B1998" s="5">
        <v>14</v>
      </c>
      <c r="C1998" s="5">
        <v>2013</v>
      </c>
      <c r="D1998" s="135">
        <f t="shared" si="0"/>
        <v>41288</v>
      </c>
      <c r="E1998" s="5">
        <v>0.26</v>
      </c>
      <c r="F1998" s="5">
        <v>0.78</v>
      </c>
      <c r="G1998" s="5">
        <v>1.89</v>
      </c>
    </row>
    <row r="1999" spans="1:7">
      <c r="A1999" s="5">
        <v>1</v>
      </c>
      <c r="B1999" s="5">
        <v>15</v>
      </c>
      <c r="C1999" s="5">
        <v>2013</v>
      </c>
      <c r="D1999" s="135">
        <f t="shared" si="0"/>
        <v>41289</v>
      </c>
      <c r="E1999" s="5">
        <v>0.26</v>
      </c>
      <c r="F1999" s="5">
        <v>0.75</v>
      </c>
      <c r="G1999" s="5">
        <v>1.86</v>
      </c>
    </row>
    <row r="2000" spans="1:7">
      <c r="A2000" s="5">
        <v>1</v>
      </c>
      <c r="B2000" s="5">
        <v>16</v>
      </c>
      <c r="C2000" s="5">
        <v>2013</v>
      </c>
      <c r="D2000" s="135">
        <f t="shared" si="0"/>
        <v>41290</v>
      </c>
      <c r="E2000" s="5">
        <v>0.26</v>
      </c>
      <c r="F2000" s="5">
        <v>0.75</v>
      </c>
      <c r="G2000" s="5">
        <v>1.84</v>
      </c>
    </row>
    <row r="2001" spans="1:7">
      <c r="A2001" s="5">
        <v>1</v>
      </c>
      <c r="B2001" s="5">
        <v>17</v>
      </c>
      <c r="C2001" s="5">
        <v>2013</v>
      </c>
      <c r="D2001" s="135">
        <f t="shared" si="0"/>
        <v>41291</v>
      </c>
      <c r="E2001" s="5">
        <v>0.28000000000000003</v>
      </c>
      <c r="F2001" s="5">
        <v>0.79</v>
      </c>
      <c r="G2001" s="5">
        <v>1.89</v>
      </c>
    </row>
    <row r="2002" spans="1:7">
      <c r="A2002" s="5">
        <v>1</v>
      </c>
      <c r="B2002" s="5">
        <v>18</v>
      </c>
      <c r="C2002" s="5">
        <v>2013</v>
      </c>
      <c r="D2002" s="135">
        <f t="shared" si="0"/>
        <v>41292</v>
      </c>
      <c r="E2002" s="5">
        <v>0.26</v>
      </c>
      <c r="F2002" s="5">
        <v>0.77</v>
      </c>
      <c r="G2002" s="5">
        <v>1.87</v>
      </c>
    </row>
    <row r="2003" spans="1:7">
      <c r="A2003" s="5">
        <v>1</v>
      </c>
      <c r="B2003" s="5">
        <v>22</v>
      </c>
      <c r="C2003" s="5">
        <v>2013</v>
      </c>
      <c r="D2003" s="135">
        <f t="shared" si="0"/>
        <v>41296</v>
      </c>
      <c r="E2003" s="5">
        <v>0.26</v>
      </c>
      <c r="F2003" s="5">
        <v>0.76</v>
      </c>
      <c r="G2003" s="5">
        <v>1.86</v>
      </c>
    </row>
    <row r="2004" spans="1:7">
      <c r="A2004" s="5">
        <v>1</v>
      </c>
      <c r="B2004" s="5">
        <v>23</v>
      </c>
      <c r="C2004" s="5">
        <v>2013</v>
      </c>
      <c r="D2004" s="135">
        <f t="shared" si="0"/>
        <v>41297</v>
      </c>
      <c r="E2004" s="5">
        <v>0.26</v>
      </c>
      <c r="F2004" s="5">
        <v>0.76</v>
      </c>
      <c r="G2004" s="5">
        <v>1.86</v>
      </c>
    </row>
    <row r="2005" spans="1:7">
      <c r="A2005" s="5">
        <v>1</v>
      </c>
      <c r="B2005" s="5">
        <v>24</v>
      </c>
      <c r="C2005" s="5">
        <v>2013</v>
      </c>
      <c r="D2005" s="135">
        <f t="shared" si="0"/>
        <v>41298</v>
      </c>
      <c r="E2005" s="5">
        <v>0.23</v>
      </c>
      <c r="F2005" s="5">
        <v>0.78</v>
      </c>
      <c r="G2005" s="5">
        <v>1.88</v>
      </c>
    </row>
    <row r="2006" spans="1:7">
      <c r="A2006" s="5">
        <v>1</v>
      </c>
      <c r="B2006" s="5">
        <v>25</v>
      </c>
      <c r="C2006" s="5">
        <v>2013</v>
      </c>
      <c r="D2006" s="135">
        <f t="shared" si="0"/>
        <v>41299</v>
      </c>
      <c r="E2006" s="5">
        <v>0.28000000000000003</v>
      </c>
      <c r="F2006" s="5">
        <v>0.87</v>
      </c>
      <c r="G2006" s="5">
        <v>1.98</v>
      </c>
    </row>
    <row r="2007" spans="1:7">
      <c r="A2007" s="5">
        <v>1</v>
      </c>
      <c r="B2007" s="5">
        <v>28</v>
      </c>
      <c r="C2007" s="5">
        <v>2013</v>
      </c>
      <c r="D2007" s="135">
        <f t="shared" si="0"/>
        <v>41302</v>
      </c>
      <c r="E2007" s="5">
        <v>0.28999999999999998</v>
      </c>
      <c r="F2007" s="5">
        <v>0.89</v>
      </c>
      <c r="G2007" s="5">
        <v>2</v>
      </c>
    </row>
    <row r="2008" spans="1:7">
      <c r="A2008" s="5">
        <v>1</v>
      </c>
      <c r="B2008" s="5">
        <v>29</v>
      </c>
      <c r="C2008" s="5">
        <v>2013</v>
      </c>
      <c r="D2008" s="135">
        <f t="shared" si="0"/>
        <v>41303</v>
      </c>
      <c r="E2008" s="5">
        <v>0.3</v>
      </c>
      <c r="F2008" s="5">
        <v>0.9</v>
      </c>
      <c r="G2008" s="5">
        <v>2.0299999999999998</v>
      </c>
    </row>
    <row r="2009" spans="1:7">
      <c r="A2009" s="5">
        <v>1</v>
      </c>
      <c r="B2009" s="5">
        <v>30</v>
      </c>
      <c r="C2009" s="5">
        <v>2013</v>
      </c>
      <c r="D2009" s="135">
        <f t="shared" si="0"/>
        <v>41304</v>
      </c>
      <c r="E2009" s="5">
        <v>0.27</v>
      </c>
      <c r="F2009" s="5">
        <v>0.88</v>
      </c>
      <c r="G2009" s="5">
        <v>2.0299999999999998</v>
      </c>
    </row>
    <row r="2010" spans="1:7">
      <c r="A2010" s="5">
        <v>1</v>
      </c>
      <c r="B2010" s="5">
        <v>31</v>
      </c>
      <c r="C2010" s="5">
        <v>2013</v>
      </c>
      <c r="D2010" s="135">
        <f t="shared" si="0"/>
        <v>41305</v>
      </c>
      <c r="E2010" s="5">
        <v>0.27</v>
      </c>
      <c r="F2010" s="5">
        <v>0.88</v>
      </c>
      <c r="G2010" s="5">
        <v>2.02</v>
      </c>
    </row>
    <row r="2011" spans="1:7">
      <c r="A2011" s="5">
        <v>2</v>
      </c>
      <c r="B2011" s="5">
        <v>1</v>
      </c>
      <c r="C2011" s="5">
        <v>2013</v>
      </c>
      <c r="D2011" s="135">
        <f t="shared" si="0"/>
        <v>41306</v>
      </c>
      <c r="E2011" s="5">
        <v>0.27</v>
      </c>
      <c r="F2011" s="5">
        <v>0.88</v>
      </c>
      <c r="G2011" s="5">
        <v>2.04</v>
      </c>
    </row>
    <row r="2012" spans="1:7">
      <c r="A2012" s="5">
        <v>2</v>
      </c>
      <c r="B2012" s="5">
        <v>4</v>
      </c>
      <c r="C2012" s="5">
        <v>2013</v>
      </c>
      <c r="D2012" s="135">
        <f t="shared" si="0"/>
        <v>41309</v>
      </c>
      <c r="E2012" s="5">
        <v>0.25</v>
      </c>
      <c r="F2012" s="5">
        <v>0.85</v>
      </c>
      <c r="G2012" s="5">
        <v>2</v>
      </c>
    </row>
    <row r="2013" spans="1:7">
      <c r="A2013" s="5">
        <v>2</v>
      </c>
      <c r="B2013" s="5">
        <v>5</v>
      </c>
      <c r="C2013" s="5">
        <v>2013</v>
      </c>
      <c r="D2013" s="135">
        <f t="shared" si="0"/>
        <v>41310</v>
      </c>
      <c r="E2013" s="5">
        <v>0.27</v>
      </c>
      <c r="F2013" s="5">
        <v>0.88</v>
      </c>
      <c r="G2013" s="5">
        <v>2.04</v>
      </c>
    </row>
    <row r="2014" spans="1:7">
      <c r="A2014" s="5">
        <v>2</v>
      </c>
      <c r="B2014" s="5">
        <v>6</v>
      </c>
      <c r="C2014" s="5">
        <v>2013</v>
      </c>
      <c r="D2014" s="135">
        <f t="shared" si="0"/>
        <v>41311</v>
      </c>
      <c r="E2014" s="5">
        <v>0.27</v>
      </c>
      <c r="F2014" s="5">
        <v>0.84</v>
      </c>
      <c r="G2014" s="5">
        <v>2</v>
      </c>
    </row>
    <row r="2015" spans="1:7">
      <c r="A2015" s="5">
        <v>2</v>
      </c>
      <c r="B2015" s="5">
        <v>7</v>
      </c>
      <c r="C2015" s="5">
        <v>2013</v>
      </c>
      <c r="D2015" s="135">
        <f t="shared" si="0"/>
        <v>41312</v>
      </c>
      <c r="E2015" s="5">
        <v>0.25</v>
      </c>
      <c r="F2015" s="5">
        <v>0.83</v>
      </c>
      <c r="G2015" s="5">
        <v>1.99</v>
      </c>
    </row>
    <row r="2016" spans="1:7">
      <c r="A2016" s="5">
        <v>2</v>
      </c>
      <c r="B2016" s="5">
        <v>8</v>
      </c>
      <c r="C2016" s="5">
        <v>2013</v>
      </c>
      <c r="D2016" s="135">
        <f t="shared" si="0"/>
        <v>41313</v>
      </c>
      <c r="E2016" s="5">
        <v>0.25</v>
      </c>
      <c r="F2016" s="5">
        <v>0.84</v>
      </c>
      <c r="G2016" s="5">
        <v>1.99</v>
      </c>
    </row>
    <row r="2017" spans="1:7">
      <c r="A2017" s="5">
        <v>2</v>
      </c>
      <c r="B2017" s="5">
        <v>11</v>
      </c>
      <c r="C2017" s="5">
        <v>2013</v>
      </c>
      <c r="D2017" s="135">
        <f t="shared" si="0"/>
        <v>41316</v>
      </c>
      <c r="E2017" s="5">
        <v>0.27</v>
      </c>
      <c r="F2017" s="5">
        <v>0.85</v>
      </c>
      <c r="G2017" s="5">
        <v>1.99</v>
      </c>
    </row>
    <row r="2018" spans="1:7">
      <c r="A2018" s="5">
        <v>2</v>
      </c>
      <c r="B2018" s="5">
        <v>12</v>
      </c>
      <c r="C2018" s="5">
        <v>2013</v>
      </c>
      <c r="D2018" s="135">
        <f t="shared" si="0"/>
        <v>41317</v>
      </c>
      <c r="E2018" s="5">
        <v>0.28999999999999998</v>
      </c>
      <c r="F2018" s="5">
        <v>0.88</v>
      </c>
      <c r="G2018" s="5">
        <v>2.02</v>
      </c>
    </row>
    <row r="2019" spans="1:7">
      <c r="A2019" s="5">
        <v>2</v>
      </c>
      <c r="B2019" s="5">
        <v>13</v>
      </c>
      <c r="C2019" s="5">
        <v>2013</v>
      </c>
      <c r="D2019" s="135">
        <f t="shared" si="0"/>
        <v>41318</v>
      </c>
      <c r="E2019" s="5">
        <v>0.28999999999999998</v>
      </c>
      <c r="F2019" s="5">
        <v>0.92</v>
      </c>
      <c r="G2019" s="5">
        <v>2.0499999999999998</v>
      </c>
    </row>
    <row r="2020" spans="1:7">
      <c r="A2020" s="5">
        <v>2</v>
      </c>
      <c r="B2020" s="5">
        <v>14</v>
      </c>
      <c r="C2020" s="5">
        <v>2013</v>
      </c>
      <c r="D2020" s="135">
        <f t="shared" si="0"/>
        <v>41319</v>
      </c>
      <c r="E2020" s="5">
        <v>0.27</v>
      </c>
      <c r="F2020" s="5">
        <v>0.86</v>
      </c>
      <c r="G2020" s="5">
        <v>2</v>
      </c>
    </row>
    <row r="2021" spans="1:7">
      <c r="A2021" s="5">
        <v>2</v>
      </c>
      <c r="B2021" s="5">
        <v>15</v>
      </c>
      <c r="C2021" s="5">
        <v>2013</v>
      </c>
      <c r="D2021" s="135">
        <f t="shared" si="0"/>
        <v>41320</v>
      </c>
      <c r="E2021" s="5">
        <v>0.28999999999999998</v>
      </c>
      <c r="F2021" s="5">
        <v>0.87</v>
      </c>
      <c r="G2021" s="5">
        <v>2.0099999999999998</v>
      </c>
    </row>
    <row r="2022" spans="1:7">
      <c r="A2022" s="5">
        <v>2</v>
      </c>
      <c r="B2022" s="5">
        <v>19</v>
      </c>
      <c r="C2022" s="5">
        <v>2013</v>
      </c>
      <c r="D2022" s="135">
        <f t="shared" si="0"/>
        <v>41324</v>
      </c>
      <c r="E2022" s="5">
        <v>0.28999999999999998</v>
      </c>
      <c r="F2022" s="5">
        <v>0.89</v>
      </c>
      <c r="G2022" s="5">
        <v>2.0299999999999998</v>
      </c>
    </row>
    <row r="2023" spans="1:7">
      <c r="A2023" s="5">
        <v>2</v>
      </c>
      <c r="B2023" s="5">
        <v>20</v>
      </c>
      <c r="C2023" s="5">
        <v>2013</v>
      </c>
      <c r="D2023" s="135">
        <f t="shared" si="0"/>
        <v>41325</v>
      </c>
      <c r="E2023" s="5">
        <v>0.27</v>
      </c>
      <c r="F2023" s="5">
        <v>0.88</v>
      </c>
      <c r="G2023" s="5">
        <v>2.02</v>
      </c>
    </row>
    <row r="2024" spans="1:7">
      <c r="A2024" s="5">
        <v>2</v>
      </c>
      <c r="B2024" s="5">
        <v>21</v>
      </c>
      <c r="C2024" s="5">
        <v>2013</v>
      </c>
      <c r="D2024" s="135">
        <f t="shared" si="0"/>
        <v>41326</v>
      </c>
      <c r="E2024" s="5">
        <v>0.26</v>
      </c>
      <c r="F2024" s="5">
        <v>0.86</v>
      </c>
      <c r="G2024" s="5">
        <v>1.99</v>
      </c>
    </row>
    <row r="2025" spans="1:7">
      <c r="A2025" s="5">
        <v>2</v>
      </c>
      <c r="B2025" s="5">
        <v>22</v>
      </c>
      <c r="C2025" s="5">
        <v>2013</v>
      </c>
      <c r="D2025" s="135">
        <f t="shared" si="0"/>
        <v>41327</v>
      </c>
      <c r="E2025" s="5">
        <v>0.27</v>
      </c>
      <c r="F2025" s="5">
        <v>0.84</v>
      </c>
      <c r="G2025" s="5">
        <v>1.97</v>
      </c>
    </row>
    <row r="2026" spans="1:7">
      <c r="A2026" s="5">
        <v>2</v>
      </c>
      <c r="B2026" s="5">
        <v>25</v>
      </c>
      <c r="C2026" s="5">
        <v>2013</v>
      </c>
      <c r="D2026" s="135">
        <f t="shared" si="0"/>
        <v>41330</v>
      </c>
      <c r="E2026" s="5">
        <v>0.25</v>
      </c>
      <c r="F2026" s="5">
        <v>0.78</v>
      </c>
      <c r="G2026" s="5">
        <v>1.88</v>
      </c>
    </row>
    <row r="2027" spans="1:7">
      <c r="A2027" s="5">
        <v>2</v>
      </c>
      <c r="B2027" s="5">
        <v>26</v>
      </c>
      <c r="C2027" s="5">
        <v>2013</v>
      </c>
      <c r="D2027" s="135">
        <f t="shared" si="0"/>
        <v>41331</v>
      </c>
      <c r="E2027" s="5">
        <v>0.25</v>
      </c>
      <c r="F2027" s="5">
        <v>0.78</v>
      </c>
      <c r="G2027" s="5">
        <v>1.88</v>
      </c>
    </row>
    <row r="2028" spans="1:7">
      <c r="A2028" s="5">
        <v>2</v>
      </c>
      <c r="B2028" s="5">
        <v>27</v>
      </c>
      <c r="C2028" s="5">
        <v>2013</v>
      </c>
      <c r="D2028" s="135">
        <f t="shared" si="0"/>
        <v>41332</v>
      </c>
      <c r="E2028" s="5">
        <v>0.27</v>
      </c>
      <c r="F2028" s="5">
        <v>0.78</v>
      </c>
      <c r="G2028" s="5">
        <v>1.91</v>
      </c>
    </row>
    <row r="2029" spans="1:7">
      <c r="A2029" s="5">
        <v>2</v>
      </c>
      <c r="B2029" s="5">
        <v>28</v>
      </c>
      <c r="C2029" s="5">
        <v>2013</v>
      </c>
      <c r="D2029" s="135">
        <f t="shared" si="0"/>
        <v>41333</v>
      </c>
      <c r="E2029" s="5">
        <v>0.25</v>
      </c>
      <c r="F2029" s="5">
        <v>0.77</v>
      </c>
      <c r="G2029" s="5">
        <v>1.89</v>
      </c>
    </row>
    <row r="2030" spans="1:7">
      <c r="A2030" s="5">
        <v>3</v>
      </c>
      <c r="B2030" s="5">
        <v>1</v>
      </c>
      <c r="C2030" s="5">
        <v>2013</v>
      </c>
      <c r="D2030" s="135">
        <f t="shared" si="0"/>
        <v>41334</v>
      </c>
      <c r="E2030" s="5">
        <v>0.25</v>
      </c>
      <c r="F2030" s="5">
        <v>0.75</v>
      </c>
      <c r="G2030" s="5">
        <v>1.86</v>
      </c>
    </row>
    <row r="2031" spans="1:7">
      <c r="A2031" s="5">
        <v>3</v>
      </c>
      <c r="B2031" s="5">
        <v>4</v>
      </c>
      <c r="C2031" s="5">
        <v>2013</v>
      </c>
      <c r="D2031" s="135">
        <f t="shared" si="0"/>
        <v>41337</v>
      </c>
      <c r="E2031" s="5">
        <v>0.24</v>
      </c>
      <c r="F2031" s="5">
        <v>0.76</v>
      </c>
      <c r="G2031" s="5">
        <v>1.88</v>
      </c>
    </row>
    <row r="2032" spans="1:7">
      <c r="A2032" s="5">
        <v>3</v>
      </c>
      <c r="B2032" s="5">
        <v>5</v>
      </c>
      <c r="C2032" s="5">
        <v>2013</v>
      </c>
      <c r="D2032" s="135">
        <f t="shared" si="0"/>
        <v>41338</v>
      </c>
      <c r="E2032" s="5">
        <v>0.25</v>
      </c>
      <c r="F2032" s="5">
        <v>0.77</v>
      </c>
      <c r="G2032" s="5">
        <v>1.9</v>
      </c>
    </row>
    <row r="2033" spans="1:7">
      <c r="A2033" s="5">
        <v>3</v>
      </c>
      <c r="B2033" s="5">
        <v>6</v>
      </c>
      <c r="C2033" s="5">
        <v>2013</v>
      </c>
      <c r="D2033" s="135">
        <f t="shared" si="0"/>
        <v>41339</v>
      </c>
      <c r="E2033" s="5">
        <v>0.25</v>
      </c>
      <c r="F2033" s="5">
        <v>0.81</v>
      </c>
      <c r="G2033" s="5">
        <v>1.95</v>
      </c>
    </row>
    <row r="2034" spans="1:7">
      <c r="A2034" s="5">
        <v>3</v>
      </c>
      <c r="B2034" s="5">
        <v>7</v>
      </c>
      <c r="C2034" s="5">
        <v>2013</v>
      </c>
      <c r="D2034" s="135">
        <f t="shared" si="0"/>
        <v>41340</v>
      </c>
      <c r="E2034" s="5">
        <v>0.25</v>
      </c>
      <c r="F2034" s="5">
        <v>0.85</v>
      </c>
      <c r="G2034" s="5">
        <v>2</v>
      </c>
    </row>
    <row r="2035" spans="1:7">
      <c r="A2035" s="5">
        <v>3</v>
      </c>
      <c r="B2035" s="5">
        <v>8</v>
      </c>
      <c r="C2035" s="5">
        <v>2013</v>
      </c>
      <c r="D2035" s="135">
        <f t="shared" si="0"/>
        <v>41341</v>
      </c>
      <c r="E2035" s="5">
        <v>0.27</v>
      </c>
      <c r="F2035" s="5">
        <v>0.9</v>
      </c>
      <c r="G2035" s="5">
        <v>2.06</v>
      </c>
    </row>
    <row r="2036" spans="1:7">
      <c r="A2036" s="5">
        <v>3</v>
      </c>
      <c r="B2036" s="5">
        <v>11</v>
      </c>
      <c r="C2036" s="5">
        <v>2013</v>
      </c>
      <c r="D2036" s="135">
        <f t="shared" si="0"/>
        <v>41344</v>
      </c>
      <c r="E2036" s="5">
        <v>0.27</v>
      </c>
      <c r="F2036" s="5">
        <v>0.9</v>
      </c>
      <c r="G2036" s="5">
        <v>2.0699999999999998</v>
      </c>
    </row>
    <row r="2037" spans="1:7">
      <c r="A2037" s="5">
        <v>3</v>
      </c>
      <c r="B2037" s="5">
        <v>12</v>
      </c>
      <c r="C2037" s="5">
        <v>2013</v>
      </c>
      <c r="D2037" s="135">
        <f t="shared" si="0"/>
        <v>41345</v>
      </c>
      <c r="E2037" s="5">
        <v>0.27</v>
      </c>
      <c r="F2037" s="5">
        <v>0.88</v>
      </c>
      <c r="G2037" s="5">
        <v>2.0299999999999998</v>
      </c>
    </row>
    <row r="2038" spans="1:7">
      <c r="A2038" s="5">
        <v>3</v>
      </c>
      <c r="B2038" s="5">
        <v>13</v>
      </c>
      <c r="C2038" s="5">
        <v>2013</v>
      </c>
      <c r="D2038" s="135">
        <f t="shared" si="0"/>
        <v>41346</v>
      </c>
      <c r="E2038" s="5">
        <v>0.27</v>
      </c>
      <c r="F2038" s="5">
        <v>0.89</v>
      </c>
      <c r="G2038" s="5">
        <v>2.04</v>
      </c>
    </row>
    <row r="2039" spans="1:7">
      <c r="A2039" s="5">
        <v>3</v>
      </c>
      <c r="B2039" s="5">
        <v>14</v>
      </c>
      <c r="C2039" s="5">
        <v>2013</v>
      </c>
      <c r="D2039" s="135">
        <f t="shared" si="0"/>
        <v>41347</v>
      </c>
      <c r="E2039" s="5">
        <v>0.27</v>
      </c>
      <c r="F2039" s="5">
        <v>0.88</v>
      </c>
      <c r="G2039" s="5">
        <v>2.04</v>
      </c>
    </row>
    <row r="2040" spans="1:7">
      <c r="A2040" s="5">
        <v>3</v>
      </c>
      <c r="B2040" s="5">
        <v>15</v>
      </c>
      <c r="C2040" s="5">
        <v>2013</v>
      </c>
      <c r="D2040" s="135">
        <f t="shared" si="0"/>
        <v>41348</v>
      </c>
      <c r="E2040" s="5">
        <v>0.25</v>
      </c>
      <c r="F2040" s="5">
        <v>0.84</v>
      </c>
      <c r="G2040" s="5">
        <v>2.0099999999999998</v>
      </c>
    </row>
    <row r="2041" spans="1:7">
      <c r="A2041" s="5">
        <v>3</v>
      </c>
      <c r="B2041" s="5">
        <v>18</v>
      </c>
      <c r="C2041" s="5">
        <v>2013</v>
      </c>
      <c r="D2041" s="135">
        <f t="shared" si="0"/>
        <v>41351</v>
      </c>
      <c r="E2041" s="5">
        <v>0.26</v>
      </c>
      <c r="F2041" s="5">
        <v>0.81</v>
      </c>
      <c r="G2041" s="5">
        <v>1.96</v>
      </c>
    </row>
    <row r="2042" spans="1:7">
      <c r="A2042" s="5">
        <v>3</v>
      </c>
      <c r="B2042" s="5">
        <v>19</v>
      </c>
      <c r="C2042" s="5">
        <v>2013</v>
      </c>
      <c r="D2042" s="135">
        <f t="shared" si="0"/>
        <v>41352</v>
      </c>
      <c r="E2042" s="5">
        <v>0.24</v>
      </c>
      <c r="F2042" s="5">
        <v>0.79</v>
      </c>
      <c r="G2042" s="5">
        <v>1.92</v>
      </c>
    </row>
    <row r="2043" spans="1:7">
      <c r="A2043" s="5">
        <v>3</v>
      </c>
      <c r="B2043" s="5">
        <v>20</v>
      </c>
      <c r="C2043" s="5">
        <v>2013</v>
      </c>
      <c r="D2043" s="135">
        <f t="shared" si="0"/>
        <v>41353</v>
      </c>
      <c r="E2043" s="5">
        <v>0.26</v>
      </c>
      <c r="F2043" s="5">
        <v>0.81</v>
      </c>
      <c r="G2043" s="5">
        <v>1.96</v>
      </c>
    </row>
    <row r="2044" spans="1:7">
      <c r="A2044" s="5">
        <v>3</v>
      </c>
      <c r="B2044" s="5">
        <v>21</v>
      </c>
      <c r="C2044" s="5">
        <v>2013</v>
      </c>
      <c r="D2044" s="135">
        <f t="shared" si="0"/>
        <v>41354</v>
      </c>
      <c r="E2044" s="5">
        <v>0.27</v>
      </c>
      <c r="F2044" s="5">
        <v>0.81</v>
      </c>
      <c r="G2044" s="5">
        <v>1.95</v>
      </c>
    </row>
    <row r="2045" spans="1:7">
      <c r="A2045" s="5">
        <v>3</v>
      </c>
      <c r="B2045" s="5">
        <v>22</v>
      </c>
      <c r="C2045" s="5">
        <v>2013</v>
      </c>
      <c r="D2045" s="135">
        <f t="shared" si="0"/>
        <v>41355</v>
      </c>
      <c r="E2045" s="5">
        <v>0.26</v>
      </c>
      <c r="F2045" s="5">
        <v>0.8</v>
      </c>
      <c r="G2045" s="5">
        <v>1.93</v>
      </c>
    </row>
    <row r="2046" spans="1:7">
      <c r="A2046" s="5">
        <v>3</v>
      </c>
      <c r="B2046" s="5">
        <v>25</v>
      </c>
      <c r="C2046" s="5">
        <v>2013</v>
      </c>
      <c r="D2046" s="135">
        <f t="shared" si="0"/>
        <v>41358</v>
      </c>
      <c r="E2046" s="5">
        <v>0.24</v>
      </c>
      <c r="F2046" s="5">
        <v>0.8</v>
      </c>
      <c r="G2046" s="5">
        <v>1.93</v>
      </c>
    </row>
    <row r="2047" spans="1:7">
      <c r="A2047" s="5">
        <v>3</v>
      </c>
      <c r="B2047" s="5">
        <v>26</v>
      </c>
      <c r="C2047" s="5">
        <v>2013</v>
      </c>
      <c r="D2047" s="135">
        <f t="shared" si="0"/>
        <v>41359</v>
      </c>
      <c r="E2047" s="5">
        <v>0.25</v>
      </c>
      <c r="F2047" s="5">
        <v>0.79</v>
      </c>
      <c r="G2047" s="5">
        <v>1.92</v>
      </c>
    </row>
    <row r="2048" spans="1:7">
      <c r="A2048" s="5">
        <v>3</v>
      </c>
      <c r="B2048" s="5">
        <v>27</v>
      </c>
      <c r="C2048" s="5">
        <v>2013</v>
      </c>
      <c r="D2048" s="135">
        <f t="shared" si="0"/>
        <v>41360</v>
      </c>
      <c r="E2048" s="5">
        <v>0.25</v>
      </c>
      <c r="F2048" s="5">
        <v>0.76</v>
      </c>
      <c r="G2048" s="5">
        <v>1.87</v>
      </c>
    </row>
    <row r="2049" spans="1:7">
      <c r="A2049" s="5">
        <v>3</v>
      </c>
      <c r="B2049" s="5">
        <v>28</v>
      </c>
      <c r="C2049" s="5">
        <v>2013</v>
      </c>
      <c r="D2049" s="135">
        <f t="shared" si="0"/>
        <v>41361</v>
      </c>
      <c r="E2049" s="5">
        <v>0.25</v>
      </c>
      <c r="F2049" s="5">
        <v>0.77</v>
      </c>
      <c r="G2049" s="5">
        <v>1.87</v>
      </c>
    </row>
    <row r="2050" spans="1:7">
      <c r="A2050" s="5">
        <v>4</v>
      </c>
      <c r="B2050" s="5">
        <v>1</v>
      </c>
      <c r="C2050" s="5">
        <v>2013</v>
      </c>
      <c r="D2050" s="135">
        <f t="shared" si="0"/>
        <v>41365</v>
      </c>
      <c r="E2050" s="5">
        <v>0.23</v>
      </c>
      <c r="F2050" s="5">
        <v>0.76</v>
      </c>
      <c r="G2050" s="5">
        <v>1.86</v>
      </c>
    </row>
    <row r="2051" spans="1:7">
      <c r="A2051" s="5">
        <v>4</v>
      </c>
      <c r="B2051" s="5">
        <v>2</v>
      </c>
      <c r="C2051" s="5">
        <v>2013</v>
      </c>
      <c r="D2051" s="135">
        <f t="shared" si="0"/>
        <v>41366</v>
      </c>
      <c r="E2051" s="5">
        <v>0.25</v>
      </c>
      <c r="F2051" s="5">
        <v>0.78</v>
      </c>
      <c r="G2051" s="5">
        <v>1.88</v>
      </c>
    </row>
    <row r="2052" spans="1:7">
      <c r="A2052" s="5">
        <v>4</v>
      </c>
      <c r="B2052" s="5">
        <v>3</v>
      </c>
      <c r="C2052" s="5">
        <v>2013</v>
      </c>
      <c r="D2052" s="135">
        <f t="shared" si="0"/>
        <v>41367</v>
      </c>
      <c r="E2052" s="5">
        <v>0.24</v>
      </c>
      <c r="F2052" s="5">
        <v>0.73</v>
      </c>
      <c r="G2052" s="5">
        <v>1.83</v>
      </c>
    </row>
    <row r="2053" spans="1:7">
      <c r="A2053" s="5">
        <v>4</v>
      </c>
      <c r="B2053" s="5">
        <v>4</v>
      </c>
      <c r="C2053" s="5">
        <v>2013</v>
      </c>
      <c r="D2053" s="135">
        <f t="shared" si="0"/>
        <v>41368</v>
      </c>
      <c r="E2053" s="5">
        <v>0.22</v>
      </c>
      <c r="F2053" s="5">
        <v>0.69</v>
      </c>
      <c r="G2053" s="5">
        <v>1.78</v>
      </c>
    </row>
    <row r="2054" spans="1:7">
      <c r="A2054" s="5">
        <v>4</v>
      </c>
      <c r="B2054" s="5">
        <v>5</v>
      </c>
      <c r="C2054" s="5">
        <v>2013</v>
      </c>
      <c r="D2054" s="135">
        <f t="shared" si="0"/>
        <v>41369</v>
      </c>
      <c r="E2054" s="5">
        <v>0.24</v>
      </c>
      <c r="F2054" s="5">
        <v>0.68</v>
      </c>
      <c r="G2054" s="5">
        <v>1.72</v>
      </c>
    </row>
    <row r="2055" spans="1:7">
      <c r="A2055" s="5">
        <v>4</v>
      </c>
      <c r="B2055" s="5">
        <v>8</v>
      </c>
      <c r="C2055" s="5">
        <v>2013</v>
      </c>
      <c r="D2055" s="135">
        <f t="shared" si="0"/>
        <v>41372</v>
      </c>
      <c r="E2055" s="5">
        <v>0.24</v>
      </c>
      <c r="F2055" s="5">
        <v>0.71</v>
      </c>
      <c r="G2055" s="5">
        <v>1.76</v>
      </c>
    </row>
    <row r="2056" spans="1:7">
      <c r="A2056" s="5">
        <v>4</v>
      </c>
      <c r="B2056" s="5">
        <v>9</v>
      </c>
      <c r="C2056" s="5">
        <v>2013</v>
      </c>
      <c r="D2056" s="135">
        <f t="shared" si="0"/>
        <v>41373</v>
      </c>
      <c r="E2056" s="5">
        <v>0.24</v>
      </c>
      <c r="F2056" s="5">
        <v>0.7</v>
      </c>
      <c r="G2056" s="5">
        <v>1.78</v>
      </c>
    </row>
    <row r="2057" spans="1:7">
      <c r="A2057" s="5">
        <v>4</v>
      </c>
      <c r="B2057" s="5">
        <v>10</v>
      </c>
      <c r="C2057" s="5">
        <v>2013</v>
      </c>
      <c r="D2057" s="135">
        <f t="shared" si="0"/>
        <v>41374</v>
      </c>
      <c r="E2057" s="5">
        <v>0.24</v>
      </c>
      <c r="F2057" s="5">
        <v>0.74</v>
      </c>
      <c r="G2057" s="5">
        <v>1.84</v>
      </c>
    </row>
    <row r="2058" spans="1:7">
      <c r="A2058" s="5">
        <v>4</v>
      </c>
      <c r="B2058" s="5">
        <v>11</v>
      </c>
      <c r="C2058" s="5">
        <v>2013</v>
      </c>
      <c r="D2058" s="135">
        <f t="shared" si="0"/>
        <v>41375</v>
      </c>
      <c r="E2058" s="5">
        <v>0.24</v>
      </c>
      <c r="F2058" s="5">
        <v>0.74</v>
      </c>
      <c r="G2058" s="5">
        <v>1.82</v>
      </c>
    </row>
    <row r="2059" spans="1:7">
      <c r="A2059" s="5">
        <v>4</v>
      </c>
      <c r="B2059" s="5">
        <v>12</v>
      </c>
      <c r="C2059" s="5">
        <v>2013</v>
      </c>
      <c r="D2059" s="135">
        <f t="shared" si="0"/>
        <v>41376</v>
      </c>
      <c r="E2059" s="5">
        <v>0.22</v>
      </c>
      <c r="F2059" s="5">
        <v>0.7</v>
      </c>
      <c r="G2059" s="5">
        <v>1.75</v>
      </c>
    </row>
    <row r="2060" spans="1:7">
      <c r="A2060" s="5">
        <v>4</v>
      </c>
      <c r="B2060" s="5">
        <v>15</v>
      </c>
      <c r="C2060" s="5">
        <v>2013</v>
      </c>
      <c r="D2060" s="135">
        <f t="shared" si="0"/>
        <v>41379</v>
      </c>
      <c r="E2060" s="5">
        <v>0.22</v>
      </c>
      <c r="F2060" s="5">
        <v>0.69</v>
      </c>
      <c r="G2060" s="5">
        <v>1.72</v>
      </c>
    </row>
    <row r="2061" spans="1:7">
      <c r="A2061" s="5">
        <v>4</v>
      </c>
      <c r="B2061" s="5">
        <v>16</v>
      </c>
      <c r="C2061" s="5">
        <v>2013</v>
      </c>
      <c r="D2061" s="135">
        <f t="shared" si="0"/>
        <v>41380</v>
      </c>
      <c r="E2061" s="5">
        <v>0.24</v>
      </c>
      <c r="F2061" s="5">
        <v>0.71</v>
      </c>
      <c r="G2061" s="5">
        <v>1.75</v>
      </c>
    </row>
    <row r="2062" spans="1:7">
      <c r="A2062" s="5">
        <v>4</v>
      </c>
      <c r="B2062" s="5">
        <v>17</v>
      </c>
      <c r="C2062" s="5">
        <v>2013</v>
      </c>
      <c r="D2062" s="135">
        <f t="shared" si="0"/>
        <v>41381</v>
      </c>
      <c r="E2062" s="5">
        <v>0.24</v>
      </c>
      <c r="F2062" s="5">
        <v>0.71</v>
      </c>
      <c r="G2062" s="5">
        <v>1.73</v>
      </c>
    </row>
    <row r="2063" spans="1:7">
      <c r="A2063" s="5">
        <v>4</v>
      </c>
      <c r="B2063" s="5">
        <v>18</v>
      </c>
      <c r="C2063" s="5">
        <v>2013</v>
      </c>
      <c r="D2063" s="135">
        <f t="shared" si="0"/>
        <v>41382</v>
      </c>
      <c r="E2063" s="5">
        <v>0.24</v>
      </c>
      <c r="F2063" s="5">
        <v>0.71</v>
      </c>
      <c r="G2063" s="5">
        <v>1.72</v>
      </c>
    </row>
    <row r="2064" spans="1:7">
      <c r="A2064" s="5">
        <v>4</v>
      </c>
      <c r="B2064" s="5">
        <v>19</v>
      </c>
      <c r="C2064" s="5">
        <v>2013</v>
      </c>
      <c r="D2064" s="135">
        <f t="shared" si="0"/>
        <v>41383</v>
      </c>
      <c r="E2064" s="5">
        <v>0.24</v>
      </c>
      <c r="F2064" s="5">
        <v>0.72</v>
      </c>
      <c r="G2064" s="5">
        <v>1.73</v>
      </c>
    </row>
    <row r="2065" spans="1:7">
      <c r="A2065" s="5">
        <v>4</v>
      </c>
      <c r="B2065" s="5">
        <v>22</v>
      </c>
      <c r="C2065" s="5">
        <v>2013</v>
      </c>
      <c r="D2065" s="135">
        <f t="shared" si="0"/>
        <v>41386</v>
      </c>
      <c r="E2065" s="5">
        <v>0.24</v>
      </c>
      <c r="F2065" s="5">
        <v>0.7</v>
      </c>
      <c r="G2065" s="5">
        <v>1.72</v>
      </c>
    </row>
    <row r="2066" spans="1:7">
      <c r="A2066" s="5">
        <v>4</v>
      </c>
      <c r="B2066" s="5">
        <v>23</v>
      </c>
      <c r="C2066" s="5">
        <v>2013</v>
      </c>
      <c r="D2066" s="135">
        <f t="shared" si="0"/>
        <v>41387</v>
      </c>
      <c r="E2066" s="5">
        <v>0.23</v>
      </c>
      <c r="F2066" s="5">
        <v>0.71</v>
      </c>
      <c r="G2066" s="5">
        <v>1.74</v>
      </c>
    </row>
    <row r="2067" spans="1:7">
      <c r="A2067" s="5">
        <v>4</v>
      </c>
      <c r="B2067" s="5">
        <v>24</v>
      </c>
      <c r="C2067" s="5">
        <v>2013</v>
      </c>
      <c r="D2067" s="135">
        <f t="shared" si="0"/>
        <v>41388</v>
      </c>
      <c r="E2067" s="5">
        <v>0.23</v>
      </c>
      <c r="F2067" s="5">
        <v>0.7</v>
      </c>
      <c r="G2067" s="5">
        <v>1.73</v>
      </c>
    </row>
    <row r="2068" spans="1:7">
      <c r="A2068" s="5">
        <v>4</v>
      </c>
      <c r="B2068" s="5">
        <v>25</v>
      </c>
      <c r="C2068" s="5">
        <v>2013</v>
      </c>
      <c r="D2068" s="135">
        <f t="shared" si="0"/>
        <v>41389</v>
      </c>
      <c r="E2068" s="5">
        <v>0.23</v>
      </c>
      <c r="F2068" s="5">
        <v>0.71</v>
      </c>
      <c r="G2068" s="5">
        <v>1.74</v>
      </c>
    </row>
    <row r="2069" spans="1:7">
      <c r="A2069" s="5">
        <v>4</v>
      </c>
      <c r="B2069" s="5">
        <v>26</v>
      </c>
      <c r="C2069" s="5">
        <v>2013</v>
      </c>
      <c r="D2069" s="135">
        <f t="shared" si="0"/>
        <v>41390</v>
      </c>
      <c r="E2069" s="5">
        <v>0.22</v>
      </c>
      <c r="F2069" s="5">
        <v>0.68</v>
      </c>
      <c r="G2069" s="5">
        <v>1.7</v>
      </c>
    </row>
    <row r="2070" spans="1:7">
      <c r="A2070" s="5">
        <v>4</v>
      </c>
      <c r="B2070" s="5">
        <v>29</v>
      </c>
      <c r="C2070" s="5">
        <v>2013</v>
      </c>
      <c r="D2070" s="135">
        <f t="shared" si="0"/>
        <v>41393</v>
      </c>
      <c r="E2070" s="5">
        <v>0.2</v>
      </c>
      <c r="F2070" s="5">
        <v>0.68</v>
      </c>
      <c r="G2070" s="5">
        <v>1.7</v>
      </c>
    </row>
    <row r="2071" spans="1:7">
      <c r="A2071" s="5">
        <v>4</v>
      </c>
      <c r="B2071" s="5">
        <v>30</v>
      </c>
      <c r="C2071" s="5">
        <v>2013</v>
      </c>
      <c r="D2071" s="135">
        <f t="shared" si="0"/>
        <v>41394</v>
      </c>
      <c r="E2071" s="5">
        <v>0.22</v>
      </c>
      <c r="F2071" s="5">
        <v>0.68</v>
      </c>
      <c r="G2071" s="5">
        <v>1.7</v>
      </c>
    </row>
    <row r="2072" spans="1:7">
      <c r="A2072" s="5">
        <v>5</v>
      </c>
      <c r="B2072" s="5">
        <v>1</v>
      </c>
      <c r="C2072" s="5">
        <v>2013</v>
      </c>
      <c r="D2072" s="135">
        <f t="shared" si="0"/>
        <v>41395</v>
      </c>
      <c r="E2072" s="5">
        <v>0.2</v>
      </c>
      <c r="F2072" s="5">
        <v>0.65</v>
      </c>
      <c r="G2072" s="5">
        <v>1.66</v>
      </c>
    </row>
    <row r="2073" spans="1:7">
      <c r="A2073" s="5">
        <v>5</v>
      </c>
      <c r="B2073" s="5">
        <v>2</v>
      </c>
      <c r="C2073" s="5">
        <v>2013</v>
      </c>
      <c r="D2073" s="135">
        <f t="shared" si="0"/>
        <v>41396</v>
      </c>
      <c r="E2073" s="5">
        <v>0.2</v>
      </c>
      <c r="F2073" s="5">
        <v>0.65</v>
      </c>
      <c r="G2073" s="5">
        <v>1.66</v>
      </c>
    </row>
    <row r="2074" spans="1:7">
      <c r="A2074" s="5">
        <v>5</v>
      </c>
      <c r="B2074" s="5">
        <v>3</v>
      </c>
      <c r="C2074" s="5">
        <v>2013</v>
      </c>
      <c r="D2074" s="135">
        <f t="shared" si="0"/>
        <v>41397</v>
      </c>
      <c r="E2074" s="5">
        <v>0.22</v>
      </c>
      <c r="F2074" s="5">
        <v>0.73</v>
      </c>
      <c r="G2074" s="5">
        <v>1.78</v>
      </c>
    </row>
    <row r="2075" spans="1:7">
      <c r="A2075" s="5">
        <v>5</v>
      </c>
      <c r="B2075" s="5">
        <v>6</v>
      </c>
      <c r="C2075" s="5">
        <v>2013</v>
      </c>
      <c r="D2075" s="135">
        <f t="shared" si="0"/>
        <v>41400</v>
      </c>
      <c r="E2075" s="5">
        <v>0.22</v>
      </c>
      <c r="F2075" s="5">
        <v>0.74</v>
      </c>
      <c r="G2075" s="5">
        <v>1.8</v>
      </c>
    </row>
    <row r="2076" spans="1:7">
      <c r="A2076" s="5">
        <v>5</v>
      </c>
      <c r="B2076" s="5">
        <v>7</v>
      </c>
      <c r="C2076" s="5">
        <v>2013</v>
      </c>
      <c r="D2076" s="135">
        <f t="shared" si="0"/>
        <v>41401</v>
      </c>
      <c r="E2076" s="5">
        <v>0.22</v>
      </c>
      <c r="F2076" s="5">
        <v>0.75</v>
      </c>
      <c r="G2076" s="5">
        <v>1.82</v>
      </c>
    </row>
    <row r="2077" spans="1:7">
      <c r="A2077" s="5">
        <v>5</v>
      </c>
      <c r="B2077" s="5">
        <v>8</v>
      </c>
      <c r="C2077" s="5">
        <v>2013</v>
      </c>
      <c r="D2077" s="135">
        <f t="shared" si="0"/>
        <v>41402</v>
      </c>
      <c r="E2077" s="5">
        <v>0.22</v>
      </c>
      <c r="F2077" s="5">
        <v>0.75</v>
      </c>
      <c r="G2077" s="5">
        <v>1.81</v>
      </c>
    </row>
    <row r="2078" spans="1:7">
      <c r="A2078" s="5">
        <v>5</v>
      </c>
      <c r="B2078" s="5">
        <v>9</v>
      </c>
      <c r="C2078" s="5">
        <v>2013</v>
      </c>
      <c r="D2078" s="135">
        <f t="shared" si="0"/>
        <v>41403</v>
      </c>
      <c r="E2078" s="5">
        <v>0.22</v>
      </c>
      <c r="F2078" s="5">
        <v>0.75</v>
      </c>
      <c r="G2078" s="5">
        <v>1.81</v>
      </c>
    </row>
    <row r="2079" spans="1:7">
      <c r="A2079" s="5">
        <v>5</v>
      </c>
      <c r="B2079" s="5">
        <v>10</v>
      </c>
      <c r="C2079" s="5">
        <v>2013</v>
      </c>
      <c r="D2079" s="135">
        <f t="shared" si="0"/>
        <v>41404</v>
      </c>
      <c r="E2079" s="5">
        <v>0.26</v>
      </c>
      <c r="F2079" s="5">
        <v>0.82</v>
      </c>
      <c r="G2079" s="5">
        <v>1.9</v>
      </c>
    </row>
    <row r="2080" spans="1:7">
      <c r="A2080" s="5">
        <v>5</v>
      </c>
      <c r="B2080" s="5">
        <v>13</v>
      </c>
      <c r="C2080" s="5">
        <v>2013</v>
      </c>
      <c r="D2080" s="135">
        <f t="shared" si="0"/>
        <v>41407</v>
      </c>
      <c r="E2080" s="5">
        <v>0.24</v>
      </c>
      <c r="F2080" s="5">
        <v>0.83</v>
      </c>
      <c r="G2080" s="5">
        <v>1.92</v>
      </c>
    </row>
    <row r="2081" spans="1:7">
      <c r="A2081" s="5">
        <v>5</v>
      </c>
      <c r="B2081" s="5">
        <v>14</v>
      </c>
      <c r="C2081" s="5">
        <v>2013</v>
      </c>
      <c r="D2081" s="135">
        <f t="shared" si="0"/>
        <v>41408</v>
      </c>
      <c r="E2081" s="5">
        <v>0.26</v>
      </c>
      <c r="F2081" s="5">
        <v>0.85</v>
      </c>
      <c r="G2081" s="5">
        <v>1.96</v>
      </c>
    </row>
    <row r="2082" spans="1:7">
      <c r="A2082" s="5">
        <v>5</v>
      </c>
      <c r="B2082" s="5">
        <v>15</v>
      </c>
      <c r="C2082" s="5">
        <v>2013</v>
      </c>
      <c r="D2082" s="135">
        <f t="shared" si="0"/>
        <v>41409</v>
      </c>
      <c r="E2082" s="5">
        <v>0.26</v>
      </c>
      <c r="F2082" s="5">
        <v>0.84</v>
      </c>
      <c r="G2082" s="5">
        <v>1.94</v>
      </c>
    </row>
    <row r="2083" spans="1:7">
      <c r="A2083" s="5">
        <v>5</v>
      </c>
      <c r="B2083" s="5">
        <v>16</v>
      </c>
      <c r="C2083" s="5">
        <v>2013</v>
      </c>
      <c r="D2083" s="135">
        <f t="shared" si="0"/>
        <v>41410</v>
      </c>
      <c r="E2083" s="5">
        <v>0.23</v>
      </c>
      <c r="F2083" s="5">
        <v>0.79</v>
      </c>
      <c r="G2083" s="5">
        <v>1.87</v>
      </c>
    </row>
    <row r="2084" spans="1:7">
      <c r="A2084" s="5">
        <v>5</v>
      </c>
      <c r="B2084" s="5">
        <v>17</v>
      </c>
      <c r="C2084" s="5">
        <v>2013</v>
      </c>
      <c r="D2084" s="135">
        <f t="shared" si="0"/>
        <v>41411</v>
      </c>
      <c r="E2084" s="5">
        <v>0.26</v>
      </c>
      <c r="F2084" s="5">
        <v>0.84</v>
      </c>
      <c r="G2084" s="5">
        <v>1.95</v>
      </c>
    </row>
    <row r="2085" spans="1:7">
      <c r="A2085" s="5">
        <v>5</v>
      </c>
      <c r="B2085" s="5">
        <v>20</v>
      </c>
      <c r="C2085" s="5">
        <v>2013</v>
      </c>
      <c r="D2085" s="135">
        <f t="shared" si="0"/>
        <v>41414</v>
      </c>
      <c r="E2085" s="5">
        <v>0.26</v>
      </c>
      <c r="F2085" s="5">
        <v>0.85</v>
      </c>
      <c r="G2085" s="5">
        <v>1.97</v>
      </c>
    </row>
    <row r="2086" spans="1:7">
      <c r="A2086" s="5">
        <v>5</v>
      </c>
      <c r="B2086" s="5">
        <v>21</v>
      </c>
      <c r="C2086" s="5">
        <v>2013</v>
      </c>
      <c r="D2086" s="135">
        <f t="shared" si="0"/>
        <v>41415</v>
      </c>
      <c r="E2086" s="5">
        <v>0.26</v>
      </c>
      <c r="F2086" s="5">
        <v>0.84</v>
      </c>
      <c r="G2086" s="5">
        <v>1.94</v>
      </c>
    </row>
    <row r="2087" spans="1:7">
      <c r="A2087" s="5">
        <v>5</v>
      </c>
      <c r="B2087" s="5">
        <v>22</v>
      </c>
      <c r="C2087" s="5">
        <v>2013</v>
      </c>
      <c r="D2087" s="135">
        <f t="shared" si="0"/>
        <v>41416</v>
      </c>
      <c r="E2087" s="5">
        <v>0.26</v>
      </c>
      <c r="F2087" s="5">
        <v>0.91</v>
      </c>
      <c r="G2087" s="5">
        <v>2.0299999999999998</v>
      </c>
    </row>
    <row r="2088" spans="1:7">
      <c r="A2088" s="5">
        <v>5</v>
      </c>
      <c r="B2088" s="5">
        <v>23</v>
      </c>
      <c r="C2088" s="5">
        <v>2013</v>
      </c>
      <c r="D2088" s="135">
        <f t="shared" si="0"/>
        <v>41417</v>
      </c>
      <c r="E2088" s="5">
        <v>0.26</v>
      </c>
      <c r="F2088" s="5">
        <v>0.91</v>
      </c>
      <c r="G2088" s="5">
        <v>2.02</v>
      </c>
    </row>
    <row r="2089" spans="1:7">
      <c r="A2089" s="5">
        <v>5</v>
      </c>
      <c r="B2089" s="5">
        <v>24</v>
      </c>
      <c r="C2089" s="5">
        <v>2013</v>
      </c>
      <c r="D2089" s="135">
        <f t="shared" si="0"/>
        <v>41418</v>
      </c>
      <c r="E2089" s="5">
        <v>0.26</v>
      </c>
      <c r="F2089" s="5">
        <v>0.9</v>
      </c>
      <c r="G2089" s="5">
        <v>2.0099999999999998</v>
      </c>
    </row>
    <row r="2090" spans="1:7">
      <c r="A2090" s="5">
        <v>5</v>
      </c>
      <c r="B2090" s="5">
        <v>28</v>
      </c>
      <c r="C2090" s="5">
        <v>2013</v>
      </c>
      <c r="D2090" s="135">
        <f t="shared" si="0"/>
        <v>41422</v>
      </c>
      <c r="E2090" s="5">
        <v>0.28999999999999998</v>
      </c>
      <c r="F2090" s="5">
        <v>1.02</v>
      </c>
      <c r="G2090" s="5">
        <v>2.15</v>
      </c>
    </row>
    <row r="2091" spans="1:7">
      <c r="A2091" s="5">
        <v>5</v>
      </c>
      <c r="B2091" s="5">
        <v>29</v>
      </c>
      <c r="C2091" s="5">
        <v>2013</v>
      </c>
      <c r="D2091" s="135">
        <f t="shared" si="0"/>
        <v>41423</v>
      </c>
      <c r="E2091" s="5">
        <v>0.3</v>
      </c>
      <c r="F2091" s="5">
        <v>1.02</v>
      </c>
      <c r="G2091" s="5">
        <v>2.13</v>
      </c>
    </row>
    <row r="2092" spans="1:7">
      <c r="A2092" s="5">
        <v>5</v>
      </c>
      <c r="B2092" s="5">
        <v>30</v>
      </c>
      <c r="C2092" s="5">
        <v>2013</v>
      </c>
      <c r="D2092" s="135">
        <f t="shared" si="0"/>
        <v>41424</v>
      </c>
      <c r="E2092" s="5">
        <v>0.31</v>
      </c>
      <c r="F2092" s="5">
        <v>1.01</v>
      </c>
      <c r="G2092" s="5">
        <v>2.13</v>
      </c>
    </row>
    <row r="2093" spans="1:7">
      <c r="A2093" s="5">
        <v>5</v>
      </c>
      <c r="B2093" s="5">
        <v>31</v>
      </c>
      <c r="C2093" s="5">
        <v>2013</v>
      </c>
      <c r="D2093" s="135">
        <f t="shared" si="0"/>
        <v>41425</v>
      </c>
      <c r="E2093" s="5">
        <v>0.3</v>
      </c>
      <c r="F2093" s="5">
        <v>1.05</v>
      </c>
      <c r="G2093" s="5">
        <v>2.16</v>
      </c>
    </row>
    <row r="2094" spans="1:7">
      <c r="A2094" s="5">
        <v>6</v>
      </c>
      <c r="B2094" s="5">
        <v>3</v>
      </c>
      <c r="C2094" s="5">
        <v>2013</v>
      </c>
      <c r="D2094" s="135">
        <f t="shared" si="0"/>
        <v>41428</v>
      </c>
      <c r="E2094" s="5">
        <v>0.3</v>
      </c>
      <c r="F2094" s="5">
        <v>1.03</v>
      </c>
      <c r="G2094" s="5">
        <v>2.13</v>
      </c>
    </row>
    <row r="2095" spans="1:7">
      <c r="A2095" s="5">
        <v>6</v>
      </c>
      <c r="B2095" s="5">
        <v>4</v>
      </c>
      <c r="C2095" s="5">
        <v>2013</v>
      </c>
      <c r="D2095" s="135">
        <f t="shared" si="0"/>
        <v>41429</v>
      </c>
      <c r="E2095" s="5">
        <v>0.32</v>
      </c>
      <c r="F2095" s="5">
        <v>1.05</v>
      </c>
      <c r="G2095" s="5">
        <v>2.14</v>
      </c>
    </row>
    <row r="2096" spans="1:7">
      <c r="A2096" s="5">
        <v>6</v>
      </c>
      <c r="B2096" s="5">
        <v>5</v>
      </c>
      <c r="C2096" s="5">
        <v>2013</v>
      </c>
      <c r="D2096" s="135">
        <f t="shared" si="0"/>
        <v>41430</v>
      </c>
      <c r="E2096" s="5">
        <v>0.3</v>
      </c>
      <c r="F2096" s="5">
        <v>1.02</v>
      </c>
      <c r="G2096" s="5">
        <v>2.1</v>
      </c>
    </row>
    <row r="2097" spans="1:7">
      <c r="A2097" s="5">
        <v>6</v>
      </c>
      <c r="B2097" s="5">
        <v>6</v>
      </c>
      <c r="C2097" s="5">
        <v>2013</v>
      </c>
      <c r="D2097" s="135">
        <f t="shared" si="0"/>
        <v>41431</v>
      </c>
      <c r="E2097" s="5">
        <v>0.3</v>
      </c>
      <c r="F2097" s="5">
        <v>1.01</v>
      </c>
      <c r="G2097" s="5">
        <v>2.08</v>
      </c>
    </row>
    <row r="2098" spans="1:7">
      <c r="A2098" s="5">
        <v>6</v>
      </c>
      <c r="B2098" s="5">
        <v>7</v>
      </c>
      <c r="C2098" s="5">
        <v>2013</v>
      </c>
      <c r="D2098" s="135">
        <f t="shared" si="0"/>
        <v>41432</v>
      </c>
      <c r="E2098" s="5">
        <v>0.32</v>
      </c>
      <c r="F2098" s="5">
        <v>1.1000000000000001</v>
      </c>
      <c r="G2098" s="5">
        <v>2.17</v>
      </c>
    </row>
    <row r="2099" spans="1:7">
      <c r="A2099" s="5">
        <v>6</v>
      </c>
      <c r="B2099" s="5">
        <v>10</v>
      </c>
      <c r="C2099" s="5">
        <v>2013</v>
      </c>
      <c r="D2099" s="135">
        <f t="shared" si="0"/>
        <v>41435</v>
      </c>
      <c r="E2099" s="5">
        <v>0.32</v>
      </c>
      <c r="F2099" s="5">
        <v>1.1299999999999999</v>
      </c>
      <c r="G2099" s="5">
        <v>2.2200000000000002</v>
      </c>
    </row>
    <row r="2100" spans="1:7">
      <c r="A2100" s="5">
        <v>6</v>
      </c>
      <c r="B2100" s="5">
        <v>11</v>
      </c>
      <c r="C2100" s="5">
        <v>2013</v>
      </c>
      <c r="D2100" s="135">
        <f t="shared" si="0"/>
        <v>41436</v>
      </c>
      <c r="E2100" s="5">
        <v>0.34</v>
      </c>
      <c r="F2100" s="5">
        <v>1.1200000000000001</v>
      </c>
      <c r="G2100" s="5">
        <v>2.2000000000000002</v>
      </c>
    </row>
    <row r="2101" spans="1:7">
      <c r="A2101" s="5">
        <v>6</v>
      </c>
      <c r="B2101" s="5">
        <v>12</v>
      </c>
      <c r="C2101" s="5">
        <v>2013</v>
      </c>
      <c r="D2101" s="135">
        <f t="shared" si="0"/>
        <v>41437</v>
      </c>
      <c r="E2101" s="5">
        <v>0.34</v>
      </c>
      <c r="F2101" s="5">
        <v>1.1499999999999999</v>
      </c>
      <c r="G2101" s="5">
        <v>2.25</v>
      </c>
    </row>
    <row r="2102" spans="1:7">
      <c r="A2102" s="5">
        <v>6</v>
      </c>
      <c r="B2102" s="5">
        <v>13</v>
      </c>
      <c r="C2102" s="5">
        <v>2013</v>
      </c>
      <c r="D2102" s="135">
        <f t="shared" si="0"/>
        <v>41438</v>
      </c>
      <c r="E2102" s="5">
        <v>0.32</v>
      </c>
      <c r="F2102" s="5">
        <v>1.1100000000000001</v>
      </c>
      <c r="G2102" s="5">
        <v>2.19</v>
      </c>
    </row>
    <row r="2103" spans="1:7">
      <c r="A2103" s="5">
        <v>6</v>
      </c>
      <c r="B2103" s="5">
        <v>14</v>
      </c>
      <c r="C2103" s="5">
        <v>2013</v>
      </c>
      <c r="D2103" s="135">
        <f t="shared" si="0"/>
        <v>41439</v>
      </c>
      <c r="E2103" s="5">
        <v>0.28999999999999998</v>
      </c>
      <c r="F2103" s="5">
        <v>1.04</v>
      </c>
      <c r="G2103" s="5">
        <v>2.14</v>
      </c>
    </row>
    <row r="2104" spans="1:7">
      <c r="A2104" s="5">
        <v>6</v>
      </c>
      <c r="B2104" s="5">
        <v>17</v>
      </c>
      <c r="C2104" s="5">
        <v>2013</v>
      </c>
      <c r="D2104" s="135">
        <f t="shared" si="0"/>
        <v>41442</v>
      </c>
      <c r="E2104" s="5">
        <v>0.27</v>
      </c>
      <c r="F2104" s="5">
        <v>1.06</v>
      </c>
      <c r="G2104" s="5">
        <v>2.19</v>
      </c>
    </row>
    <row r="2105" spans="1:7">
      <c r="A2105" s="5">
        <v>6</v>
      </c>
      <c r="B2105" s="5">
        <v>18</v>
      </c>
      <c r="C2105" s="5">
        <v>2013</v>
      </c>
      <c r="D2105" s="135">
        <f t="shared" si="0"/>
        <v>41443</v>
      </c>
      <c r="E2105" s="5">
        <v>0.27</v>
      </c>
      <c r="F2105" s="5">
        <v>1.07</v>
      </c>
      <c r="G2105" s="5">
        <v>2.2000000000000002</v>
      </c>
    </row>
    <row r="2106" spans="1:7">
      <c r="A2106" s="5">
        <v>6</v>
      </c>
      <c r="B2106" s="5">
        <v>19</v>
      </c>
      <c r="C2106" s="5">
        <v>2013</v>
      </c>
      <c r="D2106" s="135">
        <f t="shared" si="0"/>
        <v>41444</v>
      </c>
      <c r="E2106" s="5">
        <v>0.31</v>
      </c>
      <c r="F2106" s="5">
        <v>1.24</v>
      </c>
      <c r="G2106" s="5">
        <v>2.33</v>
      </c>
    </row>
    <row r="2107" spans="1:7">
      <c r="A2107" s="5">
        <v>6</v>
      </c>
      <c r="B2107" s="5">
        <v>20</v>
      </c>
      <c r="C2107" s="5">
        <v>2013</v>
      </c>
      <c r="D2107" s="135">
        <f t="shared" si="0"/>
        <v>41445</v>
      </c>
      <c r="E2107" s="5">
        <v>0.33</v>
      </c>
      <c r="F2107" s="5">
        <v>1.31</v>
      </c>
      <c r="G2107" s="5">
        <v>2.41</v>
      </c>
    </row>
    <row r="2108" spans="1:7">
      <c r="A2108" s="5">
        <v>6</v>
      </c>
      <c r="B2108" s="5">
        <v>21</v>
      </c>
      <c r="C2108" s="5">
        <v>2013</v>
      </c>
      <c r="D2108" s="135">
        <f t="shared" si="0"/>
        <v>41446</v>
      </c>
      <c r="E2108" s="5">
        <v>0.38</v>
      </c>
      <c r="F2108" s="5">
        <v>1.42</v>
      </c>
      <c r="G2108" s="5">
        <v>2.52</v>
      </c>
    </row>
    <row r="2109" spans="1:7">
      <c r="A2109" s="5">
        <v>6</v>
      </c>
      <c r="B2109" s="5">
        <v>24</v>
      </c>
      <c r="C2109" s="5">
        <v>2013</v>
      </c>
      <c r="D2109" s="135">
        <f t="shared" si="0"/>
        <v>41449</v>
      </c>
      <c r="E2109" s="5">
        <v>0.42</v>
      </c>
      <c r="F2109" s="5">
        <v>1.48</v>
      </c>
      <c r="G2109" s="5">
        <v>2.57</v>
      </c>
    </row>
    <row r="2110" spans="1:7">
      <c r="A2110" s="5">
        <v>6</v>
      </c>
      <c r="B2110" s="5">
        <v>25</v>
      </c>
      <c r="C2110" s="5">
        <v>2013</v>
      </c>
      <c r="D2110" s="135">
        <f t="shared" si="0"/>
        <v>41450</v>
      </c>
      <c r="E2110" s="5">
        <v>0.43</v>
      </c>
      <c r="F2110" s="5">
        <v>1.49</v>
      </c>
      <c r="G2110" s="5">
        <v>2.6</v>
      </c>
    </row>
    <row r="2111" spans="1:7">
      <c r="A2111" s="5">
        <v>6</v>
      </c>
      <c r="B2111" s="5">
        <v>26</v>
      </c>
      <c r="C2111" s="5">
        <v>2013</v>
      </c>
      <c r="D2111" s="135">
        <f t="shared" si="0"/>
        <v>41451</v>
      </c>
      <c r="E2111" s="5">
        <v>0.39</v>
      </c>
      <c r="F2111" s="5">
        <v>1.45</v>
      </c>
      <c r="G2111" s="5">
        <v>2.5499999999999998</v>
      </c>
    </row>
    <row r="2112" spans="1:7">
      <c r="A2112" s="5">
        <v>6</v>
      </c>
      <c r="B2112" s="5">
        <v>27</v>
      </c>
      <c r="C2112" s="5">
        <v>2013</v>
      </c>
      <c r="D2112" s="135">
        <f t="shared" si="0"/>
        <v>41452</v>
      </c>
      <c r="E2112" s="5">
        <v>0.36</v>
      </c>
      <c r="F2112" s="5">
        <v>1.38</v>
      </c>
      <c r="G2112" s="5">
        <v>2.4900000000000002</v>
      </c>
    </row>
    <row r="2113" spans="1:7">
      <c r="A2113" s="5">
        <v>6</v>
      </c>
      <c r="B2113" s="5">
        <v>28</v>
      </c>
      <c r="C2113" s="5">
        <v>2013</v>
      </c>
      <c r="D2113" s="135">
        <f t="shared" si="0"/>
        <v>41453</v>
      </c>
      <c r="E2113" s="5">
        <v>0.36</v>
      </c>
      <c r="F2113" s="5">
        <v>1.41</v>
      </c>
      <c r="G2113" s="5">
        <v>2.52</v>
      </c>
    </row>
    <row r="2114" spans="1:7">
      <c r="A2114" s="5">
        <v>7</v>
      </c>
      <c r="B2114" s="5">
        <v>1</v>
      </c>
      <c r="C2114" s="5">
        <v>2013</v>
      </c>
      <c r="D2114" s="135">
        <f t="shared" si="0"/>
        <v>41456</v>
      </c>
      <c r="E2114" s="5">
        <v>0.34</v>
      </c>
      <c r="F2114" s="5">
        <v>1.39</v>
      </c>
      <c r="G2114" s="5">
        <v>2.5</v>
      </c>
    </row>
    <row r="2115" spans="1:7">
      <c r="A2115" s="5">
        <v>7</v>
      </c>
      <c r="B2115" s="5">
        <v>2</v>
      </c>
      <c r="C2115" s="5">
        <v>2013</v>
      </c>
      <c r="D2115" s="135">
        <f t="shared" si="0"/>
        <v>41457</v>
      </c>
      <c r="E2115" s="5">
        <v>0.34</v>
      </c>
      <c r="F2115" s="5">
        <v>1.38</v>
      </c>
      <c r="G2115" s="5">
        <v>2.48</v>
      </c>
    </row>
    <row r="2116" spans="1:7">
      <c r="A2116" s="5">
        <v>7</v>
      </c>
      <c r="B2116" s="5">
        <v>3</v>
      </c>
      <c r="C2116" s="5">
        <v>2013</v>
      </c>
      <c r="D2116" s="135">
        <f t="shared" si="0"/>
        <v>41458</v>
      </c>
      <c r="E2116" s="5">
        <v>0.36</v>
      </c>
      <c r="F2116" s="5">
        <v>1.42</v>
      </c>
      <c r="G2116" s="5">
        <v>2.52</v>
      </c>
    </row>
    <row r="2117" spans="1:7">
      <c r="A2117" s="5">
        <v>7</v>
      </c>
      <c r="B2117" s="5">
        <v>5</v>
      </c>
      <c r="C2117" s="5">
        <v>2013</v>
      </c>
      <c r="D2117" s="135">
        <f t="shared" si="0"/>
        <v>41460</v>
      </c>
      <c r="E2117" s="5">
        <v>0.4</v>
      </c>
      <c r="F2117" s="5">
        <v>1.6</v>
      </c>
      <c r="G2117" s="5">
        <v>2.73</v>
      </c>
    </row>
    <row r="2118" spans="1:7">
      <c r="A2118" s="5">
        <v>7</v>
      </c>
      <c r="B2118" s="5">
        <v>8</v>
      </c>
      <c r="C2118" s="5">
        <v>2013</v>
      </c>
      <c r="D2118" s="135">
        <f t="shared" si="0"/>
        <v>41463</v>
      </c>
      <c r="E2118" s="5">
        <v>0.37</v>
      </c>
      <c r="F2118" s="5">
        <v>1.51</v>
      </c>
      <c r="G2118" s="5">
        <v>2.65</v>
      </c>
    </row>
    <row r="2119" spans="1:7">
      <c r="A2119" s="5">
        <v>7</v>
      </c>
      <c r="B2119" s="5">
        <v>9</v>
      </c>
      <c r="C2119" s="5">
        <v>2013</v>
      </c>
      <c r="D2119" s="135">
        <f t="shared" si="0"/>
        <v>41464</v>
      </c>
      <c r="E2119" s="5">
        <v>0.37</v>
      </c>
      <c r="F2119" s="5">
        <v>1.5</v>
      </c>
      <c r="G2119" s="5">
        <v>2.65</v>
      </c>
    </row>
    <row r="2120" spans="1:7">
      <c r="A2120" s="5">
        <v>7</v>
      </c>
      <c r="B2120" s="5">
        <v>10</v>
      </c>
      <c r="C2120" s="5">
        <v>2013</v>
      </c>
      <c r="D2120" s="135">
        <f t="shared" si="0"/>
        <v>41465</v>
      </c>
      <c r="E2120" s="5">
        <v>0.38</v>
      </c>
      <c r="F2120" s="5">
        <v>1.54</v>
      </c>
      <c r="G2120" s="5">
        <v>2.7</v>
      </c>
    </row>
    <row r="2121" spans="1:7">
      <c r="A2121" s="5">
        <v>7</v>
      </c>
      <c r="B2121" s="5">
        <v>11</v>
      </c>
      <c r="C2121" s="5">
        <v>2013</v>
      </c>
      <c r="D2121" s="135">
        <f t="shared" si="0"/>
        <v>41466</v>
      </c>
      <c r="E2121" s="5">
        <v>0.34</v>
      </c>
      <c r="F2121" s="5">
        <v>1.4</v>
      </c>
      <c r="G2121" s="5">
        <v>2.6</v>
      </c>
    </row>
    <row r="2122" spans="1:7">
      <c r="A2122" s="5">
        <v>7</v>
      </c>
      <c r="B2122" s="5">
        <v>12</v>
      </c>
      <c r="C2122" s="5">
        <v>2013</v>
      </c>
      <c r="D2122" s="135">
        <f t="shared" si="0"/>
        <v>41467</v>
      </c>
      <c r="E2122" s="5">
        <v>0.37</v>
      </c>
      <c r="F2122" s="5">
        <v>1.43</v>
      </c>
      <c r="G2122" s="5">
        <v>2.61</v>
      </c>
    </row>
    <row r="2123" spans="1:7">
      <c r="A2123" s="5">
        <v>7</v>
      </c>
      <c r="B2123" s="5">
        <v>15</v>
      </c>
      <c r="C2123" s="5">
        <v>2013</v>
      </c>
      <c r="D2123" s="135">
        <f t="shared" si="0"/>
        <v>41470</v>
      </c>
      <c r="E2123" s="5">
        <v>0.34</v>
      </c>
      <c r="F2123" s="5">
        <v>1.4</v>
      </c>
      <c r="G2123" s="5">
        <v>2.57</v>
      </c>
    </row>
    <row r="2124" spans="1:7">
      <c r="A2124" s="5">
        <v>7</v>
      </c>
      <c r="B2124" s="5">
        <v>16</v>
      </c>
      <c r="C2124" s="5">
        <v>2013</v>
      </c>
      <c r="D2124" s="135">
        <f t="shared" si="0"/>
        <v>41471</v>
      </c>
      <c r="E2124" s="5">
        <v>0.34</v>
      </c>
      <c r="F2124" s="5">
        <v>1.38</v>
      </c>
      <c r="G2124" s="5">
        <v>2.5499999999999998</v>
      </c>
    </row>
    <row r="2125" spans="1:7">
      <c r="A2125" s="5">
        <v>7</v>
      </c>
      <c r="B2125" s="5">
        <v>17</v>
      </c>
      <c r="C2125" s="5">
        <v>2013</v>
      </c>
      <c r="D2125" s="135">
        <f t="shared" si="0"/>
        <v>41472</v>
      </c>
      <c r="E2125" s="5">
        <v>0.32</v>
      </c>
      <c r="F2125" s="5">
        <v>1.33</v>
      </c>
      <c r="G2125" s="5">
        <v>2.52</v>
      </c>
    </row>
    <row r="2126" spans="1:7">
      <c r="A2126" s="5">
        <v>7</v>
      </c>
      <c r="B2126" s="5">
        <v>18</v>
      </c>
      <c r="C2126" s="5">
        <v>2013</v>
      </c>
      <c r="D2126" s="135">
        <f t="shared" si="0"/>
        <v>41473</v>
      </c>
      <c r="E2126" s="5">
        <v>0.32</v>
      </c>
      <c r="F2126" s="5">
        <v>1.35</v>
      </c>
      <c r="G2126" s="5">
        <v>2.56</v>
      </c>
    </row>
    <row r="2127" spans="1:7">
      <c r="A2127" s="5">
        <v>7</v>
      </c>
      <c r="B2127" s="5">
        <v>19</v>
      </c>
      <c r="C2127" s="5">
        <v>2013</v>
      </c>
      <c r="D2127" s="135">
        <f t="shared" si="0"/>
        <v>41474</v>
      </c>
      <c r="E2127" s="5">
        <v>0.32</v>
      </c>
      <c r="F2127" s="5">
        <v>1.31</v>
      </c>
      <c r="G2127" s="5">
        <v>2.5</v>
      </c>
    </row>
    <row r="2128" spans="1:7">
      <c r="A2128" s="5">
        <v>7</v>
      </c>
      <c r="B2128" s="5">
        <v>22</v>
      </c>
      <c r="C2128" s="5">
        <v>2013</v>
      </c>
      <c r="D2128" s="135">
        <f t="shared" si="0"/>
        <v>41477</v>
      </c>
      <c r="E2128" s="5">
        <v>0.32</v>
      </c>
      <c r="F2128" s="5">
        <v>1.32</v>
      </c>
      <c r="G2128" s="5">
        <v>2.5</v>
      </c>
    </row>
    <row r="2129" spans="1:7">
      <c r="A2129" s="5">
        <v>7</v>
      </c>
      <c r="B2129" s="5">
        <v>23</v>
      </c>
      <c r="C2129" s="5">
        <v>2013</v>
      </c>
      <c r="D2129" s="135">
        <f t="shared" si="0"/>
        <v>41478</v>
      </c>
      <c r="E2129" s="5">
        <v>0.33</v>
      </c>
      <c r="F2129" s="5">
        <v>1.33</v>
      </c>
      <c r="G2129" s="5">
        <v>2.5299999999999998</v>
      </c>
    </row>
    <row r="2130" spans="1:7">
      <c r="A2130" s="5">
        <v>7</v>
      </c>
      <c r="B2130" s="5">
        <v>24</v>
      </c>
      <c r="C2130" s="5">
        <v>2013</v>
      </c>
      <c r="D2130" s="135">
        <f t="shared" si="0"/>
        <v>41479</v>
      </c>
      <c r="E2130" s="5">
        <v>0.34</v>
      </c>
      <c r="F2130" s="5">
        <v>1.4</v>
      </c>
      <c r="G2130" s="5">
        <v>2.61</v>
      </c>
    </row>
    <row r="2131" spans="1:7">
      <c r="A2131" s="5">
        <v>7</v>
      </c>
      <c r="B2131" s="5">
        <v>25</v>
      </c>
      <c r="C2131" s="5">
        <v>2013</v>
      </c>
      <c r="D2131" s="135">
        <f t="shared" si="0"/>
        <v>41480</v>
      </c>
      <c r="E2131" s="5">
        <v>0.32</v>
      </c>
      <c r="F2131" s="5">
        <v>1.38</v>
      </c>
      <c r="G2131" s="5">
        <v>2.61</v>
      </c>
    </row>
    <row r="2132" spans="1:7">
      <c r="A2132" s="5">
        <v>7</v>
      </c>
      <c r="B2132" s="5">
        <v>26</v>
      </c>
      <c r="C2132" s="5">
        <v>2013</v>
      </c>
      <c r="D2132" s="135">
        <f t="shared" si="0"/>
        <v>41481</v>
      </c>
      <c r="E2132" s="5">
        <v>0.31</v>
      </c>
      <c r="F2132" s="5">
        <v>1.36</v>
      </c>
      <c r="G2132" s="5">
        <v>2.58</v>
      </c>
    </row>
    <row r="2133" spans="1:7">
      <c r="A2133" s="5">
        <v>7</v>
      </c>
      <c r="B2133" s="5">
        <v>29</v>
      </c>
      <c r="C2133" s="5">
        <v>2013</v>
      </c>
      <c r="D2133" s="135">
        <f t="shared" si="0"/>
        <v>41484</v>
      </c>
      <c r="E2133" s="5">
        <v>0.33</v>
      </c>
      <c r="F2133" s="5">
        <v>1.37</v>
      </c>
      <c r="G2133" s="5">
        <v>2.61</v>
      </c>
    </row>
    <row r="2134" spans="1:7">
      <c r="A2134" s="5">
        <v>7</v>
      </c>
      <c r="B2134" s="5">
        <v>30</v>
      </c>
      <c r="C2134" s="5">
        <v>2013</v>
      </c>
      <c r="D2134" s="135">
        <f t="shared" si="0"/>
        <v>41485</v>
      </c>
      <c r="E2134" s="5">
        <v>0.33</v>
      </c>
      <c r="F2134" s="5">
        <v>1.39</v>
      </c>
      <c r="G2134" s="5">
        <v>2.63</v>
      </c>
    </row>
    <row r="2135" spans="1:7">
      <c r="A2135" s="5">
        <v>7</v>
      </c>
      <c r="B2135" s="5">
        <v>31</v>
      </c>
      <c r="C2135" s="5">
        <v>2013</v>
      </c>
      <c r="D2135" s="135">
        <f t="shared" si="0"/>
        <v>41486</v>
      </c>
      <c r="E2135" s="5">
        <v>0.31</v>
      </c>
      <c r="F2135" s="5">
        <v>1.38</v>
      </c>
      <c r="G2135" s="5">
        <v>2.6</v>
      </c>
    </row>
    <row r="2136" spans="1:7">
      <c r="A2136" s="5">
        <v>8</v>
      </c>
      <c r="B2136" s="5">
        <v>1</v>
      </c>
      <c r="C2136" s="5">
        <v>2013</v>
      </c>
      <c r="D2136" s="135">
        <f t="shared" si="0"/>
        <v>41487</v>
      </c>
      <c r="E2136" s="5">
        <v>0.35</v>
      </c>
      <c r="F2136" s="5">
        <v>1.49</v>
      </c>
      <c r="G2136" s="5">
        <v>2.74</v>
      </c>
    </row>
    <row r="2137" spans="1:7">
      <c r="A2137" s="5">
        <v>8</v>
      </c>
      <c r="B2137" s="5">
        <v>2</v>
      </c>
      <c r="C2137" s="5">
        <v>2013</v>
      </c>
      <c r="D2137" s="135">
        <f t="shared" si="0"/>
        <v>41488</v>
      </c>
      <c r="E2137" s="5">
        <v>0.3</v>
      </c>
      <c r="F2137" s="5">
        <v>1.36</v>
      </c>
      <c r="G2137" s="5">
        <v>2.63</v>
      </c>
    </row>
    <row r="2138" spans="1:7">
      <c r="A2138" s="5">
        <v>8</v>
      </c>
      <c r="B2138" s="5">
        <v>5</v>
      </c>
      <c r="C2138" s="5">
        <v>2013</v>
      </c>
      <c r="D2138" s="135">
        <f t="shared" si="0"/>
        <v>41491</v>
      </c>
      <c r="E2138" s="5">
        <v>0.32</v>
      </c>
      <c r="F2138" s="5">
        <v>1.39</v>
      </c>
      <c r="G2138" s="5">
        <v>2.67</v>
      </c>
    </row>
    <row r="2139" spans="1:7">
      <c r="A2139" s="5">
        <v>8</v>
      </c>
      <c r="B2139" s="5">
        <v>6</v>
      </c>
      <c r="C2139" s="5">
        <v>2013</v>
      </c>
      <c r="D2139" s="135">
        <f t="shared" si="0"/>
        <v>41492</v>
      </c>
      <c r="E2139" s="5">
        <v>0.32</v>
      </c>
      <c r="F2139" s="5">
        <v>1.39</v>
      </c>
      <c r="G2139" s="5">
        <v>2.67</v>
      </c>
    </row>
    <row r="2140" spans="1:7">
      <c r="A2140" s="5">
        <v>8</v>
      </c>
      <c r="B2140" s="5">
        <v>7</v>
      </c>
      <c r="C2140" s="5">
        <v>2013</v>
      </c>
      <c r="D2140" s="135">
        <f t="shared" si="0"/>
        <v>41493</v>
      </c>
      <c r="E2140" s="5">
        <v>0.32</v>
      </c>
      <c r="F2140" s="5">
        <v>1.38</v>
      </c>
      <c r="G2140" s="5">
        <v>2.61</v>
      </c>
    </row>
    <row r="2141" spans="1:7">
      <c r="A2141" s="5">
        <v>8</v>
      </c>
      <c r="B2141" s="5">
        <v>8</v>
      </c>
      <c r="C2141" s="5">
        <v>2013</v>
      </c>
      <c r="D2141" s="135">
        <f t="shared" si="0"/>
        <v>41494</v>
      </c>
      <c r="E2141" s="5">
        <v>0.3</v>
      </c>
      <c r="F2141" s="5">
        <v>1.36</v>
      </c>
      <c r="G2141" s="5">
        <v>2.58</v>
      </c>
    </row>
    <row r="2142" spans="1:7">
      <c r="A2142" s="5">
        <v>8</v>
      </c>
      <c r="B2142" s="5">
        <v>9</v>
      </c>
      <c r="C2142" s="5">
        <v>2013</v>
      </c>
      <c r="D2142" s="135">
        <f t="shared" si="0"/>
        <v>41495</v>
      </c>
      <c r="E2142" s="5">
        <v>0.32</v>
      </c>
      <c r="F2142" s="5">
        <v>1.36</v>
      </c>
      <c r="G2142" s="5">
        <v>2.57</v>
      </c>
    </row>
    <row r="2143" spans="1:7">
      <c r="A2143" s="5">
        <v>8</v>
      </c>
      <c r="B2143" s="5">
        <v>12</v>
      </c>
      <c r="C2143" s="5">
        <v>2013</v>
      </c>
      <c r="D2143" s="135">
        <f t="shared" si="0"/>
        <v>41498</v>
      </c>
      <c r="E2143" s="5">
        <v>0.32</v>
      </c>
      <c r="F2143" s="5">
        <v>1.39</v>
      </c>
      <c r="G2143" s="5">
        <v>2.61</v>
      </c>
    </row>
    <row r="2144" spans="1:7">
      <c r="A2144" s="5">
        <v>8</v>
      </c>
      <c r="B2144" s="5">
        <v>13</v>
      </c>
      <c r="C2144" s="5">
        <v>2013</v>
      </c>
      <c r="D2144" s="135">
        <f t="shared" si="0"/>
        <v>41499</v>
      </c>
      <c r="E2144" s="5">
        <v>0.34</v>
      </c>
      <c r="F2144" s="5">
        <v>1.49</v>
      </c>
      <c r="G2144" s="5">
        <v>2.71</v>
      </c>
    </row>
    <row r="2145" spans="1:7">
      <c r="A2145" s="5">
        <v>8</v>
      </c>
      <c r="B2145" s="5">
        <v>14</v>
      </c>
      <c r="C2145" s="5">
        <v>2013</v>
      </c>
      <c r="D2145" s="135">
        <f t="shared" si="0"/>
        <v>41500</v>
      </c>
      <c r="E2145" s="5">
        <v>0.34</v>
      </c>
      <c r="F2145" s="5">
        <v>1.48</v>
      </c>
      <c r="G2145" s="5">
        <v>2.71</v>
      </c>
    </row>
    <row r="2146" spans="1:7">
      <c r="A2146" s="5">
        <v>8</v>
      </c>
      <c r="B2146" s="5">
        <v>15</v>
      </c>
      <c r="C2146" s="5">
        <v>2013</v>
      </c>
      <c r="D2146" s="135">
        <f t="shared" si="0"/>
        <v>41501</v>
      </c>
      <c r="E2146" s="5">
        <v>0.36</v>
      </c>
      <c r="F2146" s="5">
        <v>1.54</v>
      </c>
      <c r="G2146" s="5">
        <v>2.77</v>
      </c>
    </row>
    <row r="2147" spans="1:7">
      <c r="A2147" s="5">
        <v>8</v>
      </c>
      <c r="B2147" s="5">
        <v>16</v>
      </c>
      <c r="C2147" s="5">
        <v>2013</v>
      </c>
      <c r="D2147" s="135">
        <f t="shared" si="0"/>
        <v>41502</v>
      </c>
      <c r="E2147" s="5">
        <v>0.36</v>
      </c>
      <c r="F2147" s="5">
        <v>1.6</v>
      </c>
      <c r="G2147" s="5">
        <v>2.84</v>
      </c>
    </row>
    <row r="2148" spans="1:7">
      <c r="A2148" s="5">
        <v>8</v>
      </c>
      <c r="B2148" s="5">
        <v>19</v>
      </c>
      <c r="C2148" s="5">
        <v>2013</v>
      </c>
      <c r="D2148" s="135">
        <f t="shared" si="0"/>
        <v>41505</v>
      </c>
      <c r="E2148" s="5">
        <v>0.36</v>
      </c>
      <c r="F2148" s="5">
        <v>1.63</v>
      </c>
      <c r="G2148" s="5">
        <v>2.88</v>
      </c>
    </row>
    <row r="2149" spans="1:7">
      <c r="A2149" s="5">
        <v>8</v>
      </c>
      <c r="B2149" s="5">
        <v>20</v>
      </c>
      <c r="C2149" s="5">
        <v>2013</v>
      </c>
      <c r="D2149" s="135">
        <f t="shared" si="0"/>
        <v>41506</v>
      </c>
      <c r="E2149" s="5">
        <v>0.36</v>
      </c>
      <c r="F2149" s="5">
        <v>1.57</v>
      </c>
      <c r="G2149" s="5">
        <v>2.82</v>
      </c>
    </row>
    <row r="2150" spans="1:7">
      <c r="A2150" s="5">
        <v>8</v>
      </c>
      <c r="B2150" s="5">
        <v>21</v>
      </c>
      <c r="C2150" s="5">
        <v>2013</v>
      </c>
      <c r="D2150" s="135">
        <f t="shared" si="0"/>
        <v>41507</v>
      </c>
      <c r="E2150" s="5">
        <v>0.38</v>
      </c>
      <c r="F2150" s="5">
        <v>1.64</v>
      </c>
      <c r="G2150" s="5">
        <v>2.87</v>
      </c>
    </row>
    <row r="2151" spans="1:7">
      <c r="A2151" s="5">
        <v>8</v>
      </c>
      <c r="B2151" s="5">
        <v>22</v>
      </c>
      <c r="C2151" s="5">
        <v>2013</v>
      </c>
      <c r="D2151" s="135">
        <f t="shared" si="0"/>
        <v>41508</v>
      </c>
      <c r="E2151" s="5">
        <v>0.42</v>
      </c>
      <c r="F2151" s="5">
        <v>1.71</v>
      </c>
      <c r="G2151" s="5">
        <v>2.9</v>
      </c>
    </row>
    <row r="2152" spans="1:7">
      <c r="A2152" s="5">
        <v>8</v>
      </c>
      <c r="B2152" s="5">
        <v>23</v>
      </c>
      <c r="C2152" s="5">
        <v>2013</v>
      </c>
      <c r="D2152" s="135">
        <f t="shared" si="0"/>
        <v>41509</v>
      </c>
      <c r="E2152" s="5">
        <v>0.4</v>
      </c>
      <c r="F2152" s="5">
        <v>1.66</v>
      </c>
      <c r="G2152" s="5">
        <v>2.82</v>
      </c>
    </row>
    <row r="2153" spans="1:7">
      <c r="A2153" s="5">
        <v>8</v>
      </c>
      <c r="B2153" s="5">
        <v>26</v>
      </c>
      <c r="C2153" s="5">
        <v>2013</v>
      </c>
      <c r="D2153" s="135">
        <f t="shared" si="0"/>
        <v>41512</v>
      </c>
      <c r="E2153" s="5">
        <v>0.41</v>
      </c>
      <c r="F2153" s="5">
        <v>1.61</v>
      </c>
      <c r="G2153" s="5">
        <v>2.79</v>
      </c>
    </row>
    <row r="2154" spans="1:7">
      <c r="A2154" s="5">
        <v>8</v>
      </c>
      <c r="B2154" s="5">
        <v>27</v>
      </c>
      <c r="C2154" s="5">
        <v>2013</v>
      </c>
      <c r="D2154" s="135">
        <f t="shared" si="0"/>
        <v>41513</v>
      </c>
      <c r="E2154" s="5">
        <v>0.38</v>
      </c>
      <c r="F2154" s="5">
        <v>1.56</v>
      </c>
      <c r="G2154" s="5">
        <v>2.72</v>
      </c>
    </row>
    <row r="2155" spans="1:7">
      <c r="A2155" s="5">
        <v>8</v>
      </c>
      <c r="B2155" s="5">
        <v>28</v>
      </c>
      <c r="C2155" s="5">
        <v>2013</v>
      </c>
      <c r="D2155" s="135">
        <f t="shared" si="0"/>
        <v>41514</v>
      </c>
      <c r="E2155" s="5">
        <v>0.4</v>
      </c>
      <c r="F2155" s="5">
        <v>1.62</v>
      </c>
      <c r="G2155" s="5">
        <v>2.78</v>
      </c>
    </row>
    <row r="2156" spans="1:7">
      <c r="A2156" s="5">
        <v>8</v>
      </c>
      <c r="B2156" s="5">
        <v>29</v>
      </c>
      <c r="C2156" s="5">
        <v>2013</v>
      </c>
      <c r="D2156" s="135">
        <f t="shared" si="0"/>
        <v>41515</v>
      </c>
      <c r="E2156" s="5">
        <v>0.39</v>
      </c>
      <c r="F2156" s="5">
        <v>1.6</v>
      </c>
      <c r="G2156" s="5">
        <v>2.75</v>
      </c>
    </row>
    <row r="2157" spans="1:7">
      <c r="A2157" s="5">
        <v>8</v>
      </c>
      <c r="B2157" s="5">
        <v>30</v>
      </c>
      <c r="C2157" s="5">
        <v>2013</v>
      </c>
      <c r="D2157" s="135">
        <f t="shared" si="0"/>
        <v>41516</v>
      </c>
      <c r="E2157" s="5">
        <v>0.39</v>
      </c>
      <c r="F2157" s="5">
        <v>1.62</v>
      </c>
      <c r="G2157" s="5">
        <v>2.78</v>
      </c>
    </row>
    <row r="2158" spans="1:7">
      <c r="A2158" s="5">
        <v>9</v>
      </c>
      <c r="B2158" s="5">
        <v>3</v>
      </c>
      <c r="C2158" s="5">
        <v>2013</v>
      </c>
      <c r="D2158" s="135">
        <f t="shared" si="0"/>
        <v>41520</v>
      </c>
      <c r="E2158" s="5">
        <v>0.43</v>
      </c>
      <c r="F2158" s="5">
        <v>1.68</v>
      </c>
      <c r="G2158" s="5">
        <v>2.86</v>
      </c>
    </row>
    <row r="2159" spans="1:7">
      <c r="A2159" s="5">
        <v>9</v>
      </c>
      <c r="B2159" s="5">
        <v>4</v>
      </c>
      <c r="C2159" s="5">
        <v>2013</v>
      </c>
      <c r="D2159" s="135">
        <f t="shared" si="0"/>
        <v>41521</v>
      </c>
      <c r="E2159" s="5">
        <v>0.46</v>
      </c>
      <c r="F2159" s="5">
        <v>1.74</v>
      </c>
      <c r="G2159" s="5">
        <v>2.9</v>
      </c>
    </row>
    <row r="2160" spans="1:7">
      <c r="A2160" s="5">
        <v>9</v>
      </c>
      <c r="B2160" s="5">
        <v>5</v>
      </c>
      <c r="C2160" s="5">
        <v>2013</v>
      </c>
      <c r="D2160" s="135">
        <f t="shared" si="0"/>
        <v>41522</v>
      </c>
      <c r="E2160" s="5">
        <v>0.52</v>
      </c>
      <c r="F2160" s="5">
        <v>1.85</v>
      </c>
      <c r="G2160" s="5">
        <v>2.98</v>
      </c>
    </row>
    <row r="2161" spans="1:7">
      <c r="A2161" s="5">
        <v>9</v>
      </c>
      <c r="B2161" s="5">
        <v>6</v>
      </c>
      <c r="C2161" s="5">
        <v>2013</v>
      </c>
      <c r="D2161" s="135">
        <f t="shared" si="0"/>
        <v>41523</v>
      </c>
      <c r="E2161" s="5">
        <v>0.46</v>
      </c>
      <c r="F2161" s="5">
        <v>1.77</v>
      </c>
      <c r="G2161" s="5">
        <v>2.94</v>
      </c>
    </row>
    <row r="2162" spans="1:7">
      <c r="A2162" s="5">
        <v>9</v>
      </c>
      <c r="B2162" s="5">
        <v>9</v>
      </c>
      <c r="C2162" s="5">
        <v>2013</v>
      </c>
      <c r="D2162" s="135">
        <f t="shared" si="0"/>
        <v>41526</v>
      </c>
      <c r="E2162" s="5">
        <v>0.45</v>
      </c>
      <c r="F2162" s="5">
        <v>1.71</v>
      </c>
      <c r="G2162" s="5">
        <v>2.9</v>
      </c>
    </row>
    <row r="2163" spans="1:7">
      <c r="A2163" s="5">
        <v>9</v>
      </c>
      <c r="B2163" s="5">
        <v>10</v>
      </c>
      <c r="C2163" s="5">
        <v>2013</v>
      </c>
      <c r="D2163" s="135">
        <f t="shared" si="0"/>
        <v>41527</v>
      </c>
      <c r="E2163" s="5">
        <v>0.5</v>
      </c>
      <c r="F2163" s="5">
        <v>1.78</v>
      </c>
      <c r="G2163" s="5">
        <v>2.96</v>
      </c>
    </row>
    <row r="2164" spans="1:7">
      <c r="A2164" s="5">
        <v>9</v>
      </c>
      <c r="B2164" s="5">
        <v>11</v>
      </c>
      <c r="C2164" s="5">
        <v>2013</v>
      </c>
      <c r="D2164" s="135">
        <f t="shared" si="0"/>
        <v>41528</v>
      </c>
      <c r="E2164" s="5">
        <v>0.47</v>
      </c>
      <c r="F2164" s="5">
        <v>1.72</v>
      </c>
      <c r="G2164" s="5">
        <v>2.93</v>
      </c>
    </row>
    <row r="2165" spans="1:7">
      <c r="A2165" s="5">
        <v>9</v>
      </c>
      <c r="B2165" s="5">
        <v>12</v>
      </c>
      <c r="C2165" s="5">
        <v>2013</v>
      </c>
      <c r="D2165" s="135">
        <f t="shared" si="0"/>
        <v>41529</v>
      </c>
      <c r="E2165" s="5">
        <v>0.45</v>
      </c>
      <c r="F2165" s="5">
        <v>1.72</v>
      </c>
      <c r="G2165" s="5">
        <v>2.92</v>
      </c>
    </row>
    <row r="2166" spans="1:7">
      <c r="A2166" s="5">
        <v>9</v>
      </c>
      <c r="B2166" s="5">
        <v>13</v>
      </c>
      <c r="C2166" s="5">
        <v>2013</v>
      </c>
      <c r="D2166" s="135">
        <f t="shared" si="0"/>
        <v>41530</v>
      </c>
      <c r="E2166" s="5">
        <v>0.45</v>
      </c>
      <c r="F2166" s="5">
        <v>1.71</v>
      </c>
      <c r="G2166" s="5">
        <v>2.9</v>
      </c>
    </row>
    <row r="2167" spans="1:7">
      <c r="A2167" s="5">
        <v>9</v>
      </c>
      <c r="B2167" s="5">
        <v>16</v>
      </c>
      <c r="C2167" s="5">
        <v>2013</v>
      </c>
      <c r="D2167" s="135">
        <f t="shared" si="0"/>
        <v>41533</v>
      </c>
      <c r="E2167" s="5">
        <v>0.41</v>
      </c>
      <c r="F2167" s="5">
        <v>1.65</v>
      </c>
      <c r="G2167" s="5">
        <v>2.88</v>
      </c>
    </row>
    <row r="2168" spans="1:7">
      <c r="A2168" s="5">
        <v>9</v>
      </c>
      <c r="B2168" s="5">
        <v>17</v>
      </c>
      <c r="C2168" s="5">
        <v>2013</v>
      </c>
      <c r="D2168" s="135">
        <f t="shared" si="0"/>
        <v>41534</v>
      </c>
      <c r="E2168" s="5">
        <v>0.39</v>
      </c>
      <c r="F2168" s="5">
        <v>1.62</v>
      </c>
      <c r="G2168" s="5">
        <v>2.86</v>
      </c>
    </row>
    <row r="2169" spans="1:7">
      <c r="A2169" s="5">
        <v>9</v>
      </c>
      <c r="B2169" s="5">
        <v>18</v>
      </c>
      <c r="C2169" s="5">
        <v>2013</v>
      </c>
      <c r="D2169" s="135">
        <f t="shared" si="0"/>
        <v>41535</v>
      </c>
      <c r="E2169" s="5">
        <v>0.34</v>
      </c>
      <c r="F2169" s="5">
        <v>1.43</v>
      </c>
      <c r="G2169" s="5">
        <v>2.69</v>
      </c>
    </row>
    <row r="2170" spans="1:7">
      <c r="A2170" s="5">
        <v>9</v>
      </c>
      <c r="B2170" s="5">
        <v>19</v>
      </c>
      <c r="C2170" s="5">
        <v>2013</v>
      </c>
      <c r="D2170" s="135">
        <f t="shared" si="0"/>
        <v>41536</v>
      </c>
      <c r="E2170" s="5">
        <v>0.34</v>
      </c>
      <c r="F2170" s="5">
        <v>1.49</v>
      </c>
      <c r="G2170" s="5">
        <v>2.76</v>
      </c>
    </row>
    <row r="2171" spans="1:7">
      <c r="A2171" s="5">
        <v>9</v>
      </c>
      <c r="B2171" s="5">
        <v>20</v>
      </c>
      <c r="C2171" s="5">
        <v>2013</v>
      </c>
      <c r="D2171" s="135">
        <f t="shared" si="0"/>
        <v>41537</v>
      </c>
      <c r="E2171" s="5">
        <v>0.34</v>
      </c>
      <c r="F2171" s="5">
        <v>1.5</v>
      </c>
      <c r="G2171" s="5">
        <v>2.75</v>
      </c>
    </row>
    <row r="2172" spans="1:7">
      <c r="A2172" s="5">
        <v>9</v>
      </c>
      <c r="B2172" s="5">
        <v>23</v>
      </c>
      <c r="C2172" s="5">
        <v>2013</v>
      </c>
      <c r="D2172" s="135">
        <f t="shared" si="0"/>
        <v>41540</v>
      </c>
      <c r="E2172" s="5">
        <v>0.35</v>
      </c>
      <c r="F2172" s="5">
        <v>1.48</v>
      </c>
      <c r="G2172" s="5">
        <v>2.72</v>
      </c>
    </row>
    <row r="2173" spans="1:7">
      <c r="A2173" s="5">
        <v>9</v>
      </c>
      <c r="B2173" s="5">
        <v>24</v>
      </c>
      <c r="C2173" s="5">
        <v>2013</v>
      </c>
      <c r="D2173" s="135">
        <f t="shared" si="0"/>
        <v>41541</v>
      </c>
      <c r="E2173" s="5">
        <v>0.35</v>
      </c>
      <c r="F2173" s="5">
        <v>1.44</v>
      </c>
      <c r="G2173" s="5">
        <v>2.67</v>
      </c>
    </row>
    <row r="2174" spans="1:7">
      <c r="A2174" s="5">
        <v>9</v>
      </c>
      <c r="B2174" s="5">
        <v>25</v>
      </c>
      <c r="C2174" s="5">
        <v>2013</v>
      </c>
      <c r="D2174" s="135">
        <f t="shared" si="0"/>
        <v>41542</v>
      </c>
      <c r="E2174" s="5">
        <v>0.36</v>
      </c>
      <c r="F2174" s="5">
        <v>1.41</v>
      </c>
      <c r="G2174" s="5">
        <v>2.63</v>
      </c>
    </row>
    <row r="2175" spans="1:7">
      <c r="A2175" s="5">
        <v>9</v>
      </c>
      <c r="B2175" s="5">
        <v>26</v>
      </c>
      <c r="C2175" s="5">
        <v>2013</v>
      </c>
      <c r="D2175" s="135">
        <f t="shared" si="0"/>
        <v>41543</v>
      </c>
      <c r="E2175" s="5">
        <v>0.34</v>
      </c>
      <c r="F2175" s="5">
        <v>1.43</v>
      </c>
      <c r="G2175" s="5">
        <v>2.66</v>
      </c>
    </row>
    <row r="2176" spans="1:7">
      <c r="A2176" s="5">
        <v>9</v>
      </c>
      <c r="B2176" s="5">
        <v>27</v>
      </c>
      <c r="C2176" s="5">
        <v>2013</v>
      </c>
      <c r="D2176" s="135">
        <f t="shared" si="0"/>
        <v>41544</v>
      </c>
      <c r="E2176" s="5">
        <v>0.34</v>
      </c>
      <c r="F2176" s="5">
        <v>1.4</v>
      </c>
      <c r="G2176" s="5">
        <v>2.64</v>
      </c>
    </row>
    <row r="2177" spans="1:7">
      <c r="A2177" s="5">
        <v>9</v>
      </c>
      <c r="B2177" s="5">
        <v>30</v>
      </c>
      <c r="C2177" s="5">
        <v>2013</v>
      </c>
      <c r="D2177" s="135">
        <f t="shared" si="0"/>
        <v>41547</v>
      </c>
      <c r="E2177" s="5">
        <v>0.33</v>
      </c>
      <c r="F2177" s="5">
        <v>1.39</v>
      </c>
      <c r="G2177" s="5">
        <v>2.64</v>
      </c>
    </row>
    <row r="2178" spans="1:7">
      <c r="A2178" s="5">
        <v>10</v>
      </c>
      <c r="B2178" s="5">
        <v>1</v>
      </c>
      <c r="C2178" s="5">
        <v>2013</v>
      </c>
      <c r="D2178" s="135">
        <f t="shared" si="0"/>
        <v>41548</v>
      </c>
      <c r="E2178" s="5">
        <v>0.33</v>
      </c>
      <c r="F2178" s="5">
        <v>1.42</v>
      </c>
      <c r="G2178" s="5">
        <v>2.66</v>
      </c>
    </row>
    <row r="2179" spans="1:7">
      <c r="A2179" s="5">
        <v>10</v>
      </c>
      <c r="B2179" s="5">
        <v>2</v>
      </c>
      <c r="C2179" s="5">
        <v>2013</v>
      </c>
      <c r="D2179" s="135">
        <f t="shared" si="0"/>
        <v>41549</v>
      </c>
      <c r="E2179" s="5">
        <v>0.31</v>
      </c>
      <c r="F2179" s="5">
        <v>1.38</v>
      </c>
      <c r="G2179" s="5">
        <v>2.63</v>
      </c>
    </row>
    <row r="2180" spans="1:7">
      <c r="A2180" s="5">
        <v>10</v>
      </c>
      <c r="B2180" s="5">
        <v>3</v>
      </c>
      <c r="C2180" s="5">
        <v>2013</v>
      </c>
      <c r="D2180" s="135">
        <f t="shared" si="0"/>
        <v>41550</v>
      </c>
      <c r="E2180" s="5">
        <v>0.33</v>
      </c>
      <c r="F2180" s="5">
        <v>1.36</v>
      </c>
      <c r="G2180" s="5">
        <v>2.62</v>
      </c>
    </row>
    <row r="2181" spans="1:7">
      <c r="A2181" s="5">
        <v>10</v>
      </c>
      <c r="B2181" s="5">
        <v>4</v>
      </c>
      <c r="C2181" s="5">
        <v>2013</v>
      </c>
      <c r="D2181" s="135">
        <f t="shared" si="0"/>
        <v>41551</v>
      </c>
      <c r="E2181" s="5">
        <v>0.33</v>
      </c>
      <c r="F2181" s="5">
        <v>1.41</v>
      </c>
      <c r="G2181" s="5">
        <v>2.66</v>
      </c>
    </row>
    <row r="2182" spans="1:7">
      <c r="A2182" s="5">
        <v>10</v>
      </c>
      <c r="B2182" s="5">
        <v>7</v>
      </c>
      <c r="C2182" s="5">
        <v>2013</v>
      </c>
      <c r="D2182" s="135">
        <f t="shared" si="0"/>
        <v>41554</v>
      </c>
      <c r="E2182" s="5">
        <v>0.37</v>
      </c>
      <c r="F2182" s="5">
        <v>1.41</v>
      </c>
      <c r="G2182" s="5">
        <v>2.65</v>
      </c>
    </row>
    <row r="2183" spans="1:7">
      <c r="A2183" s="5">
        <v>10</v>
      </c>
      <c r="B2183" s="5">
        <v>8</v>
      </c>
      <c r="C2183" s="5">
        <v>2013</v>
      </c>
      <c r="D2183" s="135">
        <f t="shared" si="0"/>
        <v>41555</v>
      </c>
      <c r="E2183" s="5">
        <v>0.4</v>
      </c>
      <c r="F2183" s="5">
        <v>1.43</v>
      </c>
      <c r="G2183" s="5">
        <v>2.66</v>
      </c>
    </row>
    <row r="2184" spans="1:7">
      <c r="A2184" s="5">
        <v>10</v>
      </c>
      <c r="B2184" s="5">
        <v>9</v>
      </c>
      <c r="C2184" s="5">
        <v>2013</v>
      </c>
      <c r="D2184" s="135">
        <f t="shared" si="0"/>
        <v>41556</v>
      </c>
      <c r="E2184" s="5">
        <v>0.37</v>
      </c>
      <c r="F2184" s="5">
        <v>1.43</v>
      </c>
      <c r="G2184" s="5">
        <v>2.68</v>
      </c>
    </row>
    <row r="2185" spans="1:7">
      <c r="A2185" s="5">
        <v>10</v>
      </c>
      <c r="B2185" s="5">
        <v>10</v>
      </c>
      <c r="C2185" s="5">
        <v>2013</v>
      </c>
      <c r="D2185" s="135">
        <f t="shared" si="0"/>
        <v>41557</v>
      </c>
      <c r="E2185" s="5">
        <v>0.35</v>
      </c>
      <c r="F2185" s="5">
        <v>1.44</v>
      </c>
      <c r="G2185" s="5">
        <v>2.71</v>
      </c>
    </row>
    <row r="2186" spans="1:7">
      <c r="A2186" s="5">
        <v>10</v>
      </c>
      <c r="B2186" s="5">
        <v>11</v>
      </c>
      <c r="C2186" s="5">
        <v>2013</v>
      </c>
      <c r="D2186" s="135">
        <f t="shared" si="0"/>
        <v>41558</v>
      </c>
      <c r="E2186" s="5">
        <v>0.35</v>
      </c>
      <c r="F2186" s="5">
        <v>1.42</v>
      </c>
      <c r="G2186" s="5">
        <v>2.7</v>
      </c>
    </row>
    <row r="2187" spans="1:7">
      <c r="A2187" s="5">
        <v>10</v>
      </c>
      <c r="B2187" s="5">
        <v>15</v>
      </c>
      <c r="C2187" s="5">
        <v>2013</v>
      </c>
      <c r="D2187" s="135">
        <f t="shared" si="0"/>
        <v>41562</v>
      </c>
      <c r="E2187" s="5">
        <v>0.37</v>
      </c>
      <c r="F2187" s="5">
        <v>1.45</v>
      </c>
      <c r="G2187" s="5">
        <v>2.75</v>
      </c>
    </row>
    <row r="2188" spans="1:7">
      <c r="A2188" s="5">
        <v>10</v>
      </c>
      <c r="B2188" s="5">
        <v>16</v>
      </c>
      <c r="C2188" s="5">
        <v>2013</v>
      </c>
      <c r="D2188" s="135">
        <f t="shared" si="0"/>
        <v>41563</v>
      </c>
      <c r="E2188" s="5">
        <v>0.34</v>
      </c>
      <c r="F2188" s="5">
        <v>1.41</v>
      </c>
      <c r="G2188" s="5">
        <v>2.69</v>
      </c>
    </row>
    <row r="2189" spans="1:7">
      <c r="A2189" s="5">
        <v>10</v>
      </c>
      <c r="B2189" s="5">
        <v>17</v>
      </c>
      <c r="C2189" s="5">
        <v>2013</v>
      </c>
      <c r="D2189" s="135">
        <f t="shared" si="0"/>
        <v>41564</v>
      </c>
      <c r="E2189" s="5">
        <v>0.33</v>
      </c>
      <c r="F2189" s="5">
        <v>1.35</v>
      </c>
      <c r="G2189" s="5">
        <v>2.61</v>
      </c>
    </row>
    <row r="2190" spans="1:7">
      <c r="A2190" s="5">
        <v>10</v>
      </c>
      <c r="B2190" s="5">
        <v>18</v>
      </c>
      <c r="C2190" s="5">
        <v>2013</v>
      </c>
      <c r="D2190" s="135">
        <f t="shared" si="0"/>
        <v>41565</v>
      </c>
      <c r="E2190" s="5">
        <v>0.33</v>
      </c>
      <c r="F2190" s="5">
        <v>1.35</v>
      </c>
      <c r="G2190" s="5">
        <v>2.6</v>
      </c>
    </row>
    <row r="2191" spans="1:7">
      <c r="A2191" s="5">
        <v>10</v>
      </c>
      <c r="B2191" s="5">
        <v>21</v>
      </c>
      <c r="C2191" s="5">
        <v>2013</v>
      </c>
      <c r="D2191" s="135">
        <f t="shared" si="0"/>
        <v>41568</v>
      </c>
      <c r="E2191" s="5">
        <v>0.33</v>
      </c>
      <c r="F2191" s="5">
        <v>1.38</v>
      </c>
      <c r="G2191" s="5">
        <v>2.63</v>
      </c>
    </row>
    <row r="2192" spans="1:7">
      <c r="A2192" s="5">
        <v>10</v>
      </c>
      <c r="B2192" s="5">
        <v>22</v>
      </c>
      <c r="C2192" s="5">
        <v>2013</v>
      </c>
      <c r="D2192" s="135">
        <f t="shared" si="0"/>
        <v>41569</v>
      </c>
      <c r="E2192" s="5">
        <v>0.31</v>
      </c>
      <c r="F2192" s="5">
        <v>1.3</v>
      </c>
      <c r="G2192" s="5">
        <v>2.54</v>
      </c>
    </row>
    <row r="2193" spans="1:7">
      <c r="A2193" s="5">
        <v>10</v>
      </c>
      <c r="B2193" s="5">
        <v>23</v>
      </c>
      <c r="C2193" s="5">
        <v>2013</v>
      </c>
      <c r="D2193" s="135">
        <f t="shared" si="0"/>
        <v>41570</v>
      </c>
      <c r="E2193" s="5">
        <v>0.31</v>
      </c>
      <c r="F2193" s="5">
        <v>1.3</v>
      </c>
      <c r="G2193" s="5">
        <v>2.5099999999999998</v>
      </c>
    </row>
    <row r="2194" spans="1:7">
      <c r="A2194" s="5">
        <v>10</v>
      </c>
      <c r="B2194" s="5">
        <v>24</v>
      </c>
      <c r="C2194" s="5">
        <v>2013</v>
      </c>
      <c r="D2194" s="135">
        <f t="shared" si="0"/>
        <v>41571</v>
      </c>
      <c r="E2194" s="5">
        <v>0.33</v>
      </c>
      <c r="F2194" s="5">
        <v>1.32</v>
      </c>
      <c r="G2194" s="5">
        <v>2.5299999999999998</v>
      </c>
    </row>
    <row r="2195" spans="1:7">
      <c r="A2195" s="5">
        <v>10</v>
      </c>
      <c r="B2195" s="5">
        <v>25</v>
      </c>
      <c r="C2195" s="5">
        <v>2013</v>
      </c>
      <c r="D2195" s="135">
        <f t="shared" si="0"/>
        <v>41572</v>
      </c>
      <c r="E2195" s="5">
        <v>0.32</v>
      </c>
      <c r="F2195" s="5">
        <v>1.3</v>
      </c>
      <c r="G2195" s="5">
        <v>2.5299999999999998</v>
      </c>
    </row>
    <row r="2196" spans="1:7">
      <c r="A2196" s="5">
        <v>10</v>
      </c>
      <c r="B2196" s="5">
        <v>28</v>
      </c>
      <c r="C2196" s="5">
        <v>2013</v>
      </c>
      <c r="D2196" s="135">
        <f t="shared" si="0"/>
        <v>41575</v>
      </c>
      <c r="E2196" s="5">
        <v>0.32</v>
      </c>
      <c r="F2196" s="5">
        <v>1.31</v>
      </c>
      <c r="G2196" s="5">
        <v>2.54</v>
      </c>
    </row>
    <row r="2197" spans="1:7">
      <c r="A2197" s="5">
        <v>10</v>
      </c>
      <c r="B2197" s="5">
        <v>29</v>
      </c>
      <c r="C2197" s="5">
        <v>2013</v>
      </c>
      <c r="D2197" s="135">
        <f t="shared" si="0"/>
        <v>41576</v>
      </c>
      <c r="E2197" s="5">
        <v>0.31</v>
      </c>
      <c r="F2197" s="5">
        <v>1.29</v>
      </c>
      <c r="G2197" s="5">
        <v>2.5299999999999998</v>
      </c>
    </row>
    <row r="2198" spans="1:7">
      <c r="A2198" s="5">
        <v>10</v>
      </c>
      <c r="B2198" s="5">
        <v>30</v>
      </c>
      <c r="C2198" s="5">
        <v>2013</v>
      </c>
      <c r="D2198" s="135">
        <f t="shared" si="0"/>
        <v>41577</v>
      </c>
      <c r="E2198" s="5">
        <v>0.33</v>
      </c>
      <c r="F2198" s="5">
        <v>1.3</v>
      </c>
      <c r="G2198" s="5">
        <v>2.5499999999999998</v>
      </c>
    </row>
    <row r="2199" spans="1:7">
      <c r="A2199" s="5">
        <v>10</v>
      </c>
      <c r="B2199" s="5">
        <v>31</v>
      </c>
      <c r="C2199" s="5">
        <v>2013</v>
      </c>
      <c r="D2199" s="135">
        <f t="shared" si="0"/>
        <v>41578</v>
      </c>
      <c r="E2199" s="5">
        <v>0.31</v>
      </c>
      <c r="F2199" s="5">
        <v>1.31</v>
      </c>
      <c r="G2199" s="5">
        <v>2.57</v>
      </c>
    </row>
    <row r="2200" spans="1:7">
      <c r="A2200" s="5">
        <v>11</v>
      </c>
      <c r="B2200" s="5">
        <v>1</v>
      </c>
      <c r="C2200" s="5">
        <v>2013</v>
      </c>
      <c r="D2200" s="135">
        <f t="shared" si="0"/>
        <v>41579</v>
      </c>
      <c r="E2200" s="5">
        <v>0.33</v>
      </c>
      <c r="F2200" s="5">
        <v>1.37</v>
      </c>
      <c r="G2200" s="5">
        <v>2.65</v>
      </c>
    </row>
    <row r="2201" spans="1:7">
      <c r="A2201" s="5">
        <v>11</v>
      </c>
      <c r="B2201" s="5">
        <v>4</v>
      </c>
      <c r="C2201" s="5">
        <v>2013</v>
      </c>
      <c r="D2201" s="135">
        <f t="shared" si="0"/>
        <v>41582</v>
      </c>
      <c r="E2201" s="5">
        <v>0.32</v>
      </c>
      <c r="F2201" s="5">
        <v>1.36</v>
      </c>
      <c r="G2201" s="5">
        <v>2.63</v>
      </c>
    </row>
    <row r="2202" spans="1:7">
      <c r="A2202" s="5">
        <v>11</v>
      </c>
      <c r="B2202" s="5">
        <v>5</v>
      </c>
      <c r="C2202" s="5">
        <v>2013</v>
      </c>
      <c r="D2202" s="135">
        <f t="shared" si="0"/>
        <v>41583</v>
      </c>
      <c r="E2202" s="5">
        <v>0.32</v>
      </c>
      <c r="F2202" s="5">
        <v>1.39</v>
      </c>
      <c r="G2202" s="5">
        <v>2.69</v>
      </c>
    </row>
    <row r="2203" spans="1:7">
      <c r="A2203" s="5">
        <v>11</v>
      </c>
      <c r="B2203" s="5">
        <v>6</v>
      </c>
      <c r="C2203" s="5">
        <v>2013</v>
      </c>
      <c r="D2203" s="135">
        <f t="shared" si="0"/>
        <v>41584</v>
      </c>
      <c r="E2203" s="5">
        <v>0.3</v>
      </c>
      <c r="F2203" s="5">
        <v>1.34</v>
      </c>
      <c r="G2203" s="5">
        <v>2.67</v>
      </c>
    </row>
    <row r="2204" spans="1:7">
      <c r="A2204" s="5">
        <v>11</v>
      </c>
      <c r="B2204" s="5">
        <v>7</v>
      </c>
      <c r="C2204" s="5">
        <v>2013</v>
      </c>
      <c r="D2204" s="135">
        <f t="shared" si="0"/>
        <v>41585</v>
      </c>
      <c r="E2204" s="5">
        <v>0.28999999999999998</v>
      </c>
      <c r="F2204" s="5">
        <v>1.31</v>
      </c>
      <c r="G2204" s="5">
        <v>2.63</v>
      </c>
    </row>
    <row r="2205" spans="1:7">
      <c r="A2205" s="5">
        <v>11</v>
      </c>
      <c r="B2205" s="5">
        <v>8</v>
      </c>
      <c r="C2205" s="5">
        <v>2013</v>
      </c>
      <c r="D2205" s="135">
        <f t="shared" si="0"/>
        <v>41586</v>
      </c>
      <c r="E2205" s="5">
        <v>0.32</v>
      </c>
      <c r="F2205" s="5">
        <v>1.42</v>
      </c>
      <c r="G2205" s="5">
        <v>2.77</v>
      </c>
    </row>
    <row r="2206" spans="1:7">
      <c r="A2206" s="5">
        <v>11</v>
      </c>
      <c r="B2206" s="5">
        <v>12</v>
      </c>
      <c r="C2206" s="5">
        <v>2013</v>
      </c>
      <c r="D2206" s="135">
        <f t="shared" si="0"/>
        <v>41590</v>
      </c>
      <c r="E2206" s="5">
        <v>0.34</v>
      </c>
      <c r="F2206" s="5">
        <v>1.47</v>
      </c>
      <c r="G2206" s="5">
        <v>2.8</v>
      </c>
    </row>
    <row r="2207" spans="1:7">
      <c r="A2207" s="5">
        <v>11</v>
      </c>
      <c r="B2207" s="5">
        <v>13</v>
      </c>
      <c r="C2207" s="5">
        <v>2013</v>
      </c>
      <c r="D2207" s="135">
        <f t="shared" si="0"/>
        <v>41591</v>
      </c>
      <c r="E2207" s="5">
        <v>0.32</v>
      </c>
      <c r="F2207" s="5">
        <v>1.41</v>
      </c>
      <c r="G2207" s="5">
        <v>2.75</v>
      </c>
    </row>
    <row r="2208" spans="1:7">
      <c r="A2208" s="5">
        <v>11</v>
      </c>
      <c r="B2208" s="5">
        <v>14</v>
      </c>
      <c r="C2208" s="5">
        <v>2013</v>
      </c>
      <c r="D2208" s="135">
        <f t="shared" si="0"/>
        <v>41592</v>
      </c>
      <c r="E2208" s="5">
        <v>0.28999999999999998</v>
      </c>
      <c r="F2208" s="5">
        <v>1.34</v>
      </c>
      <c r="G2208" s="5">
        <v>2.69</v>
      </c>
    </row>
    <row r="2209" spans="1:7">
      <c r="A2209" s="5">
        <v>11</v>
      </c>
      <c r="B2209" s="5">
        <v>15</v>
      </c>
      <c r="C2209" s="5">
        <v>2013</v>
      </c>
      <c r="D2209" s="135">
        <f t="shared" si="0"/>
        <v>41593</v>
      </c>
      <c r="E2209" s="5">
        <v>0.31</v>
      </c>
      <c r="F2209" s="5">
        <v>1.36</v>
      </c>
      <c r="G2209" s="5">
        <v>2.71</v>
      </c>
    </row>
    <row r="2210" spans="1:7">
      <c r="A2210" s="5">
        <v>11</v>
      </c>
      <c r="B2210" s="5">
        <v>18</v>
      </c>
      <c r="C2210" s="5">
        <v>2013</v>
      </c>
      <c r="D2210" s="135">
        <f t="shared" si="0"/>
        <v>41596</v>
      </c>
      <c r="E2210" s="5">
        <v>0.31</v>
      </c>
      <c r="F2210" s="5">
        <v>1.33</v>
      </c>
      <c r="G2210" s="5">
        <v>2.67</v>
      </c>
    </row>
    <row r="2211" spans="1:7">
      <c r="A2211" s="5">
        <v>11</v>
      </c>
      <c r="B2211" s="5">
        <v>19</v>
      </c>
      <c r="C2211" s="5">
        <v>2013</v>
      </c>
      <c r="D2211" s="135">
        <f t="shared" si="0"/>
        <v>41597</v>
      </c>
      <c r="E2211" s="5">
        <v>0.28999999999999998</v>
      </c>
      <c r="F2211" s="5">
        <v>1.37</v>
      </c>
      <c r="G2211" s="5">
        <v>2.71</v>
      </c>
    </row>
    <row r="2212" spans="1:7">
      <c r="A2212" s="5">
        <v>11</v>
      </c>
      <c r="B2212" s="5">
        <v>20</v>
      </c>
      <c r="C2212" s="5">
        <v>2013</v>
      </c>
      <c r="D2212" s="135">
        <f t="shared" si="0"/>
        <v>41598</v>
      </c>
      <c r="E2212" s="5">
        <v>0.28000000000000003</v>
      </c>
      <c r="F2212" s="5">
        <v>1.39</v>
      </c>
      <c r="G2212" s="5">
        <v>2.8</v>
      </c>
    </row>
    <row r="2213" spans="1:7">
      <c r="A2213" s="5">
        <v>11</v>
      </c>
      <c r="B2213" s="5">
        <v>21</v>
      </c>
      <c r="C2213" s="5">
        <v>2013</v>
      </c>
      <c r="D2213" s="135">
        <f t="shared" si="0"/>
        <v>41599</v>
      </c>
      <c r="E2213" s="5">
        <v>0.28999999999999998</v>
      </c>
      <c r="F2213" s="5">
        <v>1.38</v>
      </c>
      <c r="G2213" s="5">
        <v>2.79</v>
      </c>
    </row>
    <row r="2214" spans="1:7">
      <c r="A2214" s="5">
        <v>11</v>
      </c>
      <c r="B2214" s="5">
        <v>22</v>
      </c>
      <c r="C2214" s="5">
        <v>2013</v>
      </c>
      <c r="D2214" s="135">
        <f t="shared" si="0"/>
        <v>41600</v>
      </c>
      <c r="E2214" s="5">
        <v>0.31</v>
      </c>
      <c r="F2214" s="5">
        <v>1.37</v>
      </c>
      <c r="G2214" s="5">
        <v>2.75</v>
      </c>
    </row>
    <row r="2215" spans="1:7">
      <c r="A2215" s="5">
        <v>11</v>
      </c>
      <c r="B2215" s="5">
        <v>25</v>
      </c>
      <c r="C2215" s="5">
        <v>2013</v>
      </c>
      <c r="D2215" s="135">
        <f t="shared" si="0"/>
        <v>41603</v>
      </c>
      <c r="E2215" s="5">
        <v>0.3</v>
      </c>
      <c r="F2215" s="5">
        <v>1.37</v>
      </c>
      <c r="G2215" s="5">
        <v>2.74</v>
      </c>
    </row>
    <row r="2216" spans="1:7">
      <c r="A2216" s="5">
        <v>11</v>
      </c>
      <c r="B2216" s="5">
        <v>26</v>
      </c>
      <c r="C2216" s="5">
        <v>2013</v>
      </c>
      <c r="D2216" s="135">
        <f t="shared" si="0"/>
        <v>41604</v>
      </c>
      <c r="E2216" s="5">
        <v>0.28999999999999998</v>
      </c>
      <c r="F2216" s="5">
        <v>1.34</v>
      </c>
      <c r="G2216" s="5">
        <v>2.71</v>
      </c>
    </row>
    <row r="2217" spans="1:7">
      <c r="A2217" s="5">
        <v>11</v>
      </c>
      <c r="B2217" s="5">
        <v>27</v>
      </c>
      <c r="C2217" s="5">
        <v>2013</v>
      </c>
      <c r="D2217" s="135">
        <f t="shared" si="0"/>
        <v>41605</v>
      </c>
      <c r="E2217" s="5">
        <v>0.28000000000000003</v>
      </c>
      <c r="F2217" s="5">
        <v>1.36</v>
      </c>
      <c r="G2217" s="5">
        <v>2.74</v>
      </c>
    </row>
    <row r="2218" spans="1:7">
      <c r="A2218" s="5">
        <v>11</v>
      </c>
      <c r="B2218" s="5">
        <v>29</v>
      </c>
      <c r="C2218" s="5">
        <v>2013</v>
      </c>
      <c r="D2218" s="135">
        <f t="shared" si="0"/>
        <v>41607</v>
      </c>
      <c r="E2218" s="5">
        <v>0.28000000000000003</v>
      </c>
      <c r="F2218" s="5">
        <v>1.37</v>
      </c>
      <c r="G2218" s="5">
        <v>2.75</v>
      </c>
    </row>
    <row r="2219" spans="1:7">
      <c r="A2219" s="5">
        <v>12</v>
      </c>
      <c r="B2219" s="5">
        <v>2</v>
      </c>
      <c r="C2219" s="5">
        <v>2013</v>
      </c>
      <c r="D2219" s="135">
        <f t="shared" si="0"/>
        <v>41610</v>
      </c>
      <c r="E2219" s="5">
        <v>0.3</v>
      </c>
      <c r="F2219" s="5">
        <v>1.43</v>
      </c>
      <c r="G2219" s="5">
        <v>2.81</v>
      </c>
    </row>
    <row r="2220" spans="1:7">
      <c r="A2220" s="5">
        <v>12</v>
      </c>
      <c r="B2220" s="5">
        <v>3</v>
      </c>
      <c r="C2220" s="5">
        <v>2013</v>
      </c>
      <c r="D2220" s="135">
        <f t="shared" si="0"/>
        <v>41611</v>
      </c>
      <c r="E2220" s="5">
        <v>0.28000000000000003</v>
      </c>
      <c r="F2220" s="5">
        <v>1.4</v>
      </c>
      <c r="G2220" s="5">
        <v>2.79</v>
      </c>
    </row>
    <row r="2221" spans="1:7">
      <c r="A2221" s="5">
        <v>12</v>
      </c>
      <c r="B2221" s="5">
        <v>4</v>
      </c>
      <c r="C2221" s="5">
        <v>2013</v>
      </c>
      <c r="D2221" s="135">
        <f t="shared" si="0"/>
        <v>41612</v>
      </c>
      <c r="E2221" s="5">
        <v>0.3</v>
      </c>
      <c r="F2221" s="5">
        <v>1.45</v>
      </c>
      <c r="G2221" s="5">
        <v>2.84</v>
      </c>
    </row>
    <row r="2222" spans="1:7">
      <c r="A2222" s="5">
        <v>12</v>
      </c>
      <c r="B2222" s="5">
        <v>5</v>
      </c>
      <c r="C2222" s="5">
        <v>2013</v>
      </c>
      <c r="D2222" s="135">
        <f t="shared" si="0"/>
        <v>41613</v>
      </c>
      <c r="E2222" s="5">
        <v>0.3</v>
      </c>
      <c r="F2222" s="5">
        <v>1.49</v>
      </c>
      <c r="G2222" s="5">
        <v>2.88</v>
      </c>
    </row>
    <row r="2223" spans="1:7">
      <c r="A2223" s="5">
        <v>12</v>
      </c>
      <c r="B2223" s="5">
        <v>6</v>
      </c>
      <c r="C2223" s="5">
        <v>2013</v>
      </c>
      <c r="D2223" s="135">
        <f t="shared" si="0"/>
        <v>41614</v>
      </c>
      <c r="E2223" s="5">
        <v>0.3</v>
      </c>
      <c r="F2223" s="5">
        <v>1.51</v>
      </c>
      <c r="G2223" s="5">
        <v>2.88</v>
      </c>
    </row>
    <row r="2224" spans="1:7">
      <c r="A2224" s="5">
        <v>12</v>
      </c>
      <c r="B2224" s="5">
        <v>9</v>
      </c>
      <c r="C2224" s="5">
        <v>2013</v>
      </c>
      <c r="D2224" s="135">
        <f t="shared" si="0"/>
        <v>41617</v>
      </c>
      <c r="E2224" s="5">
        <v>0.3</v>
      </c>
      <c r="F2224" s="5">
        <v>1.5</v>
      </c>
      <c r="G2224" s="5">
        <v>2.86</v>
      </c>
    </row>
    <row r="2225" spans="1:7">
      <c r="A2225" s="5">
        <v>12</v>
      </c>
      <c r="B2225" s="5">
        <v>10</v>
      </c>
      <c r="C2225" s="5">
        <v>2013</v>
      </c>
      <c r="D2225" s="135">
        <f t="shared" si="0"/>
        <v>41618</v>
      </c>
      <c r="E2225" s="5">
        <v>0.3</v>
      </c>
      <c r="F2225" s="5">
        <v>1.46</v>
      </c>
      <c r="G2225" s="5">
        <v>2.81</v>
      </c>
    </row>
    <row r="2226" spans="1:7">
      <c r="A2226" s="5">
        <v>12</v>
      </c>
      <c r="B2226" s="5">
        <v>11</v>
      </c>
      <c r="C2226" s="5">
        <v>2013</v>
      </c>
      <c r="D2226" s="135">
        <f t="shared" si="0"/>
        <v>41619</v>
      </c>
      <c r="E2226" s="5">
        <v>0.31</v>
      </c>
      <c r="F2226" s="5">
        <v>1.5</v>
      </c>
      <c r="G2226" s="5">
        <v>2.86</v>
      </c>
    </row>
    <row r="2227" spans="1:7">
      <c r="A2227" s="5">
        <v>12</v>
      </c>
      <c r="B2227" s="5">
        <v>12</v>
      </c>
      <c r="C2227" s="5">
        <v>2013</v>
      </c>
      <c r="D2227" s="135">
        <f t="shared" si="0"/>
        <v>41620</v>
      </c>
      <c r="E2227" s="5">
        <v>0.34</v>
      </c>
      <c r="F2227" s="5">
        <v>1.55</v>
      </c>
      <c r="G2227" s="5">
        <v>2.89</v>
      </c>
    </row>
    <row r="2228" spans="1:7">
      <c r="A2228" s="5">
        <v>12</v>
      </c>
      <c r="B2228" s="5">
        <v>13</v>
      </c>
      <c r="C2228" s="5">
        <v>2013</v>
      </c>
      <c r="D2228" s="135">
        <f t="shared" si="0"/>
        <v>41621</v>
      </c>
      <c r="E2228" s="5">
        <v>0.34</v>
      </c>
      <c r="F2228" s="5">
        <v>1.55</v>
      </c>
      <c r="G2228" s="5">
        <v>2.88</v>
      </c>
    </row>
    <row r="2229" spans="1:7">
      <c r="A2229" s="5">
        <v>12</v>
      </c>
      <c r="B2229" s="5">
        <v>16</v>
      </c>
      <c r="C2229" s="5">
        <v>2013</v>
      </c>
      <c r="D2229" s="135">
        <f t="shared" si="0"/>
        <v>41624</v>
      </c>
      <c r="E2229" s="5">
        <v>0.34</v>
      </c>
      <c r="F2229" s="5">
        <v>1.55</v>
      </c>
      <c r="G2229" s="5">
        <v>2.89</v>
      </c>
    </row>
    <row r="2230" spans="1:7">
      <c r="A2230" s="5">
        <v>12</v>
      </c>
      <c r="B2230" s="5">
        <v>17</v>
      </c>
      <c r="C2230" s="5">
        <v>2013</v>
      </c>
      <c r="D2230" s="135">
        <f t="shared" si="0"/>
        <v>41625</v>
      </c>
      <c r="E2230" s="5">
        <v>0.34</v>
      </c>
      <c r="F2230" s="5">
        <v>1.52</v>
      </c>
      <c r="G2230" s="5">
        <v>2.85</v>
      </c>
    </row>
    <row r="2231" spans="1:7">
      <c r="A2231" s="5">
        <v>12</v>
      </c>
      <c r="B2231" s="5">
        <v>18</v>
      </c>
      <c r="C2231" s="5">
        <v>2013</v>
      </c>
      <c r="D2231" s="135">
        <f t="shared" si="0"/>
        <v>41626</v>
      </c>
      <c r="E2231" s="5">
        <v>0.32</v>
      </c>
      <c r="F2231" s="5">
        <v>1.55</v>
      </c>
      <c r="G2231" s="5">
        <v>2.89</v>
      </c>
    </row>
    <row r="2232" spans="1:7">
      <c r="A2232" s="5">
        <v>12</v>
      </c>
      <c r="B2232" s="5">
        <v>19</v>
      </c>
      <c r="C2232" s="5">
        <v>2013</v>
      </c>
      <c r="D2232" s="135">
        <f t="shared" si="0"/>
        <v>41627</v>
      </c>
      <c r="E2232" s="5">
        <v>0.35</v>
      </c>
      <c r="F2232" s="5">
        <v>1.63</v>
      </c>
      <c r="G2232" s="5">
        <v>2.94</v>
      </c>
    </row>
    <row r="2233" spans="1:7">
      <c r="A2233" s="5">
        <v>12</v>
      </c>
      <c r="B2233" s="5">
        <v>20</v>
      </c>
      <c r="C2233" s="5">
        <v>2013</v>
      </c>
      <c r="D2233" s="135">
        <f t="shared" si="0"/>
        <v>41628</v>
      </c>
      <c r="E2233" s="5">
        <v>0.37</v>
      </c>
      <c r="F2233" s="5">
        <v>1.66</v>
      </c>
      <c r="G2233" s="5">
        <v>2.89</v>
      </c>
    </row>
    <row r="2234" spans="1:7">
      <c r="A2234" s="5">
        <v>12</v>
      </c>
      <c r="B2234" s="5">
        <v>23</v>
      </c>
      <c r="C2234" s="5">
        <v>2013</v>
      </c>
      <c r="D2234" s="135">
        <f t="shared" si="0"/>
        <v>41631</v>
      </c>
      <c r="E2234" s="5">
        <v>0.38</v>
      </c>
      <c r="F2234" s="5">
        <v>1.68</v>
      </c>
      <c r="G2234" s="5">
        <v>2.94</v>
      </c>
    </row>
    <row r="2235" spans="1:7">
      <c r="A2235" s="5">
        <v>12</v>
      </c>
      <c r="B2235" s="5">
        <v>24</v>
      </c>
      <c r="C2235" s="5">
        <v>2013</v>
      </c>
      <c r="D2235" s="135">
        <f t="shared" si="0"/>
        <v>41632</v>
      </c>
      <c r="E2235" s="5">
        <v>0.38</v>
      </c>
      <c r="F2235" s="5">
        <v>1.73</v>
      </c>
      <c r="G2235" s="5">
        <v>2.99</v>
      </c>
    </row>
    <row r="2236" spans="1:7">
      <c r="A2236" s="5">
        <v>12</v>
      </c>
      <c r="B2236" s="5">
        <v>26</v>
      </c>
      <c r="C2236" s="5">
        <v>2013</v>
      </c>
      <c r="D2236" s="135">
        <f t="shared" si="0"/>
        <v>41634</v>
      </c>
      <c r="E2236" s="5">
        <v>0.42</v>
      </c>
      <c r="F2236" s="5">
        <v>1.74</v>
      </c>
      <c r="G2236" s="5">
        <v>3</v>
      </c>
    </row>
    <row r="2237" spans="1:7">
      <c r="A2237" s="5">
        <v>12</v>
      </c>
      <c r="B2237" s="5">
        <v>27</v>
      </c>
      <c r="C2237" s="5">
        <v>2013</v>
      </c>
      <c r="D2237" s="135">
        <f t="shared" si="0"/>
        <v>41635</v>
      </c>
      <c r="E2237" s="5">
        <v>0.4</v>
      </c>
      <c r="F2237" s="5">
        <v>1.74</v>
      </c>
      <c r="G2237" s="5">
        <v>3.02</v>
      </c>
    </row>
    <row r="2238" spans="1:7">
      <c r="A2238" s="5">
        <v>12</v>
      </c>
      <c r="B2238" s="5">
        <v>30</v>
      </c>
      <c r="C2238" s="5">
        <v>2013</v>
      </c>
      <c r="D2238" s="135">
        <f t="shared" si="0"/>
        <v>41638</v>
      </c>
      <c r="E2238" s="5">
        <v>0.39</v>
      </c>
      <c r="F2238" s="5">
        <v>1.71</v>
      </c>
      <c r="G2238" s="5">
        <v>2.99</v>
      </c>
    </row>
    <row r="2239" spans="1:7">
      <c r="A2239" s="5">
        <v>12</v>
      </c>
      <c r="B2239" s="5">
        <v>31</v>
      </c>
      <c r="C2239" s="5">
        <v>2013</v>
      </c>
      <c r="D2239" s="135">
        <f t="shared" si="0"/>
        <v>41639</v>
      </c>
      <c r="E2239" s="5">
        <v>0.38</v>
      </c>
      <c r="F2239" s="5">
        <v>1.75</v>
      </c>
      <c r="G2239" s="5">
        <v>3.04</v>
      </c>
    </row>
    <row r="2240" spans="1:7">
      <c r="A2240" s="5">
        <v>1</v>
      </c>
      <c r="B2240" s="5">
        <v>3</v>
      </c>
      <c r="C2240" s="5">
        <v>2012</v>
      </c>
      <c r="D2240" s="135">
        <f t="shared" si="0"/>
        <v>40911</v>
      </c>
      <c r="E2240" s="5">
        <v>0.27</v>
      </c>
      <c r="F2240" s="5">
        <v>0.89</v>
      </c>
      <c r="G2240" s="5">
        <v>1.97</v>
      </c>
    </row>
    <row r="2241" spans="1:7">
      <c r="A2241" s="5">
        <v>1</v>
      </c>
      <c r="B2241" s="5">
        <v>4</v>
      </c>
      <c r="C2241" s="5">
        <v>2012</v>
      </c>
      <c r="D2241" s="135">
        <f t="shared" si="0"/>
        <v>40912</v>
      </c>
      <c r="E2241" s="5">
        <v>0.25</v>
      </c>
      <c r="F2241" s="5">
        <v>0.89</v>
      </c>
      <c r="G2241" s="5">
        <v>2</v>
      </c>
    </row>
    <row r="2242" spans="1:7">
      <c r="A2242" s="5">
        <v>1</v>
      </c>
      <c r="B2242" s="5">
        <v>5</v>
      </c>
      <c r="C2242" s="5">
        <v>2012</v>
      </c>
      <c r="D2242" s="135">
        <f t="shared" si="0"/>
        <v>40913</v>
      </c>
      <c r="E2242" s="5">
        <v>0.27</v>
      </c>
      <c r="F2242" s="5">
        <v>0.88</v>
      </c>
      <c r="G2242" s="5">
        <v>2.02</v>
      </c>
    </row>
    <row r="2243" spans="1:7">
      <c r="A2243" s="5">
        <v>1</v>
      </c>
      <c r="B2243" s="5">
        <v>6</v>
      </c>
      <c r="C2243" s="5">
        <v>2012</v>
      </c>
      <c r="D2243" s="135">
        <f t="shared" si="0"/>
        <v>40914</v>
      </c>
      <c r="E2243" s="5">
        <v>0.25</v>
      </c>
      <c r="F2243" s="5">
        <v>0.86</v>
      </c>
      <c r="G2243" s="5">
        <v>1.98</v>
      </c>
    </row>
    <row r="2244" spans="1:7">
      <c r="A2244" s="5">
        <v>1</v>
      </c>
      <c r="B2244" s="5">
        <v>9</v>
      </c>
      <c r="C2244" s="5">
        <v>2012</v>
      </c>
      <c r="D2244" s="135">
        <f t="shared" si="0"/>
        <v>40917</v>
      </c>
      <c r="E2244" s="5">
        <v>0.26</v>
      </c>
      <c r="F2244" s="5">
        <v>0.85</v>
      </c>
      <c r="G2244" s="5">
        <v>1.98</v>
      </c>
    </row>
    <row r="2245" spans="1:7">
      <c r="A2245" s="5">
        <v>1</v>
      </c>
      <c r="B2245" s="5">
        <v>10</v>
      </c>
      <c r="C2245" s="5">
        <v>2012</v>
      </c>
      <c r="D2245" s="135">
        <f t="shared" si="0"/>
        <v>40918</v>
      </c>
      <c r="E2245" s="5">
        <v>0.24</v>
      </c>
      <c r="F2245" s="5">
        <v>0.86</v>
      </c>
      <c r="G2245" s="5">
        <v>2</v>
      </c>
    </row>
    <row r="2246" spans="1:7">
      <c r="A2246" s="5">
        <v>1</v>
      </c>
      <c r="B2246" s="5">
        <v>11</v>
      </c>
      <c r="C2246" s="5">
        <v>2012</v>
      </c>
      <c r="D2246" s="135">
        <f t="shared" si="0"/>
        <v>40919</v>
      </c>
      <c r="E2246" s="5">
        <v>0.24</v>
      </c>
      <c r="F2246" s="5">
        <v>0.82</v>
      </c>
      <c r="G2246" s="5">
        <v>1.93</v>
      </c>
    </row>
    <row r="2247" spans="1:7">
      <c r="A2247" s="5">
        <v>1</v>
      </c>
      <c r="B2247" s="5">
        <v>12</v>
      </c>
      <c r="C2247" s="5">
        <v>2012</v>
      </c>
      <c r="D2247" s="135">
        <f t="shared" si="0"/>
        <v>40920</v>
      </c>
      <c r="E2247" s="5">
        <v>0.22</v>
      </c>
      <c r="F2247" s="5">
        <v>0.84</v>
      </c>
      <c r="G2247" s="5">
        <v>1.94</v>
      </c>
    </row>
    <row r="2248" spans="1:7">
      <c r="A2248" s="5">
        <v>1</v>
      </c>
      <c r="B2248" s="5">
        <v>13</v>
      </c>
      <c r="C2248" s="5">
        <v>2012</v>
      </c>
      <c r="D2248" s="135">
        <f t="shared" si="0"/>
        <v>40921</v>
      </c>
      <c r="E2248" s="5">
        <v>0.24</v>
      </c>
      <c r="F2248" s="5">
        <v>0.8</v>
      </c>
      <c r="G2248" s="5">
        <v>1.89</v>
      </c>
    </row>
    <row r="2249" spans="1:7">
      <c r="A2249" s="5">
        <v>1</v>
      </c>
      <c r="B2249" s="5">
        <v>17</v>
      </c>
      <c r="C2249" s="5">
        <v>2012</v>
      </c>
      <c r="D2249" s="135">
        <f t="shared" si="0"/>
        <v>40925</v>
      </c>
      <c r="E2249" s="5">
        <v>0.21</v>
      </c>
      <c r="F2249" s="5">
        <v>0.79</v>
      </c>
      <c r="G2249" s="5">
        <v>1.87</v>
      </c>
    </row>
    <row r="2250" spans="1:7">
      <c r="A2250" s="5">
        <v>1</v>
      </c>
      <c r="B2250" s="5">
        <v>18</v>
      </c>
      <c r="C2250" s="5">
        <v>2012</v>
      </c>
      <c r="D2250" s="135">
        <f t="shared" si="0"/>
        <v>40926</v>
      </c>
      <c r="E2250" s="5">
        <v>0.24</v>
      </c>
      <c r="F2250" s="5">
        <v>0.82</v>
      </c>
      <c r="G2250" s="5">
        <v>1.92</v>
      </c>
    </row>
    <row r="2251" spans="1:7">
      <c r="A2251" s="5">
        <v>1</v>
      </c>
      <c r="B2251" s="5">
        <v>19</v>
      </c>
      <c r="C2251" s="5">
        <v>2012</v>
      </c>
      <c r="D2251" s="135">
        <f t="shared" si="0"/>
        <v>40927</v>
      </c>
      <c r="E2251" s="5">
        <v>0.26</v>
      </c>
      <c r="F2251" s="5">
        <v>0.87</v>
      </c>
      <c r="G2251" s="5">
        <v>2.0099999999999998</v>
      </c>
    </row>
    <row r="2252" spans="1:7">
      <c r="A2252" s="5">
        <v>1</v>
      </c>
      <c r="B2252" s="5">
        <v>20</v>
      </c>
      <c r="C2252" s="5">
        <v>2012</v>
      </c>
      <c r="D2252" s="135">
        <f t="shared" si="0"/>
        <v>40928</v>
      </c>
      <c r="E2252" s="5">
        <v>0.26</v>
      </c>
      <c r="F2252" s="5">
        <v>0.91</v>
      </c>
      <c r="G2252" s="5">
        <v>2.0499999999999998</v>
      </c>
    </row>
    <row r="2253" spans="1:7">
      <c r="A2253" s="5">
        <v>1</v>
      </c>
      <c r="B2253" s="5">
        <v>23</v>
      </c>
      <c r="C2253" s="5">
        <v>2012</v>
      </c>
      <c r="D2253" s="135">
        <f t="shared" si="0"/>
        <v>40931</v>
      </c>
      <c r="E2253" s="5">
        <v>0.26</v>
      </c>
      <c r="F2253" s="5">
        <v>0.93</v>
      </c>
      <c r="G2253" s="5">
        <v>2.09</v>
      </c>
    </row>
    <row r="2254" spans="1:7">
      <c r="A2254" s="5">
        <v>1</v>
      </c>
      <c r="B2254" s="5">
        <v>24</v>
      </c>
      <c r="C2254" s="5">
        <v>2012</v>
      </c>
      <c r="D2254" s="135">
        <f t="shared" si="0"/>
        <v>40932</v>
      </c>
      <c r="E2254" s="5">
        <v>0.24</v>
      </c>
      <c r="F2254" s="5">
        <v>0.92</v>
      </c>
      <c r="G2254" s="5">
        <v>2.08</v>
      </c>
    </row>
    <row r="2255" spans="1:7">
      <c r="A2255" s="5">
        <v>1</v>
      </c>
      <c r="B2255" s="5">
        <v>25</v>
      </c>
      <c r="C2255" s="5">
        <v>2012</v>
      </c>
      <c r="D2255" s="135">
        <f t="shared" si="0"/>
        <v>40933</v>
      </c>
      <c r="E2255" s="5">
        <v>0.22</v>
      </c>
      <c r="F2255" s="5">
        <v>0.81</v>
      </c>
      <c r="G2255" s="5">
        <v>2.0099999999999998</v>
      </c>
    </row>
    <row r="2256" spans="1:7">
      <c r="A2256" s="5">
        <v>1</v>
      </c>
      <c r="B2256" s="5">
        <v>26</v>
      </c>
      <c r="C2256" s="5">
        <v>2012</v>
      </c>
      <c r="D2256" s="135">
        <f t="shared" si="0"/>
        <v>40934</v>
      </c>
      <c r="E2256" s="5">
        <v>0.22</v>
      </c>
      <c r="F2256" s="5">
        <v>0.77</v>
      </c>
      <c r="G2256" s="5">
        <v>1.96</v>
      </c>
    </row>
    <row r="2257" spans="1:7">
      <c r="A2257" s="5">
        <v>1</v>
      </c>
      <c r="B2257" s="5">
        <v>27</v>
      </c>
      <c r="C2257" s="5">
        <v>2012</v>
      </c>
      <c r="D2257" s="135">
        <f t="shared" si="0"/>
        <v>40935</v>
      </c>
      <c r="E2257" s="5">
        <v>0.22</v>
      </c>
      <c r="F2257" s="5">
        <v>0.75</v>
      </c>
      <c r="G2257" s="5">
        <v>1.93</v>
      </c>
    </row>
    <row r="2258" spans="1:7">
      <c r="A2258" s="5">
        <v>1</v>
      </c>
      <c r="B2258" s="5">
        <v>30</v>
      </c>
      <c r="C2258" s="5">
        <v>2012</v>
      </c>
      <c r="D2258" s="135">
        <f t="shared" si="0"/>
        <v>40938</v>
      </c>
      <c r="E2258" s="5">
        <v>0.22</v>
      </c>
      <c r="F2258" s="5">
        <v>0.73</v>
      </c>
      <c r="G2258" s="5">
        <v>1.87</v>
      </c>
    </row>
    <row r="2259" spans="1:7">
      <c r="A2259" s="5">
        <v>1</v>
      </c>
      <c r="B2259" s="5">
        <v>31</v>
      </c>
      <c r="C2259" s="5">
        <v>2012</v>
      </c>
      <c r="D2259" s="135">
        <f t="shared" si="0"/>
        <v>40939</v>
      </c>
      <c r="E2259" s="5">
        <v>0.22</v>
      </c>
      <c r="F2259" s="5">
        <v>0.71</v>
      </c>
      <c r="G2259" s="5">
        <v>1.83</v>
      </c>
    </row>
    <row r="2260" spans="1:7">
      <c r="A2260" s="5">
        <v>2</v>
      </c>
      <c r="B2260" s="5">
        <v>1</v>
      </c>
      <c r="C2260" s="5">
        <v>2012</v>
      </c>
      <c r="D2260" s="135">
        <f t="shared" si="0"/>
        <v>40940</v>
      </c>
      <c r="E2260" s="5">
        <v>0.23</v>
      </c>
      <c r="F2260" s="5">
        <v>0.72</v>
      </c>
      <c r="G2260" s="5">
        <v>1.87</v>
      </c>
    </row>
    <row r="2261" spans="1:7">
      <c r="A2261" s="5">
        <v>2</v>
      </c>
      <c r="B2261" s="5">
        <v>2</v>
      </c>
      <c r="C2261" s="5">
        <v>2012</v>
      </c>
      <c r="D2261" s="135">
        <f t="shared" si="0"/>
        <v>40941</v>
      </c>
      <c r="E2261" s="5">
        <v>0.23</v>
      </c>
      <c r="F2261" s="5">
        <v>0.71</v>
      </c>
      <c r="G2261" s="5">
        <v>1.86</v>
      </c>
    </row>
    <row r="2262" spans="1:7">
      <c r="A2262" s="5">
        <v>2</v>
      </c>
      <c r="B2262" s="5">
        <v>3</v>
      </c>
      <c r="C2262" s="5">
        <v>2012</v>
      </c>
      <c r="D2262" s="135">
        <f t="shared" si="0"/>
        <v>40942</v>
      </c>
      <c r="E2262" s="5">
        <v>0.23</v>
      </c>
      <c r="F2262" s="5">
        <v>0.78</v>
      </c>
      <c r="G2262" s="5">
        <v>1.97</v>
      </c>
    </row>
    <row r="2263" spans="1:7">
      <c r="A2263" s="5">
        <v>2</v>
      </c>
      <c r="B2263" s="5">
        <v>6</v>
      </c>
      <c r="C2263" s="5">
        <v>2012</v>
      </c>
      <c r="D2263" s="135">
        <f t="shared" si="0"/>
        <v>40945</v>
      </c>
      <c r="E2263" s="5">
        <v>0.24</v>
      </c>
      <c r="F2263" s="5">
        <v>0.76</v>
      </c>
      <c r="G2263" s="5">
        <v>1.93</v>
      </c>
    </row>
    <row r="2264" spans="1:7">
      <c r="A2264" s="5">
        <v>2</v>
      </c>
      <c r="B2264" s="5">
        <v>7</v>
      </c>
      <c r="C2264" s="5">
        <v>2012</v>
      </c>
      <c r="D2264" s="135">
        <f t="shared" si="0"/>
        <v>40946</v>
      </c>
      <c r="E2264" s="5">
        <v>0.25</v>
      </c>
      <c r="F2264" s="5">
        <v>0.82</v>
      </c>
      <c r="G2264" s="5">
        <v>2</v>
      </c>
    </row>
    <row r="2265" spans="1:7">
      <c r="A2265" s="5">
        <v>2</v>
      </c>
      <c r="B2265" s="5">
        <v>8</v>
      </c>
      <c r="C2265" s="5">
        <v>2012</v>
      </c>
      <c r="D2265" s="135">
        <f t="shared" si="0"/>
        <v>40947</v>
      </c>
      <c r="E2265" s="5">
        <v>0.27</v>
      </c>
      <c r="F2265" s="5">
        <v>0.82</v>
      </c>
      <c r="G2265" s="5">
        <v>2.0099999999999998</v>
      </c>
    </row>
    <row r="2266" spans="1:7">
      <c r="A2266" s="5">
        <v>2</v>
      </c>
      <c r="B2266" s="5">
        <v>9</v>
      </c>
      <c r="C2266" s="5">
        <v>2012</v>
      </c>
      <c r="D2266" s="135">
        <f t="shared" si="0"/>
        <v>40948</v>
      </c>
      <c r="E2266" s="5">
        <v>0.27</v>
      </c>
      <c r="F2266" s="5">
        <v>0.86</v>
      </c>
      <c r="G2266" s="5">
        <v>2.04</v>
      </c>
    </row>
    <row r="2267" spans="1:7">
      <c r="A2267" s="5">
        <v>2</v>
      </c>
      <c r="B2267" s="5">
        <v>10</v>
      </c>
      <c r="C2267" s="5">
        <v>2012</v>
      </c>
      <c r="D2267" s="135">
        <f t="shared" si="0"/>
        <v>40949</v>
      </c>
      <c r="E2267" s="5">
        <v>0.27</v>
      </c>
      <c r="F2267" s="5">
        <v>0.81</v>
      </c>
      <c r="G2267" s="5">
        <v>1.96</v>
      </c>
    </row>
    <row r="2268" spans="1:7">
      <c r="A2268" s="5">
        <v>2</v>
      </c>
      <c r="B2268" s="5">
        <v>13</v>
      </c>
      <c r="C2268" s="5">
        <v>2012</v>
      </c>
      <c r="D2268" s="135">
        <f t="shared" si="0"/>
        <v>40952</v>
      </c>
      <c r="E2268" s="5">
        <v>0.28999999999999998</v>
      </c>
      <c r="F2268" s="5">
        <v>0.85</v>
      </c>
      <c r="G2268" s="5">
        <v>1.99</v>
      </c>
    </row>
    <row r="2269" spans="1:7">
      <c r="A2269" s="5">
        <v>2</v>
      </c>
      <c r="B2269" s="5">
        <v>14</v>
      </c>
      <c r="C2269" s="5">
        <v>2012</v>
      </c>
      <c r="D2269" s="135">
        <f t="shared" si="0"/>
        <v>40953</v>
      </c>
      <c r="E2269" s="5">
        <v>0.28999999999999998</v>
      </c>
      <c r="F2269" s="5">
        <v>0.81</v>
      </c>
      <c r="G2269" s="5">
        <v>1.92</v>
      </c>
    </row>
    <row r="2270" spans="1:7">
      <c r="A2270" s="5">
        <v>2</v>
      </c>
      <c r="B2270" s="5">
        <v>15</v>
      </c>
      <c r="C2270" s="5">
        <v>2012</v>
      </c>
      <c r="D2270" s="135">
        <f t="shared" si="0"/>
        <v>40954</v>
      </c>
      <c r="E2270" s="5">
        <v>0.28999999999999998</v>
      </c>
      <c r="F2270" s="5">
        <v>0.81</v>
      </c>
      <c r="G2270" s="5">
        <v>1.93</v>
      </c>
    </row>
    <row r="2271" spans="1:7">
      <c r="A2271" s="5">
        <v>2</v>
      </c>
      <c r="B2271" s="5">
        <v>16</v>
      </c>
      <c r="C2271" s="5">
        <v>2012</v>
      </c>
      <c r="D2271" s="135">
        <f t="shared" si="0"/>
        <v>40955</v>
      </c>
      <c r="E2271" s="5">
        <v>0.28999999999999998</v>
      </c>
      <c r="F2271" s="5">
        <v>0.87</v>
      </c>
      <c r="G2271" s="5">
        <v>1.99</v>
      </c>
    </row>
    <row r="2272" spans="1:7">
      <c r="A2272" s="5">
        <v>2</v>
      </c>
      <c r="B2272" s="5">
        <v>17</v>
      </c>
      <c r="C2272" s="5">
        <v>2012</v>
      </c>
      <c r="D2272" s="135">
        <f t="shared" si="0"/>
        <v>40956</v>
      </c>
      <c r="E2272" s="5">
        <v>0.28999999999999998</v>
      </c>
      <c r="F2272" s="5">
        <v>0.88</v>
      </c>
      <c r="G2272" s="5">
        <v>2.0099999999999998</v>
      </c>
    </row>
    <row r="2273" spans="1:7">
      <c r="A2273" s="5">
        <v>2</v>
      </c>
      <c r="B2273" s="5">
        <v>21</v>
      </c>
      <c r="C2273" s="5">
        <v>2012</v>
      </c>
      <c r="D2273" s="135">
        <f t="shared" si="0"/>
        <v>40960</v>
      </c>
      <c r="E2273" s="5">
        <v>0.31</v>
      </c>
      <c r="F2273" s="5">
        <v>0.92</v>
      </c>
      <c r="G2273" s="5">
        <v>2.0499999999999998</v>
      </c>
    </row>
    <row r="2274" spans="1:7">
      <c r="A2274" s="5">
        <v>2</v>
      </c>
      <c r="B2274" s="5">
        <v>22</v>
      </c>
      <c r="C2274" s="5">
        <v>2012</v>
      </c>
      <c r="D2274" s="135">
        <f t="shared" si="0"/>
        <v>40961</v>
      </c>
      <c r="E2274" s="5">
        <v>0.28999999999999998</v>
      </c>
      <c r="F2274" s="5">
        <v>0.88</v>
      </c>
      <c r="G2274" s="5">
        <v>2.0099999999999998</v>
      </c>
    </row>
    <row r="2275" spans="1:7">
      <c r="A2275" s="5">
        <v>2</v>
      </c>
      <c r="B2275" s="5">
        <v>23</v>
      </c>
      <c r="C2275" s="5">
        <v>2012</v>
      </c>
      <c r="D2275" s="135">
        <f t="shared" si="0"/>
        <v>40962</v>
      </c>
      <c r="E2275" s="5">
        <v>0.31</v>
      </c>
      <c r="F2275" s="5">
        <v>0.88</v>
      </c>
      <c r="G2275" s="5">
        <v>1.99</v>
      </c>
    </row>
    <row r="2276" spans="1:7">
      <c r="A2276" s="5">
        <v>2</v>
      </c>
      <c r="B2276" s="5">
        <v>24</v>
      </c>
      <c r="C2276" s="5">
        <v>2012</v>
      </c>
      <c r="D2276" s="135">
        <f t="shared" si="0"/>
        <v>40963</v>
      </c>
      <c r="E2276" s="5">
        <v>0.31</v>
      </c>
      <c r="F2276" s="5">
        <v>0.89</v>
      </c>
      <c r="G2276" s="5">
        <v>1.98</v>
      </c>
    </row>
    <row r="2277" spans="1:7">
      <c r="A2277" s="5">
        <v>2</v>
      </c>
      <c r="B2277" s="5">
        <v>27</v>
      </c>
      <c r="C2277" s="5">
        <v>2012</v>
      </c>
      <c r="D2277" s="135">
        <f t="shared" si="0"/>
        <v>40966</v>
      </c>
      <c r="E2277" s="5">
        <v>0.3</v>
      </c>
      <c r="F2277" s="5">
        <v>0.84</v>
      </c>
      <c r="G2277" s="5">
        <v>1.92</v>
      </c>
    </row>
    <row r="2278" spans="1:7">
      <c r="A2278" s="5">
        <v>2</v>
      </c>
      <c r="B2278" s="5">
        <v>28</v>
      </c>
      <c r="C2278" s="5">
        <v>2012</v>
      </c>
      <c r="D2278" s="135">
        <f t="shared" si="0"/>
        <v>40967</v>
      </c>
      <c r="E2278" s="5">
        <v>0.3</v>
      </c>
      <c r="F2278" s="5">
        <v>0.84</v>
      </c>
      <c r="G2278" s="5">
        <v>1.94</v>
      </c>
    </row>
    <row r="2279" spans="1:7">
      <c r="A2279" s="5">
        <v>2</v>
      </c>
      <c r="B2279" s="5">
        <v>29</v>
      </c>
      <c r="C2279" s="5">
        <v>2012</v>
      </c>
      <c r="D2279" s="135">
        <f t="shared" si="0"/>
        <v>40968</v>
      </c>
      <c r="E2279" s="5">
        <v>0.3</v>
      </c>
      <c r="F2279" s="5">
        <v>0.87</v>
      </c>
      <c r="G2279" s="5">
        <v>1.98</v>
      </c>
    </row>
    <row r="2280" spans="1:7">
      <c r="A2280" s="5">
        <v>3</v>
      </c>
      <c r="B2280" s="5">
        <v>1</v>
      </c>
      <c r="C2280" s="5">
        <v>2012</v>
      </c>
      <c r="D2280" s="135">
        <f t="shared" si="0"/>
        <v>40969</v>
      </c>
      <c r="E2280" s="5">
        <v>0.3</v>
      </c>
      <c r="F2280" s="5">
        <v>0.89</v>
      </c>
      <c r="G2280" s="5">
        <v>2.0299999999999998</v>
      </c>
    </row>
    <row r="2281" spans="1:7">
      <c r="A2281" s="5">
        <v>3</v>
      </c>
      <c r="B2281" s="5">
        <v>2</v>
      </c>
      <c r="C2281" s="5">
        <v>2012</v>
      </c>
      <c r="D2281" s="135">
        <f t="shared" si="0"/>
        <v>40970</v>
      </c>
      <c r="E2281" s="5">
        <v>0.28000000000000003</v>
      </c>
      <c r="F2281" s="5">
        <v>0.84</v>
      </c>
      <c r="G2281" s="5">
        <v>1.99</v>
      </c>
    </row>
    <row r="2282" spans="1:7">
      <c r="A2282" s="5">
        <v>3</v>
      </c>
      <c r="B2282" s="5">
        <v>5</v>
      </c>
      <c r="C2282" s="5">
        <v>2012</v>
      </c>
      <c r="D2282" s="135">
        <f t="shared" si="0"/>
        <v>40973</v>
      </c>
      <c r="E2282" s="5">
        <v>0.31</v>
      </c>
      <c r="F2282" s="5">
        <v>0.87</v>
      </c>
      <c r="G2282" s="5">
        <v>2</v>
      </c>
    </row>
    <row r="2283" spans="1:7">
      <c r="A2283" s="5">
        <v>3</v>
      </c>
      <c r="B2283" s="5">
        <v>6</v>
      </c>
      <c r="C2283" s="5">
        <v>2012</v>
      </c>
      <c r="D2283" s="135">
        <f t="shared" si="0"/>
        <v>40974</v>
      </c>
      <c r="E2283" s="5">
        <v>0.3</v>
      </c>
      <c r="F2283" s="5">
        <v>0.83</v>
      </c>
      <c r="G2283" s="5">
        <v>1.96</v>
      </c>
    </row>
    <row r="2284" spans="1:7">
      <c r="A2284" s="5">
        <v>3</v>
      </c>
      <c r="B2284" s="5">
        <v>7</v>
      </c>
      <c r="C2284" s="5">
        <v>2012</v>
      </c>
      <c r="D2284" s="135">
        <f t="shared" si="0"/>
        <v>40975</v>
      </c>
      <c r="E2284" s="5">
        <v>0.3</v>
      </c>
      <c r="F2284" s="5">
        <v>0.85</v>
      </c>
      <c r="G2284" s="5">
        <v>1.98</v>
      </c>
    </row>
    <row r="2285" spans="1:7">
      <c r="A2285" s="5">
        <v>3</v>
      </c>
      <c r="B2285" s="5">
        <v>8</v>
      </c>
      <c r="C2285" s="5">
        <v>2012</v>
      </c>
      <c r="D2285" s="135">
        <f t="shared" si="0"/>
        <v>40976</v>
      </c>
      <c r="E2285" s="5">
        <v>0.32</v>
      </c>
      <c r="F2285" s="5">
        <v>0.89</v>
      </c>
      <c r="G2285" s="5">
        <v>2.0299999999999998</v>
      </c>
    </row>
    <row r="2286" spans="1:7">
      <c r="A2286" s="5">
        <v>3</v>
      </c>
      <c r="B2286" s="5">
        <v>9</v>
      </c>
      <c r="C2286" s="5">
        <v>2012</v>
      </c>
      <c r="D2286" s="135">
        <f t="shared" si="0"/>
        <v>40977</v>
      </c>
      <c r="E2286" s="5">
        <v>0.33</v>
      </c>
      <c r="F2286" s="5">
        <v>0.9</v>
      </c>
      <c r="G2286" s="5">
        <v>2.04</v>
      </c>
    </row>
    <row r="2287" spans="1:7">
      <c r="A2287" s="5">
        <v>3</v>
      </c>
      <c r="B2287" s="5">
        <v>12</v>
      </c>
      <c r="C2287" s="5">
        <v>2012</v>
      </c>
      <c r="D2287" s="135">
        <f t="shared" si="0"/>
        <v>40980</v>
      </c>
      <c r="E2287" s="5">
        <v>0.33</v>
      </c>
      <c r="F2287" s="5">
        <v>0.92</v>
      </c>
      <c r="G2287" s="5">
        <v>2.04</v>
      </c>
    </row>
    <row r="2288" spans="1:7">
      <c r="A2288" s="5">
        <v>3</v>
      </c>
      <c r="B2288" s="5">
        <v>13</v>
      </c>
      <c r="C2288" s="5">
        <v>2012</v>
      </c>
      <c r="D2288" s="135">
        <f t="shared" si="0"/>
        <v>40981</v>
      </c>
      <c r="E2288" s="5">
        <v>0.35</v>
      </c>
      <c r="F2288" s="5">
        <v>0.99</v>
      </c>
      <c r="G2288" s="5">
        <v>2.14</v>
      </c>
    </row>
    <row r="2289" spans="1:7">
      <c r="A2289" s="5">
        <v>3</v>
      </c>
      <c r="B2289" s="5">
        <v>14</v>
      </c>
      <c r="C2289" s="5">
        <v>2012</v>
      </c>
      <c r="D2289" s="135">
        <f t="shared" si="0"/>
        <v>40982</v>
      </c>
      <c r="E2289" s="5">
        <v>0.4</v>
      </c>
      <c r="F2289" s="5">
        <v>1.1299999999999999</v>
      </c>
      <c r="G2289" s="5">
        <v>2.29</v>
      </c>
    </row>
    <row r="2290" spans="1:7">
      <c r="A2290" s="5">
        <v>3</v>
      </c>
      <c r="B2290" s="5">
        <v>15</v>
      </c>
      <c r="C2290" s="5">
        <v>2012</v>
      </c>
      <c r="D2290" s="135">
        <f t="shared" si="0"/>
        <v>40983</v>
      </c>
      <c r="E2290" s="5">
        <v>0.37</v>
      </c>
      <c r="F2290" s="5">
        <v>1.1100000000000001</v>
      </c>
      <c r="G2290" s="5">
        <v>2.29</v>
      </c>
    </row>
    <row r="2291" spans="1:7">
      <c r="A2291" s="5">
        <v>3</v>
      </c>
      <c r="B2291" s="5">
        <v>16</v>
      </c>
      <c r="C2291" s="5">
        <v>2012</v>
      </c>
      <c r="D2291" s="135">
        <f t="shared" si="0"/>
        <v>40984</v>
      </c>
      <c r="E2291" s="5">
        <v>0.37</v>
      </c>
      <c r="F2291" s="5">
        <v>1.1299999999999999</v>
      </c>
      <c r="G2291" s="5">
        <v>2.31</v>
      </c>
    </row>
    <row r="2292" spans="1:7">
      <c r="A2292" s="5">
        <v>3</v>
      </c>
      <c r="B2292" s="5">
        <v>19</v>
      </c>
      <c r="C2292" s="5">
        <v>2012</v>
      </c>
      <c r="D2292" s="135">
        <f t="shared" si="0"/>
        <v>40987</v>
      </c>
      <c r="E2292" s="5">
        <v>0.39</v>
      </c>
      <c r="F2292" s="5">
        <v>1.2</v>
      </c>
      <c r="G2292" s="5">
        <v>2.39</v>
      </c>
    </row>
    <row r="2293" spans="1:7">
      <c r="A2293" s="5">
        <v>3</v>
      </c>
      <c r="B2293" s="5">
        <v>20</v>
      </c>
      <c r="C2293" s="5">
        <v>2012</v>
      </c>
      <c r="D2293" s="135">
        <f t="shared" si="0"/>
        <v>40988</v>
      </c>
      <c r="E2293" s="5">
        <v>0.41</v>
      </c>
      <c r="F2293" s="5">
        <v>1.22</v>
      </c>
      <c r="G2293" s="5">
        <v>2.38</v>
      </c>
    </row>
    <row r="2294" spans="1:7">
      <c r="A2294" s="5">
        <v>3</v>
      </c>
      <c r="B2294" s="5">
        <v>21</v>
      </c>
      <c r="C2294" s="5">
        <v>2012</v>
      </c>
      <c r="D2294" s="135">
        <f t="shared" si="0"/>
        <v>40989</v>
      </c>
      <c r="E2294" s="5">
        <v>0.39</v>
      </c>
      <c r="F2294" s="5">
        <v>1.1499999999999999</v>
      </c>
      <c r="G2294" s="5">
        <v>2.31</v>
      </c>
    </row>
    <row r="2295" spans="1:7">
      <c r="A2295" s="5">
        <v>3</v>
      </c>
      <c r="B2295" s="5">
        <v>22</v>
      </c>
      <c r="C2295" s="5">
        <v>2012</v>
      </c>
      <c r="D2295" s="135">
        <f t="shared" si="0"/>
        <v>40990</v>
      </c>
      <c r="E2295" s="5">
        <v>0.37</v>
      </c>
      <c r="F2295" s="5">
        <v>1.1299999999999999</v>
      </c>
      <c r="G2295" s="5">
        <v>2.29</v>
      </c>
    </row>
    <row r="2296" spans="1:7">
      <c r="A2296" s="5">
        <v>3</v>
      </c>
      <c r="B2296" s="5">
        <v>23</v>
      </c>
      <c r="C2296" s="5">
        <v>2012</v>
      </c>
      <c r="D2296" s="135">
        <f t="shared" si="0"/>
        <v>40991</v>
      </c>
      <c r="E2296" s="5">
        <v>0.37</v>
      </c>
      <c r="F2296" s="5">
        <v>1.1000000000000001</v>
      </c>
      <c r="G2296" s="5">
        <v>2.25</v>
      </c>
    </row>
    <row r="2297" spans="1:7">
      <c r="A2297" s="5">
        <v>3</v>
      </c>
      <c r="B2297" s="5">
        <v>26</v>
      </c>
      <c r="C2297" s="5">
        <v>2012</v>
      </c>
      <c r="D2297" s="135">
        <f t="shared" si="0"/>
        <v>40994</v>
      </c>
      <c r="E2297" s="5">
        <v>0.36</v>
      </c>
      <c r="F2297" s="5">
        <v>1.0900000000000001</v>
      </c>
      <c r="G2297" s="5">
        <v>2.2599999999999998</v>
      </c>
    </row>
    <row r="2298" spans="1:7">
      <c r="A2298" s="5">
        <v>3</v>
      </c>
      <c r="B2298" s="5">
        <v>27</v>
      </c>
      <c r="C2298" s="5">
        <v>2012</v>
      </c>
      <c r="D2298" s="135">
        <f t="shared" si="0"/>
        <v>40995</v>
      </c>
      <c r="E2298" s="5">
        <v>0.33</v>
      </c>
      <c r="F2298" s="5">
        <v>1.04</v>
      </c>
      <c r="G2298" s="5">
        <v>2.2000000000000002</v>
      </c>
    </row>
    <row r="2299" spans="1:7">
      <c r="A2299" s="5">
        <v>3</v>
      </c>
      <c r="B2299" s="5">
        <v>28</v>
      </c>
      <c r="C2299" s="5">
        <v>2012</v>
      </c>
      <c r="D2299" s="135">
        <f t="shared" si="0"/>
        <v>40996</v>
      </c>
      <c r="E2299" s="5">
        <v>0.34</v>
      </c>
      <c r="F2299" s="5">
        <v>1.05</v>
      </c>
      <c r="G2299" s="5">
        <v>2.21</v>
      </c>
    </row>
    <row r="2300" spans="1:7">
      <c r="A2300" s="5">
        <v>3</v>
      </c>
      <c r="B2300" s="5">
        <v>29</v>
      </c>
      <c r="C2300" s="5">
        <v>2012</v>
      </c>
      <c r="D2300" s="135">
        <f t="shared" si="0"/>
        <v>40997</v>
      </c>
      <c r="E2300" s="5">
        <v>0.33</v>
      </c>
      <c r="F2300" s="5">
        <v>1.01</v>
      </c>
      <c r="G2300" s="5">
        <v>2.1800000000000002</v>
      </c>
    </row>
    <row r="2301" spans="1:7">
      <c r="A2301" s="5">
        <v>3</v>
      </c>
      <c r="B2301" s="5">
        <v>30</v>
      </c>
      <c r="C2301" s="5">
        <v>2012</v>
      </c>
      <c r="D2301" s="135">
        <f t="shared" si="0"/>
        <v>40998</v>
      </c>
      <c r="E2301" s="5">
        <v>0.33</v>
      </c>
      <c r="F2301" s="5">
        <v>1.04</v>
      </c>
      <c r="G2301" s="5">
        <v>2.23</v>
      </c>
    </row>
    <row r="2302" spans="1:7">
      <c r="A2302" s="5">
        <v>4</v>
      </c>
      <c r="B2302" s="5">
        <v>2</v>
      </c>
      <c r="C2302" s="5">
        <v>2012</v>
      </c>
      <c r="D2302" s="135">
        <f t="shared" si="0"/>
        <v>41001</v>
      </c>
      <c r="E2302" s="5">
        <v>0.33</v>
      </c>
      <c r="F2302" s="5">
        <v>1.03</v>
      </c>
      <c r="G2302" s="5">
        <v>2.2200000000000002</v>
      </c>
    </row>
    <row r="2303" spans="1:7">
      <c r="A2303" s="5">
        <v>4</v>
      </c>
      <c r="B2303" s="5">
        <v>3</v>
      </c>
      <c r="C2303" s="5">
        <v>2012</v>
      </c>
      <c r="D2303" s="135">
        <f t="shared" si="0"/>
        <v>41002</v>
      </c>
      <c r="E2303" s="5">
        <v>0.36</v>
      </c>
      <c r="F2303" s="5">
        <v>1.1000000000000001</v>
      </c>
      <c r="G2303" s="5">
        <v>2.2999999999999998</v>
      </c>
    </row>
    <row r="2304" spans="1:7">
      <c r="A2304" s="5">
        <v>4</v>
      </c>
      <c r="B2304" s="5">
        <v>4</v>
      </c>
      <c r="C2304" s="5">
        <v>2012</v>
      </c>
      <c r="D2304" s="135">
        <f t="shared" si="0"/>
        <v>41003</v>
      </c>
      <c r="E2304" s="5">
        <v>0.35</v>
      </c>
      <c r="F2304" s="5">
        <v>1.05</v>
      </c>
      <c r="G2304" s="5">
        <v>2.25</v>
      </c>
    </row>
    <row r="2305" spans="1:7">
      <c r="A2305" s="5">
        <v>4</v>
      </c>
      <c r="B2305" s="5">
        <v>5</v>
      </c>
      <c r="C2305" s="5">
        <v>2012</v>
      </c>
      <c r="D2305" s="135">
        <f t="shared" si="0"/>
        <v>41004</v>
      </c>
      <c r="E2305" s="5">
        <v>0.35</v>
      </c>
      <c r="F2305" s="5">
        <v>1.01</v>
      </c>
      <c r="G2305" s="5">
        <v>2.19</v>
      </c>
    </row>
    <row r="2306" spans="1:7">
      <c r="A2306" s="5">
        <v>4</v>
      </c>
      <c r="B2306" s="5">
        <v>6</v>
      </c>
      <c r="C2306" s="5">
        <v>2012</v>
      </c>
      <c r="D2306" s="135">
        <f t="shared" si="0"/>
        <v>41005</v>
      </c>
      <c r="E2306" s="5">
        <v>0.32</v>
      </c>
      <c r="F2306" s="5">
        <v>0.89</v>
      </c>
      <c r="G2306" s="5">
        <v>2.0699999999999998</v>
      </c>
    </row>
    <row r="2307" spans="1:7">
      <c r="A2307" s="5">
        <v>4</v>
      </c>
      <c r="B2307" s="5">
        <v>9</v>
      </c>
      <c r="C2307" s="5">
        <v>2012</v>
      </c>
      <c r="D2307" s="135">
        <f t="shared" si="0"/>
        <v>41008</v>
      </c>
      <c r="E2307" s="5">
        <v>0.32</v>
      </c>
      <c r="F2307" s="5">
        <v>0.9</v>
      </c>
      <c r="G2307" s="5">
        <v>2.06</v>
      </c>
    </row>
    <row r="2308" spans="1:7">
      <c r="A2308" s="5">
        <v>4</v>
      </c>
      <c r="B2308" s="5">
        <v>10</v>
      </c>
      <c r="C2308" s="5">
        <v>2012</v>
      </c>
      <c r="D2308" s="135">
        <f t="shared" si="0"/>
        <v>41009</v>
      </c>
      <c r="E2308" s="5">
        <v>0.28000000000000003</v>
      </c>
      <c r="F2308" s="5">
        <v>0.85</v>
      </c>
      <c r="G2308" s="5">
        <v>2.0099999999999998</v>
      </c>
    </row>
    <row r="2309" spans="1:7">
      <c r="A2309" s="5">
        <v>4</v>
      </c>
      <c r="B2309" s="5">
        <v>11</v>
      </c>
      <c r="C2309" s="5">
        <v>2012</v>
      </c>
      <c r="D2309" s="135">
        <f t="shared" si="0"/>
        <v>41010</v>
      </c>
      <c r="E2309" s="5">
        <v>0.3</v>
      </c>
      <c r="F2309" s="5">
        <v>0.89</v>
      </c>
      <c r="G2309" s="5">
        <v>2.0499999999999998</v>
      </c>
    </row>
    <row r="2310" spans="1:7">
      <c r="A2310" s="5">
        <v>4</v>
      </c>
      <c r="B2310" s="5">
        <v>12</v>
      </c>
      <c r="C2310" s="5">
        <v>2012</v>
      </c>
      <c r="D2310" s="135">
        <f t="shared" si="0"/>
        <v>41011</v>
      </c>
      <c r="E2310" s="5">
        <v>0.28999999999999998</v>
      </c>
      <c r="F2310" s="5">
        <v>0.9</v>
      </c>
      <c r="G2310" s="5">
        <v>2.08</v>
      </c>
    </row>
    <row r="2311" spans="1:7">
      <c r="A2311" s="5">
        <v>4</v>
      </c>
      <c r="B2311" s="5">
        <v>13</v>
      </c>
      <c r="C2311" s="5">
        <v>2012</v>
      </c>
      <c r="D2311" s="135">
        <f t="shared" si="0"/>
        <v>41012</v>
      </c>
      <c r="E2311" s="5">
        <v>0.27</v>
      </c>
      <c r="F2311" s="5">
        <v>0.86</v>
      </c>
      <c r="G2311" s="5">
        <v>2.02</v>
      </c>
    </row>
    <row r="2312" spans="1:7">
      <c r="A2312" s="5">
        <v>4</v>
      </c>
      <c r="B2312" s="5">
        <v>16</v>
      </c>
      <c r="C2312" s="5">
        <v>2012</v>
      </c>
      <c r="D2312" s="135">
        <f t="shared" si="0"/>
        <v>41015</v>
      </c>
      <c r="E2312" s="5">
        <v>0.27</v>
      </c>
      <c r="F2312" s="5">
        <v>0.85</v>
      </c>
      <c r="G2312" s="5">
        <v>2</v>
      </c>
    </row>
    <row r="2313" spans="1:7">
      <c r="A2313" s="5">
        <v>4</v>
      </c>
      <c r="B2313" s="5">
        <v>17</v>
      </c>
      <c r="C2313" s="5">
        <v>2012</v>
      </c>
      <c r="D2313" s="135">
        <f t="shared" si="0"/>
        <v>41016</v>
      </c>
      <c r="E2313" s="5">
        <v>0.27</v>
      </c>
      <c r="F2313" s="5">
        <v>0.88</v>
      </c>
      <c r="G2313" s="5">
        <v>2.0299999999999998</v>
      </c>
    </row>
    <row r="2314" spans="1:7">
      <c r="A2314" s="5">
        <v>4</v>
      </c>
      <c r="B2314" s="5">
        <v>18</v>
      </c>
      <c r="C2314" s="5">
        <v>2012</v>
      </c>
      <c r="D2314" s="135">
        <f t="shared" si="0"/>
        <v>41017</v>
      </c>
      <c r="E2314" s="5">
        <v>0.27</v>
      </c>
      <c r="F2314" s="5">
        <v>0.86</v>
      </c>
      <c r="G2314" s="5">
        <v>2</v>
      </c>
    </row>
    <row r="2315" spans="1:7">
      <c r="A2315" s="5">
        <v>4</v>
      </c>
      <c r="B2315" s="5">
        <v>19</v>
      </c>
      <c r="C2315" s="5">
        <v>2012</v>
      </c>
      <c r="D2315" s="135">
        <f t="shared" si="0"/>
        <v>41018</v>
      </c>
      <c r="E2315" s="5">
        <v>0.27</v>
      </c>
      <c r="F2315" s="5">
        <v>0.84</v>
      </c>
      <c r="G2315" s="5">
        <v>1.98</v>
      </c>
    </row>
    <row r="2316" spans="1:7">
      <c r="A2316" s="5">
        <v>4</v>
      </c>
      <c r="B2316" s="5">
        <v>20</v>
      </c>
      <c r="C2316" s="5">
        <v>2012</v>
      </c>
      <c r="D2316" s="135">
        <f t="shared" si="0"/>
        <v>41019</v>
      </c>
      <c r="E2316" s="5">
        <v>0.28999999999999998</v>
      </c>
      <c r="F2316" s="5">
        <v>0.86</v>
      </c>
      <c r="G2316" s="5">
        <v>1.99</v>
      </c>
    </row>
    <row r="2317" spans="1:7">
      <c r="A2317" s="5">
        <v>4</v>
      </c>
      <c r="B2317" s="5">
        <v>23</v>
      </c>
      <c r="C2317" s="5">
        <v>2012</v>
      </c>
      <c r="D2317" s="135">
        <f t="shared" si="0"/>
        <v>41022</v>
      </c>
      <c r="E2317" s="5">
        <v>0.27</v>
      </c>
      <c r="F2317" s="5">
        <v>0.83</v>
      </c>
      <c r="G2317" s="5">
        <v>1.96</v>
      </c>
    </row>
    <row r="2318" spans="1:7">
      <c r="A2318" s="5">
        <v>4</v>
      </c>
      <c r="B2318" s="5">
        <v>24</v>
      </c>
      <c r="C2318" s="5">
        <v>2012</v>
      </c>
      <c r="D2318" s="135">
        <f t="shared" si="0"/>
        <v>41023</v>
      </c>
      <c r="E2318" s="5">
        <v>0.27</v>
      </c>
      <c r="F2318" s="5">
        <v>0.86</v>
      </c>
      <c r="G2318" s="5">
        <v>2</v>
      </c>
    </row>
    <row r="2319" spans="1:7">
      <c r="A2319" s="5">
        <v>4</v>
      </c>
      <c r="B2319" s="5">
        <v>25</v>
      </c>
      <c r="C2319" s="5">
        <v>2012</v>
      </c>
      <c r="D2319" s="135">
        <f t="shared" si="0"/>
        <v>41024</v>
      </c>
      <c r="E2319" s="5">
        <v>0.26</v>
      </c>
      <c r="F2319" s="5">
        <v>0.86</v>
      </c>
      <c r="G2319" s="5">
        <v>2.0099999999999998</v>
      </c>
    </row>
    <row r="2320" spans="1:7">
      <c r="A2320" s="5">
        <v>4</v>
      </c>
      <c r="B2320" s="5">
        <v>26</v>
      </c>
      <c r="C2320" s="5">
        <v>2012</v>
      </c>
      <c r="D2320" s="135">
        <f t="shared" si="0"/>
        <v>41025</v>
      </c>
      <c r="E2320" s="5">
        <v>0.26</v>
      </c>
      <c r="F2320" s="5">
        <v>0.83</v>
      </c>
      <c r="G2320" s="5">
        <v>1.98</v>
      </c>
    </row>
    <row r="2321" spans="1:7">
      <c r="A2321" s="5">
        <v>4</v>
      </c>
      <c r="B2321" s="5">
        <v>27</v>
      </c>
      <c r="C2321" s="5">
        <v>2012</v>
      </c>
      <c r="D2321" s="135">
        <f t="shared" si="0"/>
        <v>41026</v>
      </c>
      <c r="E2321" s="5">
        <v>0.26</v>
      </c>
      <c r="F2321" s="5">
        <v>0.82</v>
      </c>
      <c r="G2321" s="5">
        <v>1.96</v>
      </c>
    </row>
    <row r="2322" spans="1:7">
      <c r="A2322" s="5">
        <v>4</v>
      </c>
      <c r="B2322" s="5">
        <v>30</v>
      </c>
      <c r="C2322" s="5">
        <v>2012</v>
      </c>
      <c r="D2322" s="135">
        <f t="shared" si="0"/>
        <v>41029</v>
      </c>
      <c r="E2322" s="5">
        <v>0.27</v>
      </c>
      <c r="F2322" s="5">
        <v>0.82</v>
      </c>
      <c r="G2322" s="5">
        <v>1.95</v>
      </c>
    </row>
    <row r="2323" spans="1:7">
      <c r="A2323" s="5">
        <v>5</v>
      </c>
      <c r="B2323" s="5">
        <v>1</v>
      </c>
      <c r="C2323" s="5">
        <v>2012</v>
      </c>
      <c r="D2323" s="135">
        <f t="shared" si="0"/>
        <v>41030</v>
      </c>
      <c r="E2323" s="5">
        <v>0.27</v>
      </c>
      <c r="F2323" s="5">
        <v>0.84</v>
      </c>
      <c r="G2323" s="5">
        <v>1.98</v>
      </c>
    </row>
    <row r="2324" spans="1:7">
      <c r="A2324" s="5">
        <v>5</v>
      </c>
      <c r="B2324" s="5">
        <v>2</v>
      </c>
      <c r="C2324" s="5">
        <v>2012</v>
      </c>
      <c r="D2324" s="135">
        <f t="shared" si="0"/>
        <v>41031</v>
      </c>
      <c r="E2324" s="5">
        <v>0.27</v>
      </c>
      <c r="F2324" s="5">
        <v>0.82</v>
      </c>
      <c r="G2324" s="5">
        <v>1.96</v>
      </c>
    </row>
    <row r="2325" spans="1:7">
      <c r="A2325" s="5">
        <v>5</v>
      </c>
      <c r="B2325" s="5">
        <v>3</v>
      </c>
      <c r="C2325" s="5">
        <v>2012</v>
      </c>
      <c r="D2325" s="135">
        <f t="shared" si="0"/>
        <v>41032</v>
      </c>
      <c r="E2325" s="5">
        <v>0.28000000000000003</v>
      </c>
      <c r="F2325" s="5">
        <v>0.82</v>
      </c>
      <c r="G2325" s="5">
        <v>1.96</v>
      </c>
    </row>
    <row r="2326" spans="1:7">
      <c r="A2326" s="5">
        <v>5</v>
      </c>
      <c r="B2326" s="5">
        <v>4</v>
      </c>
      <c r="C2326" s="5">
        <v>2012</v>
      </c>
      <c r="D2326" s="135">
        <f t="shared" si="0"/>
        <v>41033</v>
      </c>
      <c r="E2326" s="5">
        <v>0.27</v>
      </c>
      <c r="F2326" s="5">
        <v>0.78</v>
      </c>
      <c r="G2326" s="5">
        <v>1.91</v>
      </c>
    </row>
    <row r="2327" spans="1:7">
      <c r="A2327" s="5">
        <v>5</v>
      </c>
      <c r="B2327" s="5">
        <v>7</v>
      </c>
      <c r="C2327" s="5">
        <v>2012</v>
      </c>
      <c r="D2327" s="135">
        <f t="shared" si="0"/>
        <v>41036</v>
      </c>
      <c r="E2327" s="5">
        <v>0.27</v>
      </c>
      <c r="F2327" s="5">
        <v>0.79</v>
      </c>
      <c r="G2327" s="5">
        <v>1.92</v>
      </c>
    </row>
    <row r="2328" spans="1:7">
      <c r="A2328" s="5">
        <v>5</v>
      </c>
      <c r="B2328" s="5">
        <v>8</v>
      </c>
      <c r="C2328" s="5">
        <v>2012</v>
      </c>
      <c r="D2328" s="135">
        <f t="shared" si="0"/>
        <v>41037</v>
      </c>
      <c r="E2328" s="5">
        <v>0.27</v>
      </c>
      <c r="F2328" s="5">
        <v>0.77</v>
      </c>
      <c r="G2328" s="5">
        <v>1.88</v>
      </c>
    </row>
    <row r="2329" spans="1:7">
      <c r="A2329" s="5">
        <v>5</v>
      </c>
      <c r="B2329" s="5">
        <v>9</v>
      </c>
      <c r="C2329" s="5">
        <v>2012</v>
      </c>
      <c r="D2329" s="135">
        <f t="shared" si="0"/>
        <v>41038</v>
      </c>
      <c r="E2329" s="5">
        <v>0.27</v>
      </c>
      <c r="F2329" s="5">
        <v>0.77</v>
      </c>
      <c r="G2329" s="5">
        <v>1.87</v>
      </c>
    </row>
    <row r="2330" spans="1:7">
      <c r="A2330" s="5">
        <v>5</v>
      </c>
      <c r="B2330" s="5">
        <v>10</v>
      </c>
      <c r="C2330" s="5">
        <v>2012</v>
      </c>
      <c r="D2330" s="135">
        <f t="shared" si="0"/>
        <v>41039</v>
      </c>
      <c r="E2330" s="5">
        <v>0.27</v>
      </c>
      <c r="F2330" s="5">
        <v>0.79</v>
      </c>
      <c r="G2330" s="5">
        <v>1.89</v>
      </c>
    </row>
    <row r="2331" spans="1:7">
      <c r="A2331" s="5">
        <v>5</v>
      </c>
      <c r="B2331" s="5">
        <v>11</v>
      </c>
      <c r="C2331" s="5">
        <v>2012</v>
      </c>
      <c r="D2331" s="135">
        <f t="shared" si="0"/>
        <v>41040</v>
      </c>
      <c r="E2331" s="5">
        <v>0.27</v>
      </c>
      <c r="F2331" s="5">
        <v>0.75</v>
      </c>
      <c r="G2331" s="5">
        <v>1.84</v>
      </c>
    </row>
    <row r="2332" spans="1:7">
      <c r="A2332" s="5">
        <v>5</v>
      </c>
      <c r="B2332" s="5">
        <v>14</v>
      </c>
      <c r="C2332" s="5">
        <v>2012</v>
      </c>
      <c r="D2332" s="135">
        <f t="shared" si="0"/>
        <v>41043</v>
      </c>
      <c r="E2332" s="5">
        <v>0.28999999999999998</v>
      </c>
      <c r="F2332" s="5">
        <v>0.73</v>
      </c>
      <c r="G2332" s="5">
        <v>1.78</v>
      </c>
    </row>
    <row r="2333" spans="1:7">
      <c r="A2333" s="5">
        <v>5</v>
      </c>
      <c r="B2333" s="5">
        <v>15</v>
      </c>
      <c r="C2333" s="5">
        <v>2012</v>
      </c>
      <c r="D2333" s="135">
        <f t="shared" si="0"/>
        <v>41044</v>
      </c>
      <c r="E2333" s="5">
        <v>0.28999999999999998</v>
      </c>
      <c r="F2333" s="5">
        <v>0.74</v>
      </c>
      <c r="G2333" s="5">
        <v>1.76</v>
      </c>
    </row>
    <row r="2334" spans="1:7">
      <c r="A2334" s="5">
        <v>5</v>
      </c>
      <c r="B2334" s="5">
        <v>16</v>
      </c>
      <c r="C2334" s="5">
        <v>2012</v>
      </c>
      <c r="D2334" s="135">
        <f t="shared" si="0"/>
        <v>41045</v>
      </c>
      <c r="E2334" s="5">
        <v>0.3</v>
      </c>
      <c r="F2334" s="5">
        <v>0.75</v>
      </c>
      <c r="G2334" s="5">
        <v>1.76</v>
      </c>
    </row>
    <row r="2335" spans="1:7">
      <c r="A2335" s="5">
        <v>5</v>
      </c>
      <c r="B2335" s="5">
        <v>17</v>
      </c>
      <c r="C2335" s="5">
        <v>2012</v>
      </c>
      <c r="D2335" s="135">
        <f t="shared" si="0"/>
        <v>41046</v>
      </c>
      <c r="E2335" s="5">
        <v>0.32</v>
      </c>
      <c r="F2335" s="5">
        <v>0.74</v>
      </c>
      <c r="G2335" s="5">
        <v>1.7</v>
      </c>
    </row>
    <row r="2336" spans="1:7">
      <c r="A2336" s="5">
        <v>5</v>
      </c>
      <c r="B2336" s="5">
        <v>18</v>
      </c>
      <c r="C2336" s="5">
        <v>2012</v>
      </c>
      <c r="D2336" s="135">
        <f t="shared" si="0"/>
        <v>41047</v>
      </c>
      <c r="E2336" s="5">
        <v>0.32</v>
      </c>
      <c r="F2336" s="5">
        <v>0.75</v>
      </c>
      <c r="G2336" s="5">
        <v>1.71</v>
      </c>
    </row>
    <row r="2337" spans="1:7">
      <c r="A2337" s="5">
        <v>5</v>
      </c>
      <c r="B2337" s="5">
        <v>21</v>
      </c>
      <c r="C2337" s="5">
        <v>2012</v>
      </c>
      <c r="D2337" s="135">
        <f t="shared" si="0"/>
        <v>41050</v>
      </c>
      <c r="E2337" s="5">
        <v>0.3</v>
      </c>
      <c r="F2337" s="5">
        <v>0.75</v>
      </c>
      <c r="G2337" s="5">
        <v>1.75</v>
      </c>
    </row>
    <row r="2338" spans="1:7">
      <c r="A2338" s="5">
        <v>5</v>
      </c>
      <c r="B2338" s="5">
        <v>22</v>
      </c>
      <c r="C2338" s="5">
        <v>2012</v>
      </c>
      <c r="D2338" s="135">
        <f t="shared" si="0"/>
        <v>41051</v>
      </c>
      <c r="E2338" s="5">
        <v>0.3</v>
      </c>
      <c r="F2338" s="5">
        <v>0.78</v>
      </c>
      <c r="G2338" s="5">
        <v>1.79</v>
      </c>
    </row>
    <row r="2339" spans="1:7">
      <c r="A2339" s="5">
        <v>5</v>
      </c>
      <c r="B2339" s="5">
        <v>23</v>
      </c>
      <c r="C2339" s="5">
        <v>2012</v>
      </c>
      <c r="D2339" s="135">
        <f t="shared" si="0"/>
        <v>41052</v>
      </c>
      <c r="E2339" s="5">
        <v>0.28000000000000003</v>
      </c>
      <c r="F2339" s="5">
        <v>0.74</v>
      </c>
      <c r="G2339" s="5">
        <v>1.73</v>
      </c>
    </row>
    <row r="2340" spans="1:7">
      <c r="A2340" s="5">
        <v>5</v>
      </c>
      <c r="B2340" s="5">
        <v>24</v>
      </c>
      <c r="C2340" s="5">
        <v>2012</v>
      </c>
      <c r="D2340" s="135">
        <f t="shared" si="0"/>
        <v>41053</v>
      </c>
      <c r="E2340" s="5">
        <v>0.28999999999999998</v>
      </c>
      <c r="F2340" s="5">
        <v>0.77</v>
      </c>
      <c r="G2340" s="5">
        <v>1.77</v>
      </c>
    </row>
    <row r="2341" spans="1:7">
      <c r="A2341" s="5">
        <v>5</v>
      </c>
      <c r="B2341" s="5">
        <v>25</v>
      </c>
      <c r="C2341" s="5">
        <v>2012</v>
      </c>
      <c r="D2341" s="135">
        <f t="shared" si="0"/>
        <v>41054</v>
      </c>
      <c r="E2341" s="5">
        <v>0.3</v>
      </c>
      <c r="F2341" s="5">
        <v>0.76</v>
      </c>
      <c r="G2341" s="5">
        <v>1.75</v>
      </c>
    </row>
    <row r="2342" spans="1:7">
      <c r="A2342" s="5">
        <v>5</v>
      </c>
      <c r="B2342" s="5">
        <v>29</v>
      </c>
      <c r="C2342" s="5">
        <v>2012</v>
      </c>
      <c r="D2342" s="135">
        <f t="shared" si="0"/>
        <v>41058</v>
      </c>
      <c r="E2342" s="5">
        <v>0.3</v>
      </c>
      <c r="F2342" s="5">
        <v>0.76</v>
      </c>
      <c r="G2342" s="5">
        <v>1.74</v>
      </c>
    </row>
    <row r="2343" spans="1:7">
      <c r="A2343" s="5">
        <v>5</v>
      </c>
      <c r="B2343" s="5">
        <v>30</v>
      </c>
      <c r="C2343" s="5">
        <v>2012</v>
      </c>
      <c r="D2343" s="135">
        <f t="shared" si="0"/>
        <v>41059</v>
      </c>
      <c r="E2343" s="5">
        <v>0.27</v>
      </c>
      <c r="F2343" s="5">
        <v>0.69</v>
      </c>
      <c r="G2343" s="5">
        <v>1.63</v>
      </c>
    </row>
    <row r="2344" spans="1:7">
      <c r="A2344" s="5">
        <v>5</v>
      </c>
      <c r="B2344" s="5">
        <v>31</v>
      </c>
      <c r="C2344" s="5">
        <v>2012</v>
      </c>
      <c r="D2344" s="135">
        <f t="shared" si="0"/>
        <v>41060</v>
      </c>
      <c r="E2344" s="5">
        <v>0.27</v>
      </c>
      <c r="F2344" s="5">
        <v>0.67</v>
      </c>
      <c r="G2344" s="5">
        <v>1.59</v>
      </c>
    </row>
    <row r="2345" spans="1:7">
      <c r="A2345" s="5">
        <v>6</v>
      </c>
      <c r="B2345" s="5">
        <v>1</v>
      </c>
      <c r="C2345" s="5">
        <v>2012</v>
      </c>
      <c r="D2345" s="135">
        <f t="shared" si="0"/>
        <v>41061</v>
      </c>
      <c r="E2345" s="5">
        <v>0.25</v>
      </c>
      <c r="F2345" s="5">
        <v>0.62</v>
      </c>
      <c r="G2345" s="5">
        <v>1.47</v>
      </c>
    </row>
    <row r="2346" spans="1:7">
      <c r="A2346" s="5">
        <v>6</v>
      </c>
      <c r="B2346" s="5">
        <v>4</v>
      </c>
      <c r="C2346" s="5">
        <v>2012</v>
      </c>
      <c r="D2346" s="135">
        <f t="shared" si="0"/>
        <v>41064</v>
      </c>
      <c r="E2346" s="5">
        <v>0.25</v>
      </c>
      <c r="F2346" s="5">
        <v>0.68</v>
      </c>
      <c r="G2346" s="5">
        <v>1.53</v>
      </c>
    </row>
    <row r="2347" spans="1:7">
      <c r="A2347" s="5">
        <v>6</v>
      </c>
      <c r="B2347" s="5">
        <v>5</v>
      </c>
      <c r="C2347" s="5">
        <v>2012</v>
      </c>
      <c r="D2347" s="135">
        <f t="shared" si="0"/>
        <v>41065</v>
      </c>
      <c r="E2347" s="5">
        <v>0.25</v>
      </c>
      <c r="F2347" s="5">
        <v>0.68</v>
      </c>
      <c r="G2347" s="5">
        <v>1.57</v>
      </c>
    </row>
    <row r="2348" spans="1:7">
      <c r="A2348" s="5">
        <v>6</v>
      </c>
      <c r="B2348" s="5">
        <v>6</v>
      </c>
      <c r="C2348" s="5">
        <v>2012</v>
      </c>
      <c r="D2348" s="135">
        <f t="shared" si="0"/>
        <v>41066</v>
      </c>
      <c r="E2348" s="5">
        <v>0.26</v>
      </c>
      <c r="F2348" s="5">
        <v>0.73</v>
      </c>
      <c r="G2348" s="5">
        <v>1.66</v>
      </c>
    </row>
    <row r="2349" spans="1:7">
      <c r="A2349" s="5">
        <v>6</v>
      </c>
      <c r="B2349" s="5">
        <v>7</v>
      </c>
      <c r="C2349" s="5">
        <v>2012</v>
      </c>
      <c r="D2349" s="135">
        <f t="shared" si="0"/>
        <v>41067</v>
      </c>
      <c r="E2349" s="5">
        <v>0.27</v>
      </c>
      <c r="F2349" s="5">
        <v>0.72</v>
      </c>
      <c r="G2349" s="5">
        <v>1.66</v>
      </c>
    </row>
    <row r="2350" spans="1:7">
      <c r="A2350" s="5">
        <v>6</v>
      </c>
      <c r="B2350" s="5">
        <v>8</v>
      </c>
      <c r="C2350" s="5">
        <v>2012</v>
      </c>
      <c r="D2350" s="135">
        <f t="shared" si="0"/>
        <v>41068</v>
      </c>
      <c r="E2350" s="5">
        <v>0.28000000000000003</v>
      </c>
      <c r="F2350" s="5">
        <v>0.71</v>
      </c>
      <c r="G2350" s="5">
        <v>1.65</v>
      </c>
    </row>
    <row r="2351" spans="1:7">
      <c r="A2351" s="5">
        <v>6</v>
      </c>
      <c r="B2351" s="5">
        <v>11</v>
      </c>
      <c r="C2351" s="5">
        <v>2012</v>
      </c>
      <c r="D2351" s="135">
        <f t="shared" si="0"/>
        <v>41071</v>
      </c>
      <c r="E2351" s="5">
        <v>0.27</v>
      </c>
      <c r="F2351" s="5">
        <v>0.69</v>
      </c>
      <c r="G2351" s="5">
        <v>1.6</v>
      </c>
    </row>
    <row r="2352" spans="1:7">
      <c r="A2352" s="5">
        <v>6</v>
      </c>
      <c r="B2352" s="5">
        <v>12</v>
      </c>
      <c r="C2352" s="5">
        <v>2012</v>
      </c>
      <c r="D2352" s="135">
        <f t="shared" si="0"/>
        <v>41072</v>
      </c>
      <c r="E2352" s="5">
        <v>0.3</v>
      </c>
      <c r="F2352" s="5">
        <v>0.75</v>
      </c>
      <c r="G2352" s="5">
        <v>1.67</v>
      </c>
    </row>
    <row r="2353" spans="1:7">
      <c r="A2353" s="5">
        <v>6</v>
      </c>
      <c r="B2353" s="5">
        <v>13</v>
      </c>
      <c r="C2353" s="5">
        <v>2012</v>
      </c>
      <c r="D2353" s="135">
        <f t="shared" si="0"/>
        <v>41073</v>
      </c>
      <c r="E2353" s="5">
        <v>0.3</v>
      </c>
      <c r="F2353" s="5">
        <v>0.71</v>
      </c>
      <c r="G2353" s="5">
        <v>1.61</v>
      </c>
    </row>
    <row r="2354" spans="1:7">
      <c r="A2354" s="5">
        <v>6</v>
      </c>
      <c r="B2354" s="5">
        <v>14</v>
      </c>
      <c r="C2354" s="5">
        <v>2012</v>
      </c>
      <c r="D2354" s="135">
        <f t="shared" si="0"/>
        <v>41074</v>
      </c>
      <c r="E2354" s="5">
        <v>0.3</v>
      </c>
      <c r="F2354" s="5">
        <v>0.73</v>
      </c>
      <c r="G2354" s="5">
        <v>1.64</v>
      </c>
    </row>
    <row r="2355" spans="1:7">
      <c r="A2355" s="5">
        <v>6</v>
      </c>
      <c r="B2355" s="5">
        <v>15</v>
      </c>
      <c r="C2355" s="5">
        <v>2012</v>
      </c>
      <c r="D2355" s="135">
        <f t="shared" si="0"/>
        <v>41075</v>
      </c>
      <c r="E2355" s="5">
        <v>0.28999999999999998</v>
      </c>
      <c r="F2355" s="5">
        <v>0.68</v>
      </c>
      <c r="G2355" s="5">
        <v>1.6</v>
      </c>
    </row>
    <row r="2356" spans="1:7">
      <c r="A2356" s="5">
        <v>6</v>
      </c>
      <c r="B2356" s="5">
        <v>18</v>
      </c>
      <c r="C2356" s="5">
        <v>2012</v>
      </c>
      <c r="D2356" s="135">
        <f t="shared" si="0"/>
        <v>41078</v>
      </c>
      <c r="E2356" s="5">
        <v>0.28999999999999998</v>
      </c>
      <c r="F2356" s="5">
        <v>0.69</v>
      </c>
      <c r="G2356" s="5">
        <v>1.59</v>
      </c>
    </row>
    <row r="2357" spans="1:7">
      <c r="A2357" s="5">
        <v>6</v>
      </c>
      <c r="B2357" s="5">
        <v>19</v>
      </c>
      <c r="C2357" s="5">
        <v>2012</v>
      </c>
      <c r="D2357" s="135">
        <f t="shared" si="0"/>
        <v>41079</v>
      </c>
      <c r="E2357" s="5">
        <v>0.3</v>
      </c>
      <c r="F2357" s="5">
        <v>0.71</v>
      </c>
      <c r="G2357" s="5">
        <v>1.64</v>
      </c>
    </row>
    <row r="2358" spans="1:7">
      <c r="A2358" s="5">
        <v>6</v>
      </c>
      <c r="B2358" s="5">
        <v>20</v>
      </c>
      <c r="C2358" s="5">
        <v>2012</v>
      </c>
      <c r="D2358" s="135">
        <f t="shared" si="0"/>
        <v>41080</v>
      </c>
      <c r="E2358" s="5">
        <v>0.32</v>
      </c>
      <c r="F2358" s="5">
        <v>0.74</v>
      </c>
      <c r="G2358" s="5">
        <v>1.65</v>
      </c>
    </row>
    <row r="2359" spans="1:7">
      <c r="A2359" s="5">
        <v>6</v>
      </c>
      <c r="B2359" s="5">
        <v>21</v>
      </c>
      <c r="C2359" s="5">
        <v>2012</v>
      </c>
      <c r="D2359" s="135">
        <f t="shared" si="0"/>
        <v>41081</v>
      </c>
      <c r="E2359" s="5">
        <v>0.32</v>
      </c>
      <c r="F2359" s="5">
        <v>0.73</v>
      </c>
      <c r="G2359" s="5">
        <v>1.63</v>
      </c>
    </row>
    <row r="2360" spans="1:7">
      <c r="A2360" s="5">
        <v>6</v>
      </c>
      <c r="B2360" s="5">
        <v>22</v>
      </c>
      <c r="C2360" s="5">
        <v>2012</v>
      </c>
      <c r="D2360" s="135">
        <f t="shared" si="0"/>
        <v>41082</v>
      </c>
      <c r="E2360" s="5">
        <v>0.31</v>
      </c>
      <c r="F2360" s="5">
        <v>0.76</v>
      </c>
      <c r="G2360" s="5">
        <v>1.69</v>
      </c>
    </row>
    <row r="2361" spans="1:7">
      <c r="A2361" s="5">
        <v>6</v>
      </c>
      <c r="B2361" s="5">
        <v>25</v>
      </c>
      <c r="C2361" s="5">
        <v>2012</v>
      </c>
      <c r="D2361" s="135">
        <f t="shared" si="0"/>
        <v>41085</v>
      </c>
      <c r="E2361" s="5">
        <v>0.31</v>
      </c>
      <c r="F2361" s="5">
        <v>0.72</v>
      </c>
      <c r="G2361" s="5">
        <v>1.63</v>
      </c>
    </row>
    <row r="2362" spans="1:7">
      <c r="A2362" s="5">
        <v>6</v>
      </c>
      <c r="B2362" s="5">
        <v>26</v>
      </c>
      <c r="C2362" s="5">
        <v>2012</v>
      </c>
      <c r="D2362" s="135">
        <f t="shared" si="0"/>
        <v>41086</v>
      </c>
      <c r="E2362" s="5">
        <v>0.31</v>
      </c>
      <c r="F2362" s="5">
        <v>0.75</v>
      </c>
      <c r="G2362" s="5">
        <v>1.66</v>
      </c>
    </row>
    <row r="2363" spans="1:7">
      <c r="A2363" s="5">
        <v>6</v>
      </c>
      <c r="B2363" s="5">
        <v>27</v>
      </c>
      <c r="C2363" s="5">
        <v>2012</v>
      </c>
      <c r="D2363" s="135">
        <f t="shared" si="0"/>
        <v>41087</v>
      </c>
      <c r="E2363" s="5">
        <v>0.31</v>
      </c>
      <c r="F2363" s="5">
        <v>0.73</v>
      </c>
      <c r="G2363" s="5">
        <v>1.65</v>
      </c>
    </row>
    <row r="2364" spans="1:7">
      <c r="A2364" s="5">
        <v>6</v>
      </c>
      <c r="B2364" s="5">
        <v>28</v>
      </c>
      <c r="C2364" s="5">
        <v>2012</v>
      </c>
      <c r="D2364" s="135">
        <f t="shared" si="0"/>
        <v>41088</v>
      </c>
      <c r="E2364" s="5">
        <v>0.31</v>
      </c>
      <c r="F2364" s="5">
        <v>0.69</v>
      </c>
      <c r="G2364" s="5">
        <v>1.6</v>
      </c>
    </row>
    <row r="2365" spans="1:7">
      <c r="A2365" s="5">
        <v>6</v>
      </c>
      <c r="B2365" s="5">
        <v>29</v>
      </c>
      <c r="C2365" s="5">
        <v>2012</v>
      </c>
      <c r="D2365" s="135">
        <f t="shared" si="0"/>
        <v>41089</v>
      </c>
      <c r="E2365" s="5">
        <v>0.33</v>
      </c>
      <c r="F2365" s="5">
        <v>0.72</v>
      </c>
      <c r="G2365" s="5">
        <v>1.67</v>
      </c>
    </row>
    <row r="2366" spans="1:7">
      <c r="A2366" s="5">
        <v>7</v>
      </c>
      <c r="B2366" s="5">
        <v>2</v>
      </c>
      <c r="C2366" s="5">
        <v>2012</v>
      </c>
      <c r="D2366" s="135">
        <f t="shared" si="0"/>
        <v>41092</v>
      </c>
      <c r="E2366" s="5">
        <v>0.3</v>
      </c>
      <c r="F2366" s="5">
        <v>0.67</v>
      </c>
      <c r="G2366" s="5">
        <v>1.61</v>
      </c>
    </row>
    <row r="2367" spans="1:7">
      <c r="A2367" s="5">
        <v>7</v>
      </c>
      <c r="B2367" s="5">
        <v>3</v>
      </c>
      <c r="C2367" s="5">
        <v>2012</v>
      </c>
      <c r="D2367" s="135">
        <f t="shared" si="0"/>
        <v>41093</v>
      </c>
      <c r="E2367" s="5">
        <v>0.3</v>
      </c>
      <c r="F2367" s="5">
        <v>0.69</v>
      </c>
      <c r="G2367" s="5">
        <v>1.65</v>
      </c>
    </row>
    <row r="2368" spans="1:7">
      <c r="A2368" s="5">
        <v>7</v>
      </c>
      <c r="B2368" s="5">
        <v>5</v>
      </c>
      <c r="C2368" s="5">
        <v>2012</v>
      </c>
      <c r="D2368" s="135">
        <f t="shared" si="0"/>
        <v>41095</v>
      </c>
      <c r="E2368" s="5">
        <v>0.28000000000000003</v>
      </c>
      <c r="F2368" s="5">
        <v>0.68</v>
      </c>
      <c r="G2368" s="5">
        <v>1.62</v>
      </c>
    </row>
    <row r="2369" spans="1:7">
      <c r="A2369" s="5">
        <v>7</v>
      </c>
      <c r="B2369" s="5">
        <v>6</v>
      </c>
      <c r="C2369" s="5">
        <v>2012</v>
      </c>
      <c r="D2369" s="135">
        <f t="shared" si="0"/>
        <v>41096</v>
      </c>
      <c r="E2369" s="5">
        <v>0.27</v>
      </c>
      <c r="F2369" s="5">
        <v>0.64</v>
      </c>
      <c r="G2369" s="5">
        <v>1.57</v>
      </c>
    </row>
    <row r="2370" spans="1:7">
      <c r="A2370" s="5">
        <v>7</v>
      </c>
      <c r="B2370" s="5">
        <v>9</v>
      </c>
      <c r="C2370" s="5">
        <v>2012</v>
      </c>
      <c r="D2370" s="135">
        <f t="shared" si="0"/>
        <v>41099</v>
      </c>
      <c r="E2370" s="5">
        <v>0.27</v>
      </c>
      <c r="F2370" s="5">
        <v>0.63</v>
      </c>
      <c r="G2370" s="5">
        <v>1.53</v>
      </c>
    </row>
    <row r="2371" spans="1:7">
      <c r="A2371" s="5">
        <v>7</v>
      </c>
      <c r="B2371" s="5">
        <v>10</v>
      </c>
      <c r="C2371" s="5">
        <v>2012</v>
      </c>
      <c r="D2371" s="135">
        <f t="shared" si="0"/>
        <v>41100</v>
      </c>
      <c r="E2371" s="5">
        <v>0.27</v>
      </c>
      <c r="F2371" s="5">
        <v>0.63</v>
      </c>
      <c r="G2371" s="5">
        <v>1.53</v>
      </c>
    </row>
    <row r="2372" spans="1:7">
      <c r="A2372" s="5">
        <v>7</v>
      </c>
      <c r="B2372" s="5">
        <v>11</v>
      </c>
      <c r="C2372" s="5">
        <v>2012</v>
      </c>
      <c r="D2372" s="135">
        <f t="shared" si="0"/>
        <v>41101</v>
      </c>
      <c r="E2372" s="5">
        <v>0.27</v>
      </c>
      <c r="F2372" s="5">
        <v>0.64</v>
      </c>
      <c r="G2372" s="5">
        <v>1.54</v>
      </c>
    </row>
    <row r="2373" spans="1:7">
      <c r="A2373" s="5">
        <v>7</v>
      </c>
      <c r="B2373" s="5">
        <v>12</v>
      </c>
      <c r="C2373" s="5">
        <v>2012</v>
      </c>
      <c r="D2373" s="135">
        <f t="shared" si="0"/>
        <v>41102</v>
      </c>
      <c r="E2373" s="5">
        <v>0.25</v>
      </c>
      <c r="F2373" s="5">
        <v>0.63</v>
      </c>
      <c r="G2373" s="5">
        <v>1.5</v>
      </c>
    </row>
    <row r="2374" spans="1:7">
      <c r="A2374" s="5">
        <v>7</v>
      </c>
      <c r="B2374" s="5">
        <v>13</v>
      </c>
      <c r="C2374" s="5">
        <v>2012</v>
      </c>
      <c r="D2374" s="135">
        <f t="shared" si="0"/>
        <v>41103</v>
      </c>
      <c r="E2374" s="5">
        <v>0.25</v>
      </c>
      <c r="F2374" s="5">
        <v>0.63</v>
      </c>
      <c r="G2374" s="5">
        <v>1.52</v>
      </c>
    </row>
    <row r="2375" spans="1:7">
      <c r="A2375" s="5">
        <v>7</v>
      </c>
      <c r="B2375" s="5">
        <v>16</v>
      </c>
      <c r="C2375" s="5">
        <v>2012</v>
      </c>
      <c r="D2375" s="135">
        <f t="shared" si="0"/>
        <v>41106</v>
      </c>
      <c r="E2375" s="5">
        <v>0.24</v>
      </c>
      <c r="F2375" s="5">
        <v>0.6</v>
      </c>
      <c r="G2375" s="5">
        <v>1.5</v>
      </c>
    </row>
    <row r="2376" spans="1:7">
      <c r="A2376" s="5">
        <v>7</v>
      </c>
      <c r="B2376" s="5">
        <v>17</v>
      </c>
      <c r="C2376" s="5">
        <v>2012</v>
      </c>
      <c r="D2376" s="135">
        <f t="shared" si="0"/>
        <v>41107</v>
      </c>
      <c r="E2376" s="5">
        <v>0.25</v>
      </c>
      <c r="F2376" s="5">
        <v>0.62</v>
      </c>
      <c r="G2376" s="5">
        <v>1.53</v>
      </c>
    </row>
    <row r="2377" spans="1:7">
      <c r="A2377" s="5">
        <v>7</v>
      </c>
      <c r="B2377" s="5">
        <v>18</v>
      </c>
      <c r="C2377" s="5">
        <v>2012</v>
      </c>
      <c r="D2377" s="135">
        <f t="shared" si="0"/>
        <v>41108</v>
      </c>
      <c r="E2377" s="5">
        <v>0.22</v>
      </c>
      <c r="F2377" s="5">
        <v>0.6</v>
      </c>
      <c r="G2377" s="5">
        <v>1.52</v>
      </c>
    </row>
    <row r="2378" spans="1:7">
      <c r="A2378" s="5">
        <v>7</v>
      </c>
      <c r="B2378" s="5">
        <v>19</v>
      </c>
      <c r="C2378" s="5">
        <v>2012</v>
      </c>
      <c r="D2378" s="135">
        <f t="shared" si="0"/>
        <v>41109</v>
      </c>
      <c r="E2378" s="5">
        <v>0.22</v>
      </c>
      <c r="F2378" s="5">
        <v>0.62</v>
      </c>
      <c r="G2378" s="5">
        <v>1.54</v>
      </c>
    </row>
    <row r="2379" spans="1:7">
      <c r="A2379" s="5">
        <v>7</v>
      </c>
      <c r="B2379" s="5">
        <v>20</v>
      </c>
      <c r="C2379" s="5">
        <v>2012</v>
      </c>
      <c r="D2379" s="135">
        <f t="shared" si="0"/>
        <v>41110</v>
      </c>
      <c r="E2379" s="5">
        <v>0.22</v>
      </c>
      <c r="F2379" s="5">
        <v>0.59</v>
      </c>
      <c r="G2379" s="5">
        <v>1.49</v>
      </c>
    </row>
    <row r="2380" spans="1:7">
      <c r="A2380" s="5">
        <v>7</v>
      </c>
      <c r="B2380" s="5">
        <v>23</v>
      </c>
      <c r="C2380" s="5">
        <v>2012</v>
      </c>
      <c r="D2380" s="135">
        <f t="shared" si="0"/>
        <v>41113</v>
      </c>
      <c r="E2380" s="5">
        <v>0.22</v>
      </c>
      <c r="F2380" s="5">
        <v>0.56999999999999995</v>
      </c>
      <c r="G2380" s="5">
        <v>1.47</v>
      </c>
    </row>
    <row r="2381" spans="1:7">
      <c r="A2381" s="5">
        <v>7</v>
      </c>
      <c r="B2381" s="5">
        <v>24</v>
      </c>
      <c r="C2381" s="5">
        <v>2012</v>
      </c>
      <c r="D2381" s="135">
        <f t="shared" si="0"/>
        <v>41114</v>
      </c>
      <c r="E2381" s="5">
        <v>0.22</v>
      </c>
      <c r="F2381" s="5">
        <v>0.56999999999999995</v>
      </c>
      <c r="G2381" s="5">
        <v>1.44</v>
      </c>
    </row>
    <row r="2382" spans="1:7">
      <c r="A2382" s="5">
        <v>7</v>
      </c>
      <c r="B2382" s="5">
        <v>25</v>
      </c>
      <c r="C2382" s="5">
        <v>2012</v>
      </c>
      <c r="D2382" s="135">
        <f t="shared" si="0"/>
        <v>41115</v>
      </c>
      <c r="E2382" s="5">
        <v>0.22</v>
      </c>
      <c r="F2382" s="5">
        <v>0.56000000000000005</v>
      </c>
      <c r="G2382" s="5">
        <v>1.43</v>
      </c>
    </row>
    <row r="2383" spans="1:7">
      <c r="A2383" s="5">
        <v>7</v>
      </c>
      <c r="B2383" s="5">
        <v>26</v>
      </c>
      <c r="C2383" s="5">
        <v>2012</v>
      </c>
      <c r="D2383" s="135">
        <f t="shared" si="0"/>
        <v>41116</v>
      </c>
      <c r="E2383" s="5">
        <v>0.23</v>
      </c>
      <c r="F2383" s="5">
        <v>0.57999999999999996</v>
      </c>
      <c r="G2383" s="5">
        <v>1.45</v>
      </c>
    </row>
    <row r="2384" spans="1:7">
      <c r="A2384" s="5">
        <v>7</v>
      </c>
      <c r="B2384" s="5">
        <v>27</v>
      </c>
      <c r="C2384" s="5">
        <v>2012</v>
      </c>
      <c r="D2384" s="135">
        <f t="shared" si="0"/>
        <v>41117</v>
      </c>
      <c r="E2384" s="5">
        <v>0.25</v>
      </c>
      <c r="F2384" s="5">
        <v>0.65</v>
      </c>
      <c r="G2384" s="5">
        <v>1.58</v>
      </c>
    </row>
    <row r="2385" spans="1:7">
      <c r="A2385" s="5">
        <v>7</v>
      </c>
      <c r="B2385" s="5">
        <v>30</v>
      </c>
      <c r="C2385" s="5">
        <v>2012</v>
      </c>
      <c r="D2385" s="135">
        <f t="shared" si="0"/>
        <v>41120</v>
      </c>
      <c r="E2385" s="5">
        <v>0.23</v>
      </c>
      <c r="F2385" s="5">
        <v>0.61</v>
      </c>
      <c r="G2385" s="5">
        <v>1.53</v>
      </c>
    </row>
    <row r="2386" spans="1:7">
      <c r="A2386" s="5">
        <v>7</v>
      </c>
      <c r="B2386" s="5">
        <v>31</v>
      </c>
      <c r="C2386" s="5">
        <v>2012</v>
      </c>
      <c r="D2386" s="135">
        <f t="shared" si="0"/>
        <v>41121</v>
      </c>
      <c r="E2386" s="5">
        <v>0.23</v>
      </c>
      <c r="F2386" s="5">
        <v>0.6</v>
      </c>
      <c r="G2386" s="5">
        <v>1.51</v>
      </c>
    </row>
    <row r="2387" spans="1:7">
      <c r="A2387" s="5">
        <v>8</v>
      </c>
      <c r="B2387" s="5">
        <v>1</v>
      </c>
      <c r="C2387" s="5">
        <v>2012</v>
      </c>
      <c r="D2387" s="135">
        <f t="shared" si="0"/>
        <v>41122</v>
      </c>
      <c r="E2387" s="5">
        <v>0.24</v>
      </c>
      <c r="F2387" s="5">
        <v>0.63</v>
      </c>
      <c r="G2387" s="5">
        <v>1.56</v>
      </c>
    </row>
    <row r="2388" spans="1:7">
      <c r="A2388" s="5">
        <v>8</v>
      </c>
      <c r="B2388" s="5">
        <v>2</v>
      </c>
      <c r="C2388" s="5">
        <v>2012</v>
      </c>
      <c r="D2388" s="135">
        <f t="shared" si="0"/>
        <v>41123</v>
      </c>
      <c r="E2388" s="5">
        <v>0.24</v>
      </c>
      <c r="F2388" s="5">
        <v>0.61</v>
      </c>
      <c r="G2388" s="5">
        <v>1.51</v>
      </c>
    </row>
    <row r="2389" spans="1:7">
      <c r="A2389" s="5">
        <v>8</v>
      </c>
      <c r="B2389" s="5">
        <v>3</v>
      </c>
      <c r="C2389" s="5">
        <v>2012</v>
      </c>
      <c r="D2389" s="135">
        <f t="shared" si="0"/>
        <v>41124</v>
      </c>
      <c r="E2389" s="5">
        <v>0.24</v>
      </c>
      <c r="F2389" s="5">
        <v>0.67</v>
      </c>
      <c r="G2389" s="5">
        <v>1.6</v>
      </c>
    </row>
    <row r="2390" spans="1:7">
      <c r="A2390" s="5">
        <v>8</v>
      </c>
      <c r="B2390" s="5">
        <v>6</v>
      </c>
      <c r="C2390" s="5">
        <v>2012</v>
      </c>
      <c r="D2390" s="135">
        <f t="shared" si="0"/>
        <v>41127</v>
      </c>
      <c r="E2390" s="5">
        <v>0.24</v>
      </c>
      <c r="F2390" s="5">
        <v>0.65</v>
      </c>
      <c r="G2390" s="5">
        <v>1.59</v>
      </c>
    </row>
    <row r="2391" spans="1:7">
      <c r="A2391" s="5">
        <v>8</v>
      </c>
      <c r="B2391" s="5">
        <v>7</v>
      </c>
      <c r="C2391" s="5">
        <v>2012</v>
      </c>
      <c r="D2391" s="135">
        <f t="shared" si="0"/>
        <v>41128</v>
      </c>
      <c r="E2391" s="5">
        <v>0.27</v>
      </c>
      <c r="F2391" s="5">
        <v>0.71</v>
      </c>
      <c r="G2391" s="5">
        <v>1.66</v>
      </c>
    </row>
    <row r="2392" spans="1:7">
      <c r="A2392" s="5">
        <v>8</v>
      </c>
      <c r="B2392" s="5">
        <v>8</v>
      </c>
      <c r="C2392" s="5">
        <v>2012</v>
      </c>
      <c r="D2392" s="135">
        <f t="shared" si="0"/>
        <v>41129</v>
      </c>
      <c r="E2392" s="5">
        <v>0.28999999999999998</v>
      </c>
      <c r="F2392" s="5">
        <v>0.73</v>
      </c>
      <c r="G2392" s="5">
        <v>1.68</v>
      </c>
    </row>
    <row r="2393" spans="1:7">
      <c r="A2393" s="5">
        <v>8</v>
      </c>
      <c r="B2393" s="5">
        <v>9</v>
      </c>
      <c r="C2393" s="5">
        <v>2012</v>
      </c>
      <c r="D2393" s="135">
        <f t="shared" si="0"/>
        <v>41130</v>
      </c>
      <c r="E2393" s="5">
        <v>0.28999999999999998</v>
      </c>
      <c r="F2393" s="5">
        <v>0.74</v>
      </c>
      <c r="G2393" s="5">
        <v>1.69</v>
      </c>
    </row>
    <row r="2394" spans="1:7">
      <c r="A2394" s="5">
        <v>8</v>
      </c>
      <c r="B2394" s="5">
        <v>10</v>
      </c>
      <c r="C2394" s="5">
        <v>2012</v>
      </c>
      <c r="D2394" s="135">
        <f t="shared" si="0"/>
        <v>41131</v>
      </c>
      <c r="E2394" s="5">
        <v>0.27</v>
      </c>
      <c r="F2394" s="5">
        <v>0.71</v>
      </c>
      <c r="G2394" s="5">
        <v>1.65</v>
      </c>
    </row>
    <row r="2395" spans="1:7">
      <c r="A2395" s="5">
        <v>8</v>
      </c>
      <c r="B2395" s="5">
        <v>13</v>
      </c>
      <c r="C2395" s="5">
        <v>2012</v>
      </c>
      <c r="D2395" s="135">
        <f t="shared" si="0"/>
        <v>41134</v>
      </c>
      <c r="E2395" s="5">
        <v>0.27</v>
      </c>
      <c r="F2395" s="5">
        <v>0.71</v>
      </c>
      <c r="G2395" s="5">
        <v>1.65</v>
      </c>
    </row>
    <row r="2396" spans="1:7">
      <c r="A2396" s="5">
        <v>8</v>
      </c>
      <c r="B2396" s="5">
        <v>14</v>
      </c>
      <c r="C2396" s="5">
        <v>2012</v>
      </c>
      <c r="D2396" s="135">
        <f t="shared" si="0"/>
        <v>41135</v>
      </c>
      <c r="E2396" s="5">
        <v>0.27</v>
      </c>
      <c r="F2396" s="5">
        <v>0.75</v>
      </c>
      <c r="G2396" s="5">
        <v>1.73</v>
      </c>
    </row>
    <row r="2397" spans="1:7">
      <c r="A2397" s="5">
        <v>8</v>
      </c>
      <c r="B2397" s="5">
        <v>15</v>
      </c>
      <c r="C2397" s="5">
        <v>2012</v>
      </c>
      <c r="D2397" s="135">
        <f t="shared" si="0"/>
        <v>41136</v>
      </c>
      <c r="E2397" s="5">
        <v>0.27</v>
      </c>
      <c r="F2397" s="5">
        <v>0.8</v>
      </c>
      <c r="G2397" s="5">
        <v>1.8</v>
      </c>
    </row>
    <row r="2398" spans="1:7">
      <c r="A2398" s="5">
        <v>8</v>
      </c>
      <c r="B2398" s="5">
        <v>16</v>
      </c>
      <c r="C2398" s="5">
        <v>2012</v>
      </c>
      <c r="D2398" s="135">
        <f t="shared" si="0"/>
        <v>41137</v>
      </c>
      <c r="E2398" s="5">
        <v>0.28999999999999998</v>
      </c>
      <c r="F2398" s="5">
        <v>0.83</v>
      </c>
      <c r="G2398" s="5">
        <v>1.83</v>
      </c>
    </row>
    <row r="2399" spans="1:7">
      <c r="A2399" s="5">
        <v>8</v>
      </c>
      <c r="B2399" s="5">
        <v>17</v>
      </c>
      <c r="C2399" s="5">
        <v>2012</v>
      </c>
      <c r="D2399" s="135">
        <f t="shared" si="0"/>
        <v>41138</v>
      </c>
      <c r="E2399" s="5">
        <v>0.28999999999999998</v>
      </c>
      <c r="F2399" s="5">
        <v>0.81</v>
      </c>
      <c r="G2399" s="5">
        <v>1.81</v>
      </c>
    </row>
    <row r="2400" spans="1:7">
      <c r="A2400" s="5">
        <v>8</v>
      </c>
      <c r="B2400" s="5">
        <v>20</v>
      </c>
      <c r="C2400" s="5">
        <v>2012</v>
      </c>
      <c r="D2400" s="135">
        <f t="shared" si="0"/>
        <v>41141</v>
      </c>
      <c r="E2400" s="5">
        <v>0.28999999999999998</v>
      </c>
      <c r="F2400" s="5">
        <v>0.8</v>
      </c>
      <c r="G2400" s="5">
        <v>1.82</v>
      </c>
    </row>
    <row r="2401" spans="1:7">
      <c r="A2401" s="5">
        <v>8</v>
      </c>
      <c r="B2401" s="5">
        <v>21</v>
      </c>
      <c r="C2401" s="5">
        <v>2012</v>
      </c>
      <c r="D2401" s="135">
        <f t="shared" si="0"/>
        <v>41142</v>
      </c>
      <c r="E2401" s="5">
        <v>0.31</v>
      </c>
      <c r="F2401" s="5">
        <v>0.8</v>
      </c>
      <c r="G2401" s="5">
        <v>1.8</v>
      </c>
    </row>
    <row r="2402" spans="1:7">
      <c r="A2402" s="5">
        <v>8</v>
      </c>
      <c r="B2402" s="5">
        <v>22</v>
      </c>
      <c r="C2402" s="5">
        <v>2012</v>
      </c>
      <c r="D2402" s="135">
        <f t="shared" si="0"/>
        <v>41143</v>
      </c>
      <c r="E2402" s="5">
        <v>0.26</v>
      </c>
      <c r="F2402" s="5">
        <v>0.71</v>
      </c>
      <c r="G2402" s="5">
        <v>1.71</v>
      </c>
    </row>
    <row r="2403" spans="1:7">
      <c r="A2403" s="5">
        <v>8</v>
      </c>
      <c r="B2403" s="5">
        <v>23</v>
      </c>
      <c r="C2403" s="5">
        <v>2012</v>
      </c>
      <c r="D2403" s="135">
        <f t="shared" si="0"/>
        <v>41144</v>
      </c>
      <c r="E2403" s="5">
        <v>0.26</v>
      </c>
      <c r="F2403" s="5">
        <v>0.71</v>
      </c>
      <c r="G2403" s="5">
        <v>1.68</v>
      </c>
    </row>
    <row r="2404" spans="1:7">
      <c r="A2404" s="5">
        <v>8</v>
      </c>
      <c r="B2404" s="5">
        <v>24</v>
      </c>
      <c r="C2404" s="5">
        <v>2012</v>
      </c>
      <c r="D2404" s="135">
        <f t="shared" si="0"/>
        <v>41145</v>
      </c>
      <c r="E2404" s="5">
        <v>0.28000000000000003</v>
      </c>
      <c r="F2404" s="5">
        <v>0.72</v>
      </c>
      <c r="G2404" s="5">
        <v>1.68</v>
      </c>
    </row>
    <row r="2405" spans="1:7">
      <c r="A2405" s="5">
        <v>8</v>
      </c>
      <c r="B2405" s="5">
        <v>27</v>
      </c>
      <c r="C2405" s="5">
        <v>2012</v>
      </c>
      <c r="D2405" s="135">
        <f t="shared" si="0"/>
        <v>41148</v>
      </c>
      <c r="E2405" s="5">
        <v>0.28000000000000003</v>
      </c>
      <c r="F2405" s="5">
        <v>0.7</v>
      </c>
      <c r="G2405" s="5">
        <v>1.65</v>
      </c>
    </row>
    <row r="2406" spans="1:7">
      <c r="A2406" s="5">
        <v>8</v>
      </c>
      <c r="B2406" s="5">
        <v>28</v>
      </c>
      <c r="C2406" s="5">
        <v>2012</v>
      </c>
      <c r="D2406" s="135">
        <f t="shared" si="0"/>
        <v>41149</v>
      </c>
      <c r="E2406" s="5">
        <v>0.27</v>
      </c>
      <c r="F2406" s="5">
        <v>0.69</v>
      </c>
      <c r="G2406" s="5">
        <v>1.64</v>
      </c>
    </row>
    <row r="2407" spans="1:7">
      <c r="A2407" s="5">
        <v>8</v>
      </c>
      <c r="B2407" s="5">
        <v>29</v>
      </c>
      <c r="C2407" s="5">
        <v>2012</v>
      </c>
      <c r="D2407" s="135">
        <f t="shared" si="0"/>
        <v>41150</v>
      </c>
      <c r="E2407" s="5">
        <v>0.27</v>
      </c>
      <c r="F2407" s="5">
        <v>0.69</v>
      </c>
      <c r="G2407" s="5">
        <v>1.66</v>
      </c>
    </row>
    <row r="2408" spans="1:7">
      <c r="A2408" s="5">
        <v>8</v>
      </c>
      <c r="B2408" s="5">
        <v>30</v>
      </c>
      <c r="C2408" s="5">
        <v>2012</v>
      </c>
      <c r="D2408" s="135">
        <f t="shared" si="0"/>
        <v>41151</v>
      </c>
      <c r="E2408" s="5">
        <v>0.27</v>
      </c>
      <c r="F2408" s="5">
        <v>0.66</v>
      </c>
      <c r="G2408" s="5">
        <v>1.63</v>
      </c>
    </row>
    <row r="2409" spans="1:7">
      <c r="A2409" s="5">
        <v>8</v>
      </c>
      <c r="B2409" s="5">
        <v>31</v>
      </c>
      <c r="C2409" s="5">
        <v>2012</v>
      </c>
      <c r="D2409" s="135">
        <f t="shared" si="0"/>
        <v>41152</v>
      </c>
      <c r="E2409" s="5">
        <v>0.22</v>
      </c>
      <c r="F2409" s="5">
        <v>0.59</v>
      </c>
      <c r="G2409" s="5">
        <v>1.57</v>
      </c>
    </row>
    <row r="2410" spans="1:7">
      <c r="A2410" s="5">
        <v>9</v>
      </c>
      <c r="B2410" s="5">
        <v>4</v>
      </c>
      <c r="C2410" s="5">
        <v>2012</v>
      </c>
      <c r="D2410" s="135">
        <f t="shared" si="0"/>
        <v>41156</v>
      </c>
      <c r="E2410" s="5">
        <v>0.23</v>
      </c>
      <c r="F2410" s="5">
        <v>0.62</v>
      </c>
      <c r="G2410" s="5">
        <v>1.59</v>
      </c>
    </row>
    <row r="2411" spans="1:7">
      <c r="A2411" s="5">
        <v>9</v>
      </c>
      <c r="B2411" s="5">
        <v>5</v>
      </c>
      <c r="C2411" s="5">
        <v>2012</v>
      </c>
      <c r="D2411" s="135">
        <f t="shared" si="0"/>
        <v>41157</v>
      </c>
      <c r="E2411" s="5">
        <v>0.25</v>
      </c>
      <c r="F2411" s="5">
        <v>0.62</v>
      </c>
      <c r="G2411" s="5">
        <v>1.6</v>
      </c>
    </row>
    <row r="2412" spans="1:7">
      <c r="A2412" s="5">
        <v>9</v>
      </c>
      <c r="B2412" s="5">
        <v>6</v>
      </c>
      <c r="C2412" s="5">
        <v>2012</v>
      </c>
      <c r="D2412" s="135">
        <f t="shared" si="0"/>
        <v>41158</v>
      </c>
      <c r="E2412" s="5">
        <v>0.27</v>
      </c>
      <c r="F2412" s="5">
        <v>0.68</v>
      </c>
      <c r="G2412" s="5">
        <v>1.68</v>
      </c>
    </row>
    <row r="2413" spans="1:7">
      <c r="A2413" s="5">
        <v>9</v>
      </c>
      <c r="B2413" s="5">
        <v>7</v>
      </c>
      <c r="C2413" s="5">
        <v>2012</v>
      </c>
      <c r="D2413" s="135">
        <f t="shared" si="0"/>
        <v>41159</v>
      </c>
      <c r="E2413" s="5">
        <v>0.25</v>
      </c>
      <c r="F2413" s="5">
        <v>0.64</v>
      </c>
      <c r="G2413" s="5">
        <v>1.67</v>
      </c>
    </row>
    <row r="2414" spans="1:7">
      <c r="A2414" s="5">
        <v>9</v>
      </c>
      <c r="B2414" s="5">
        <v>10</v>
      </c>
      <c r="C2414" s="5">
        <v>2012</v>
      </c>
      <c r="D2414" s="135">
        <f t="shared" si="0"/>
        <v>41162</v>
      </c>
      <c r="E2414" s="5">
        <v>0.25</v>
      </c>
      <c r="F2414" s="5">
        <v>0.66</v>
      </c>
      <c r="G2414" s="5">
        <v>1.68</v>
      </c>
    </row>
    <row r="2415" spans="1:7">
      <c r="A2415" s="5">
        <v>9</v>
      </c>
      <c r="B2415" s="5">
        <v>11</v>
      </c>
      <c r="C2415" s="5">
        <v>2012</v>
      </c>
      <c r="D2415" s="135">
        <f t="shared" si="0"/>
        <v>41163</v>
      </c>
      <c r="E2415" s="5">
        <v>0.25</v>
      </c>
      <c r="F2415" s="5">
        <v>0.67</v>
      </c>
      <c r="G2415" s="5">
        <v>1.7</v>
      </c>
    </row>
    <row r="2416" spans="1:7">
      <c r="A2416" s="5">
        <v>9</v>
      </c>
      <c r="B2416" s="5">
        <v>12</v>
      </c>
      <c r="C2416" s="5">
        <v>2012</v>
      </c>
      <c r="D2416" s="135">
        <f t="shared" si="0"/>
        <v>41164</v>
      </c>
      <c r="E2416" s="5">
        <v>0.25</v>
      </c>
      <c r="F2416" s="5">
        <v>0.7</v>
      </c>
      <c r="G2416" s="5">
        <v>1.77</v>
      </c>
    </row>
    <row r="2417" spans="1:7">
      <c r="A2417" s="5">
        <v>9</v>
      </c>
      <c r="B2417" s="5">
        <v>13</v>
      </c>
      <c r="C2417" s="5">
        <v>2012</v>
      </c>
      <c r="D2417" s="135">
        <f t="shared" si="0"/>
        <v>41165</v>
      </c>
      <c r="E2417" s="5">
        <v>0.24</v>
      </c>
      <c r="F2417" s="5">
        <v>0.65</v>
      </c>
      <c r="G2417" s="5">
        <v>1.75</v>
      </c>
    </row>
    <row r="2418" spans="1:7">
      <c r="A2418" s="5">
        <v>9</v>
      </c>
      <c r="B2418" s="5">
        <v>14</v>
      </c>
      <c r="C2418" s="5">
        <v>2012</v>
      </c>
      <c r="D2418" s="135">
        <f t="shared" si="0"/>
        <v>41166</v>
      </c>
      <c r="E2418" s="5">
        <v>0.27</v>
      </c>
      <c r="F2418" s="5">
        <v>0.72</v>
      </c>
      <c r="G2418" s="5">
        <v>1.88</v>
      </c>
    </row>
    <row r="2419" spans="1:7">
      <c r="A2419" s="5">
        <v>9</v>
      </c>
      <c r="B2419" s="5">
        <v>17</v>
      </c>
      <c r="C2419" s="5">
        <v>2012</v>
      </c>
      <c r="D2419" s="135">
        <f t="shared" si="0"/>
        <v>41169</v>
      </c>
      <c r="E2419" s="5">
        <v>0.25</v>
      </c>
      <c r="F2419" s="5">
        <v>0.73</v>
      </c>
      <c r="G2419" s="5">
        <v>1.85</v>
      </c>
    </row>
    <row r="2420" spans="1:7">
      <c r="A2420" s="5">
        <v>9</v>
      </c>
      <c r="B2420" s="5">
        <v>18</v>
      </c>
      <c r="C2420" s="5">
        <v>2012</v>
      </c>
      <c r="D2420" s="135">
        <f t="shared" si="0"/>
        <v>41170</v>
      </c>
      <c r="E2420" s="5">
        <v>0.25</v>
      </c>
      <c r="F2420" s="5">
        <v>0.71</v>
      </c>
      <c r="G2420" s="5">
        <v>1.82</v>
      </c>
    </row>
    <row r="2421" spans="1:7">
      <c r="A2421" s="5">
        <v>9</v>
      </c>
      <c r="B2421" s="5">
        <v>19</v>
      </c>
      <c r="C2421" s="5">
        <v>2012</v>
      </c>
      <c r="D2421" s="135">
        <f t="shared" si="0"/>
        <v>41171</v>
      </c>
      <c r="E2421" s="5">
        <v>0.27</v>
      </c>
      <c r="F2421" s="5">
        <v>0.7</v>
      </c>
      <c r="G2421" s="5">
        <v>1.79</v>
      </c>
    </row>
    <row r="2422" spans="1:7">
      <c r="A2422" s="5">
        <v>9</v>
      </c>
      <c r="B2422" s="5">
        <v>20</v>
      </c>
      <c r="C2422" s="5">
        <v>2012</v>
      </c>
      <c r="D2422" s="135">
        <f t="shared" si="0"/>
        <v>41172</v>
      </c>
      <c r="E2422" s="5">
        <v>0.27</v>
      </c>
      <c r="F2422" s="5">
        <v>0.7</v>
      </c>
      <c r="G2422" s="5">
        <v>1.8</v>
      </c>
    </row>
    <row r="2423" spans="1:7">
      <c r="A2423" s="5">
        <v>9</v>
      </c>
      <c r="B2423" s="5">
        <v>21</v>
      </c>
      <c r="C2423" s="5">
        <v>2012</v>
      </c>
      <c r="D2423" s="135">
        <f t="shared" si="0"/>
        <v>41173</v>
      </c>
      <c r="E2423" s="5">
        <v>0.27</v>
      </c>
      <c r="F2423" s="5">
        <v>0.68</v>
      </c>
      <c r="G2423" s="5">
        <v>1.77</v>
      </c>
    </row>
    <row r="2424" spans="1:7">
      <c r="A2424" s="5">
        <v>9</v>
      </c>
      <c r="B2424" s="5">
        <v>24</v>
      </c>
      <c r="C2424" s="5">
        <v>2012</v>
      </c>
      <c r="D2424" s="135">
        <f t="shared" si="0"/>
        <v>41176</v>
      </c>
      <c r="E2424" s="5">
        <v>0.27</v>
      </c>
      <c r="F2424" s="5">
        <v>0.68</v>
      </c>
      <c r="G2424" s="5">
        <v>1.74</v>
      </c>
    </row>
    <row r="2425" spans="1:7">
      <c r="A2425" s="5">
        <v>9</v>
      </c>
      <c r="B2425" s="5">
        <v>25</v>
      </c>
      <c r="C2425" s="5">
        <v>2012</v>
      </c>
      <c r="D2425" s="135">
        <f t="shared" si="0"/>
        <v>41177</v>
      </c>
      <c r="E2425" s="5">
        <v>0.27</v>
      </c>
      <c r="F2425" s="5">
        <v>0.66</v>
      </c>
      <c r="G2425" s="5">
        <v>1.7</v>
      </c>
    </row>
    <row r="2426" spans="1:7">
      <c r="A2426" s="5">
        <v>9</v>
      </c>
      <c r="B2426" s="5">
        <v>26</v>
      </c>
      <c r="C2426" s="5">
        <v>2012</v>
      </c>
      <c r="D2426" s="135">
        <f t="shared" si="0"/>
        <v>41178</v>
      </c>
      <c r="E2426" s="5">
        <v>0.26</v>
      </c>
      <c r="F2426" s="5">
        <v>0.63</v>
      </c>
      <c r="G2426" s="5">
        <v>1.64</v>
      </c>
    </row>
    <row r="2427" spans="1:7">
      <c r="A2427" s="5">
        <v>9</v>
      </c>
      <c r="B2427" s="5">
        <v>27</v>
      </c>
      <c r="C2427" s="5">
        <v>2012</v>
      </c>
      <c r="D2427" s="135">
        <f t="shared" si="0"/>
        <v>41179</v>
      </c>
      <c r="E2427" s="5">
        <v>0.25</v>
      </c>
      <c r="F2427" s="5">
        <v>0.64</v>
      </c>
      <c r="G2427" s="5">
        <v>1.66</v>
      </c>
    </row>
    <row r="2428" spans="1:7">
      <c r="A2428" s="5">
        <v>9</v>
      </c>
      <c r="B2428" s="5">
        <v>28</v>
      </c>
      <c r="C2428" s="5">
        <v>2012</v>
      </c>
      <c r="D2428" s="135">
        <f t="shared" si="0"/>
        <v>41180</v>
      </c>
      <c r="E2428" s="5">
        <v>0.23</v>
      </c>
      <c r="F2428" s="5">
        <v>0.62</v>
      </c>
      <c r="G2428" s="5">
        <v>1.65</v>
      </c>
    </row>
    <row r="2429" spans="1:7">
      <c r="A2429" s="5">
        <v>10</v>
      </c>
      <c r="B2429" s="5">
        <v>1</v>
      </c>
      <c r="C2429" s="5">
        <v>2012</v>
      </c>
      <c r="D2429" s="135">
        <f t="shared" si="0"/>
        <v>41183</v>
      </c>
      <c r="E2429" s="5">
        <v>0.25</v>
      </c>
      <c r="F2429" s="5">
        <v>0.62</v>
      </c>
      <c r="G2429" s="5">
        <v>1.64</v>
      </c>
    </row>
    <row r="2430" spans="1:7">
      <c r="A2430" s="5">
        <v>10</v>
      </c>
      <c r="B2430" s="5">
        <v>2</v>
      </c>
      <c r="C2430" s="5">
        <v>2012</v>
      </c>
      <c r="D2430" s="135">
        <f t="shared" si="0"/>
        <v>41184</v>
      </c>
      <c r="E2430" s="5">
        <v>0.23</v>
      </c>
      <c r="F2430" s="5">
        <v>0.61</v>
      </c>
      <c r="G2430" s="5">
        <v>1.64</v>
      </c>
    </row>
    <row r="2431" spans="1:7">
      <c r="A2431" s="5">
        <v>10</v>
      </c>
      <c r="B2431" s="5">
        <v>3</v>
      </c>
      <c r="C2431" s="5">
        <v>2012</v>
      </c>
      <c r="D2431" s="135">
        <f t="shared" si="0"/>
        <v>41185</v>
      </c>
      <c r="E2431" s="5">
        <v>0.23</v>
      </c>
      <c r="F2431" s="5">
        <v>0.61</v>
      </c>
      <c r="G2431" s="5">
        <v>1.64</v>
      </c>
    </row>
    <row r="2432" spans="1:7">
      <c r="A2432" s="5">
        <v>10</v>
      </c>
      <c r="B2432" s="5">
        <v>4</v>
      </c>
      <c r="C2432" s="5">
        <v>2012</v>
      </c>
      <c r="D2432" s="135">
        <f t="shared" si="0"/>
        <v>41186</v>
      </c>
      <c r="E2432" s="5">
        <v>0.23</v>
      </c>
      <c r="F2432" s="5">
        <v>0.63</v>
      </c>
      <c r="G2432" s="5">
        <v>1.7</v>
      </c>
    </row>
    <row r="2433" spans="1:7">
      <c r="A2433" s="5">
        <v>10</v>
      </c>
      <c r="B2433" s="5">
        <v>5</v>
      </c>
      <c r="C2433" s="5">
        <v>2012</v>
      </c>
      <c r="D2433" s="135">
        <f t="shared" si="0"/>
        <v>41187</v>
      </c>
      <c r="E2433" s="5">
        <v>0.27</v>
      </c>
      <c r="F2433" s="5">
        <v>0.67</v>
      </c>
      <c r="G2433" s="5">
        <v>1.75</v>
      </c>
    </row>
    <row r="2434" spans="1:7">
      <c r="A2434" s="5">
        <v>10</v>
      </c>
      <c r="B2434" s="5">
        <v>9</v>
      </c>
      <c r="C2434" s="5">
        <v>2012</v>
      </c>
      <c r="D2434" s="135">
        <f t="shared" si="0"/>
        <v>41191</v>
      </c>
      <c r="E2434" s="5">
        <v>0.25</v>
      </c>
      <c r="F2434" s="5">
        <v>0.67</v>
      </c>
      <c r="G2434" s="5">
        <v>1.74</v>
      </c>
    </row>
    <row r="2435" spans="1:7">
      <c r="A2435" s="5">
        <v>10</v>
      </c>
      <c r="B2435" s="5">
        <v>10</v>
      </c>
      <c r="C2435" s="5">
        <v>2012</v>
      </c>
      <c r="D2435" s="135">
        <f t="shared" si="0"/>
        <v>41192</v>
      </c>
      <c r="E2435" s="5">
        <v>0.27</v>
      </c>
      <c r="F2435" s="5">
        <v>0.66</v>
      </c>
      <c r="G2435" s="5">
        <v>1.72</v>
      </c>
    </row>
    <row r="2436" spans="1:7">
      <c r="A2436" s="5">
        <v>10</v>
      </c>
      <c r="B2436" s="5">
        <v>11</v>
      </c>
      <c r="C2436" s="5">
        <v>2012</v>
      </c>
      <c r="D2436" s="135">
        <f t="shared" si="0"/>
        <v>41193</v>
      </c>
      <c r="E2436" s="5">
        <v>0.28000000000000003</v>
      </c>
      <c r="F2436" s="5">
        <v>0.67</v>
      </c>
      <c r="G2436" s="5">
        <v>1.7</v>
      </c>
    </row>
    <row r="2437" spans="1:7">
      <c r="A2437" s="5">
        <v>10</v>
      </c>
      <c r="B2437" s="5">
        <v>12</v>
      </c>
      <c r="C2437" s="5">
        <v>2012</v>
      </c>
      <c r="D2437" s="135">
        <f t="shared" si="0"/>
        <v>41194</v>
      </c>
      <c r="E2437" s="5">
        <v>0.27</v>
      </c>
      <c r="F2437" s="5">
        <v>0.67</v>
      </c>
      <c r="G2437" s="5">
        <v>1.69</v>
      </c>
    </row>
    <row r="2438" spans="1:7">
      <c r="A2438" s="5">
        <v>10</v>
      </c>
      <c r="B2438" s="5">
        <v>15</v>
      </c>
      <c r="C2438" s="5">
        <v>2012</v>
      </c>
      <c r="D2438" s="135">
        <f t="shared" si="0"/>
        <v>41197</v>
      </c>
      <c r="E2438" s="5">
        <v>0.27</v>
      </c>
      <c r="F2438" s="5">
        <v>0.67</v>
      </c>
      <c r="G2438" s="5">
        <v>1.7</v>
      </c>
    </row>
    <row r="2439" spans="1:7">
      <c r="A2439" s="5">
        <v>10</v>
      </c>
      <c r="B2439" s="5">
        <v>16</v>
      </c>
      <c r="C2439" s="5">
        <v>2012</v>
      </c>
      <c r="D2439" s="135">
        <f t="shared" si="0"/>
        <v>41198</v>
      </c>
      <c r="E2439" s="5">
        <v>0.27</v>
      </c>
      <c r="F2439" s="5">
        <v>0.7</v>
      </c>
      <c r="G2439" s="5">
        <v>1.75</v>
      </c>
    </row>
    <row r="2440" spans="1:7">
      <c r="A2440" s="5">
        <v>10</v>
      </c>
      <c r="B2440" s="5">
        <v>17</v>
      </c>
      <c r="C2440" s="5">
        <v>2012</v>
      </c>
      <c r="D2440" s="135">
        <f t="shared" si="0"/>
        <v>41199</v>
      </c>
      <c r="E2440" s="5">
        <v>0.3</v>
      </c>
      <c r="F2440" s="5">
        <v>0.78</v>
      </c>
      <c r="G2440" s="5">
        <v>1.83</v>
      </c>
    </row>
    <row r="2441" spans="1:7">
      <c r="A2441" s="5">
        <v>10</v>
      </c>
      <c r="B2441" s="5">
        <v>18</v>
      </c>
      <c r="C2441" s="5">
        <v>2012</v>
      </c>
      <c r="D2441" s="135">
        <f t="shared" si="0"/>
        <v>41200</v>
      </c>
      <c r="E2441" s="5">
        <v>0.28999999999999998</v>
      </c>
      <c r="F2441" s="5">
        <v>0.79</v>
      </c>
      <c r="G2441" s="5">
        <v>1.86</v>
      </c>
    </row>
    <row r="2442" spans="1:7">
      <c r="A2442" s="5">
        <v>10</v>
      </c>
      <c r="B2442" s="5">
        <v>19</v>
      </c>
      <c r="C2442" s="5">
        <v>2012</v>
      </c>
      <c r="D2442" s="135">
        <f t="shared" si="0"/>
        <v>41201</v>
      </c>
      <c r="E2442" s="5">
        <v>0.3</v>
      </c>
      <c r="F2442" s="5">
        <v>0.77</v>
      </c>
      <c r="G2442" s="5">
        <v>1.79</v>
      </c>
    </row>
    <row r="2443" spans="1:7">
      <c r="A2443" s="5">
        <v>10</v>
      </c>
      <c r="B2443" s="5">
        <v>22</v>
      </c>
      <c r="C2443" s="5">
        <v>2012</v>
      </c>
      <c r="D2443" s="135">
        <f t="shared" si="0"/>
        <v>41204</v>
      </c>
      <c r="E2443" s="5">
        <v>0.32</v>
      </c>
      <c r="F2443" s="5">
        <v>0.79</v>
      </c>
      <c r="G2443" s="5">
        <v>1.83</v>
      </c>
    </row>
    <row r="2444" spans="1:7">
      <c r="A2444" s="5">
        <v>10</v>
      </c>
      <c r="B2444" s="5">
        <v>23</v>
      </c>
      <c r="C2444" s="5">
        <v>2012</v>
      </c>
      <c r="D2444" s="135">
        <f t="shared" si="0"/>
        <v>41205</v>
      </c>
      <c r="E2444" s="5">
        <v>0.28999999999999998</v>
      </c>
      <c r="F2444" s="5">
        <v>0.77</v>
      </c>
      <c r="G2444" s="5">
        <v>1.79</v>
      </c>
    </row>
    <row r="2445" spans="1:7">
      <c r="A2445" s="5">
        <v>10</v>
      </c>
      <c r="B2445" s="5">
        <v>24</v>
      </c>
      <c r="C2445" s="5">
        <v>2012</v>
      </c>
      <c r="D2445" s="135">
        <f t="shared" si="0"/>
        <v>41206</v>
      </c>
      <c r="E2445" s="5">
        <v>0.28999999999999998</v>
      </c>
      <c r="F2445" s="5">
        <v>0.76</v>
      </c>
      <c r="G2445" s="5">
        <v>1.8</v>
      </c>
    </row>
    <row r="2446" spans="1:7">
      <c r="A2446" s="5">
        <v>10</v>
      </c>
      <c r="B2446" s="5">
        <v>25</v>
      </c>
      <c r="C2446" s="5">
        <v>2012</v>
      </c>
      <c r="D2446" s="135">
        <f t="shared" si="0"/>
        <v>41207</v>
      </c>
      <c r="E2446" s="5">
        <v>0.31</v>
      </c>
      <c r="F2446" s="5">
        <v>0.82</v>
      </c>
      <c r="G2446" s="5">
        <v>1.86</v>
      </c>
    </row>
    <row r="2447" spans="1:7">
      <c r="A2447" s="5">
        <v>10</v>
      </c>
      <c r="B2447" s="5">
        <v>26</v>
      </c>
      <c r="C2447" s="5">
        <v>2012</v>
      </c>
      <c r="D2447" s="135">
        <f t="shared" si="0"/>
        <v>41208</v>
      </c>
      <c r="E2447" s="5">
        <v>0.3</v>
      </c>
      <c r="F2447" s="5">
        <v>0.76</v>
      </c>
      <c r="G2447" s="5">
        <v>1.78</v>
      </c>
    </row>
    <row r="2448" spans="1:7">
      <c r="A2448" s="5">
        <v>10</v>
      </c>
      <c r="B2448" s="5">
        <v>29</v>
      </c>
      <c r="C2448" s="5">
        <v>2012</v>
      </c>
      <c r="D2448" s="135">
        <f t="shared" si="0"/>
        <v>41211</v>
      </c>
      <c r="E2448" s="5">
        <v>0.3</v>
      </c>
      <c r="F2448" s="5">
        <v>0.74</v>
      </c>
      <c r="G2448" s="5">
        <v>1.74</v>
      </c>
    </row>
    <row r="2449" spans="1:7">
      <c r="A2449" s="5">
        <v>10</v>
      </c>
      <c r="B2449" s="5">
        <v>31</v>
      </c>
      <c r="C2449" s="5">
        <v>2012</v>
      </c>
      <c r="D2449" s="135">
        <f t="shared" si="0"/>
        <v>41213</v>
      </c>
      <c r="E2449" s="5">
        <v>0.3</v>
      </c>
      <c r="F2449" s="5">
        <v>0.72</v>
      </c>
      <c r="G2449" s="5">
        <v>1.72</v>
      </c>
    </row>
    <row r="2450" spans="1:7">
      <c r="A2450" s="5">
        <v>11</v>
      </c>
      <c r="B2450" s="5">
        <v>1</v>
      </c>
      <c r="C2450" s="5">
        <v>2012</v>
      </c>
      <c r="D2450" s="135">
        <f t="shared" si="0"/>
        <v>41214</v>
      </c>
      <c r="E2450" s="5">
        <v>0.3</v>
      </c>
      <c r="F2450" s="5">
        <v>0.73</v>
      </c>
      <c r="G2450" s="5">
        <v>1.75</v>
      </c>
    </row>
    <row r="2451" spans="1:7">
      <c r="A2451" s="5">
        <v>11</v>
      </c>
      <c r="B2451" s="5">
        <v>2</v>
      </c>
      <c r="C2451" s="5">
        <v>2012</v>
      </c>
      <c r="D2451" s="135">
        <f t="shared" si="0"/>
        <v>41215</v>
      </c>
      <c r="E2451" s="5">
        <v>0.28000000000000003</v>
      </c>
      <c r="F2451" s="5">
        <v>0.73</v>
      </c>
      <c r="G2451" s="5">
        <v>1.75</v>
      </c>
    </row>
    <row r="2452" spans="1:7">
      <c r="A2452" s="5">
        <v>11</v>
      </c>
      <c r="B2452" s="5">
        <v>5</v>
      </c>
      <c r="C2452" s="5">
        <v>2012</v>
      </c>
      <c r="D2452" s="135">
        <f t="shared" si="0"/>
        <v>41218</v>
      </c>
      <c r="E2452" s="5">
        <v>0.28000000000000003</v>
      </c>
      <c r="F2452" s="5">
        <v>0.7</v>
      </c>
      <c r="G2452" s="5">
        <v>1.72</v>
      </c>
    </row>
    <row r="2453" spans="1:7">
      <c r="A2453" s="5">
        <v>11</v>
      </c>
      <c r="B2453" s="5">
        <v>6</v>
      </c>
      <c r="C2453" s="5">
        <v>2012</v>
      </c>
      <c r="D2453" s="135">
        <f t="shared" si="0"/>
        <v>41219</v>
      </c>
      <c r="E2453" s="5">
        <v>0.3</v>
      </c>
      <c r="F2453" s="5">
        <v>0.75</v>
      </c>
      <c r="G2453" s="5">
        <v>1.78</v>
      </c>
    </row>
    <row r="2454" spans="1:7">
      <c r="A2454" s="5">
        <v>11</v>
      </c>
      <c r="B2454" s="5">
        <v>7</v>
      </c>
      <c r="C2454" s="5">
        <v>2012</v>
      </c>
      <c r="D2454" s="135">
        <f t="shared" si="0"/>
        <v>41220</v>
      </c>
      <c r="E2454" s="5">
        <v>0.27</v>
      </c>
      <c r="F2454" s="5">
        <v>0.67</v>
      </c>
      <c r="G2454" s="5">
        <v>1.68</v>
      </c>
    </row>
    <row r="2455" spans="1:7">
      <c r="A2455" s="5">
        <v>11</v>
      </c>
      <c r="B2455" s="5">
        <v>8</v>
      </c>
      <c r="C2455" s="5">
        <v>2012</v>
      </c>
      <c r="D2455" s="135">
        <f t="shared" si="0"/>
        <v>41221</v>
      </c>
      <c r="E2455" s="5">
        <v>0.27</v>
      </c>
      <c r="F2455" s="5">
        <v>0.65</v>
      </c>
      <c r="G2455" s="5">
        <v>1.62</v>
      </c>
    </row>
    <row r="2456" spans="1:7">
      <c r="A2456" s="5">
        <v>11</v>
      </c>
      <c r="B2456" s="5">
        <v>9</v>
      </c>
      <c r="C2456" s="5">
        <v>2012</v>
      </c>
      <c r="D2456" s="135">
        <f t="shared" si="0"/>
        <v>41222</v>
      </c>
      <c r="E2456" s="5">
        <v>0.27</v>
      </c>
      <c r="F2456" s="5">
        <v>0.65</v>
      </c>
      <c r="G2456" s="5">
        <v>1.61</v>
      </c>
    </row>
    <row r="2457" spans="1:7">
      <c r="A2457" s="5">
        <v>11</v>
      </c>
      <c r="B2457" s="5">
        <v>13</v>
      </c>
      <c r="C2457" s="5">
        <v>2012</v>
      </c>
      <c r="D2457" s="135">
        <f t="shared" si="0"/>
        <v>41226</v>
      </c>
      <c r="E2457" s="5">
        <v>0.27</v>
      </c>
      <c r="F2457" s="5">
        <v>0.63</v>
      </c>
      <c r="G2457" s="5">
        <v>1.59</v>
      </c>
    </row>
    <row r="2458" spans="1:7">
      <c r="A2458" s="5">
        <v>11</v>
      </c>
      <c r="B2458" s="5">
        <v>14</v>
      </c>
      <c r="C2458" s="5">
        <v>2012</v>
      </c>
      <c r="D2458" s="135">
        <f t="shared" si="0"/>
        <v>41227</v>
      </c>
      <c r="E2458" s="5">
        <v>0.25</v>
      </c>
      <c r="F2458" s="5">
        <v>0.63</v>
      </c>
      <c r="G2458" s="5">
        <v>1.59</v>
      </c>
    </row>
    <row r="2459" spans="1:7">
      <c r="A2459" s="5">
        <v>11</v>
      </c>
      <c r="B2459" s="5">
        <v>15</v>
      </c>
      <c r="C2459" s="5">
        <v>2012</v>
      </c>
      <c r="D2459" s="135">
        <f t="shared" si="0"/>
        <v>41228</v>
      </c>
      <c r="E2459" s="5">
        <v>0.24</v>
      </c>
      <c r="F2459" s="5">
        <v>0.62</v>
      </c>
      <c r="G2459" s="5">
        <v>1.58</v>
      </c>
    </row>
    <row r="2460" spans="1:7">
      <c r="A2460" s="5">
        <v>11</v>
      </c>
      <c r="B2460" s="5">
        <v>16</v>
      </c>
      <c r="C2460" s="5">
        <v>2012</v>
      </c>
      <c r="D2460" s="135">
        <f t="shared" si="0"/>
        <v>41229</v>
      </c>
      <c r="E2460" s="5">
        <v>0.24</v>
      </c>
      <c r="F2460" s="5">
        <v>0.62</v>
      </c>
      <c r="G2460" s="5">
        <v>1.58</v>
      </c>
    </row>
    <row r="2461" spans="1:7">
      <c r="A2461" s="5">
        <v>11</v>
      </c>
      <c r="B2461" s="5">
        <v>19</v>
      </c>
      <c r="C2461" s="5">
        <v>2012</v>
      </c>
      <c r="D2461" s="135">
        <f t="shared" si="0"/>
        <v>41232</v>
      </c>
      <c r="E2461" s="5">
        <v>0.25</v>
      </c>
      <c r="F2461" s="5">
        <v>0.64</v>
      </c>
      <c r="G2461" s="5">
        <v>1.61</v>
      </c>
    </row>
    <row r="2462" spans="1:7">
      <c r="A2462" s="5">
        <v>11</v>
      </c>
      <c r="B2462" s="5">
        <v>20</v>
      </c>
      <c r="C2462" s="5">
        <v>2012</v>
      </c>
      <c r="D2462" s="135">
        <f t="shared" si="0"/>
        <v>41233</v>
      </c>
      <c r="E2462" s="5">
        <v>0.27</v>
      </c>
      <c r="F2462" s="5">
        <v>0.67</v>
      </c>
      <c r="G2462" s="5">
        <v>1.66</v>
      </c>
    </row>
    <row r="2463" spans="1:7">
      <c r="A2463" s="5">
        <v>11</v>
      </c>
      <c r="B2463" s="5">
        <v>21</v>
      </c>
      <c r="C2463" s="5">
        <v>2012</v>
      </c>
      <c r="D2463" s="135">
        <f t="shared" si="0"/>
        <v>41234</v>
      </c>
      <c r="E2463" s="5">
        <v>0.27</v>
      </c>
      <c r="F2463" s="5">
        <v>0.69</v>
      </c>
      <c r="G2463" s="5">
        <v>1.69</v>
      </c>
    </row>
    <row r="2464" spans="1:7">
      <c r="A2464" s="5">
        <v>11</v>
      </c>
      <c r="B2464" s="5">
        <v>23</v>
      </c>
      <c r="C2464" s="5">
        <v>2012</v>
      </c>
      <c r="D2464" s="135">
        <f t="shared" si="0"/>
        <v>41236</v>
      </c>
      <c r="E2464" s="5">
        <v>0.28999999999999998</v>
      </c>
      <c r="F2464" s="5">
        <v>0.7</v>
      </c>
      <c r="G2464" s="5">
        <v>1.7</v>
      </c>
    </row>
    <row r="2465" spans="1:7">
      <c r="A2465" s="5">
        <v>11</v>
      </c>
      <c r="B2465" s="5">
        <v>26</v>
      </c>
      <c r="C2465" s="5">
        <v>2012</v>
      </c>
      <c r="D2465" s="135">
        <f t="shared" si="0"/>
        <v>41239</v>
      </c>
      <c r="E2465" s="5">
        <v>0.27</v>
      </c>
      <c r="F2465" s="5">
        <v>0.68</v>
      </c>
      <c r="G2465" s="5">
        <v>1.66</v>
      </c>
    </row>
    <row r="2466" spans="1:7">
      <c r="A2466" s="5">
        <v>11</v>
      </c>
      <c r="B2466" s="5">
        <v>27</v>
      </c>
      <c r="C2466" s="5">
        <v>2012</v>
      </c>
      <c r="D2466" s="135">
        <f t="shared" si="0"/>
        <v>41240</v>
      </c>
      <c r="E2466" s="5">
        <v>0.27</v>
      </c>
      <c r="F2466" s="5">
        <v>0.66</v>
      </c>
      <c r="G2466" s="5">
        <v>1.64</v>
      </c>
    </row>
    <row r="2467" spans="1:7">
      <c r="A2467" s="5">
        <v>11</v>
      </c>
      <c r="B2467" s="5">
        <v>28</v>
      </c>
      <c r="C2467" s="5">
        <v>2012</v>
      </c>
      <c r="D2467" s="135">
        <f t="shared" si="0"/>
        <v>41241</v>
      </c>
      <c r="E2467" s="5">
        <v>0.27</v>
      </c>
      <c r="F2467" s="5">
        <v>0.64</v>
      </c>
      <c r="G2467" s="5">
        <v>1.63</v>
      </c>
    </row>
    <row r="2468" spans="1:7">
      <c r="A2468" s="5">
        <v>11</v>
      </c>
      <c r="B2468" s="5">
        <v>29</v>
      </c>
      <c r="C2468" s="5">
        <v>2012</v>
      </c>
      <c r="D2468" s="135">
        <f t="shared" si="0"/>
        <v>41242</v>
      </c>
      <c r="E2468" s="5">
        <v>0.25</v>
      </c>
      <c r="F2468" s="5">
        <v>0.63</v>
      </c>
      <c r="G2468" s="5">
        <v>1.62</v>
      </c>
    </row>
    <row r="2469" spans="1:7">
      <c r="A2469" s="5">
        <v>11</v>
      </c>
      <c r="B2469" s="5">
        <v>30</v>
      </c>
      <c r="C2469" s="5">
        <v>2012</v>
      </c>
      <c r="D2469" s="135">
        <f t="shared" si="0"/>
        <v>41243</v>
      </c>
      <c r="E2469" s="5">
        <v>0.25</v>
      </c>
      <c r="F2469" s="5">
        <v>0.61</v>
      </c>
      <c r="G2469" s="5">
        <v>1.62</v>
      </c>
    </row>
    <row r="2470" spans="1:7">
      <c r="A2470" s="5">
        <v>12</v>
      </c>
      <c r="B2470" s="5">
        <v>3</v>
      </c>
      <c r="C2470" s="5">
        <v>2012</v>
      </c>
      <c r="D2470" s="135">
        <f t="shared" si="0"/>
        <v>41246</v>
      </c>
      <c r="E2470" s="5">
        <v>0.25</v>
      </c>
      <c r="F2470" s="5">
        <v>0.63</v>
      </c>
      <c r="G2470" s="5">
        <v>1.63</v>
      </c>
    </row>
    <row r="2471" spans="1:7">
      <c r="A2471" s="5">
        <v>12</v>
      </c>
      <c r="B2471" s="5">
        <v>4</v>
      </c>
      <c r="C2471" s="5">
        <v>2012</v>
      </c>
      <c r="D2471" s="135">
        <f t="shared" si="0"/>
        <v>41247</v>
      </c>
      <c r="E2471" s="5">
        <v>0.25</v>
      </c>
      <c r="F2471" s="5">
        <v>0.63</v>
      </c>
      <c r="G2471" s="5">
        <v>1.62</v>
      </c>
    </row>
    <row r="2472" spans="1:7">
      <c r="A2472" s="5">
        <v>12</v>
      </c>
      <c r="B2472" s="5">
        <v>5</v>
      </c>
      <c r="C2472" s="5">
        <v>2012</v>
      </c>
      <c r="D2472" s="135">
        <f t="shared" si="0"/>
        <v>41248</v>
      </c>
      <c r="E2472" s="5">
        <v>0.25</v>
      </c>
      <c r="F2472" s="5">
        <v>0.61</v>
      </c>
      <c r="G2472" s="5">
        <v>1.6</v>
      </c>
    </row>
    <row r="2473" spans="1:7">
      <c r="A2473" s="5">
        <v>12</v>
      </c>
      <c r="B2473" s="5">
        <v>6</v>
      </c>
      <c r="C2473" s="5">
        <v>2012</v>
      </c>
      <c r="D2473" s="135">
        <f t="shared" si="0"/>
        <v>41249</v>
      </c>
      <c r="E2473" s="5">
        <v>0.25</v>
      </c>
      <c r="F2473" s="5">
        <v>0.6</v>
      </c>
      <c r="G2473" s="5">
        <v>1.59</v>
      </c>
    </row>
    <row r="2474" spans="1:7">
      <c r="A2474" s="5">
        <v>12</v>
      </c>
      <c r="B2474" s="5">
        <v>7</v>
      </c>
      <c r="C2474" s="5">
        <v>2012</v>
      </c>
      <c r="D2474" s="135">
        <f t="shared" si="0"/>
        <v>41250</v>
      </c>
      <c r="E2474" s="5">
        <v>0.25</v>
      </c>
      <c r="F2474" s="5">
        <v>0.63</v>
      </c>
      <c r="G2474" s="5">
        <v>1.64</v>
      </c>
    </row>
    <row r="2475" spans="1:7">
      <c r="A2475" s="5">
        <v>12</v>
      </c>
      <c r="B2475" s="5">
        <v>10</v>
      </c>
      <c r="C2475" s="5">
        <v>2012</v>
      </c>
      <c r="D2475" s="135">
        <f t="shared" si="0"/>
        <v>41253</v>
      </c>
      <c r="E2475" s="5">
        <v>0.24</v>
      </c>
      <c r="F2475" s="5">
        <v>0.62</v>
      </c>
      <c r="G2475" s="5">
        <v>1.63</v>
      </c>
    </row>
    <row r="2476" spans="1:7">
      <c r="A2476" s="5">
        <v>12</v>
      </c>
      <c r="B2476" s="5">
        <v>11</v>
      </c>
      <c r="C2476" s="5">
        <v>2012</v>
      </c>
      <c r="D2476" s="135">
        <f t="shared" si="0"/>
        <v>41254</v>
      </c>
      <c r="E2476" s="5">
        <v>0.24</v>
      </c>
      <c r="F2476" s="5">
        <v>0.64</v>
      </c>
      <c r="G2476" s="5">
        <v>1.66</v>
      </c>
    </row>
    <row r="2477" spans="1:7">
      <c r="A2477" s="5">
        <v>12</v>
      </c>
      <c r="B2477" s="5">
        <v>12</v>
      </c>
      <c r="C2477" s="5">
        <v>2012</v>
      </c>
      <c r="D2477" s="135">
        <f t="shared" si="0"/>
        <v>41255</v>
      </c>
      <c r="E2477" s="5">
        <v>0.25</v>
      </c>
      <c r="F2477" s="5">
        <v>0.66</v>
      </c>
      <c r="G2477" s="5">
        <v>1.72</v>
      </c>
    </row>
    <row r="2478" spans="1:7">
      <c r="A2478" s="5">
        <v>12</v>
      </c>
      <c r="B2478" s="5">
        <v>13</v>
      </c>
      <c r="C2478" s="5">
        <v>2012</v>
      </c>
      <c r="D2478" s="135">
        <f t="shared" si="0"/>
        <v>41256</v>
      </c>
      <c r="E2478" s="5">
        <v>0.27</v>
      </c>
      <c r="F2478" s="5">
        <v>0.7</v>
      </c>
      <c r="G2478" s="5">
        <v>1.74</v>
      </c>
    </row>
    <row r="2479" spans="1:7">
      <c r="A2479" s="5">
        <v>12</v>
      </c>
      <c r="B2479" s="5">
        <v>14</v>
      </c>
      <c r="C2479" s="5">
        <v>2012</v>
      </c>
      <c r="D2479" s="135">
        <f t="shared" si="0"/>
        <v>41257</v>
      </c>
      <c r="E2479" s="5">
        <v>0.24</v>
      </c>
      <c r="F2479" s="5">
        <v>0.7</v>
      </c>
      <c r="G2479" s="5">
        <v>1.72</v>
      </c>
    </row>
    <row r="2480" spans="1:7">
      <c r="A2480" s="5">
        <v>12</v>
      </c>
      <c r="B2480" s="5">
        <v>17</v>
      </c>
      <c r="C2480" s="5">
        <v>2012</v>
      </c>
      <c r="D2480" s="135">
        <f t="shared" si="0"/>
        <v>41260</v>
      </c>
      <c r="E2480" s="5">
        <v>0.25</v>
      </c>
      <c r="F2480" s="5">
        <v>0.74</v>
      </c>
      <c r="G2480" s="5">
        <v>1.78</v>
      </c>
    </row>
    <row r="2481" spans="1:7">
      <c r="A2481" s="5">
        <v>12</v>
      </c>
      <c r="B2481" s="5">
        <v>18</v>
      </c>
      <c r="C2481" s="5">
        <v>2012</v>
      </c>
      <c r="D2481" s="135">
        <f t="shared" si="0"/>
        <v>41261</v>
      </c>
      <c r="E2481" s="5">
        <v>0.28000000000000003</v>
      </c>
      <c r="F2481" s="5">
        <v>0.78</v>
      </c>
      <c r="G2481" s="5">
        <v>1.84</v>
      </c>
    </row>
    <row r="2482" spans="1:7">
      <c r="A2482" s="5">
        <v>12</v>
      </c>
      <c r="B2482" s="5">
        <v>19</v>
      </c>
      <c r="C2482" s="5">
        <v>2012</v>
      </c>
      <c r="D2482" s="135">
        <f t="shared" si="0"/>
        <v>41262</v>
      </c>
      <c r="E2482" s="5">
        <v>0.28000000000000003</v>
      </c>
      <c r="F2482" s="5">
        <v>0.77</v>
      </c>
      <c r="G2482" s="5">
        <v>1.82</v>
      </c>
    </row>
    <row r="2483" spans="1:7">
      <c r="A2483" s="5">
        <v>12</v>
      </c>
      <c r="B2483" s="5">
        <v>20</v>
      </c>
      <c r="C2483" s="5">
        <v>2012</v>
      </c>
      <c r="D2483" s="135">
        <f t="shared" si="0"/>
        <v>41263</v>
      </c>
      <c r="E2483" s="5">
        <v>0.28000000000000003</v>
      </c>
      <c r="F2483" s="5">
        <v>0.77</v>
      </c>
      <c r="G2483" s="5">
        <v>1.81</v>
      </c>
    </row>
    <row r="2484" spans="1:7">
      <c r="A2484" s="5">
        <v>12</v>
      </c>
      <c r="B2484" s="5">
        <v>21</v>
      </c>
      <c r="C2484" s="5">
        <v>2012</v>
      </c>
      <c r="D2484" s="135">
        <f t="shared" si="0"/>
        <v>41264</v>
      </c>
      <c r="E2484" s="5">
        <v>0.26</v>
      </c>
      <c r="F2484" s="5">
        <v>0.75</v>
      </c>
      <c r="G2484" s="5">
        <v>1.77</v>
      </c>
    </row>
    <row r="2485" spans="1:7">
      <c r="A2485" s="5">
        <v>12</v>
      </c>
      <c r="B2485" s="5">
        <v>24</v>
      </c>
      <c r="C2485" s="5">
        <v>2012</v>
      </c>
      <c r="D2485" s="135">
        <f t="shared" si="0"/>
        <v>41267</v>
      </c>
      <c r="E2485" s="5">
        <v>0.26</v>
      </c>
      <c r="F2485" s="5">
        <v>0.77</v>
      </c>
      <c r="G2485" s="5">
        <v>1.79</v>
      </c>
    </row>
    <row r="2486" spans="1:7">
      <c r="A2486" s="5">
        <v>12</v>
      </c>
      <c r="B2486" s="5">
        <v>26</v>
      </c>
      <c r="C2486" s="5">
        <v>2012</v>
      </c>
      <c r="D2486" s="135">
        <f t="shared" si="0"/>
        <v>41269</v>
      </c>
      <c r="E2486" s="5">
        <v>0.26</v>
      </c>
      <c r="F2486" s="5">
        <v>0.76</v>
      </c>
      <c r="G2486" s="5">
        <v>1.77</v>
      </c>
    </row>
    <row r="2487" spans="1:7">
      <c r="A2487" s="5">
        <v>12</v>
      </c>
      <c r="B2487" s="5">
        <v>27</v>
      </c>
      <c r="C2487" s="5">
        <v>2012</v>
      </c>
      <c r="D2487" s="135">
        <f t="shared" si="0"/>
        <v>41270</v>
      </c>
      <c r="E2487" s="5">
        <v>0.26</v>
      </c>
      <c r="F2487" s="5">
        <v>0.72</v>
      </c>
      <c r="G2487" s="5">
        <v>1.74</v>
      </c>
    </row>
    <row r="2488" spans="1:7">
      <c r="A2488" s="5">
        <v>12</v>
      </c>
      <c r="B2488" s="5">
        <v>28</v>
      </c>
      <c r="C2488" s="5">
        <v>2012</v>
      </c>
      <c r="D2488" s="135">
        <f t="shared" si="0"/>
        <v>41271</v>
      </c>
      <c r="E2488" s="5">
        <v>0.27</v>
      </c>
      <c r="F2488" s="5">
        <v>0.72</v>
      </c>
      <c r="G2488" s="5">
        <v>1.73</v>
      </c>
    </row>
    <row r="2489" spans="1:7">
      <c r="A2489" s="5">
        <v>12</v>
      </c>
      <c r="B2489" s="5">
        <v>31</v>
      </c>
      <c r="C2489" s="5">
        <v>2012</v>
      </c>
      <c r="D2489" s="135">
        <f t="shared" si="0"/>
        <v>41274</v>
      </c>
      <c r="E2489" s="5">
        <v>0.25</v>
      </c>
      <c r="F2489" s="5">
        <v>0.72</v>
      </c>
      <c r="G2489" s="5">
        <v>1.78</v>
      </c>
    </row>
    <row r="2490" spans="1:7">
      <c r="A2490" s="5">
        <v>1</v>
      </c>
      <c r="B2490" s="5">
        <v>3</v>
      </c>
      <c r="C2490" s="5">
        <v>2011</v>
      </c>
      <c r="D2490" s="135">
        <f t="shared" si="0"/>
        <v>40546</v>
      </c>
      <c r="E2490" s="5">
        <v>0.61</v>
      </c>
      <c r="F2490" s="5">
        <v>2.02</v>
      </c>
      <c r="G2490" s="5">
        <v>3.36</v>
      </c>
    </row>
    <row r="2491" spans="1:7">
      <c r="A2491" s="5">
        <v>1</v>
      </c>
      <c r="B2491" s="5">
        <v>4</v>
      </c>
      <c r="C2491" s="5">
        <v>2011</v>
      </c>
      <c r="D2491" s="135">
        <f t="shared" si="0"/>
        <v>40547</v>
      </c>
      <c r="E2491" s="5">
        <v>0.63</v>
      </c>
      <c r="F2491" s="5">
        <v>2.0099999999999998</v>
      </c>
      <c r="G2491" s="5">
        <v>3.36</v>
      </c>
    </row>
    <row r="2492" spans="1:7">
      <c r="A2492" s="5">
        <v>1</v>
      </c>
      <c r="B2492" s="5">
        <v>5</v>
      </c>
      <c r="C2492" s="5">
        <v>2011</v>
      </c>
      <c r="D2492" s="135">
        <f t="shared" si="0"/>
        <v>40548</v>
      </c>
      <c r="E2492" s="5">
        <v>0.71</v>
      </c>
      <c r="F2492" s="5">
        <v>2.14</v>
      </c>
      <c r="G2492" s="5">
        <v>3.5</v>
      </c>
    </row>
    <row r="2493" spans="1:7">
      <c r="A2493" s="5">
        <v>1</v>
      </c>
      <c r="B2493" s="5">
        <v>6</v>
      </c>
      <c r="C2493" s="5">
        <v>2011</v>
      </c>
      <c r="D2493" s="135">
        <f t="shared" si="0"/>
        <v>40549</v>
      </c>
      <c r="E2493" s="5">
        <v>0.68</v>
      </c>
      <c r="F2493" s="5">
        <v>2.09</v>
      </c>
      <c r="G2493" s="5">
        <v>3.44</v>
      </c>
    </row>
    <row r="2494" spans="1:7">
      <c r="A2494" s="5">
        <v>1</v>
      </c>
      <c r="B2494" s="5">
        <v>7</v>
      </c>
      <c r="C2494" s="5">
        <v>2011</v>
      </c>
      <c r="D2494" s="135">
        <f t="shared" si="0"/>
        <v>40550</v>
      </c>
      <c r="E2494" s="5">
        <v>0.6</v>
      </c>
      <c r="F2494" s="5">
        <v>1.96</v>
      </c>
      <c r="G2494" s="5">
        <v>3.34</v>
      </c>
    </row>
    <row r="2495" spans="1:7">
      <c r="A2495" s="5">
        <v>1</v>
      </c>
      <c r="B2495" s="5">
        <v>10</v>
      </c>
      <c r="C2495" s="5">
        <v>2011</v>
      </c>
      <c r="D2495" s="135">
        <f t="shared" si="0"/>
        <v>40553</v>
      </c>
      <c r="E2495" s="5">
        <v>0.59</v>
      </c>
      <c r="F2495" s="5">
        <v>1.93</v>
      </c>
      <c r="G2495" s="5">
        <v>3.32</v>
      </c>
    </row>
    <row r="2496" spans="1:7">
      <c r="A2496" s="5">
        <v>1</v>
      </c>
      <c r="B2496" s="5">
        <v>11</v>
      </c>
      <c r="C2496" s="5">
        <v>2011</v>
      </c>
      <c r="D2496" s="135">
        <f t="shared" si="0"/>
        <v>40554</v>
      </c>
      <c r="E2496" s="5">
        <v>0.6</v>
      </c>
      <c r="F2496" s="5">
        <v>1.98</v>
      </c>
      <c r="G2496" s="5">
        <v>3.37</v>
      </c>
    </row>
    <row r="2497" spans="1:7">
      <c r="A2497" s="5">
        <v>1</v>
      </c>
      <c r="B2497" s="5">
        <v>12</v>
      </c>
      <c r="C2497" s="5">
        <v>2011</v>
      </c>
      <c r="D2497" s="135">
        <f t="shared" si="0"/>
        <v>40555</v>
      </c>
      <c r="E2497" s="5">
        <v>0.61</v>
      </c>
      <c r="F2497" s="5">
        <v>1.99</v>
      </c>
      <c r="G2497" s="5">
        <v>3.4</v>
      </c>
    </row>
    <row r="2498" spans="1:7">
      <c r="A2498" s="5">
        <v>1</v>
      </c>
      <c r="B2498" s="5">
        <v>13</v>
      </c>
      <c r="C2498" s="5">
        <v>2011</v>
      </c>
      <c r="D2498" s="135">
        <f t="shared" si="0"/>
        <v>40556</v>
      </c>
      <c r="E2498" s="5">
        <v>0.59</v>
      </c>
      <c r="F2498" s="5">
        <v>1.93</v>
      </c>
      <c r="G2498" s="5">
        <v>3.34</v>
      </c>
    </row>
    <row r="2499" spans="1:7">
      <c r="A2499" s="5">
        <v>1</v>
      </c>
      <c r="B2499" s="5">
        <v>14</v>
      </c>
      <c r="C2499" s="5">
        <v>2011</v>
      </c>
      <c r="D2499" s="135">
        <f t="shared" si="0"/>
        <v>40557</v>
      </c>
      <c r="E2499" s="5">
        <v>0.59</v>
      </c>
      <c r="F2499" s="5">
        <v>1.95</v>
      </c>
      <c r="G2499" s="5">
        <v>3.35</v>
      </c>
    </row>
    <row r="2500" spans="1:7">
      <c r="A2500" s="5">
        <v>1</v>
      </c>
      <c r="B2500" s="5">
        <v>18</v>
      </c>
      <c r="C2500" s="5">
        <v>2011</v>
      </c>
      <c r="D2500" s="135">
        <f t="shared" si="0"/>
        <v>40561</v>
      </c>
      <c r="E2500" s="5">
        <v>0.6</v>
      </c>
      <c r="F2500" s="5">
        <v>1.97</v>
      </c>
      <c r="G2500" s="5">
        <v>3.39</v>
      </c>
    </row>
    <row r="2501" spans="1:7">
      <c r="A2501" s="5">
        <v>1</v>
      </c>
      <c r="B2501" s="5">
        <v>19</v>
      </c>
      <c r="C2501" s="5">
        <v>2011</v>
      </c>
      <c r="D2501" s="135">
        <f t="shared" si="0"/>
        <v>40562</v>
      </c>
      <c r="E2501" s="5">
        <v>0.6</v>
      </c>
      <c r="F2501" s="5">
        <v>1.95</v>
      </c>
      <c r="G2501" s="5">
        <v>3.37</v>
      </c>
    </row>
    <row r="2502" spans="1:7">
      <c r="A2502" s="5">
        <v>1</v>
      </c>
      <c r="B2502" s="5">
        <v>20</v>
      </c>
      <c r="C2502" s="5">
        <v>2011</v>
      </c>
      <c r="D2502" s="135">
        <f t="shared" si="0"/>
        <v>40563</v>
      </c>
      <c r="E2502" s="5">
        <v>0.65</v>
      </c>
      <c r="F2502" s="5">
        <v>2.06</v>
      </c>
      <c r="G2502" s="5">
        <v>3.47</v>
      </c>
    </row>
    <row r="2503" spans="1:7">
      <c r="A2503" s="5">
        <v>1</v>
      </c>
      <c r="B2503" s="5">
        <v>21</v>
      </c>
      <c r="C2503" s="5">
        <v>2011</v>
      </c>
      <c r="D2503" s="135">
        <f t="shared" si="0"/>
        <v>40564</v>
      </c>
      <c r="E2503" s="5">
        <v>0.63</v>
      </c>
      <c r="F2503" s="5">
        <v>2.04</v>
      </c>
      <c r="G2503" s="5">
        <v>3.44</v>
      </c>
    </row>
    <row r="2504" spans="1:7">
      <c r="A2504" s="5">
        <v>1</v>
      </c>
      <c r="B2504" s="5">
        <v>24</v>
      </c>
      <c r="C2504" s="5">
        <v>2011</v>
      </c>
      <c r="D2504" s="135">
        <f t="shared" si="0"/>
        <v>40567</v>
      </c>
      <c r="E2504" s="5">
        <v>0.65</v>
      </c>
      <c r="F2504" s="5">
        <v>2.0299999999999998</v>
      </c>
      <c r="G2504" s="5">
        <v>3.43</v>
      </c>
    </row>
    <row r="2505" spans="1:7">
      <c r="A2505" s="5">
        <v>1</v>
      </c>
      <c r="B2505" s="5">
        <v>25</v>
      </c>
      <c r="C2505" s="5">
        <v>2011</v>
      </c>
      <c r="D2505" s="135">
        <f t="shared" si="0"/>
        <v>40568</v>
      </c>
      <c r="E2505" s="5">
        <v>0.62</v>
      </c>
      <c r="F2505" s="5">
        <v>1.96</v>
      </c>
      <c r="G2505" s="5">
        <v>3.35</v>
      </c>
    </row>
    <row r="2506" spans="1:7">
      <c r="A2506" s="5">
        <v>1</v>
      </c>
      <c r="B2506" s="5">
        <v>26</v>
      </c>
      <c r="C2506" s="5">
        <v>2011</v>
      </c>
      <c r="D2506" s="135">
        <f t="shared" si="0"/>
        <v>40569</v>
      </c>
      <c r="E2506" s="5">
        <v>0.62</v>
      </c>
      <c r="F2506" s="5">
        <v>2.0299999999999998</v>
      </c>
      <c r="G2506" s="5">
        <v>3.45</v>
      </c>
    </row>
    <row r="2507" spans="1:7">
      <c r="A2507" s="5">
        <v>1</v>
      </c>
      <c r="B2507" s="5">
        <v>27</v>
      </c>
      <c r="C2507" s="5">
        <v>2011</v>
      </c>
      <c r="D2507" s="135">
        <f t="shared" si="0"/>
        <v>40570</v>
      </c>
      <c r="E2507" s="5">
        <v>0.59</v>
      </c>
      <c r="F2507" s="5">
        <v>1.98</v>
      </c>
      <c r="G2507" s="5">
        <v>3.42</v>
      </c>
    </row>
    <row r="2508" spans="1:7">
      <c r="A2508" s="5">
        <v>1</v>
      </c>
      <c r="B2508" s="5">
        <v>28</v>
      </c>
      <c r="C2508" s="5">
        <v>2011</v>
      </c>
      <c r="D2508" s="135">
        <f t="shared" si="0"/>
        <v>40571</v>
      </c>
      <c r="E2508" s="5">
        <v>0.54</v>
      </c>
      <c r="F2508" s="5">
        <v>1.92</v>
      </c>
      <c r="G2508" s="5">
        <v>3.36</v>
      </c>
    </row>
    <row r="2509" spans="1:7">
      <c r="A2509" s="5">
        <v>1</v>
      </c>
      <c r="B2509" s="5">
        <v>31</v>
      </c>
      <c r="C2509" s="5">
        <v>2011</v>
      </c>
      <c r="D2509" s="135">
        <f t="shared" si="0"/>
        <v>40574</v>
      </c>
      <c r="E2509" s="5">
        <v>0.57999999999999996</v>
      </c>
      <c r="F2509" s="5">
        <v>1.95</v>
      </c>
      <c r="G2509" s="5">
        <v>3.42</v>
      </c>
    </row>
    <row r="2510" spans="1:7">
      <c r="A2510" s="5">
        <v>2</v>
      </c>
      <c r="B2510" s="5">
        <v>1</v>
      </c>
      <c r="C2510" s="5">
        <v>2011</v>
      </c>
      <c r="D2510" s="135">
        <f t="shared" si="0"/>
        <v>40575</v>
      </c>
      <c r="E2510" s="5">
        <v>0.61</v>
      </c>
      <c r="F2510" s="5">
        <v>2.02</v>
      </c>
      <c r="G2510" s="5">
        <v>3.48</v>
      </c>
    </row>
    <row r="2511" spans="1:7">
      <c r="A2511" s="5">
        <v>2</v>
      </c>
      <c r="B2511" s="5">
        <v>2</v>
      </c>
      <c r="C2511" s="5">
        <v>2011</v>
      </c>
      <c r="D2511" s="135">
        <f t="shared" si="0"/>
        <v>40576</v>
      </c>
      <c r="E2511" s="5">
        <v>0.67</v>
      </c>
      <c r="F2511" s="5">
        <v>2.1</v>
      </c>
      <c r="G2511" s="5">
        <v>3.52</v>
      </c>
    </row>
    <row r="2512" spans="1:7">
      <c r="A2512" s="5">
        <v>2</v>
      </c>
      <c r="B2512" s="5">
        <v>3</v>
      </c>
      <c r="C2512" s="5">
        <v>2011</v>
      </c>
      <c r="D2512" s="135">
        <f t="shared" si="0"/>
        <v>40577</v>
      </c>
      <c r="E2512" s="5">
        <v>0.71</v>
      </c>
      <c r="F2512" s="5">
        <v>2.1800000000000002</v>
      </c>
      <c r="G2512" s="5">
        <v>3.58</v>
      </c>
    </row>
    <row r="2513" spans="1:7">
      <c r="A2513" s="5">
        <v>2</v>
      </c>
      <c r="B2513" s="5">
        <v>4</v>
      </c>
      <c r="C2513" s="5">
        <v>2011</v>
      </c>
      <c r="D2513" s="135">
        <f t="shared" si="0"/>
        <v>40578</v>
      </c>
      <c r="E2513" s="5">
        <v>0.77</v>
      </c>
      <c r="F2513" s="5">
        <v>2.27</v>
      </c>
      <c r="G2513" s="5">
        <v>3.68</v>
      </c>
    </row>
    <row r="2514" spans="1:7">
      <c r="A2514" s="5">
        <v>2</v>
      </c>
      <c r="B2514" s="5">
        <v>7</v>
      </c>
      <c r="C2514" s="5">
        <v>2011</v>
      </c>
      <c r="D2514" s="135">
        <f t="shared" si="0"/>
        <v>40581</v>
      </c>
      <c r="E2514" s="5">
        <v>0.78</v>
      </c>
      <c r="F2514" s="5">
        <v>2.29</v>
      </c>
      <c r="G2514" s="5">
        <v>3.68</v>
      </c>
    </row>
    <row r="2515" spans="1:7">
      <c r="A2515" s="5">
        <v>2</v>
      </c>
      <c r="B2515" s="5">
        <v>8</v>
      </c>
      <c r="C2515" s="5">
        <v>2011</v>
      </c>
      <c r="D2515" s="135">
        <f t="shared" si="0"/>
        <v>40582</v>
      </c>
      <c r="E2515" s="5">
        <v>0.86</v>
      </c>
      <c r="F2515" s="5">
        <v>2.39</v>
      </c>
      <c r="G2515" s="5">
        <v>3.75</v>
      </c>
    </row>
    <row r="2516" spans="1:7">
      <c r="A2516" s="5">
        <v>2</v>
      </c>
      <c r="B2516" s="5">
        <v>9</v>
      </c>
      <c r="C2516" s="5">
        <v>2011</v>
      </c>
      <c r="D2516" s="135">
        <f t="shared" si="0"/>
        <v>40583</v>
      </c>
      <c r="E2516" s="5">
        <v>0.81</v>
      </c>
      <c r="F2516" s="5">
        <v>2.33</v>
      </c>
      <c r="G2516" s="5">
        <v>3.65</v>
      </c>
    </row>
    <row r="2517" spans="1:7">
      <c r="A2517" s="5">
        <v>2</v>
      </c>
      <c r="B2517" s="5">
        <v>10</v>
      </c>
      <c r="C2517" s="5">
        <v>2011</v>
      </c>
      <c r="D2517" s="135">
        <f t="shared" si="0"/>
        <v>40584</v>
      </c>
      <c r="E2517" s="5">
        <v>0.85</v>
      </c>
      <c r="F2517" s="5">
        <v>2.4</v>
      </c>
      <c r="G2517" s="5">
        <v>3.7</v>
      </c>
    </row>
    <row r="2518" spans="1:7">
      <c r="A2518" s="5">
        <v>2</v>
      </c>
      <c r="B2518" s="5">
        <v>11</v>
      </c>
      <c r="C2518" s="5">
        <v>2011</v>
      </c>
      <c r="D2518" s="135">
        <f t="shared" si="0"/>
        <v>40585</v>
      </c>
      <c r="E2518" s="5">
        <v>0.85</v>
      </c>
      <c r="F2518" s="5">
        <v>2.38</v>
      </c>
      <c r="G2518" s="5">
        <v>3.64</v>
      </c>
    </row>
    <row r="2519" spans="1:7">
      <c r="A2519" s="5">
        <v>2</v>
      </c>
      <c r="B2519" s="5">
        <v>14</v>
      </c>
      <c r="C2519" s="5">
        <v>2011</v>
      </c>
      <c r="D2519" s="135">
        <f t="shared" si="0"/>
        <v>40588</v>
      </c>
      <c r="E2519" s="5">
        <v>0.87</v>
      </c>
      <c r="F2519" s="5">
        <v>2.37</v>
      </c>
      <c r="G2519" s="5">
        <v>3.62</v>
      </c>
    </row>
    <row r="2520" spans="1:7">
      <c r="A2520" s="5">
        <v>2</v>
      </c>
      <c r="B2520" s="5">
        <v>15</v>
      </c>
      <c r="C2520" s="5">
        <v>2011</v>
      </c>
      <c r="D2520" s="135">
        <f t="shared" si="0"/>
        <v>40589</v>
      </c>
      <c r="E2520" s="5">
        <v>0.84</v>
      </c>
      <c r="F2520" s="5">
        <v>2.35</v>
      </c>
      <c r="G2520" s="5">
        <v>3.61</v>
      </c>
    </row>
    <row r="2521" spans="1:7">
      <c r="A2521" s="5">
        <v>2</v>
      </c>
      <c r="B2521" s="5">
        <v>16</v>
      </c>
      <c r="C2521" s="5">
        <v>2011</v>
      </c>
      <c r="D2521" s="135">
        <f t="shared" si="0"/>
        <v>40590</v>
      </c>
      <c r="E2521" s="5">
        <v>0.86</v>
      </c>
      <c r="F2521" s="5">
        <v>2.37</v>
      </c>
      <c r="G2521" s="5">
        <v>3.62</v>
      </c>
    </row>
    <row r="2522" spans="1:7">
      <c r="A2522" s="5">
        <v>2</v>
      </c>
      <c r="B2522" s="5">
        <v>17</v>
      </c>
      <c r="C2522" s="5">
        <v>2011</v>
      </c>
      <c r="D2522" s="135">
        <f t="shared" si="0"/>
        <v>40591</v>
      </c>
      <c r="E2522" s="5">
        <v>0.8</v>
      </c>
      <c r="F2522" s="5">
        <v>2.2999999999999998</v>
      </c>
      <c r="G2522" s="5">
        <v>3.58</v>
      </c>
    </row>
    <row r="2523" spans="1:7">
      <c r="A2523" s="5">
        <v>2</v>
      </c>
      <c r="B2523" s="5">
        <v>18</v>
      </c>
      <c r="C2523" s="5">
        <v>2011</v>
      </c>
      <c r="D2523" s="135">
        <f t="shared" si="0"/>
        <v>40592</v>
      </c>
      <c r="E2523" s="5">
        <v>0.78</v>
      </c>
      <c r="F2523" s="5">
        <v>2.2999999999999998</v>
      </c>
      <c r="G2523" s="5">
        <v>3.59</v>
      </c>
    </row>
    <row r="2524" spans="1:7">
      <c r="A2524" s="5">
        <v>2</v>
      </c>
      <c r="B2524" s="5">
        <v>22</v>
      </c>
      <c r="C2524" s="5">
        <v>2011</v>
      </c>
      <c r="D2524" s="135">
        <f t="shared" si="0"/>
        <v>40596</v>
      </c>
      <c r="E2524" s="5">
        <v>0.74</v>
      </c>
      <c r="F2524" s="5">
        <v>2.16</v>
      </c>
      <c r="G2524" s="5">
        <v>3.46</v>
      </c>
    </row>
    <row r="2525" spans="1:7">
      <c r="A2525" s="5">
        <v>2</v>
      </c>
      <c r="B2525" s="5">
        <v>23</v>
      </c>
      <c r="C2525" s="5">
        <v>2011</v>
      </c>
      <c r="D2525" s="135">
        <f t="shared" si="0"/>
        <v>40597</v>
      </c>
      <c r="E2525" s="5">
        <v>0.74</v>
      </c>
      <c r="F2525" s="5">
        <v>2.21</v>
      </c>
      <c r="G2525" s="5">
        <v>3.49</v>
      </c>
    </row>
    <row r="2526" spans="1:7">
      <c r="A2526" s="5">
        <v>2</v>
      </c>
      <c r="B2526" s="5">
        <v>24</v>
      </c>
      <c r="C2526" s="5">
        <v>2011</v>
      </c>
      <c r="D2526" s="135">
        <f t="shared" si="0"/>
        <v>40598</v>
      </c>
      <c r="E2526" s="5">
        <v>0.73</v>
      </c>
      <c r="F2526" s="5">
        <v>2.19</v>
      </c>
      <c r="G2526" s="5">
        <v>3.46</v>
      </c>
    </row>
    <row r="2527" spans="1:7">
      <c r="A2527" s="5">
        <v>2</v>
      </c>
      <c r="B2527" s="5">
        <v>25</v>
      </c>
      <c r="C2527" s="5">
        <v>2011</v>
      </c>
      <c r="D2527" s="135">
        <f t="shared" si="0"/>
        <v>40599</v>
      </c>
      <c r="E2527" s="5">
        <v>0.72</v>
      </c>
      <c r="F2527" s="5">
        <v>2.16</v>
      </c>
      <c r="G2527" s="5">
        <v>3.42</v>
      </c>
    </row>
    <row r="2528" spans="1:7">
      <c r="A2528" s="5">
        <v>2</v>
      </c>
      <c r="B2528" s="5">
        <v>28</v>
      </c>
      <c r="C2528" s="5">
        <v>2011</v>
      </c>
      <c r="D2528" s="135">
        <f t="shared" si="0"/>
        <v>40602</v>
      </c>
      <c r="E2528" s="5">
        <v>0.69</v>
      </c>
      <c r="F2528" s="5">
        <v>2.13</v>
      </c>
      <c r="G2528" s="5">
        <v>3.42</v>
      </c>
    </row>
    <row r="2529" spans="1:7">
      <c r="A2529" s="5">
        <v>3</v>
      </c>
      <c r="B2529" s="5">
        <v>1</v>
      </c>
      <c r="C2529" s="5">
        <v>2011</v>
      </c>
      <c r="D2529" s="135">
        <f t="shared" si="0"/>
        <v>40603</v>
      </c>
      <c r="E2529" s="5">
        <v>0.66</v>
      </c>
      <c r="F2529" s="5">
        <v>2.11</v>
      </c>
      <c r="G2529" s="5">
        <v>3.41</v>
      </c>
    </row>
    <row r="2530" spans="1:7">
      <c r="A2530" s="5">
        <v>3</v>
      </c>
      <c r="B2530" s="5">
        <v>2</v>
      </c>
      <c r="C2530" s="5">
        <v>2011</v>
      </c>
      <c r="D2530" s="135">
        <f t="shared" si="0"/>
        <v>40604</v>
      </c>
      <c r="E2530" s="5">
        <v>0.69</v>
      </c>
      <c r="F2530" s="5">
        <v>2.16</v>
      </c>
      <c r="G2530" s="5">
        <v>3.46</v>
      </c>
    </row>
    <row r="2531" spans="1:7">
      <c r="A2531" s="5">
        <v>3</v>
      </c>
      <c r="B2531" s="5">
        <v>3</v>
      </c>
      <c r="C2531" s="5">
        <v>2011</v>
      </c>
      <c r="D2531" s="135">
        <f t="shared" si="0"/>
        <v>40605</v>
      </c>
      <c r="E2531" s="5">
        <v>0.79</v>
      </c>
      <c r="F2531" s="5">
        <v>2.2999999999999998</v>
      </c>
      <c r="G2531" s="5">
        <v>3.58</v>
      </c>
    </row>
    <row r="2532" spans="1:7">
      <c r="A2532" s="5">
        <v>3</v>
      </c>
      <c r="B2532" s="5">
        <v>4</v>
      </c>
      <c r="C2532" s="5">
        <v>2011</v>
      </c>
      <c r="D2532" s="135">
        <f t="shared" si="0"/>
        <v>40606</v>
      </c>
      <c r="E2532" s="5">
        <v>0.68</v>
      </c>
      <c r="F2532" s="5">
        <v>2.17</v>
      </c>
      <c r="G2532" s="5">
        <v>3.49</v>
      </c>
    </row>
    <row r="2533" spans="1:7">
      <c r="A2533" s="5">
        <v>3</v>
      </c>
      <c r="B2533" s="5">
        <v>7</v>
      </c>
      <c r="C2533" s="5">
        <v>2011</v>
      </c>
      <c r="D2533" s="135">
        <f t="shared" si="0"/>
        <v>40609</v>
      </c>
      <c r="E2533" s="5">
        <v>0.7</v>
      </c>
      <c r="F2533" s="5">
        <v>2.19</v>
      </c>
      <c r="G2533" s="5">
        <v>3.51</v>
      </c>
    </row>
    <row r="2534" spans="1:7">
      <c r="A2534" s="5">
        <v>3</v>
      </c>
      <c r="B2534" s="5">
        <v>8</v>
      </c>
      <c r="C2534" s="5">
        <v>2011</v>
      </c>
      <c r="D2534" s="135">
        <f t="shared" si="0"/>
        <v>40610</v>
      </c>
      <c r="E2534" s="5">
        <v>0.73</v>
      </c>
      <c r="F2534" s="5">
        <v>2.2200000000000002</v>
      </c>
      <c r="G2534" s="5">
        <v>3.56</v>
      </c>
    </row>
    <row r="2535" spans="1:7">
      <c r="A2535" s="5">
        <v>3</v>
      </c>
      <c r="B2535" s="5">
        <v>9</v>
      </c>
      <c r="C2535" s="5">
        <v>2011</v>
      </c>
      <c r="D2535" s="135">
        <f t="shared" si="0"/>
        <v>40611</v>
      </c>
      <c r="E2535" s="5">
        <v>0.7</v>
      </c>
      <c r="F2535" s="5">
        <v>2.16</v>
      </c>
      <c r="G2535" s="5">
        <v>3.48</v>
      </c>
    </row>
    <row r="2536" spans="1:7">
      <c r="A2536" s="5">
        <v>3</v>
      </c>
      <c r="B2536" s="5">
        <v>10</v>
      </c>
      <c r="C2536" s="5">
        <v>2011</v>
      </c>
      <c r="D2536" s="135">
        <f t="shared" si="0"/>
        <v>40612</v>
      </c>
      <c r="E2536" s="5">
        <v>0.65</v>
      </c>
      <c r="F2536" s="5">
        <v>2.0499999999999998</v>
      </c>
      <c r="G2536" s="5">
        <v>3.37</v>
      </c>
    </row>
    <row r="2537" spans="1:7">
      <c r="A2537" s="5">
        <v>3</v>
      </c>
      <c r="B2537" s="5">
        <v>11</v>
      </c>
      <c r="C2537" s="5">
        <v>2011</v>
      </c>
      <c r="D2537" s="135">
        <f t="shared" si="0"/>
        <v>40613</v>
      </c>
      <c r="E2537" s="5">
        <v>0.64</v>
      </c>
      <c r="F2537" s="5">
        <v>2.06</v>
      </c>
      <c r="G2537" s="5">
        <v>3.4</v>
      </c>
    </row>
    <row r="2538" spans="1:7">
      <c r="A2538" s="5">
        <v>3</v>
      </c>
      <c r="B2538" s="5">
        <v>14</v>
      </c>
      <c r="C2538" s="5">
        <v>2011</v>
      </c>
      <c r="D2538" s="135">
        <f t="shared" si="0"/>
        <v>40616</v>
      </c>
      <c r="E2538" s="5">
        <v>0.61</v>
      </c>
      <c r="F2538" s="5">
        <v>2</v>
      </c>
      <c r="G2538" s="5">
        <v>3.36</v>
      </c>
    </row>
    <row r="2539" spans="1:7">
      <c r="A2539" s="5">
        <v>3</v>
      </c>
      <c r="B2539" s="5">
        <v>15</v>
      </c>
      <c r="C2539" s="5">
        <v>2011</v>
      </c>
      <c r="D2539" s="135">
        <f t="shared" si="0"/>
        <v>40617</v>
      </c>
      <c r="E2539" s="5">
        <v>0.63</v>
      </c>
      <c r="F2539" s="5">
        <v>2</v>
      </c>
      <c r="G2539" s="5">
        <v>3.33</v>
      </c>
    </row>
    <row r="2540" spans="1:7">
      <c r="A2540" s="5">
        <v>3</v>
      </c>
      <c r="B2540" s="5">
        <v>16</v>
      </c>
      <c r="C2540" s="5">
        <v>2011</v>
      </c>
      <c r="D2540" s="135">
        <f t="shared" si="0"/>
        <v>40618</v>
      </c>
      <c r="E2540" s="5">
        <v>0.57999999999999996</v>
      </c>
      <c r="F2540" s="5">
        <v>1.87</v>
      </c>
      <c r="G2540" s="5">
        <v>3.22</v>
      </c>
    </row>
    <row r="2541" spans="1:7">
      <c r="A2541" s="5">
        <v>3</v>
      </c>
      <c r="B2541" s="5">
        <v>17</v>
      </c>
      <c r="C2541" s="5">
        <v>2011</v>
      </c>
      <c r="D2541" s="135">
        <f t="shared" si="0"/>
        <v>40619</v>
      </c>
      <c r="E2541" s="5">
        <v>0.6</v>
      </c>
      <c r="F2541" s="5">
        <v>1.91</v>
      </c>
      <c r="G2541" s="5">
        <v>3.25</v>
      </c>
    </row>
    <row r="2542" spans="1:7">
      <c r="A2542" s="5">
        <v>3</v>
      </c>
      <c r="B2542" s="5">
        <v>18</v>
      </c>
      <c r="C2542" s="5">
        <v>2011</v>
      </c>
      <c r="D2542" s="135">
        <f t="shared" si="0"/>
        <v>40620</v>
      </c>
      <c r="E2542" s="5">
        <v>0.61</v>
      </c>
      <c r="F2542" s="5">
        <v>1.96</v>
      </c>
      <c r="G2542" s="5">
        <v>3.28</v>
      </c>
    </row>
    <row r="2543" spans="1:7">
      <c r="A2543" s="5">
        <v>3</v>
      </c>
      <c r="B2543" s="5">
        <v>21</v>
      </c>
      <c r="C2543" s="5">
        <v>2011</v>
      </c>
      <c r="D2543" s="135">
        <f t="shared" si="0"/>
        <v>40623</v>
      </c>
      <c r="E2543" s="5">
        <v>0.67</v>
      </c>
      <c r="F2543" s="5">
        <v>2.04</v>
      </c>
      <c r="G2543" s="5">
        <v>3.34</v>
      </c>
    </row>
    <row r="2544" spans="1:7">
      <c r="A2544" s="5">
        <v>3</v>
      </c>
      <c r="B2544" s="5">
        <v>22</v>
      </c>
      <c r="C2544" s="5">
        <v>2011</v>
      </c>
      <c r="D2544" s="135">
        <f t="shared" si="0"/>
        <v>40624</v>
      </c>
      <c r="E2544" s="5">
        <v>0.68</v>
      </c>
      <c r="F2544" s="5">
        <v>2.0699999999999998</v>
      </c>
      <c r="G2544" s="5">
        <v>3.34</v>
      </c>
    </row>
    <row r="2545" spans="1:7">
      <c r="A2545" s="5">
        <v>3</v>
      </c>
      <c r="B2545" s="5">
        <v>23</v>
      </c>
      <c r="C2545" s="5">
        <v>2011</v>
      </c>
      <c r="D2545" s="135">
        <f t="shared" si="0"/>
        <v>40625</v>
      </c>
      <c r="E2545" s="5">
        <v>0.69</v>
      </c>
      <c r="F2545" s="5">
        <v>2.0699999999999998</v>
      </c>
      <c r="G2545" s="5">
        <v>3.36</v>
      </c>
    </row>
    <row r="2546" spans="1:7">
      <c r="A2546" s="5">
        <v>3</v>
      </c>
      <c r="B2546" s="5">
        <v>24</v>
      </c>
      <c r="C2546" s="5">
        <v>2011</v>
      </c>
      <c r="D2546" s="135">
        <f t="shared" si="0"/>
        <v>40626</v>
      </c>
      <c r="E2546" s="5">
        <v>0.72</v>
      </c>
      <c r="F2546" s="5">
        <v>2.14</v>
      </c>
      <c r="G2546" s="5">
        <v>3.42</v>
      </c>
    </row>
    <row r="2547" spans="1:7">
      <c r="A2547" s="5">
        <v>3</v>
      </c>
      <c r="B2547" s="5">
        <v>25</v>
      </c>
      <c r="C2547" s="5">
        <v>2011</v>
      </c>
      <c r="D2547" s="135">
        <f t="shared" si="0"/>
        <v>40627</v>
      </c>
      <c r="E2547" s="5">
        <v>0.79</v>
      </c>
      <c r="F2547" s="5">
        <v>2.2000000000000002</v>
      </c>
      <c r="G2547" s="5">
        <v>3.46</v>
      </c>
    </row>
    <row r="2548" spans="1:7">
      <c r="A2548" s="5">
        <v>3</v>
      </c>
      <c r="B2548" s="5">
        <v>28</v>
      </c>
      <c r="C2548" s="5">
        <v>2011</v>
      </c>
      <c r="D2548" s="135">
        <f t="shared" si="0"/>
        <v>40630</v>
      </c>
      <c r="E2548" s="5">
        <v>0.81</v>
      </c>
      <c r="F2548" s="5">
        <v>2.23</v>
      </c>
      <c r="G2548" s="5">
        <v>3.47</v>
      </c>
    </row>
    <row r="2549" spans="1:7">
      <c r="A2549" s="5">
        <v>3</v>
      </c>
      <c r="B2549" s="5">
        <v>29</v>
      </c>
      <c r="C2549" s="5">
        <v>2011</v>
      </c>
      <c r="D2549" s="135">
        <f t="shared" si="0"/>
        <v>40631</v>
      </c>
      <c r="E2549" s="5">
        <v>0.81</v>
      </c>
      <c r="F2549" s="5">
        <v>2.25</v>
      </c>
      <c r="G2549" s="5">
        <v>3.5</v>
      </c>
    </row>
    <row r="2550" spans="1:7">
      <c r="A2550" s="5">
        <v>3</v>
      </c>
      <c r="B2550" s="5">
        <v>30</v>
      </c>
      <c r="C2550" s="5">
        <v>2011</v>
      </c>
      <c r="D2550" s="135">
        <f t="shared" si="0"/>
        <v>40632</v>
      </c>
      <c r="E2550" s="5">
        <v>0.8</v>
      </c>
      <c r="F2550" s="5">
        <v>2.21</v>
      </c>
      <c r="G2550" s="5">
        <v>3.47</v>
      </c>
    </row>
    <row r="2551" spans="1:7">
      <c r="A2551" s="5">
        <v>3</v>
      </c>
      <c r="B2551" s="5">
        <v>31</v>
      </c>
      <c r="C2551" s="5">
        <v>2011</v>
      </c>
      <c r="D2551" s="135">
        <f t="shared" si="0"/>
        <v>40633</v>
      </c>
      <c r="E2551" s="5">
        <v>0.8</v>
      </c>
      <c r="F2551" s="5">
        <v>2.2400000000000002</v>
      </c>
      <c r="G2551" s="5">
        <v>3.47</v>
      </c>
    </row>
    <row r="2552" spans="1:7">
      <c r="A2552" s="5">
        <v>4</v>
      </c>
      <c r="B2552" s="5">
        <v>1</v>
      </c>
      <c r="C2552" s="5">
        <v>2011</v>
      </c>
      <c r="D2552" s="135">
        <f t="shared" si="0"/>
        <v>40634</v>
      </c>
      <c r="E2552" s="5">
        <v>0.8</v>
      </c>
      <c r="F2552" s="5">
        <v>2.2400000000000002</v>
      </c>
      <c r="G2552" s="5">
        <v>3.46</v>
      </c>
    </row>
    <row r="2553" spans="1:7">
      <c r="A2553" s="5">
        <v>4</v>
      </c>
      <c r="B2553" s="5">
        <v>4</v>
      </c>
      <c r="C2553" s="5">
        <v>2011</v>
      </c>
      <c r="D2553" s="135">
        <f t="shared" si="0"/>
        <v>40637</v>
      </c>
      <c r="E2553" s="5">
        <v>0.77</v>
      </c>
      <c r="F2553" s="5">
        <v>2.2000000000000002</v>
      </c>
      <c r="G2553" s="5">
        <v>3.45</v>
      </c>
    </row>
    <row r="2554" spans="1:7">
      <c r="A2554" s="5">
        <v>4</v>
      </c>
      <c r="B2554" s="5">
        <v>5</v>
      </c>
      <c r="C2554" s="5">
        <v>2011</v>
      </c>
      <c r="D2554" s="135">
        <f t="shared" si="0"/>
        <v>40638</v>
      </c>
      <c r="E2554" s="5">
        <v>0.84</v>
      </c>
      <c r="F2554" s="5">
        <v>2.2799999999999998</v>
      </c>
      <c r="G2554" s="5">
        <v>3.5</v>
      </c>
    </row>
    <row r="2555" spans="1:7">
      <c r="A2555" s="5">
        <v>4</v>
      </c>
      <c r="B2555" s="5">
        <v>6</v>
      </c>
      <c r="C2555" s="5">
        <v>2011</v>
      </c>
      <c r="D2555" s="135">
        <f t="shared" si="0"/>
        <v>40639</v>
      </c>
      <c r="E2555" s="5">
        <v>0.85</v>
      </c>
      <c r="F2555" s="5">
        <v>2.3199999999999998</v>
      </c>
      <c r="G2555" s="5">
        <v>3.56</v>
      </c>
    </row>
    <row r="2556" spans="1:7">
      <c r="A2556" s="5">
        <v>4</v>
      </c>
      <c r="B2556" s="5">
        <v>7</v>
      </c>
      <c r="C2556" s="5">
        <v>2011</v>
      </c>
      <c r="D2556" s="135">
        <f t="shared" si="0"/>
        <v>40640</v>
      </c>
      <c r="E2556" s="5">
        <v>0.81</v>
      </c>
      <c r="F2556" s="5">
        <v>2.29</v>
      </c>
      <c r="G2556" s="5">
        <v>3.58</v>
      </c>
    </row>
    <row r="2557" spans="1:7">
      <c r="A2557" s="5">
        <v>4</v>
      </c>
      <c r="B2557" s="5">
        <v>8</v>
      </c>
      <c r="C2557" s="5">
        <v>2011</v>
      </c>
      <c r="D2557" s="135">
        <f t="shared" si="0"/>
        <v>40641</v>
      </c>
      <c r="E2557" s="5">
        <v>0.83</v>
      </c>
      <c r="F2557" s="5">
        <v>2.31</v>
      </c>
      <c r="G2557" s="5">
        <v>3.59</v>
      </c>
    </row>
    <row r="2558" spans="1:7">
      <c r="A2558" s="5">
        <v>4</v>
      </c>
      <c r="B2558" s="5">
        <v>11</v>
      </c>
      <c r="C2558" s="5">
        <v>2011</v>
      </c>
      <c r="D2558" s="135">
        <f t="shared" si="0"/>
        <v>40644</v>
      </c>
      <c r="E2558" s="5">
        <v>0.85</v>
      </c>
      <c r="F2558" s="5">
        <v>2.31</v>
      </c>
      <c r="G2558" s="5">
        <v>3.59</v>
      </c>
    </row>
    <row r="2559" spans="1:7">
      <c r="A2559" s="5">
        <v>4</v>
      </c>
      <c r="B2559" s="5">
        <v>12</v>
      </c>
      <c r="C2559" s="5">
        <v>2011</v>
      </c>
      <c r="D2559" s="135">
        <f t="shared" si="0"/>
        <v>40645</v>
      </c>
      <c r="E2559" s="5">
        <v>0.77</v>
      </c>
      <c r="F2559" s="5">
        <v>2.2200000000000002</v>
      </c>
      <c r="G2559" s="5">
        <v>3.52</v>
      </c>
    </row>
    <row r="2560" spans="1:7">
      <c r="A2560" s="5">
        <v>4</v>
      </c>
      <c r="B2560" s="5">
        <v>13</v>
      </c>
      <c r="C2560" s="5">
        <v>2011</v>
      </c>
      <c r="D2560" s="135">
        <f t="shared" si="0"/>
        <v>40646</v>
      </c>
      <c r="E2560" s="5">
        <v>0.75</v>
      </c>
      <c r="F2560" s="5">
        <v>2.19</v>
      </c>
      <c r="G2560" s="5">
        <v>3.49</v>
      </c>
    </row>
    <row r="2561" spans="1:7">
      <c r="A2561" s="5">
        <v>4</v>
      </c>
      <c r="B2561" s="5">
        <v>14</v>
      </c>
      <c r="C2561" s="5">
        <v>2011</v>
      </c>
      <c r="D2561" s="135">
        <f t="shared" si="0"/>
        <v>40647</v>
      </c>
      <c r="E2561" s="5">
        <v>0.77</v>
      </c>
      <c r="F2561" s="5">
        <v>2.23</v>
      </c>
      <c r="G2561" s="5">
        <v>3.51</v>
      </c>
    </row>
    <row r="2562" spans="1:7">
      <c r="A2562" s="5">
        <v>4</v>
      </c>
      <c r="B2562" s="5">
        <v>15</v>
      </c>
      <c r="C2562" s="5">
        <v>2011</v>
      </c>
      <c r="D2562" s="135">
        <f t="shared" si="0"/>
        <v>40648</v>
      </c>
      <c r="E2562" s="5">
        <v>0.71</v>
      </c>
      <c r="F2562" s="5">
        <v>2.14</v>
      </c>
      <c r="G2562" s="5">
        <v>3.43</v>
      </c>
    </row>
    <row r="2563" spans="1:7">
      <c r="A2563" s="5">
        <v>4</v>
      </c>
      <c r="B2563" s="5">
        <v>18</v>
      </c>
      <c r="C2563" s="5">
        <v>2011</v>
      </c>
      <c r="D2563" s="135">
        <f t="shared" si="0"/>
        <v>40651</v>
      </c>
      <c r="E2563" s="5">
        <v>0.69</v>
      </c>
      <c r="F2563" s="5">
        <v>2.09</v>
      </c>
      <c r="G2563" s="5">
        <v>3.4</v>
      </c>
    </row>
    <row r="2564" spans="1:7">
      <c r="A2564" s="5">
        <v>4</v>
      </c>
      <c r="B2564" s="5">
        <v>19</v>
      </c>
      <c r="C2564" s="5">
        <v>2011</v>
      </c>
      <c r="D2564" s="135">
        <f t="shared" si="0"/>
        <v>40652</v>
      </c>
      <c r="E2564" s="5">
        <v>0.68</v>
      </c>
      <c r="F2564" s="5">
        <v>2.09</v>
      </c>
      <c r="G2564" s="5">
        <v>3.39</v>
      </c>
    </row>
    <row r="2565" spans="1:7">
      <c r="A2565" s="5">
        <v>4</v>
      </c>
      <c r="B2565" s="5">
        <v>20</v>
      </c>
      <c r="C2565" s="5">
        <v>2011</v>
      </c>
      <c r="D2565" s="135">
        <f t="shared" si="0"/>
        <v>40653</v>
      </c>
      <c r="E2565" s="5">
        <v>0.69</v>
      </c>
      <c r="F2565" s="5">
        <v>2.15</v>
      </c>
      <c r="G2565" s="5">
        <v>3.43</v>
      </c>
    </row>
    <row r="2566" spans="1:7">
      <c r="A2566" s="5">
        <v>4</v>
      </c>
      <c r="B2566" s="5">
        <v>21</v>
      </c>
      <c r="C2566" s="5">
        <v>2011</v>
      </c>
      <c r="D2566" s="135">
        <f t="shared" si="0"/>
        <v>40654</v>
      </c>
      <c r="E2566" s="5">
        <v>0.68</v>
      </c>
      <c r="F2566" s="5">
        <v>2.14</v>
      </c>
      <c r="G2566" s="5">
        <v>3.42</v>
      </c>
    </row>
    <row r="2567" spans="1:7">
      <c r="A2567" s="5">
        <v>4</v>
      </c>
      <c r="B2567" s="5">
        <v>25</v>
      </c>
      <c r="C2567" s="5">
        <v>2011</v>
      </c>
      <c r="D2567" s="135">
        <f t="shared" si="0"/>
        <v>40658</v>
      </c>
      <c r="E2567" s="5">
        <v>0.67</v>
      </c>
      <c r="F2567" s="5">
        <v>2.1</v>
      </c>
      <c r="G2567" s="5">
        <v>3.39</v>
      </c>
    </row>
    <row r="2568" spans="1:7">
      <c r="A2568" s="5">
        <v>4</v>
      </c>
      <c r="B2568" s="5">
        <v>26</v>
      </c>
      <c r="C2568" s="5">
        <v>2011</v>
      </c>
      <c r="D2568" s="135">
        <f t="shared" si="0"/>
        <v>40659</v>
      </c>
      <c r="E2568" s="5">
        <v>0.65</v>
      </c>
      <c r="F2568" s="5">
        <v>2.0499999999999998</v>
      </c>
      <c r="G2568" s="5">
        <v>3.34</v>
      </c>
    </row>
    <row r="2569" spans="1:7">
      <c r="A2569" s="5">
        <v>4</v>
      </c>
      <c r="B2569" s="5">
        <v>27</v>
      </c>
      <c r="C2569" s="5">
        <v>2011</v>
      </c>
      <c r="D2569" s="135">
        <f t="shared" si="0"/>
        <v>40660</v>
      </c>
      <c r="E2569" s="5">
        <v>0.65</v>
      </c>
      <c r="F2569" s="5">
        <v>2.06</v>
      </c>
      <c r="G2569" s="5">
        <v>3.39</v>
      </c>
    </row>
    <row r="2570" spans="1:7">
      <c r="A2570" s="5">
        <v>4</v>
      </c>
      <c r="B2570" s="5">
        <v>28</v>
      </c>
      <c r="C2570" s="5">
        <v>2011</v>
      </c>
      <c r="D2570" s="135">
        <f t="shared" si="0"/>
        <v>40661</v>
      </c>
      <c r="E2570" s="5">
        <v>0.62</v>
      </c>
      <c r="F2570" s="5">
        <v>2</v>
      </c>
      <c r="G2570" s="5">
        <v>3.34</v>
      </c>
    </row>
    <row r="2571" spans="1:7">
      <c r="A2571" s="5">
        <v>4</v>
      </c>
      <c r="B2571" s="5">
        <v>29</v>
      </c>
      <c r="C2571" s="5">
        <v>2011</v>
      </c>
      <c r="D2571" s="135">
        <f t="shared" si="0"/>
        <v>40662</v>
      </c>
      <c r="E2571" s="5">
        <v>0.61</v>
      </c>
      <c r="F2571" s="5">
        <v>1.97</v>
      </c>
      <c r="G2571" s="5">
        <v>3.32</v>
      </c>
    </row>
    <row r="2572" spans="1:7">
      <c r="A2572" s="5">
        <v>5</v>
      </c>
      <c r="B2572" s="5">
        <v>2</v>
      </c>
      <c r="C2572" s="5">
        <v>2011</v>
      </c>
      <c r="D2572" s="135">
        <f t="shared" si="0"/>
        <v>40665</v>
      </c>
      <c r="E2572" s="5">
        <v>0.61</v>
      </c>
      <c r="F2572" s="5">
        <v>1.96</v>
      </c>
      <c r="G2572" s="5">
        <v>3.31</v>
      </c>
    </row>
    <row r="2573" spans="1:7">
      <c r="A2573" s="5">
        <v>5</v>
      </c>
      <c r="B2573" s="5">
        <v>3</v>
      </c>
      <c r="C2573" s="5">
        <v>2011</v>
      </c>
      <c r="D2573" s="135">
        <f t="shared" si="0"/>
        <v>40666</v>
      </c>
      <c r="E2573" s="5">
        <v>0.61</v>
      </c>
      <c r="F2573" s="5">
        <v>1.96</v>
      </c>
      <c r="G2573" s="5">
        <v>3.28</v>
      </c>
    </row>
    <row r="2574" spans="1:7">
      <c r="A2574" s="5">
        <v>5</v>
      </c>
      <c r="B2574" s="5">
        <v>4</v>
      </c>
      <c r="C2574" s="5">
        <v>2011</v>
      </c>
      <c r="D2574" s="135">
        <f t="shared" si="0"/>
        <v>40667</v>
      </c>
      <c r="E2574" s="5">
        <v>0.6</v>
      </c>
      <c r="F2574" s="5">
        <v>1.95</v>
      </c>
      <c r="G2574" s="5">
        <v>3.25</v>
      </c>
    </row>
    <row r="2575" spans="1:7">
      <c r="A2575" s="5">
        <v>5</v>
      </c>
      <c r="B2575" s="5">
        <v>5</v>
      </c>
      <c r="C2575" s="5">
        <v>2011</v>
      </c>
      <c r="D2575" s="135">
        <f t="shared" si="0"/>
        <v>40668</v>
      </c>
      <c r="E2575" s="5">
        <v>0.57999999999999996</v>
      </c>
      <c r="F2575" s="5">
        <v>1.88</v>
      </c>
      <c r="G2575" s="5">
        <v>3.18</v>
      </c>
    </row>
    <row r="2576" spans="1:7">
      <c r="A2576" s="5">
        <v>5</v>
      </c>
      <c r="B2576" s="5">
        <v>6</v>
      </c>
      <c r="C2576" s="5">
        <v>2011</v>
      </c>
      <c r="D2576" s="135">
        <f t="shared" si="0"/>
        <v>40669</v>
      </c>
      <c r="E2576" s="5">
        <v>0.56999999999999995</v>
      </c>
      <c r="F2576" s="5">
        <v>1.87</v>
      </c>
      <c r="G2576" s="5">
        <v>3.19</v>
      </c>
    </row>
    <row r="2577" spans="1:7">
      <c r="A2577" s="5">
        <v>5</v>
      </c>
      <c r="B2577" s="5">
        <v>9</v>
      </c>
      <c r="C2577" s="5">
        <v>2011</v>
      </c>
      <c r="D2577" s="135">
        <f t="shared" si="0"/>
        <v>40672</v>
      </c>
      <c r="E2577" s="5">
        <v>0.56999999999999995</v>
      </c>
      <c r="F2577" s="5">
        <v>1.84</v>
      </c>
      <c r="G2577" s="5">
        <v>3.17</v>
      </c>
    </row>
    <row r="2578" spans="1:7">
      <c r="A2578" s="5">
        <v>5</v>
      </c>
      <c r="B2578" s="5">
        <v>10</v>
      </c>
      <c r="C2578" s="5">
        <v>2011</v>
      </c>
      <c r="D2578" s="135">
        <f t="shared" si="0"/>
        <v>40673</v>
      </c>
      <c r="E2578" s="5">
        <v>0.59</v>
      </c>
      <c r="F2578" s="5">
        <v>1.91</v>
      </c>
      <c r="G2578" s="5">
        <v>3.23</v>
      </c>
    </row>
    <row r="2579" spans="1:7">
      <c r="A2579" s="5">
        <v>5</v>
      </c>
      <c r="B2579" s="5">
        <v>11</v>
      </c>
      <c r="C2579" s="5">
        <v>2011</v>
      </c>
      <c r="D2579" s="135">
        <f t="shared" si="0"/>
        <v>40674</v>
      </c>
      <c r="E2579" s="5">
        <v>0.56000000000000005</v>
      </c>
      <c r="F2579" s="5">
        <v>1.87</v>
      </c>
      <c r="G2579" s="5">
        <v>3.19</v>
      </c>
    </row>
    <row r="2580" spans="1:7">
      <c r="A2580" s="5">
        <v>5</v>
      </c>
      <c r="B2580" s="5">
        <v>12</v>
      </c>
      <c r="C2580" s="5">
        <v>2011</v>
      </c>
      <c r="D2580" s="135">
        <f t="shared" si="0"/>
        <v>40675</v>
      </c>
      <c r="E2580" s="5">
        <v>0.56999999999999995</v>
      </c>
      <c r="F2580" s="5">
        <v>1.89</v>
      </c>
      <c r="G2580" s="5">
        <v>3.22</v>
      </c>
    </row>
    <row r="2581" spans="1:7">
      <c r="A2581" s="5">
        <v>5</v>
      </c>
      <c r="B2581" s="5">
        <v>13</v>
      </c>
      <c r="C2581" s="5">
        <v>2011</v>
      </c>
      <c r="D2581" s="135">
        <f t="shared" si="0"/>
        <v>40676</v>
      </c>
      <c r="E2581" s="5">
        <v>0.56999999999999995</v>
      </c>
      <c r="F2581" s="5">
        <v>1.86</v>
      </c>
      <c r="G2581" s="5">
        <v>3.18</v>
      </c>
    </row>
    <row r="2582" spans="1:7">
      <c r="A2582" s="5">
        <v>5</v>
      </c>
      <c r="B2582" s="5">
        <v>16</v>
      </c>
      <c r="C2582" s="5">
        <v>2011</v>
      </c>
      <c r="D2582" s="135">
        <f t="shared" si="0"/>
        <v>40679</v>
      </c>
      <c r="E2582" s="5">
        <v>0.54</v>
      </c>
      <c r="F2582" s="5">
        <v>1.83</v>
      </c>
      <c r="G2582" s="5">
        <v>3.15</v>
      </c>
    </row>
    <row r="2583" spans="1:7">
      <c r="A2583" s="5">
        <v>5</v>
      </c>
      <c r="B2583" s="5">
        <v>17</v>
      </c>
      <c r="C2583" s="5">
        <v>2011</v>
      </c>
      <c r="D2583" s="135">
        <f t="shared" si="0"/>
        <v>40680</v>
      </c>
      <c r="E2583" s="5">
        <v>0.55000000000000004</v>
      </c>
      <c r="F2583" s="5">
        <v>1.8</v>
      </c>
      <c r="G2583" s="5">
        <v>3.12</v>
      </c>
    </row>
    <row r="2584" spans="1:7">
      <c r="A2584" s="5">
        <v>5</v>
      </c>
      <c r="B2584" s="5">
        <v>18</v>
      </c>
      <c r="C2584" s="5">
        <v>2011</v>
      </c>
      <c r="D2584" s="135">
        <f t="shared" si="0"/>
        <v>40681</v>
      </c>
      <c r="E2584" s="5">
        <v>0.57999999999999996</v>
      </c>
      <c r="F2584" s="5">
        <v>1.87</v>
      </c>
      <c r="G2584" s="5">
        <v>3.18</v>
      </c>
    </row>
    <row r="2585" spans="1:7">
      <c r="A2585" s="5">
        <v>5</v>
      </c>
      <c r="B2585" s="5">
        <v>19</v>
      </c>
      <c r="C2585" s="5">
        <v>2011</v>
      </c>
      <c r="D2585" s="135">
        <f t="shared" si="0"/>
        <v>40682</v>
      </c>
      <c r="E2585" s="5">
        <v>0.55000000000000004</v>
      </c>
      <c r="F2585" s="5">
        <v>1.85</v>
      </c>
      <c r="G2585" s="5">
        <v>3.17</v>
      </c>
    </row>
    <row r="2586" spans="1:7">
      <c r="A2586" s="5">
        <v>5</v>
      </c>
      <c r="B2586" s="5">
        <v>20</v>
      </c>
      <c r="C2586" s="5">
        <v>2011</v>
      </c>
      <c r="D2586" s="135">
        <f t="shared" si="0"/>
        <v>40683</v>
      </c>
      <c r="E2586" s="5">
        <v>0.55000000000000004</v>
      </c>
      <c r="F2586" s="5">
        <v>1.82</v>
      </c>
      <c r="G2586" s="5">
        <v>3.15</v>
      </c>
    </row>
    <row r="2587" spans="1:7">
      <c r="A2587" s="5">
        <v>5</v>
      </c>
      <c r="B2587" s="5">
        <v>23</v>
      </c>
      <c r="C2587" s="5">
        <v>2011</v>
      </c>
      <c r="D2587" s="135">
        <f t="shared" si="0"/>
        <v>40686</v>
      </c>
      <c r="E2587" s="5">
        <v>0.55000000000000004</v>
      </c>
      <c r="F2587" s="5">
        <v>1.8</v>
      </c>
      <c r="G2587" s="5">
        <v>3.13</v>
      </c>
    </row>
    <row r="2588" spans="1:7">
      <c r="A2588" s="5">
        <v>5</v>
      </c>
      <c r="B2588" s="5">
        <v>24</v>
      </c>
      <c r="C2588" s="5">
        <v>2011</v>
      </c>
      <c r="D2588" s="135">
        <f t="shared" si="0"/>
        <v>40687</v>
      </c>
      <c r="E2588" s="5">
        <v>0.56000000000000005</v>
      </c>
      <c r="F2588" s="5">
        <v>1.81</v>
      </c>
      <c r="G2588" s="5">
        <v>3.12</v>
      </c>
    </row>
    <row r="2589" spans="1:7">
      <c r="A2589" s="5">
        <v>5</v>
      </c>
      <c r="B2589" s="5">
        <v>25</v>
      </c>
      <c r="C2589" s="5">
        <v>2011</v>
      </c>
      <c r="D2589" s="135">
        <f t="shared" si="0"/>
        <v>40688</v>
      </c>
      <c r="E2589" s="5">
        <v>0.54</v>
      </c>
      <c r="F2589" s="5">
        <v>1.81</v>
      </c>
      <c r="G2589" s="5">
        <v>3.13</v>
      </c>
    </row>
    <row r="2590" spans="1:7">
      <c r="A2590" s="5">
        <v>5</v>
      </c>
      <c r="B2590" s="5">
        <v>26</v>
      </c>
      <c r="C2590" s="5">
        <v>2011</v>
      </c>
      <c r="D2590" s="135">
        <f t="shared" si="0"/>
        <v>40689</v>
      </c>
      <c r="E2590" s="5">
        <v>0.48</v>
      </c>
      <c r="F2590" s="5">
        <v>1.72</v>
      </c>
      <c r="G2590" s="5">
        <v>3.07</v>
      </c>
    </row>
    <row r="2591" spans="1:7">
      <c r="A2591" s="5">
        <v>5</v>
      </c>
      <c r="B2591" s="5">
        <v>27</v>
      </c>
      <c r="C2591" s="5">
        <v>2011</v>
      </c>
      <c r="D2591" s="135">
        <f t="shared" si="0"/>
        <v>40690</v>
      </c>
      <c r="E2591" s="5">
        <v>0.48</v>
      </c>
      <c r="F2591" s="5">
        <v>1.71</v>
      </c>
      <c r="G2591" s="5">
        <v>3.07</v>
      </c>
    </row>
    <row r="2592" spans="1:7">
      <c r="A2592" s="5">
        <v>5</v>
      </c>
      <c r="B2592" s="5">
        <v>31</v>
      </c>
      <c r="C2592" s="5">
        <v>2011</v>
      </c>
      <c r="D2592" s="135">
        <f t="shared" si="0"/>
        <v>40694</v>
      </c>
      <c r="E2592" s="5">
        <v>0.45</v>
      </c>
      <c r="F2592" s="5">
        <v>1.68</v>
      </c>
      <c r="G2592" s="5">
        <v>3.05</v>
      </c>
    </row>
    <row r="2593" spans="1:7">
      <c r="A2593" s="5">
        <v>6</v>
      </c>
      <c r="B2593" s="5">
        <v>1</v>
      </c>
      <c r="C2593" s="5">
        <v>2011</v>
      </c>
      <c r="D2593" s="135">
        <f t="shared" si="0"/>
        <v>40695</v>
      </c>
      <c r="E2593" s="5">
        <v>0.44</v>
      </c>
      <c r="F2593" s="5">
        <v>1.6</v>
      </c>
      <c r="G2593" s="5">
        <v>2.96</v>
      </c>
    </row>
    <row r="2594" spans="1:7">
      <c r="A2594" s="5">
        <v>6</v>
      </c>
      <c r="B2594" s="5">
        <v>2</v>
      </c>
      <c r="C2594" s="5">
        <v>2011</v>
      </c>
      <c r="D2594" s="135">
        <f t="shared" si="0"/>
        <v>40696</v>
      </c>
      <c r="E2594" s="5">
        <v>0.45</v>
      </c>
      <c r="F2594" s="5">
        <v>1.65</v>
      </c>
      <c r="G2594" s="5">
        <v>3.04</v>
      </c>
    </row>
    <row r="2595" spans="1:7">
      <c r="A2595" s="5">
        <v>6</v>
      </c>
      <c r="B2595" s="5">
        <v>3</v>
      </c>
      <c r="C2595" s="5">
        <v>2011</v>
      </c>
      <c r="D2595" s="135">
        <f t="shared" si="0"/>
        <v>40697</v>
      </c>
      <c r="E2595" s="5">
        <v>0.42</v>
      </c>
      <c r="F2595" s="5">
        <v>1.6</v>
      </c>
      <c r="G2595" s="5">
        <v>2.99</v>
      </c>
    </row>
    <row r="2596" spans="1:7">
      <c r="A2596" s="5">
        <v>6</v>
      </c>
      <c r="B2596" s="5">
        <v>6</v>
      </c>
      <c r="C2596" s="5">
        <v>2011</v>
      </c>
      <c r="D2596" s="135">
        <f t="shared" si="0"/>
        <v>40700</v>
      </c>
      <c r="E2596" s="5">
        <v>0.43</v>
      </c>
      <c r="F2596" s="5">
        <v>1.6</v>
      </c>
      <c r="G2596" s="5">
        <v>3.01</v>
      </c>
    </row>
    <row r="2597" spans="1:7">
      <c r="A2597" s="5">
        <v>6</v>
      </c>
      <c r="B2597" s="5">
        <v>7</v>
      </c>
      <c r="C2597" s="5">
        <v>2011</v>
      </c>
      <c r="D2597" s="135">
        <f t="shared" si="0"/>
        <v>40701</v>
      </c>
      <c r="E2597" s="5">
        <v>0.39</v>
      </c>
      <c r="F2597" s="5">
        <v>1.59</v>
      </c>
      <c r="G2597" s="5">
        <v>3.01</v>
      </c>
    </row>
    <row r="2598" spans="1:7">
      <c r="A2598" s="5">
        <v>6</v>
      </c>
      <c r="B2598" s="5">
        <v>8</v>
      </c>
      <c r="C2598" s="5">
        <v>2011</v>
      </c>
      <c r="D2598" s="135">
        <f t="shared" si="0"/>
        <v>40702</v>
      </c>
      <c r="E2598" s="5">
        <v>0.39</v>
      </c>
      <c r="F2598" s="5">
        <v>1.52</v>
      </c>
      <c r="G2598" s="5">
        <v>2.98</v>
      </c>
    </row>
    <row r="2599" spans="1:7">
      <c r="A2599" s="5">
        <v>6</v>
      </c>
      <c r="B2599" s="5">
        <v>9</v>
      </c>
      <c r="C2599" s="5">
        <v>2011</v>
      </c>
      <c r="D2599" s="135">
        <f t="shared" si="0"/>
        <v>40703</v>
      </c>
      <c r="E2599" s="5">
        <v>0.43</v>
      </c>
      <c r="F2599" s="5">
        <v>1.6</v>
      </c>
      <c r="G2599" s="5">
        <v>3.01</v>
      </c>
    </row>
    <row r="2600" spans="1:7">
      <c r="A2600" s="5">
        <v>6</v>
      </c>
      <c r="B2600" s="5">
        <v>10</v>
      </c>
      <c r="C2600" s="5">
        <v>2011</v>
      </c>
      <c r="D2600" s="135">
        <f t="shared" si="0"/>
        <v>40704</v>
      </c>
      <c r="E2600" s="5">
        <v>0.41</v>
      </c>
      <c r="F2600" s="5">
        <v>1.58</v>
      </c>
      <c r="G2600" s="5">
        <v>2.99</v>
      </c>
    </row>
    <row r="2601" spans="1:7">
      <c r="A2601" s="5">
        <v>6</v>
      </c>
      <c r="B2601" s="5">
        <v>13</v>
      </c>
      <c r="C2601" s="5">
        <v>2011</v>
      </c>
      <c r="D2601" s="135">
        <f t="shared" si="0"/>
        <v>40707</v>
      </c>
      <c r="E2601" s="5">
        <v>0.4</v>
      </c>
      <c r="F2601" s="5">
        <v>1.59</v>
      </c>
      <c r="G2601" s="5">
        <v>3</v>
      </c>
    </row>
    <row r="2602" spans="1:7">
      <c r="A2602" s="5">
        <v>6</v>
      </c>
      <c r="B2602" s="5">
        <v>14</v>
      </c>
      <c r="C2602" s="5">
        <v>2011</v>
      </c>
      <c r="D2602" s="135">
        <f t="shared" si="0"/>
        <v>40708</v>
      </c>
      <c r="E2602" s="5">
        <v>0.45</v>
      </c>
      <c r="F2602" s="5">
        <v>1.7</v>
      </c>
      <c r="G2602" s="5">
        <v>3.11</v>
      </c>
    </row>
    <row r="2603" spans="1:7">
      <c r="A2603" s="5">
        <v>6</v>
      </c>
      <c r="B2603" s="5">
        <v>15</v>
      </c>
      <c r="C2603" s="5">
        <v>2011</v>
      </c>
      <c r="D2603" s="135">
        <f t="shared" si="0"/>
        <v>40709</v>
      </c>
      <c r="E2603" s="5">
        <v>0.38</v>
      </c>
      <c r="F2603" s="5">
        <v>1.55</v>
      </c>
      <c r="G2603" s="5">
        <v>2.98</v>
      </c>
    </row>
    <row r="2604" spans="1:7">
      <c r="A2604" s="5">
        <v>6</v>
      </c>
      <c r="B2604" s="5">
        <v>16</v>
      </c>
      <c r="C2604" s="5">
        <v>2011</v>
      </c>
      <c r="D2604" s="135">
        <f t="shared" si="0"/>
        <v>40710</v>
      </c>
      <c r="E2604" s="5">
        <v>0.38</v>
      </c>
      <c r="F2604" s="5">
        <v>1.52</v>
      </c>
      <c r="G2604" s="5">
        <v>2.93</v>
      </c>
    </row>
    <row r="2605" spans="1:7">
      <c r="A2605" s="5">
        <v>6</v>
      </c>
      <c r="B2605" s="5">
        <v>17</v>
      </c>
      <c r="C2605" s="5">
        <v>2011</v>
      </c>
      <c r="D2605" s="135">
        <f t="shared" si="0"/>
        <v>40711</v>
      </c>
      <c r="E2605" s="5">
        <v>0.38</v>
      </c>
      <c r="F2605" s="5">
        <v>1.53</v>
      </c>
      <c r="G2605" s="5">
        <v>2.94</v>
      </c>
    </row>
    <row r="2606" spans="1:7">
      <c r="A2606" s="5">
        <v>6</v>
      </c>
      <c r="B2606" s="5">
        <v>20</v>
      </c>
      <c r="C2606" s="5">
        <v>2011</v>
      </c>
      <c r="D2606" s="135">
        <f t="shared" si="0"/>
        <v>40714</v>
      </c>
      <c r="E2606" s="5">
        <v>0.38</v>
      </c>
      <c r="F2606" s="5">
        <v>1.55</v>
      </c>
      <c r="G2606" s="5">
        <v>2.97</v>
      </c>
    </row>
    <row r="2607" spans="1:7">
      <c r="A2607" s="5">
        <v>6</v>
      </c>
      <c r="B2607" s="5">
        <v>21</v>
      </c>
      <c r="C2607" s="5">
        <v>2011</v>
      </c>
      <c r="D2607" s="135">
        <f t="shared" si="0"/>
        <v>40715</v>
      </c>
      <c r="E2607" s="5">
        <v>0.4</v>
      </c>
      <c r="F2607" s="5">
        <v>1.57</v>
      </c>
      <c r="G2607" s="5">
        <v>2.99</v>
      </c>
    </row>
    <row r="2608" spans="1:7">
      <c r="A2608" s="5">
        <v>6</v>
      </c>
      <c r="B2608" s="5">
        <v>22</v>
      </c>
      <c r="C2608" s="5">
        <v>2011</v>
      </c>
      <c r="D2608" s="135">
        <f t="shared" si="0"/>
        <v>40716</v>
      </c>
      <c r="E2608" s="5">
        <v>0.39</v>
      </c>
      <c r="F2608" s="5">
        <v>1.58</v>
      </c>
      <c r="G2608" s="5">
        <v>3.01</v>
      </c>
    </row>
    <row r="2609" spans="1:7">
      <c r="A2609" s="5">
        <v>6</v>
      </c>
      <c r="B2609" s="5">
        <v>23</v>
      </c>
      <c r="C2609" s="5">
        <v>2011</v>
      </c>
      <c r="D2609" s="135">
        <f t="shared" si="0"/>
        <v>40717</v>
      </c>
      <c r="E2609" s="5">
        <v>0.35</v>
      </c>
      <c r="F2609" s="5">
        <v>1.48</v>
      </c>
      <c r="G2609" s="5">
        <v>2.93</v>
      </c>
    </row>
    <row r="2610" spans="1:7">
      <c r="A2610" s="5">
        <v>6</v>
      </c>
      <c r="B2610" s="5">
        <v>24</v>
      </c>
      <c r="C2610" s="5">
        <v>2011</v>
      </c>
      <c r="D2610" s="135">
        <f t="shared" si="0"/>
        <v>40718</v>
      </c>
      <c r="E2610" s="5">
        <v>0.35</v>
      </c>
      <c r="F2610" s="5">
        <v>1.4</v>
      </c>
      <c r="G2610" s="5">
        <v>2.88</v>
      </c>
    </row>
    <row r="2611" spans="1:7">
      <c r="A2611" s="5">
        <v>6</v>
      </c>
      <c r="B2611" s="5">
        <v>27</v>
      </c>
      <c r="C2611" s="5">
        <v>2011</v>
      </c>
      <c r="D2611" s="135">
        <f t="shared" si="0"/>
        <v>40721</v>
      </c>
      <c r="E2611" s="5">
        <v>0.41</v>
      </c>
      <c r="F2611" s="5">
        <v>1.47</v>
      </c>
      <c r="G2611" s="5">
        <v>2.95</v>
      </c>
    </row>
    <row r="2612" spans="1:7">
      <c r="A2612" s="5">
        <v>6</v>
      </c>
      <c r="B2612" s="5">
        <v>28</v>
      </c>
      <c r="C2612" s="5">
        <v>2011</v>
      </c>
      <c r="D2612" s="135">
        <f t="shared" si="0"/>
        <v>40722</v>
      </c>
      <c r="E2612" s="5">
        <v>0.48</v>
      </c>
      <c r="F2612" s="5">
        <v>1.62</v>
      </c>
      <c r="G2612" s="5">
        <v>3.05</v>
      </c>
    </row>
    <row r="2613" spans="1:7">
      <c r="A2613" s="5">
        <v>6</v>
      </c>
      <c r="B2613" s="5">
        <v>29</v>
      </c>
      <c r="C2613" s="5">
        <v>2011</v>
      </c>
      <c r="D2613" s="135">
        <f t="shared" si="0"/>
        <v>40723</v>
      </c>
      <c r="E2613" s="5">
        <v>0.47</v>
      </c>
      <c r="F2613" s="5">
        <v>1.7</v>
      </c>
      <c r="G2613" s="5">
        <v>3.14</v>
      </c>
    </row>
    <row r="2614" spans="1:7">
      <c r="A2614" s="5">
        <v>6</v>
      </c>
      <c r="B2614" s="5">
        <v>30</v>
      </c>
      <c r="C2614" s="5">
        <v>2011</v>
      </c>
      <c r="D2614" s="135">
        <f t="shared" si="0"/>
        <v>40724</v>
      </c>
      <c r="E2614" s="5">
        <v>0.45</v>
      </c>
      <c r="F2614" s="5">
        <v>1.76</v>
      </c>
      <c r="G2614" s="5">
        <v>3.18</v>
      </c>
    </row>
    <row r="2615" spans="1:7">
      <c r="A2615" s="5">
        <v>7</v>
      </c>
      <c r="B2615" s="5">
        <v>1</v>
      </c>
      <c r="C2615" s="5">
        <v>2011</v>
      </c>
      <c r="D2615" s="135">
        <f t="shared" si="0"/>
        <v>40725</v>
      </c>
      <c r="E2615" s="5">
        <v>0.5</v>
      </c>
      <c r="F2615" s="5">
        <v>1.8</v>
      </c>
      <c r="G2615" s="5">
        <v>3.22</v>
      </c>
    </row>
    <row r="2616" spans="1:7">
      <c r="A2616" s="5">
        <v>7</v>
      </c>
      <c r="B2616" s="5">
        <v>5</v>
      </c>
      <c r="C2616" s="5">
        <v>2011</v>
      </c>
      <c r="D2616" s="135">
        <f t="shared" si="0"/>
        <v>40729</v>
      </c>
      <c r="E2616" s="5">
        <v>0.44</v>
      </c>
      <c r="F2616" s="5">
        <v>1.7</v>
      </c>
      <c r="G2616" s="5">
        <v>3.16</v>
      </c>
    </row>
    <row r="2617" spans="1:7">
      <c r="A2617" s="5">
        <v>7</v>
      </c>
      <c r="B2617" s="5">
        <v>6</v>
      </c>
      <c r="C2617" s="5">
        <v>2011</v>
      </c>
      <c r="D2617" s="135">
        <f t="shared" si="0"/>
        <v>40730</v>
      </c>
      <c r="E2617" s="5">
        <v>0.43</v>
      </c>
      <c r="F2617" s="5">
        <v>1.66</v>
      </c>
      <c r="G2617" s="5">
        <v>3.12</v>
      </c>
    </row>
    <row r="2618" spans="1:7">
      <c r="A2618" s="5">
        <v>7</v>
      </c>
      <c r="B2618" s="5">
        <v>7</v>
      </c>
      <c r="C2618" s="5">
        <v>2011</v>
      </c>
      <c r="D2618" s="135">
        <f t="shared" si="0"/>
        <v>40731</v>
      </c>
      <c r="E2618" s="5">
        <v>0.49</v>
      </c>
      <c r="F2618" s="5">
        <v>1.74</v>
      </c>
      <c r="G2618" s="5">
        <v>3.17</v>
      </c>
    </row>
    <row r="2619" spans="1:7">
      <c r="A2619" s="5">
        <v>7</v>
      </c>
      <c r="B2619" s="5">
        <v>8</v>
      </c>
      <c r="C2619" s="5">
        <v>2011</v>
      </c>
      <c r="D2619" s="135">
        <f t="shared" si="0"/>
        <v>40732</v>
      </c>
      <c r="E2619" s="5">
        <v>0.4</v>
      </c>
      <c r="F2619" s="5">
        <v>1.57</v>
      </c>
      <c r="G2619" s="5">
        <v>3.03</v>
      </c>
    </row>
    <row r="2620" spans="1:7">
      <c r="A2620" s="5">
        <v>7</v>
      </c>
      <c r="B2620" s="5">
        <v>11</v>
      </c>
      <c r="C2620" s="5">
        <v>2011</v>
      </c>
      <c r="D2620" s="135">
        <f t="shared" si="0"/>
        <v>40735</v>
      </c>
      <c r="E2620" s="5">
        <v>0.37</v>
      </c>
      <c r="F2620" s="5">
        <v>1.49</v>
      </c>
      <c r="G2620" s="5">
        <v>2.94</v>
      </c>
    </row>
    <row r="2621" spans="1:7">
      <c r="A2621" s="5">
        <v>7</v>
      </c>
      <c r="B2621" s="5">
        <v>12</v>
      </c>
      <c r="C2621" s="5">
        <v>2011</v>
      </c>
      <c r="D2621" s="135">
        <f t="shared" si="0"/>
        <v>40736</v>
      </c>
      <c r="E2621" s="5">
        <v>0.37</v>
      </c>
      <c r="F2621" s="5">
        <v>1.47</v>
      </c>
      <c r="G2621" s="5">
        <v>2.92</v>
      </c>
    </row>
    <row r="2622" spans="1:7">
      <c r="A2622" s="5">
        <v>7</v>
      </c>
      <c r="B2622" s="5">
        <v>13</v>
      </c>
      <c r="C2622" s="5">
        <v>2011</v>
      </c>
      <c r="D2622" s="135">
        <f t="shared" si="0"/>
        <v>40737</v>
      </c>
      <c r="E2622" s="5">
        <v>0.37</v>
      </c>
      <c r="F2622" s="5">
        <v>1.45</v>
      </c>
      <c r="G2622" s="5">
        <v>2.92</v>
      </c>
    </row>
    <row r="2623" spans="1:7">
      <c r="A2623" s="5">
        <v>7</v>
      </c>
      <c r="B2623" s="5">
        <v>14</v>
      </c>
      <c r="C2623" s="5">
        <v>2011</v>
      </c>
      <c r="D2623" s="135">
        <f t="shared" si="0"/>
        <v>40738</v>
      </c>
      <c r="E2623" s="5">
        <v>0.38</v>
      </c>
      <c r="F2623" s="5">
        <v>1.51</v>
      </c>
      <c r="G2623" s="5">
        <v>2.98</v>
      </c>
    </row>
    <row r="2624" spans="1:7">
      <c r="A2624" s="5">
        <v>7</v>
      </c>
      <c r="B2624" s="5">
        <v>15</v>
      </c>
      <c r="C2624" s="5">
        <v>2011</v>
      </c>
      <c r="D2624" s="135">
        <f t="shared" si="0"/>
        <v>40739</v>
      </c>
      <c r="E2624" s="5">
        <v>0.37</v>
      </c>
      <c r="F2624" s="5">
        <v>1.46</v>
      </c>
      <c r="G2624" s="5">
        <v>2.94</v>
      </c>
    </row>
    <row r="2625" spans="1:7">
      <c r="A2625" s="5">
        <v>7</v>
      </c>
      <c r="B2625" s="5">
        <v>18</v>
      </c>
      <c r="C2625" s="5">
        <v>2011</v>
      </c>
      <c r="D2625" s="135">
        <f t="shared" si="0"/>
        <v>40742</v>
      </c>
      <c r="E2625" s="5">
        <v>0.37</v>
      </c>
      <c r="F2625" s="5">
        <v>1.45</v>
      </c>
      <c r="G2625" s="5">
        <v>2.94</v>
      </c>
    </row>
    <row r="2626" spans="1:7">
      <c r="A2626" s="5">
        <v>7</v>
      </c>
      <c r="B2626" s="5">
        <v>19</v>
      </c>
      <c r="C2626" s="5">
        <v>2011</v>
      </c>
      <c r="D2626" s="135">
        <f t="shared" si="0"/>
        <v>40743</v>
      </c>
      <c r="E2626" s="5">
        <v>0.39</v>
      </c>
      <c r="F2626" s="5">
        <v>1.45</v>
      </c>
      <c r="G2626" s="5">
        <v>2.91</v>
      </c>
    </row>
    <row r="2627" spans="1:7">
      <c r="A2627" s="5">
        <v>7</v>
      </c>
      <c r="B2627" s="5">
        <v>20</v>
      </c>
      <c r="C2627" s="5">
        <v>2011</v>
      </c>
      <c r="D2627" s="135">
        <f t="shared" si="0"/>
        <v>40744</v>
      </c>
      <c r="E2627" s="5">
        <v>0.4</v>
      </c>
      <c r="F2627" s="5">
        <v>1.49</v>
      </c>
      <c r="G2627" s="5">
        <v>2.96</v>
      </c>
    </row>
    <row r="2628" spans="1:7">
      <c r="A2628" s="5">
        <v>7</v>
      </c>
      <c r="B2628" s="5">
        <v>21</v>
      </c>
      <c r="C2628" s="5">
        <v>2011</v>
      </c>
      <c r="D2628" s="135">
        <f t="shared" si="0"/>
        <v>40745</v>
      </c>
      <c r="E2628" s="5">
        <v>0.4</v>
      </c>
      <c r="F2628" s="5">
        <v>1.56</v>
      </c>
      <c r="G2628" s="5">
        <v>3.03</v>
      </c>
    </row>
    <row r="2629" spans="1:7">
      <c r="A2629" s="5">
        <v>7</v>
      </c>
      <c r="B2629" s="5">
        <v>22</v>
      </c>
      <c r="C2629" s="5">
        <v>2011</v>
      </c>
      <c r="D2629" s="135">
        <f t="shared" si="0"/>
        <v>40746</v>
      </c>
      <c r="E2629" s="5">
        <v>0.4</v>
      </c>
      <c r="F2629" s="5">
        <v>1.53</v>
      </c>
      <c r="G2629" s="5">
        <v>2.99</v>
      </c>
    </row>
    <row r="2630" spans="1:7">
      <c r="A2630" s="5">
        <v>7</v>
      </c>
      <c r="B2630" s="5">
        <v>25</v>
      </c>
      <c r="C2630" s="5">
        <v>2011</v>
      </c>
      <c r="D2630" s="135">
        <f t="shared" si="0"/>
        <v>40749</v>
      </c>
      <c r="E2630" s="5">
        <v>0.42</v>
      </c>
      <c r="F2630" s="5">
        <v>1.55</v>
      </c>
      <c r="G2630" s="5">
        <v>3.03</v>
      </c>
    </row>
    <row r="2631" spans="1:7">
      <c r="A2631" s="5">
        <v>7</v>
      </c>
      <c r="B2631" s="5">
        <v>26</v>
      </c>
      <c r="C2631" s="5">
        <v>2011</v>
      </c>
      <c r="D2631" s="135">
        <f t="shared" si="0"/>
        <v>40750</v>
      </c>
      <c r="E2631" s="5">
        <v>0.41</v>
      </c>
      <c r="F2631" s="5">
        <v>1.51</v>
      </c>
      <c r="G2631" s="5">
        <v>2.99</v>
      </c>
    </row>
    <row r="2632" spans="1:7">
      <c r="A2632" s="5">
        <v>7</v>
      </c>
      <c r="B2632" s="5">
        <v>27</v>
      </c>
      <c r="C2632" s="5">
        <v>2011</v>
      </c>
      <c r="D2632" s="135">
        <f t="shared" si="0"/>
        <v>40751</v>
      </c>
      <c r="E2632" s="5">
        <v>0.44</v>
      </c>
      <c r="F2632" s="5">
        <v>1.56</v>
      </c>
      <c r="G2632" s="5">
        <v>3.01</v>
      </c>
    </row>
    <row r="2633" spans="1:7">
      <c r="A2633" s="5">
        <v>7</v>
      </c>
      <c r="B2633" s="5">
        <v>28</v>
      </c>
      <c r="C2633" s="5">
        <v>2011</v>
      </c>
      <c r="D2633" s="135">
        <f t="shared" si="0"/>
        <v>40752</v>
      </c>
      <c r="E2633" s="5">
        <v>0.42</v>
      </c>
      <c r="F2633" s="5">
        <v>1.52</v>
      </c>
      <c r="G2633" s="5">
        <v>2.98</v>
      </c>
    </row>
    <row r="2634" spans="1:7">
      <c r="A2634" s="5">
        <v>7</v>
      </c>
      <c r="B2634" s="5">
        <v>29</v>
      </c>
      <c r="C2634" s="5">
        <v>2011</v>
      </c>
      <c r="D2634" s="135">
        <f t="shared" si="0"/>
        <v>40753</v>
      </c>
      <c r="E2634" s="5">
        <v>0.36</v>
      </c>
      <c r="F2634" s="5">
        <v>1.35</v>
      </c>
      <c r="G2634" s="5">
        <v>2.82</v>
      </c>
    </row>
    <row r="2635" spans="1:7">
      <c r="A2635" s="5">
        <v>8</v>
      </c>
      <c r="B2635" s="5">
        <v>1</v>
      </c>
      <c r="C2635" s="5">
        <v>2011</v>
      </c>
      <c r="D2635" s="135">
        <f t="shared" si="0"/>
        <v>40756</v>
      </c>
      <c r="E2635" s="5">
        <v>0.38</v>
      </c>
      <c r="F2635" s="5">
        <v>1.32</v>
      </c>
      <c r="G2635" s="5">
        <v>2.77</v>
      </c>
    </row>
    <row r="2636" spans="1:7">
      <c r="A2636" s="5">
        <v>8</v>
      </c>
      <c r="B2636" s="5">
        <v>2</v>
      </c>
      <c r="C2636" s="5">
        <v>2011</v>
      </c>
      <c r="D2636" s="135">
        <f t="shared" si="0"/>
        <v>40757</v>
      </c>
      <c r="E2636" s="5">
        <v>0.33</v>
      </c>
      <c r="F2636" s="5">
        <v>1.23</v>
      </c>
      <c r="G2636" s="5">
        <v>2.66</v>
      </c>
    </row>
    <row r="2637" spans="1:7">
      <c r="A2637" s="5">
        <v>8</v>
      </c>
      <c r="B2637" s="5">
        <v>3</v>
      </c>
      <c r="C2637" s="5">
        <v>2011</v>
      </c>
      <c r="D2637" s="135">
        <f t="shared" si="0"/>
        <v>40758</v>
      </c>
      <c r="E2637" s="5">
        <v>0.33</v>
      </c>
      <c r="F2637" s="5">
        <v>1.25</v>
      </c>
      <c r="G2637" s="5">
        <v>2.64</v>
      </c>
    </row>
    <row r="2638" spans="1:7">
      <c r="A2638" s="5">
        <v>8</v>
      </c>
      <c r="B2638" s="5">
        <v>4</v>
      </c>
      <c r="C2638" s="5">
        <v>2011</v>
      </c>
      <c r="D2638" s="135">
        <f t="shared" si="0"/>
        <v>40759</v>
      </c>
      <c r="E2638" s="5">
        <v>0.27</v>
      </c>
      <c r="F2638" s="5">
        <v>1.1200000000000001</v>
      </c>
      <c r="G2638" s="5">
        <v>2.4700000000000002</v>
      </c>
    </row>
    <row r="2639" spans="1:7">
      <c r="A2639" s="5">
        <v>8</v>
      </c>
      <c r="B2639" s="5">
        <v>5</v>
      </c>
      <c r="C2639" s="5">
        <v>2011</v>
      </c>
      <c r="D2639" s="135">
        <f t="shared" si="0"/>
        <v>40760</v>
      </c>
      <c r="E2639" s="5">
        <v>0.28000000000000003</v>
      </c>
      <c r="F2639" s="5">
        <v>1.23</v>
      </c>
      <c r="G2639" s="5">
        <v>2.58</v>
      </c>
    </row>
    <row r="2640" spans="1:7">
      <c r="A2640" s="5">
        <v>8</v>
      </c>
      <c r="B2640" s="5">
        <v>8</v>
      </c>
      <c r="C2640" s="5">
        <v>2011</v>
      </c>
      <c r="D2640" s="135">
        <f t="shared" si="0"/>
        <v>40763</v>
      </c>
      <c r="E2640" s="5">
        <v>0.27</v>
      </c>
      <c r="F2640" s="5">
        <v>1.1100000000000001</v>
      </c>
      <c r="G2640" s="5">
        <v>2.4</v>
      </c>
    </row>
    <row r="2641" spans="1:7">
      <c r="A2641" s="5">
        <v>8</v>
      </c>
      <c r="B2641" s="5">
        <v>9</v>
      </c>
      <c r="C2641" s="5">
        <v>2011</v>
      </c>
      <c r="D2641" s="135">
        <f t="shared" si="0"/>
        <v>40764</v>
      </c>
      <c r="E2641" s="5">
        <v>0.19</v>
      </c>
      <c r="F2641" s="5">
        <v>0.91</v>
      </c>
      <c r="G2641" s="5">
        <v>2.2000000000000002</v>
      </c>
    </row>
    <row r="2642" spans="1:7">
      <c r="A2642" s="5">
        <v>8</v>
      </c>
      <c r="B2642" s="5">
        <v>10</v>
      </c>
      <c r="C2642" s="5">
        <v>2011</v>
      </c>
      <c r="D2642" s="135">
        <f t="shared" si="0"/>
        <v>40765</v>
      </c>
      <c r="E2642" s="5">
        <v>0.19</v>
      </c>
      <c r="F2642" s="5">
        <v>0.93</v>
      </c>
      <c r="G2642" s="5">
        <v>2.17</v>
      </c>
    </row>
    <row r="2643" spans="1:7">
      <c r="A2643" s="5">
        <v>8</v>
      </c>
      <c r="B2643" s="5">
        <v>11</v>
      </c>
      <c r="C2643" s="5">
        <v>2011</v>
      </c>
      <c r="D2643" s="135">
        <f t="shared" si="0"/>
        <v>40766</v>
      </c>
      <c r="E2643" s="5">
        <v>0.19</v>
      </c>
      <c r="F2643" s="5">
        <v>1.02</v>
      </c>
      <c r="G2643" s="5">
        <v>2.34</v>
      </c>
    </row>
    <row r="2644" spans="1:7">
      <c r="A2644" s="5">
        <v>8</v>
      </c>
      <c r="B2644" s="5">
        <v>12</v>
      </c>
      <c r="C2644" s="5">
        <v>2011</v>
      </c>
      <c r="D2644" s="135">
        <f t="shared" si="0"/>
        <v>40767</v>
      </c>
      <c r="E2644" s="5">
        <v>0.2</v>
      </c>
      <c r="F2644" s="5">
        <v>0.96</v>
      </c>
      <c r="G2644" s="5">
        <v>2.2400000000000002</v>
      </c>
    </row>
    <row r="2645" spans="1:7">
      <c r="A2645" s="5">
        <v>8</v>
      </c>
      <c r="B2645" s="5">
        <v>15</v>
      </c>
      <c r="C2645" s="5">
        <v>2011</v>
      </c>
      <c r="D2645" s="135">
        <f t="shared" si="0"/>
        <v>40770</v>
      </c>
      <c r="E2645" s="5">
        <v>0.19</v>
      </c>
      <c r="F2645" s="5">
        <v>0.99</v>
      </c>
      <c r="G2645" s="5">
        <v>2.29</v>
      </c>
    </row>
    <row r="2646" spans="1:7">
      <c r="A2646" s="5">
        <v>8</v>
      </c>
      <c r="B2646" s="5">
        <v>16</v>
      </c>
      <c r="C2646" s="5">
        <v>2011</v>
      </c>
      <c r="D2646" s="135">
        <f t="shared" si="0"/>
        <v>40771</v>
      </c>
      <c r="E2646" s="5">
        <v>0.2</v>
      </c>
      <c r="F2646" s="5">
        <v>0.95</v>
      </c>
      <c r="G2646" s="5">
        <v>2.23</v>
      </c>
    </row>
    <row r="2647" spans="1:7">
      <c r="A2647" s="5">
        <v>8</v>
      </c>
      <c r="B2647" s="5">
        <v>17</v>
      </c>
      <c r="C2647" s="5">
        <v>2011</v>
      </c>
      <c r="D2647" s="135">
        <f t="shared" si="0"/>
        <v>40772</v>
      </c>
      <c r="E2647" s="5">
        <v>0.19</v>
      </c>
      <c r="F2647" s="5">
        <v>0.92</v>
      </c>
      <c r="G2647" s="5">
        <v>2.17</v>
      </c>
    </row>
    <row r="2648" spans="1:7">
      <c r="A2648" s="5">
        <v>8</v>
      </c>
      <c r="B2648" s="5">
        <v>18</v>
      </c>
      <c r="C2648" s="5">
        <v>2011</v>
      </c>
      <c r="D2648" s="135">
        <f t="shared" si="0"/>
        <v>40773</v>
      </c>
      <c r="E2648" s="5">
        <v>0.2</v>
      </c>
      <c r="F2648" s="5">
        <v>0.9</v>
      </c>
      <c r="G2648" s="5">
        <v>2.08</v>
      </c>
    </row>
    <row r="2649" spans="1:7">
      <c r="A2649" s="5">
        <v>8</v>
      </c>
      <c r="B2649" s="5">
        <v>19</v>
      </c>
      <c r="C2649" s="5">
        <v>2011</v>
      </c>
      <c r="D2649" s="135">
        <f t="shared" si="0"/>
        <v>40774</v>
      </c>
      <c r="E2649" s="5">
        <v>0.2</v>
      </c>
      <c r="F2649" s="5">
        <v>0.9</v>
      </c>
      <c r="G2649" s="5">
        <v>2.0699999999999998</v>
      </c>
    </row>
    <row r="2650" spans="1:7">
      <c r="A2650" s="5">
        <v>8</v>
      </c>
      <c r="B2650" s="5">
        <v>22</v>
      </c>
      <c r="C2650" s="5">
        <v>2011</v>
      </c>
      <c r="D2650" s="135">
        <f t="shared" si="0"/>
        <v>40777</v>
      </c>
      <c r="E2650" s="5">
        <v>0.22</v>
      </c>
      <c r="F2650" s="5">
        <v>0.94</v>
      </c>
      <c r="G2650" s="5">
        <v>2.1</v>
      </c>
    </row>
    <row r="2651" spans="1:7">
      <c r="A2651" s="5">
        <v>8</v>
      </c>
      <c r="B2651" s="5">
        <v>23</v>
      </c>
      <c r="C2651" s="5">
        <v>2011</v>
      </c>
      <c r="D2651" s="135">
        <f t="shared" si="0"/>
        <v>40778</v>
      </c>
      <c r="E2651" s="5">
        <v>0.22</v>
      </c>
      <c r="F2651" s="5">
        <v>0.95</v>
      </c>
      <c r="G2651" s="5">
        <v>2.15</v>
      </c>
    </row>
    <row r="2652" spans="1:7">
      <c r="A2652" s="5">
        <v>8</v>
      </c>
      <c r="B2652" s="5">
        <v>24</v>
      </c>
      <c r="C2652" s="5">
        <v>2011</v>
      </c>
      <c r="D2652" s="135">
        <f t="shared" si="0"/>
        <v>40779</v>
      </c>
      <c r="E2652" s="5">
        <v>0.23</v>
      </c>
      <c r="F2652" s="5">
        <v>1.05</v>
      </c>
      <c r="G2652" s="5">
        <v>2.29</v>
      </c>
    </row>
    <row r="2653" spans="1:7">
      <c r="A2653" s="5">
        <v>8</v>
      </c>
      <c r="B2653" s="5">
        <v>25</v>
      </c>
      <c r="C2653" s="5">
        <v>2011</v>
      </c>
      <c r="D2653" s="135">
        <f t="shared" si="0"/>
        <v>40780</v>
      </c>
      <c r="E2653" s="5">
        <v>0.22</v>
      </c>
      <c r="F2653" s="5">
        <v>0.98</v>
      </c>
      <c r="G2653" s="5">
        <v>2.23</v>
      </c>
    </row>
    <row r="2654" spans="1:7">
      <c r="A2654" s="5">
        <v>8</v>
      </c>
      <c r="B2654" s="5">
        <v>26</v>
      </c>
      <c r="C2654" s="5">
        <v>2011</v>
      </c>
      <c r="D2654" s="135">
        <f t="shared" si="0"/>
        <v>40781</v>
      </c>
      <c r="E2654" s="5">
        <v>0.2</v>
      </c>
      <c r="F2654" s="5">
        <v>0.94</v>
      </c>
      <c r="G2654" s="5">
        <v>2.19</v>
      </c>
    </row>
    <row r="2655" spans="1:7">
      <c r="A2655" s="5">
        <v>8</v>
      </c>
      <c r="B2655" s="5">
        <v>29</v>
      </c>
      <c r="C2655" s="5">
        <v>2011</v>
      </c>
      <c r="D2655" s="135">
        <f t="shared" si="0"/>
        <v>40784</v>
      </c>
      <c r="E2655" s="5">
        <v>0.2</v>
      </c>
      <c r="F2655" s="5">
        <v>0.99</v>
      </c>
      <c r="G2655" s="5">
        <v>2.2799999999999998</v>
      </c>
    </row>
    <row r="2656" spans="1:7">
      <c r="A2656" s="5">
        <v>8</v>
      </c>
      <c r="B2656" s="5">
        <v>30</v>
      </c>
      <c r="C2656" s="5">
        <v>2011</v>
      </c>
      <c r="D2656" s="135">
        <f t="shared" si="0"/>
        <v>40785</v>
      </c>
      <c r="E2656" s="5">
        <v>0.2</v>
      </c>
      <c r="F2656" s="5">
        <v>0.94</v>
      </c>
      <c r="G2656" s="5">
        <v>2.19</v>
      </c>
    </row>
    <row r="2657" spans="1:7">
      <c r="A2657" s="5">
        <v>8</v>
      </c>
      <c r="B2657" s="5">
        <v>31</v>
      </c>
      <c r="C2657" s="5">
        <v>2011</v>
      </c>
      <c r="D2657" s="135">
        <f t="shared" si="0"/>
        <v>40786</v>
      </c>
      <c r="E2657" s="5">
        <v>0.2</v>
      </c>
      <c r="F2657" s="5">
        <v>0.96</v>
      </c>
      <c r="G2657" s="5">
        <v>2.23</v>
      </c>
    </row>
    <row r="2658" spans="1:7">
      <c r="A2658" s="5">
        <v>9</v>
      </c>
      <c r="B2658" s="5">
        <v>1</v>
      </c>
      <c r="C2658" s="5">
        <v>2011</v>
      </c>
      <c r="D2658" s="135">
        <f t="shared" si="0"/>
        <v>40787</v>
      </c>
      <c r="E2658" s="5">
        <v>0.19</v>
      </c>
      <c r="F2658" s="5">
        <v>0.9</v>
      </c>
      <c r="G2658" s="5">
        <v>2.15</v>
      </c>
    </row>
    <row r="2659" spans="1:7">
      <c r="A2659" s="5">
        <v>9</v>
      </c>
      <c r="B2659" s="5">
        <v>2</v>
      </c>
      <c r="C2659" s="5">
        <v>2011</v>
      </c>
      <c r="D2659" s="135">
        <f t="shared" si="0"/>
        <v>40788</v>
      </c>
      <c r="E2659" s="5">
        <v>0.2</v>
      </c>
      <c r="F2659" s="5">
        <v>0.88</v>
      </c>
      <c r="G2659" s="5">
        <v>2.02</v>
      </c>
    </row>
    <row r="2660" spans="1:7">
      <c r="A2660" s="5">
        <v>9</v>
      </c>
      <c r="B2660" s="5">
        <v>6</v>
      </c>
      <c r="C2660" s="5">
        <v>2011</v>
      </c>
      <c r="D2660" s="135">
        <f t="shared" si="0"/>
        <v>40792</v>
      </c>
      <c r="E2660" s="5">
        <v>0.21</v>
      </c>
      <c r="F2660" s="5">
        <v>0.88</v>
      </c>
      <c r="G2660" s="5">
        <v>1.98</v>
      </c>
    </row>
    <row r="2661" spans="1:7">
      <c r="A2661" s="5">
        <v>9</v>
      </c>
      <c r="B2661" s="5">
        <v>7</v>
      </c>
      <c r="C2661" s="5">
        <v>2011</v>
      </c>
      <c r="D2661" s="135">
        <f t="shared" si="0"/>
        <v>40793</v>
      </c>
      <c r="E2661" s="5">
        <v>0.21</v>
      </c>
      <c r="F2661" s="5">
        <v>0.92</v>
      </c>
      <c r="G2661" s="5">
        <v>2.0499999999999998</v>
      </c>
    </row>
    <row r="2662" spans="1:7">
      <c r="A2662" s="5">
        <v>9</v>
      </c>
      <c r="B2662" s="5">
        <v>8</v>
      </c>
      <c r="C2662" s="5">
        <v>2011</v>
      </c>
      <c r="D2662" s="135">
        <f t="shared" si="0"/>
        <v>40794</v>
      </c>
      <c r="E2662" s="5">
        <v>0.19</v>
      </c>
      <c r="F2662" s="5">
        <v>0.88</v>
      </c>
      <c r="G2662" s="5">
        <v>2</v>
      </c>
    </row>
    <row r="2663" spans="1:7">
      <c r="A2663" s="5">
        <v>9</v>
      </c>
      <c r="B2663" s="5">
        <v>9</v>
      </c>
      <c r="C2663" s="5">
        <v>2011</v>
      </c>
      <c r="D2663" s="135">
        <f t="shared" si="0"/>
        <v>40795</v>
      </c>
      <c r="E2663" s="5">
        <v>0.17</v>
      </c>
      <c r="F2663" s="5">
        <v>0.81</v>
      </c>
      <c r="G2663" s="5">
        <v>1.93</v>
      </c>
    </row>
    <row r="2664" spans="1:7">
      <c r="A2664" s="5">
        <v>9</v>
      </c>
      <c r="B2664" s="5">
        <v>12</v>
      </c>
      <c r="C2664" s="5">
        <v>2011</v>
      </c>
      <c r="D2664" s="135">
        <f t="shared" si="0"/>
        <v>40798</v>
      </c>
      <c r="E2664" s="5">
        <v>0.21</v>
      </c>
      <c r="F2664" s="5">
        <v>0.87</v>
      </c>
      <c r="G2664" s="5">
        <v>1.94</v>
      </c>
    </row>
    <row r="2665" spans="1:7">
      <c r="A2665" s="5">
        <v>9</v>
      </c>
      <c r="B2665" s="5">
        <v>13</v>
      </c>
      <c r="C2665" s="5">
        <v>2011</v>
      </c>
      <c r="D2665" s="135">
        <f t="shared" si="0"/>
        <v>40799</v>
      </c>
      <c r="E2665" s="5">
        <v>0.21</v>
      </c>
      <c r="F2665" s="5">
        <v>0.89</v>
      </c>
      <c r="G2665" s="5">
        <v>2</v>
      </c>
    </row>
    <row r="2666" spans="1:7">
      <c r="A2666" s="5">
        <v>9</v>
      </c>
      <c r="B2666" s="5">
        <v>14</v>
      </c>
      <c r="C2666" s="5">
        <v>2011</v>
      </c>
      <c r="D2666" s="135">
        <f t="shared" si="0"/>
        <v>40800</v>
      </c>
      <c r="E2666" s="5">
        <v>0.19</v>
      </c>
      <c r="F2666" s="5">
        <v>0.91</v>
      </c>
      <c r="G2666" s="5">
        <v>2.0299999999999998</v>
      </c>
    </row>
    <row r="2667" spans="1:7">
      <c r="A2667" s="5">
        <v>9</v>
      </c>
      <c r="B2667" s="5">
        <v>15</v>
      </c>
      <c r="C2667" s="5">
        <v>2011</v>
      </c>
      <c r="D2667" s="135">
        <f t="shared" si="0"/>
        <v>40801</v>
      </c>
      <c r="E2667" s="5">
        <v>0.21</v>
      </c>
      <c r="F2667" s="5">
        <v>0.95</v>
      </c>
      <c r="G2667" s="5">
        <v>2.09</v>
      </c>
    </row>
    <row r="2668" spans="1:7">
      <c r="A2668" s="5">
        <v>9</v>
      </c>
      <c r="B2668" s="5">
        <v>16</v>
      </c>
      <c r="C2668" s="5">
        <v>2011</v>
      </c>
      <c r="D2668" s="135">
        <f t="shared" si="0"/>
        <v>40802</v>
      </c>
      <c r="E2668" s="5">
        <v>0.18</v>
      </c>
      <c r="F2668" s="5">
        <v>0.94</v>
      </c>
      <c r="G2668" s="5">
        <v>2.08</v>
      </c>
    </row>
    <row r="2669" spans="1:7">
      <c r="A2669" s="5">
        <v>9</v>
      </c>
      <c r="B2669" s="5">
        <v>19</v>
      </c>
      <c r="C2669" s="5">
        <v>2011</v>
      </c>
      <c r="D2669" s="135">
        <f t="shared" si="0"/>
        <v>40805</v>
      </c>
      <c r="E2669" s="5">
        <v>0.16</v>
      </c>
      <c r="F2669" s="5">
        <v>0.85</v>
      </c>
      <c r="G2669" s="5">
        <v>1.97</v>
      </c>
    </row>
    <row r="2670" spans="1:7">
      <c r="A2670" s="5">
        <v>9</v>
      </c>
      <c r="B2670" s="5">
        <v>20</v>
      </c>
      <c r="C2670" s="5">
        <v>2011</v>
      </c>
      <c r="D2670" s="135">
        <f t="shared" si="0"/>
        <v>40806</v>
      </c>
      <c r="E2670" s="5">
        <v>0.18</v>
      </c>
      <c r="F2670" s="5">
        <v>0.85</v>
      </c>
      <c r="G2670" s="5">
        <v>1.95</v>
      </c>
    </row>
    <row r="2671" spans="1:7">
      <c r="A2671" s="5">
        <v>9</v>
      </c>
      <c r="B2671" s="5">
        <v>21</v>
      </c>
      <c r="C2671" s="5">
        <v>2011</v>
      </c>
      <c r="D2671" s="135">
        <f t="shared" si="0"/>
        <v>40807</v>
      </c>
      <c r="E2671" s="5">
        <v>0.21</v>
      </c>
      <c r="F2671" s="5">
        <v>0.88</v>
      </c>
      <c r="G2671" s="5">
        <v>1.88</v>
      </c>
    </row>
    <row r="2672" spans="1:7">
      <c r="A2672" s="5">
        <v>9</v>
      </c>
      <c r="B2672" s="5">
        <v>22</v>
      </c>
      <c r="C2672" s="5">
        <v>2011</v>
      </c>
      <c r="D2672" s="135">
        <f t="shared" si="0"/>
        <v>40808</v>
      </c>
      <c r="E2672" s="5">
        <v>0.2</v>
      </c>
      <c r="F2672" s="5">
        <v>0.79</v>
      </c>
      <c r="G2672" s="5">
        <v>1.72</v>
      </c>
    </row>
    <row r="2673" spans="1:7">
      <c r="A2673" s="5">
        <v>9</v>
      </c>
      <c r="B2673" s="5">
        <v>23</v>
      </c>
      <c r="C2673" s="5">
        <v>2011</v>
      </c>
      <c r="D2673" s="135">
        <f t="shared" si="0"/>
        <v>40809</v>
      </c>
      <c r="E2673" s="5">
        <v>0.23</v>
      </c>
      <c r="F2673" s="5">
        <v>0.89</v>
      </c>
      <c r="G2673" s="5">
        <v>1.84</v>
      </c>
    </row>
    <row r="2674" spans="1:7">
      <c r="A2674" s="5">
        <v>9</v>
      </c>
      <c r="B2674" s="5">
        <v>26</v>
      </c>
      <c r="C2674" s="5">
        <v>2011</v>
      </c>
      <c r="D2674" s="135">
        <f t="shared" si="0"/>
        <v>40812</v>
      </c>
      <c r="E2674" s="5">
        <v>0.25</v>
      </c>
      <c r="F2674" s="5">
        <v>0.92</v>
      </c>
      <c r="G2674" s="5">
        <v>1.91</v>
      </c>
    </row>
    <row r="2675" spans="1:7">
      <c r="A2675" s="5">
        <v>9</v>
      </c>
      <c r="B2675" s="5">
        <v>27</v>
      </c>
      <c r="C2675" s="5">
        <v>2011</v>
      </c>
      <c r="D2675" s="135">
        <f t="shared" si="0"/>
        <v>40813</v>
      </c>
      <c r="E2675" s="5">
        <v>0.25</v>
      </c>
      <c r="F2675" s="5">
        <v>0.97</v>
      </c>
      <c r="G2675" s="5">
        <v>2</v>
      </c>
    </row>
    <row r="2676" spans="1:7">
      <c r="A2676" s="5">
        <v>9</v>
      </c>
      <c r="B2676" s="5">
        <v>28</v>
      </c>
      <c r="C2676" s="5">
        <v>2011</v>
      </c>
      <c r="D2676" s="135">
        <f t="shared" si="0"/>
        <v>40814</v>
      </c>
      <c r="E2676" s="5">
        <v>0.27</v>
      </c>
      <c r="F2676" s="5">
        <v>0.99</v>
      </c>
      <c r="G2676" s="5">
        <v>2.0299999999999998</v>
      </c>
    </row>
    <row r="2677" spans="1:7">
      <c r="A2677" s="5">
        <v>9</v>
      </c>
      <c r="B2677" s="5">
        <v>29</v>
      </c>
      <c r="C2677" s="5">
        <v>2011</v>
      </c>
      <c r="D2677" s="135">
        <f t="shared" si="0"/>
        <v>40815</v>
      </c>
      <c r="E2677" s="5">
        <v>0.27</v>
      </c>
      <c r="F2677" s="5">
        <v>0.98</v>
      </c>
      <c r="G2677" s="5">
        <v>1.99</v>
      </c>
    </row>
    <row r="2678" spans="1:7">
      <c r="A2678" s="5">
        <v>9</v>
      </c>
      <c r="B2678" s="5">
        <v>30</v>
      </c>
      <c r="C2678" s="5">
        <v>2011</v>
      </c>
      <c r="D2678" s="135">
        <f t="shared" si="0"/>
        <v>40816</v>
      </c>
      <c r="E2678" s="5">
        <v>0.25</v>
      </c>
      <c r="F2678" s="5">
        <v>0.96</v>
      </c>
      <c r="G2678" s="5">
        <v>1.92</v>
      </c>
    </row>
    <row r="2679" spans="1:7">
      <c r="A2679" s="5">
        <v>10</v>
      </c>
      <c r="B2679" s="5">
        <v>3</v>
      </c>
      <c r="C2679" s="5">
        <v>2011</v>
      </c>
      <c r="D2679" s="135">
        <f t="shared" si="0"/>
        <v>40819</v>
      </c>
      <c r="E2679" s="5">
        <v>0.24</v>
      </c>
      <c r="F2679" s="5">
        <v>0.87</v>
      </c>
      <c r="G2679" s="5">
        <v>1.8</v>
      </c>
    </row>
    <row r="2680" spans="1:7">
      <c r="A2680" s="5">
        <v>10</v>
      </c>
      <c r="B2680" s="5">
        <v>4</v>
      </c>
      <c r="C2680" s="5">
        <v>2011</v>
      </c>
      <c r="D2680" s="135">
        <f t="shared" si="0"/>
        <v>40820</v>
      </c>
      <c r="E2680" s="5">
        <v>0.25</v>
      </c>
      <c r="F2680" s="5">
        <v>0.9</v>
      </c>
      <c r="G2680" s="5">
        <v>1.81</v>
      </c>
    </row>
    <row r="2681" spans="1:7">
      <c r="A2681" s="5">
        <v>10</v>
      </c>
      <c r="B2681" s="5">
        <v>5</v>
      </c>
      <c r="C2681" s="5">
        <v>2011</v>
      </c>
      <c r="D2681" s="135">
        <f t="shared" si="0"/>
        <v>40821</v>
      </c>
      <c r="E2681" s="5">
        <v>0.25</v>
      </c>
      <c r="F2681" s="5">
        <v>0.96</v>
      </c>
      <c r="G2681" s="5">
        <v>1.92</v>
      </c>
    </row>
    <row r="2682" spans="1:7">
      <c r="A2682" s="5">
        <v>10</v>
      </c>
      <c r="B2682" s="5">
        <v>6</v>
      </c>
      <c r="C2682" s="5">
        <v>2011</v>
      </c>
      <c r="D2682" s="135">
        <f t="shared" si="0"/>
        <v>40822</v>
      </c>
      <c r="E2682" s="5">
        <v>0.28999999999999998</v>
      </c>
      <c r="F2682" s="5">
        <v>1.01</v>
      </c>
      <c r="G2682" s="5">
        <v>2.0099999999999998</v>
      </c>
    </row>
    <row r="2683" spans="1:7">
      <c r="A2683" s="5">
        <v>10</v>
      </c>
      <c r="B2683" s="5">
        <v>7</v>
      </c>
      <c r="C2683" s="5">
        <v>2011</v>
      </c>
      <c r="D2683" s="135">
        <f t="shared" si="0"/>
        <v>40823</v>
      </c>
      <c r="E2683" s="5">
        <v>0.3</v>
      </c>
      <c r="F2683" s="5">
        <v>1.08</v>
      </c>
      <c r="G2683" s="5">
        <v>2.1</v>
      </c>
    </row>
    <row r="2684" spans="1:7">
      <c r="A2684" s="5">
        <v>10</v>
      </c>
      <c r="B2684" s="5">
        <v>11</v>
      </c>
      <c r="C2684" s="5">
        <v>2011</v>
      </c>
      <c r="D2684" s="135">
        <f t="shared" si="0"/>
        <v>40827</v>
      </c>
      <c r="E2684" s="5">
        <v>0.32</v>
      </c>
      <c r="F2684" s="5">
        <v>1.1399999999999999</v>
      </c>
      <c r="G2684" s="5">
        <v>2.1800000000000002</v>
      </c>
    </row>
    <row r="2685" spans="1:7">
      <c r="A2685" s="5">
        <v>10</v>
      </c>
      <c r="B2685" s="5">
        <v>12</v>
      </c>
      <c r="C2685" s="5">
        <v>2011</v>
      </c>
      <c r="D2685" s="135">
        <f t="shared" si="0"/>
        <v>40828</v>
      </c>
      <c r="E2685" s="5">
        <v>0.28999999999999998</v>
      </c>
      <c r="F2685" s="5">
        <v>1.17</v>
      </c>
      <c r="G2685" s="5">
        <v>2.2400000000000002</v>
      </c>
    </row>
    <row r="2686" spans="1:7">
      <c r="A2686" s="5">
        <v>10</v>
      </c>
      <c r="B2686" s="5">
        <v>13</v>
      </c>
      <c r="C2686" s="5">
        <v>2011</v>
      </c>
      <c r="D2686" s="135">
        <f t="shared" si="0"/>
        <v>40829</v>
      </c>
      <c r="E2686" s="5">
        <v>0.28999999999999998</v>
      </c>
      <c r="F2686" s="5">
        <v>1.1100000000000001</v>
      </c>
      <c r="G2686" s="5">
        <v>2.19</v>
      </c>
    </row>
    <row r="2687" spans="1:7">
      <c r="A2687" s="5">
        <v>10</v>
      </c>
      <c r="B2687" s="5">
        <v>14</v>
      </c>
      <c r="C2687" s="5">
        <v>2011</v>
      </c>
      <c r="D2687" s="135">
        <f t="shared" si="0"/>
        <v>40830</v>
      </c>
      <c r="E2687" s="5">
        <v>0.28000000000000003</v>
      </c>
      <c r="F2687" s="5">
        <v>1.1200000000000001</v>
      </c>
      <c r="G2687" s="5">
        <v>2.2599999999999998</v>
      </c>
    </row>
    <row r="2688" spans="1:7">
      <c r="A2688" s="5">
        <v>10</v>
      </c>
      <c r="B2688" s="5">
        <v>17</v>
      </c>
      <c r="C2688" s="5">
        <v>2011</v>
      </c>
      <c r="D2688" s="135">
        <f t="shared" si="0"/>
        <v>40833</v>
      </c>
      <c r="E2688" s="5">
        <v>0.28000000000000003</v>
      </c>
      <c r="F2688" s="5">
        <v>1.08</v>
      </c>
      <c r="G2688" s="5">
        <v>2.1800000000000002</v>
      </c>
    </row>
    <row r="2689" spans="1:7">
      <c r="A2689" s="5">
        <v>10</v>
      </c>
      <c r="B2689" s="5">
        <v>18</v>
      </c>
      <c r="C2689" s="5">
        <v>2011</v>
      </c>
      <c r="D2689" s="135">
        <f t="shared" si="0"/>
        <v>40834</v>
      </c>
      <c r="E2689" s="5">
        <v>0.28000000000000003</v>
      </c>
      <c r="F2689" s="5">
        <v>1.07</v>
      </c>
      <c r="G2689" s="5">
        <v>2.19</v>
      </c>
    </row>
    <row r="2690" spans="1:7">
      <c r="A2690" s="5">
        <v>10</v>
      </c>
      <c r="B2690" s="5">
        <v>19</v>
      </c>
      <c r="C2690" s="5">
        <v>2011</v>
      </c>
      <c r="D2690" s="135">
        <f t="shared" si="0"/>
        <v>40835</v>
      </c>
      <c r="E2690" s="5">
        <v>0.28000000000000003</v>
      </c>
      <c r="F2690" s="5">
        <v>1.05</v>
      </c>
      <c r="G2690" s="5">
        <v>2.1800000000000002</v>
      </c>
    </row>
    <row r="2691" spans="1:7">
      <c r="A2691" s="5">
        <v>10</v>
      </c>
      <c r="B2691" s="5">
        <v>20</v>
      </c>
      <c r="C2691" s="5">
        <v>2011</v>
      </c>
      <c r="D2691" s="135">
        <f t="shared" si="0"/>
        <v>40836</v>
      </c>
      <c r="E2691" s="5">
        <v>0.28000000000000003</v>
      </c>
      <c r="F2691" s="5">
        <v>1.07</v>
      </c>
      <c r="G2691" s="5">
        <v>2.2000000000000002</v>
      </c>
    </row>
    <row r="2692" spans="1:7">
      <c r="A2692" s="5">
        <v>10</v>
      </c>
      <c r="B2692" s="5">
        <v>21</v>
      </c>
      <c r="C2692" s="5">
        <v>2011</v>
      </c>
      <c r="D2692" s="135">
        <f t="shared" si="0"/>
        <v>40837</v>
      </c>
      <c r="E2692" s="5">
        <v>0.3</v>
      </c>
      <c r="F2692" s="5">
        <v>1.08</v>
      </c>
      <c r="G2692" s="5">
        <v>2.23</v>
      </c>
    </row>
    <row r="2693" spans="1:7">
      <c r="A2693" s="5">
        <v>10</v>
      </c>
      <c r="B2693" s="5">
        <v>24</v>
      </c>
      <c r="C2693" s="5">
        <v>2011</v>
      </c>
      <c r="D2693" s="135">
        <f t="shared" si="0"/>
        <v>40840</v>
      </c>
      <c r="E2693" s="5">
        <v>0.3</v>
      </c>
      <c r="F2693" s="5">
        <v>1.1000000000000001</v>
      </c>
      <c r="G2693" s="5">
        <v>2.25</v>
      </c>
    </row>
    <row r="2694" spans="1:7">
      <c r="A2694" s="5">
        <v>10</v>
      </c>
      <c r="B2694" s="5">
        <v>25</v>
      </c>
      <c r="C2694" s="5">
        <v>2011</v>
      </c>
      <c r="D2694" s="135">
        <f t="shared" si="0"/>
        <v>40841</v>
      </c>
      <c r="E2694" s="5">
        <v>0.26</v>
      </c>
      <c r="F2694" s="5">
        <v>1.01</v>
      </c>
      <c r="G2694" s="5">
        <v>2.14</v>
      </c>
    </row>
    <row r="2695" spans="1:7">
      <c r="A2695" s="5">
        <v>10</v>
      </c>
      <c r="B2695" s="5">
        <v>26</v>
      </c>
      <c r="C2695" s="5">
        <v>2011</v>
      </c>
      <c r="D2695" s="135">
        <f t="shared" si="0"/>
        <v>40842</v>
      </c>
      <c r="E2695" s="5">
        <v>0.28000000000000003</v>
      </c>
      <c r="F2695" s="5">
        <v>1.0900000000000001</v>
      </c>
      <c r="G2695" s="5">
        <v>2.23</v>
      </c>
    </row>
    <row r="2696" spans="1:7">
      <c r="A2696" s="5">
        <v>10</v>
      </c>
      <c r="B2696" s="5">
        <v>27</v>
      </c>
      <c r="C2696" s="5">
        <v>2011</v>
      </c>
      <c r="D2696" s="135">
        <f t="shared" si="0"/>
        <v>40843</v>
      </c>
      <c r="E2696" s="5">
        <v>0.31</v>
      </c>
      <c r="F2696" s="5">
        <v>1.2</v>
      </c>
      <c r="G2696" s="5">
        <v>2.42</v>
      </c>
    </row>
    <row r="2697" spans="1:7">
      <c r="A2697" s="5">
        <v>10</v>
      </c>
      <c r="B2697" s="5">
        <v>28</v>
      </c>
      <c r="C2697" s="5">
        <v>2011</v>
      </c>
      <c r="D2697" s="135">
        <f t="shared" si="0"/>
        <v>40844</v>
      </c>
      <c r="E2697" s="5">
        <v>0.28000000000000003</v>
      </c>
      <c r="F2697" s="5">
        <v>1.1299999999999999</v>
      </c>
      <c r="G2697" s="5">
        <v>2.34</v>
      </c>
    </row>
    <row r="2698" spans="1:7">
      <c r="A2698" s="5">
        <v>10</v>
      </c>
      <c r="B2698" s="5">
        <v>31</v>
      </c>
      <c r="C2698" s="5">
        <v>2011</v>
      </c>
      <c r="D2698" s="135">
        <f t="shared" si="0"/>
        <v>40847</v>
      </c>
      <c r="E2698" s="5">
        <v>0.25</v>
      </c>
      <c r="F2698" s="5">
        <v>0.99</v>
      </c>
      <c r="G2698" s="5">
        <v>2.17</v>
      </c>
    </row>
    <row r="2699" spans="1:7">
      <c r="A2699" s="5">
        <v>11</v>
      </c>
      <c r="B2699" s="5">
        <v>1</v>
      </c>
      <c r="C2699" s="5">
        <v>2011</v>
      </c>
      <c r="D2699" s="135">
        <f t="shared" si="0"/>
        <v>40848</v>
      </c>
      <c r="E2699" s="5">
        <v>0.23</v>
      </c>
      <c r="F2699" s="5">
        <v>0.9</v>
      </c>
      <c r="G2699" s="5">
        <v>2.0099999999999998</v>
      </c>
    </row>
    <row r="2700" spans="1:7">
      <c r="A2700" s="5">
        <v>11</v>
      </c>
      <c r="B2700" s="5">
        <v>2</v>
      </c>
      <c r="C2700" s="5">
        <v>2011</v>
      </c>
      <c r="D2700" s="135">
        <f t="shared" si="0"/>
        <v>40849</v>
      </c>
      <c r="E2700" s="5">
        <v>0.23</v>
      </c>
      <c r="F2700" s="5">
        <v>0.89</v>
      </c>
      <c r="G2700" s="5">
        <v>2.0299999999999998</v>
      </c>
    </row>
    <row r="2701" spans="1:7">
      <c r="A2701" s="5">
        <v>11</v>
      </c>
      <c r="B2701" s="5">
        <v>3</v>
      </c>
      <c r="C2701" s="5">
        <v>2011</v>
      </c>
      <c r="D2701" s="135">
        <f t="shared" si="0"/>
        <v>40850</v>
      </c>
      <c r="E2701" s="5">
        <v>0.24</v>
      </c>
      <c r="F2701" s="5">
        <v>0.91</v>
      </c>
      <c r="G2701" s="5">
        <v>2.09</v>
      </c>
    </row>
    <row r="2702" spans="1:7">
      <c r="A2702" s="5">
        <v>11</v>
      </c>
      <c r="B2702" s="5">
        <v>4</v>
      </c>
      <c r="C2702" s="5">
        <v>2011</v>
      </c>
      <c r="D2702" s="135">
        <f t="shared" si="0"/>
        <v>40851</v>
      </c>
      <c r="E2702" s="5">
        <v>0.22</v>
      </c>
      <c r="F2702" s="5">
        <v>0.88</v>
      </c>
      <c r="G2702" s="5">
        <v>2.06</v>
      </c>
    </row>
    <row r="2703" spans="1:7">
      <c r="A2703" s="5">
        <v>11</v>
      </c>
      <c r="B2703" s="5">
        <v>7</v>
      </c>
      <c r="C2703" s="5">
        <v>2011</v>
      </c>
      <c r="D2703" s="135">
        <f t="shared" si="0"/>
        <v>40854</v>
      </c>
      <c r="E2703" s="5">
        <v>0.25</v>
      </c>
      <c r="F2703" s="5">
        <v>0.88</v>
      </c>
      <c r="G2703" s="5">
        <v>2.04</v>
      </c>
    </row>
    <row r="2704" spans="1:7">
      <c r="A2704" s="5">
        <v>11</v>
      </c>
      <c r="B2704" s="5">
        <v>8</v>
      </c>
      <c r="C2704" s="5">
        <v>2011</v>
      </c>
      <c r="D2704" s="135">
        <f t="shared" si="0"/>
        <v>40855</v>
      </c>
      <c r="E2704" s="5">
        <v>0.25</v>
      </c>
      <c r="F2704" s="5">
        <v>0.92</v>
      </c>
      <c r="G2704" s="5">
        <v>2.1</v>
      </c>
    </row>
    <row r="2705" spans="1:7">
      <c r="A2705" s="5">
        <v>11</v>
      </c>
      <c r="B2705" s="5">
        <v>9</v>
      </c>
      <c r="C2705" s="5">
        <v>2011</v>
      </c>
      <c r="D2705" s="135">
        <f t="shared" si="0"/>
        <v>40856</v>
      </c>
      <c r="E2705" s="5">
        <v>0.24</v>
      </c>
      <c r="F2705" s="5">
        <v>0.88</v>
      </c>
      <c r="G2705" s="5">
        <v>2</v>
      </c>
    </row>
    <row r="2706" spans="1:7">
      <c r="A2706" s="5">
        <v>11</v>
      </c>
      <c r="B2706" s="5">
        <v>10</v>
      </c>
      <c r="C2706" s="5">
        <v>2011</v>
      </c>
      <c r="D2706" s="135">
        <f t="shared" si="0"/>
        <v>40857</v>
      </c>
      <c r="E2706" s="5">
        <v>0.24</v>
      </c>
      <c r="F2706" s="5">
        <v>0.9</v>
      </c>
      <c r="G2706" s="5">
        <v>2.04</v>
      </c>
    </row>
    <row r="2707" spans="1:7">
      <c r="A2707" s="5">
        <v>11</v>
      </c>
      <c r="B2707" s="5">
        <v>14</v>
      </c>
      <c r="C2707" s="5">
        <v>2011</v>
      </c>
      <c r="D2707" s="135">
        <f t="shared" si="0"/>
        <v>40861</v>
      </c>
      <c r="E2707" s="5">
        <v>0.24</v>
      </c>
      <c r="F2707" s="5">
        <v>0.91</v>
      </c>
      <c r="G2707" s="5">
        <v>2.04</v>
      </c>
    </row>
    <row r="2708" spans="1:7">
      <c r="A2708" s="5">
        <v>11</v>
      </c>
      <c r="B2708" s="5">
        <v>15</v>
      </c>
      <c r="C2708" s="5">
        <v>2011</v>
      </c>
      <c r="D2708" s="135">
        <f t="shared" si="0"/>
        <v>40862</v>
      </c>
      <c r="E2708" s="5">
        <v>0.26</v>
      </c>
      <c r="F2708" s="5">
        <v>0.93</v>
      </c>
      <c r="G2708" s="5">
        <v>2.06</v>
      </c>
    </row>
    <row r="2709" spans="1:7">
      <c r="A2709" s="5">
        <v>11</v>
      </c>
      <c r="B2709" s="5">
        <v>16</v>
      </c>
      <c r="C2709" s="5">
        <v>2011</v>
      </c>
      <c r="D2709" s="135">
        <f t="shared" si="0"/>
        <v>40863</v>
      </c>
      <c r="E2709" s="5">
        <v>0.26</v>
      </c>
      <c r="F2709" s="5">
        <v>0.9</v>
      </c>
      <c r="G2709" s="5">
        <v>2.0099999999999998</v>
      </c>
    </row>
    <row r="2710" spans="1:7">
      <c r="A2710" s="5">
        <v>11</v>
      </c>
      <c r="B2710" s="5">
        <v>17</v>
      </c>
      <c r="C2710" s="5">
        <v>2011</v>
      </c>
      <c r="D2710" s="135">
        <f t="shared" si="0"/>
        <v>40864</v>
      </c>
      <c r="E2710" s="5">
        <v>0.27</v>
      </c>
      <c r="F2710" s="5">
        <v>0.88</v>
      </c>
      <c r="G2710" s="5">
        <v>1.96</v>
      </c>
    </row>
    <row r="2711" spans="1:7">
      <c r="A2711" s="5">
        <v>11</v>
      </c>
      <c r="B2711" s="5">
        <v>18</v>
      </c>
      <c r="C2711" s="5">
        <v>2011</v>
      </c>
      <c r="D2711" s="135">
        <f t="shared" si="0"/>
        <v>40865</v>
      </c>
      <c r="E2711" s="5">
        <v>0.28999999999999998</v>
      </c>
      <c r="F2711" s="5">
        <v>0.94</v>
      </c>
      <c r="G2711" s="5">
        <v>2.0099999999999998</v>
      </c>
    </row>
    <row r="2712" spans="1:7">
      <c r="A2712" s="5">
        <v>11</v>
      </c>
      <c r="B2712" s="5">
        <v>21</v>
      </c>
      <c r="C2712" s="5">
        <v>2011</v>
      </c>
      <c r="D2712" s="135">
        <f t="shared" si="0"/>
        <v>40868</v>
      </c>
      <c r="E2712" s="5">
        <v>0.27</v>
      </c>
      <c r="F2712" s="5">
        <v>0.92</v>
      </c>
      <c r="G2712" s="5">
        <v>1.97</v>
      </c>
    </row>
    <row r="2713" spans="1:7">
      <c r="A2713" s="5">
        <v>11</v>
      </c>
      <c r="B2713" s="5">
        <v>22</v>
      </c>
      <c r="C2713" s="5">
        <v>2011</v>
      </c>
      <c r="D2713" s="135">
        <f t="shared" si="0"/>
        <v>40869</v>
      </c>
      <c r="E2713" s="5">
        <v>0.26</v>
      </c>
      <c r="F2713" s="5">
        <v>0.91</v>
      </c>
      <c r="G2713" s="5">
        <v>1.94</v>
      </c>
    </row>
    <row r="2714" spans="1:7">
      <c r="A2714" s="5">
        <v>11</v>
      </c>
      <c r="B2714" s="5">
        <v>23</v>
      </c>
      <c r="C2714" s="5">
        <v>2011</v>
      </c>
      <c r="D2714" s="135">
        <f t="shared" si="0"/>
        <v>40870</v>
      </c>
      <c r="E2714" s="5">
        <v>0.26</v>
      </c>
      <c r="F2714" s="5">
        <v>0.88</v>
      </c>
      <c r="G2714" s="5">
        <v>1.89</v>
      </c>
    </row>
    <row r="2715" spans="1:7">
      <c r="A2715" s="5">
        <v>11</v>
      </c>
      <c r="B2715" s="5">
        <v>25</v>
      </c>
      <c r="C2715" s="5">
        <v>2011</v>
      </c>
      <c r="D2715" s="135">
        <f t="shared" si="0"/>
        <v>40872</v>
      </c>
      <c r="E2715" s="5">
        <v>0.28000000000000003</v>
      </c>
      <c r="F2715" s="5">
        <v>0.93</v>
      </c>
      <c r="G2715" s="5">
        <v>1.97</v>
      </c>
    </row>
    <row r="2716" spans="1:7">
      <c r="A2716" s="5">
        <v>11</v>
      </c>
      <c r="B2716" s="5">
        <v>28</v>
      </c>
      <c r="C2716" s="5">
        <v>2011</v>
      </c>
      <c r="D2716" s="135">
        <f t="shared" si="0"/>
        <v>40875</v>
      </c>
      <c r="E2716" s="5">
        <v>0.26</v>
      </c>
      <c r="F2716" s="5">
        <v>0.91</v>
      </c>
      <c r="G2716" s="5">
        <v>1.97</v>
      </c>
    </row>
    <row r="2717" spans="1:7">
      <c r="A2717" s="5">
        <v>11</v>
      </c>
      <c r="B2717" s="5">
        <v>29</v>
      </c>
      <c r="C2717" s="5">
        <v>2011</v>
      </c>
      <c r="D2717" s="135">
        <f t="shared" si="0"/>
        <v>40876</v>
      </c>
      <c r="E2717" s="5">
        <v>0.27</v>
      </c>
      <c r="F2717" s="5">
        <v>0.93</v>
      </c>
      <c r="G2717" s="5">
        <v>2</v>
      </c>
    </row>
    <row r="2718" spans="1:7">
      <c r="A2718" s="5">
        <v>11</v>
      </c>
      <c r="B2718" s="5">
        <v>30</v>
      </c>
      <c r="C2718" s="5">
        <v>2011</v>
      </c>
      <c r="D2718" s="135">
        <f t="shared" si="0"/>
        <v>40877</v>
      </c>
      <c r="E2718" s="5">
        <v>0.25</v>
      </c>
      <c r="F2718" s="5">
        <v>0.96</v>
      </c>
      <c r="G2718" s="5">
        <v>2.08</v>
      </c>
    </row>
    <row r="2719" spans="1:7">
      <c r="A2719" s="5">
        <v>12</v>
      </c>
      <c r="B2719" s="5">
        <v>1</v>
      </c>
      <c r="C2719" s="5">
        <v>2011</v>
      </c>
      <c r="D2719" s="135">
        <f t="shared" si="0"/>
        <v>40878</v>
      </c>
      <c r="E2719" s="5">
        <v>0.27</v>
      </c>
      <c r="F2719" s="5">
        <v>0.97</v>
      </c>
      <c r="G2719" s="5">
        <v>2.11</v>
      </c>
    </row>
    <row r="2720" spans="1:7">
      <c r="A2720" s="5">
        <v>12</v>
      </c>
      <c r="B2720" s="5">
        <v>2</v>
      </c>
      <c r="C2720" s="5">
        <v>2011</v>
      </c>
      <c r="D2720" s="135">
        <f t="shared" si="0"/>
        <v>40879</v>
      </c>
      <c r="E2720" s="5">
        <v>0.25</v>
      </c>
      <c r="F2720" s="5">
        <v>0.92</v>
      </c>
      <c r="G2720" s="5">
        <v>2.0499999999999998</v>
      </c>
    </row>
    <row r="2721" spans="1:7">
      <c r="A2721" s="5">
        <v>12</v>
      </c>
      <c r="B2721" s="5">
        <v>5</v>
      </c>
      <c r="C2721" s="5">
        <v>2011</v>
      </c>
      <c r="D2721" s="135">
        <f t="shared" si="0"/>
        <v>40882</v>
      </c>
      <c r="E2721" s="5">
        <v>0.27</v>
      </c>
      <c r="F2721" s="5">
        <v>0.93</v>
      </c>
      <c r="G2721" s="5">
        <v>2.04</v>
      </c>
    </row>
    <row r="2722" spans="1:7">
      <c r="A2722" s="5">
        <v>12</v>
      </c>
      <c r="B2722" s="5">
        <v>6</v>
      </c>
      <c r="C2722" s="5">
        <v>2011</v>
      </c>
      <c r="D2722" s="135">
        <f t="shared" si="0"/>
        <v>40883</v>
      </c>
      <c r="E2722" s="5">
        <v>0.25</v>
      </c>
      <c r="F2722" s="5">
        <v>0.94</v>
      </c>
      <c r="G2722" s="5">
        <v>2.08</v>
      </c>
    </row>
    <row r="2723" spans="1:7">
      <c r="A2723" s="5">
        <v>12</v>
      </c>
      <c r="B2723" s="5">
        <v>7</v>
      </c>
      <c r="C2723" s="5">
        <v>2011</v>
      </c>
      <c r="D2723" s="135">
        <f t="shared" si="0"/>
        <v>40884</v>
      </c>
      <c r="E2723" s="5">
        <v>0.24</v>
      </c>
      <c r="F2723" s="5">
        <v>0.89</v>
      </c>
      <c r="G2723" s="5">
        <v>2.02</v>
      </c>
    </row>
    <row r="2724" spans="1:7">
      <c r="A2724" s="5">
        <v>12</v>
      </c>
      <c r="B2724" s="5">
        <v>8</v>
      </c>
      <c r="C2724" s="5">
        <v>2011</v>
      </c>
      <c r="D2724" s="135">
        <f t="shared" si="0"/>
        <v>40885</v>
      </c>
      <c r="E2724" s="5">
        <v>0.22</v>
      </c>
      <c r="F2724" s="5">
        <v>0.86</v>
      </c>
      <c r="G2724" s="5">
        <v>1.99</v>
      </c>
    </row>
    <row r="2725" spans="1:7">
      <c r="A2725" s="5">
        <v>12</v>
      </c>
      <c r="B2725" s="5">
        <v>9</v>
      </c>
      <c r="C2725" s="5">
        <v>2011</v>
      </c>
      <c r="D2725" s="135">
        <f t="shared" si="0"/>
        <v>40886</v>
      </c>
      <c r="E2725" s="5">
        <v>0.22</v>
      </c>
      <c r="F2725" s="5">
        <v>0.89</v>
      </c>
      <c r="G2725" s="5">
        <v>2.0699999999999998</v>
      </c>
    </row>
    <row r="2726" spans="1:7">
      <c r="A2726" s="5">
        <v>12</v>
      </c>
      <c r="B2726" s="5">
        <v>12</v>
      </c>
      <c r="C2726" s="5">
        <v>2011</v>
      </c>
      <c r="D2726" s="135">
        <f t="shared" si="0"/>
        <v>40889</v>
      </c>
      <c r="E2726" s="5">
        <v>0.24</v>
      </c>
      <c r="F2726" s="5">
        <v>0.87</v>
      </c>
      <c r="G2726" s="5">
        <v>2.0299999999999998</v>
      </c>
    </row>
    <row r="2727" spans="1:7">
      <c r="A2727" s="5">
        <v>12</v>
      </c>
      <c r="B2727" s="5">
        <v>13</v>
      </c>
      <c r="C2727" s="5">
        <v>2011</v>
      </c>
      <c r="D2727" s="135">
        <f t="shared" si="0"/>
        <v>40890</v>
      </c>
      <c r="E2727" s="5">
        <v>0.24</v>
      </c>
      <c r="F2727" s="5">
        <v>0.85</v>
      </c>
      <c r="G2727" s="5">
        <v>1.96</v>
      </c>
    </row>
    <row r="2728" spans="1:7">
      <c r="A2728" s="5">
        <v>12</v>
      </c>
      <c r="B2728" s="5">
        <v>14</v>
      </c>
      <c r="C2728" s="5">
        <v>2011</v>
      </c>
      <c r="D2728" s="135">
        <f t="shared" si="0"/>
        <v>40891</v>
      </c>
      <c r="E2728" s="5">
        <v>0.25</v>
      </c>
      <c r="F2728" s="5">
        <v>0.86</v>
      </c>
      <c r="G2728" s="5">
        <v>1.92</v>
      </c>
    </row>
    <row r="2729" spans="1:7">
      <c r="A2729" s="5">
        <v>12</v>
      </c>
      <c r="B2729" s="5">
        <v>15</v>
      </c>
      <c r="C2729" s="5">
        <v>2011</v>
      </c>
      <c r="D2729" s="135">
        <f t="shared" si="0"/>
        <v>40892</v>
      </c>
      <c r="E2729" s="5">
        <v>0.26</v>
      </c>
      <c r="F2729" s="5">
        <v>0.86</v>
      </c>
      <c r="G2729" s="5">
        <v>1.92</v>
      </c>
    </row>
    <row r="2730" spans="1:7">
      <c r="A2730" s="5">
        <v>12</v>
      </c>
      <c r="B2730" s="5">
        <v>16</v>
      </c>
      <c r="C2730" s="5">
        <v>2011</v>
      </c>
      <c r="D2730" s="135">
        <f t="shared" si="0"/>
        <v>40893</v>
      </c>
      <c r="E2730" s="5">
        <v>0.24</v>
      </c>
      <c r="F2730" s="5">
        <v>0.81</v>
      </c>
      <c r="G2730" s="5">
        <v>1.86</v>
      </c>
    </row>
    <row r="2731" spans="1:7">
      <c r="A2731" s="5">
        <v>12</v>
      </c>
      <c r="B2731" s="5">
        <v>19</v>
      </c>
      <c r="C2731" s="5">
        <v>2011</v>
      </c>
      <c r="D2731" s="135">
        <f t="shared" si="0"/>
        <v>40896</v>
      </c>
      <c r="E2731" s="5">
        <v>0.24</v>
      </c>
      <c r="F2731" s="5">
        <v>0.82</v>
      </c>
      <c r="G2731" s="5">
        <v>1.82</v>
      </c>
    </row>
    <row r="2732" spans="1:7">
      <c r="A2732" s="5">
        <v>12</v>
      </c>
      <c r="B2732" s="5">
        <v>20</v>
      </c>
      <c r="C2732" s="5">
        <v>2011</v>
      </c>
      <c r="D2732" s="135">
        <f t="shared" si="0"/>
        <v>40897</v>
      </c>
      <c r="E2732" s="5">
        <v>0.26</v>
      </c>
      <c r="F2732" s="5">
        <v>0.88</v>
      </c>
      <c r="G2732" s="5">
        <v>1.94</v>
      </c>
    </row>
    <row r="2733" spans="1:7">
      <c r="A2733" s="5">
        <v>12</v>
      </c>
      <c r="B2733" s="5">
        <v>21</v>
      </c>
      <c r="C2733" s="5">
        <v>2011</v>
      </c>
      <c r="D2733" s="135">
        <f t="shared" si="0"/>
        <v>40898</v>
      </c>
      <c r="E2733" s="5">
        <v>0.28000000000000003</v>
      </c>
      <c r="F2733" s="5">
        <v>0.91</v>
      </c>
      <c r="G2733" s="5">
        <v>1.98</v>
      </c>
    </row>
    <row r="2734" spans="1:7">
      <c r="A2734" s="5">
        <v>12</v>
      </c>
      <c r="B2734" s="5">
        <v>22</v>
      </c>
      <c r="C2734" s="5">
        <v>2011</v>
      </c>
      <c r="D2734" s="135">
        <f t="shared" si="0"/>
        <v>40899</v>
      </c>
      <c r="E2734" s="5">
        <v>0.28000000000000003</v>
      </c>
      <c r="F2734" s="5">
        <v>0.91</v>
      </c>
      <c r="G2734" s="5">
        <v>1.97</v>
      </c>
    </row>
    <row r="2735" spans="1:7">
      <c r="A2735" s="5">
        <v>12</v>
      </c>
      <c r="B2735" s="5">
        <v>23</v>
      </c>
      <c r="C2735" s="5">
        <v>2011</v>
      </c>
      <c r="D2735" s="135">
        <f t="shared" si="0"/>
        <v>40900</v>
      </c>
      <c r="E2735" s="5">
        <v>0.28000000000000003</v>
      </c>
      <c r="F2735" s="5">
        <v>0.97</v>
      </c>
      <c r="G2735" s="5">
        <v>2.0299999999999998</v>
      </c>
    </row>
    <row r="2736" spans="1:7">
      <c r="A2736" s="5">
        <v>12</v>
      </c>
      <c r="B2736" s="5">
        <v>27</v>
      </c>
      <c r="C2736" s="5">
        <v>2011</v>
      </c>
      <c r="D2736" s="135">
        <f t="shared" si="0"/>
        <v>40904</v>
      </c>
      <c r="E2736" s="5">
        <v>0.3</v>
      </c>
      <c r="F2736" s="5">
        <v>0.96</v>
      </c>
      <c r="G2736" s="5">
        <v>2.02</v>
      </c>
    </row>
    <row r="2737" spans="1:7">
      <c r="A2737" s="5">
        <v>12</v>
      </c>
      <c r="B2737" s="5">
        <v>28</v>
      </c>
      <c r="C2737" s="5">
        <v>2011</v>
      </c>
      <c r="D2737" s="135">
        <f t="shared" si="0"/>
        <v>40905</v>
      </c>
      <c r="E2737" s="5">
        <v>0.28000000000000003</v>
      </c>
      <c r="F2737" s="5">
        <v>0.91</v>
      </c>
      <c r="G2737" s="5">
        <v>1.93</v>
      </c>
    </row>
    <row r="2738" spans="1:7">
      <c r="A2738" s="5">
        <v>12</v>
      </c>
      <c r="B2738" s="5">
        <v>29</v>
      </c>
      <c r="C2738" s="5">
        <v>2011</v>
      </c>
      <c r="D2738" s="135">
        <f t="shared" si="0"/>
        <v>40906</v>
      </c>
      <c r="E2738" s="5">
        <v>0.28000000000000003</v>
      </c>
      <c r="F2738" s="5">
        <v>0.88</v>
      </c>
      <c r="G2738" s="5">
        <v>1.91</v>
      </c>
    </row>
    <row r="2739" spans="1:7">
      <c r="A2739" s="5">
        <v>12</v>
      </c>
      <c r="B2739" s="5">
        <v>30</v>
      </c>
      <c r="C2739" s="5">
        <v>2011</v>
      </c>
      <c r="D2739" s="135">
        <f t="shared" si="0"/>
        <v>40907</v>
      </c>
      <c r="E2739" s="5">
        <v>0.25</v>
      </c>
      <c r="F2739" s="5">
        <v>0.83</v>
      </c>
      <c r="G2739" s="5">
        <v>1.89</v>
      </c>
    </row>
    <row r="2740" spans="1:7">
      <c r="A2740" s="5">
        <v>1</v>
      </c>
      <c r="B2740" s="5">
        <v>4</v>
      </c>
      <c r="C2740" s="5">
        <v>2010</v>
      </c>
      <c r="D2740" s="135">
        <f t="shared" si="0"/>
        <v>40182</v>
      </c>
      <c r="E2740" s="5">
        <v>1.0900000000000001</v>
      </c>
      <c r="F2740" s="5">
        <v>2.65</v>
      </c>
      <c r="G2740" s="5">
        <v>3.85</v>
      </c>
    </row>
    <row r="2741" spans="1:7">
      <c r="A2741" s="5">
        <v>1</v>
      </c>
      <c r="B2741" s="5">
        <v>5</v>
      </c>
      <c r="C2741" s="5">
        <v>2010</v>
      </c>
      <c r="D2741" s="135">
        <f t="shared" si="0"/>
        <v>40183</v>
      </c>
      <c r="E2741" s="5">
        <v>1.01</v>
      </c>
      <c r="F2741" s="5">
        <v>2.56</v>
      </c>
      <c r="G2741" s="5">
        <v>3.77</v>
      </c>
    </row>
    <row r="2742" spans="1:7">
      <c r="A2742" s="5">
        <v>1</v>
      </c>
      <c r="B2742" s="5">
        <v>6</v>
      </c>
      <c r="C2742" s="5">
        <v>2010</v>
      </c>
      <c r="D2742" s="135">
        <f t="shared" si="0"/>
        <v>40184</v>
      </c>
      <c r="E2742" s="5">
        <v>1.01</v>
      </c>
      <c r="F2742" s="5">
        <v>2.6</v>
      </c>
      <c r="G2742" s="5">
        <v>3.85</v>
      </c>
    </row>
    <row r="2743" spans="1:7">
      <c r="A2743" s="5">
        <v>1</v>
      </c>
      <c r="B2743" s="5">
        <v>7</v>
      </c>
      <c r="C2743" s="5">
        <v>2010</v>
      </c>
      <c r="D2743" s="135">
        <f t="shared" si="0"/>
        <v>40185</v>
      </c>
      <c r="E2743" s="5">
        <v>1.03</v>
      </c>
      <c r="F2743" s="5">
        <v>2.62</v>
      </c>
      <c r="G2743" s="5">
        <v>3.85</v>
      </c>
    </row>
    <row r="2744" spans="1:7">
      <c r="A2744" s="5">
        <v>1</v>
      </c>
      <c r="B2744" s="5">
        <v>8</v>
      </c>
      <c r="C2744" s="5">
        <v>2010</v>
      </c>
      <c r="D2744" s="135">
        <f t="shared" si="0"/>
        <v>40186</v>
      </c>
      <c r="E2744" s="5">
        <v>0.96</v>
      </c>
      <c r="F2744" s="5">
        <v>2.57</v>
      </c>
      <c r="G2744" s="5">
        <v>3.83</v>
      </c>
    </row>
    <row r="2745" spans="1:7">
      <c r="A2745" s="5">
        <v>1</v>
      </c>
      <c r="B2745" s="5">
        <v>11</v>
      </c>
      <c r="C2745" s="5">
        <v>2010</v>
      </c>
      <c r="D2745" s="135">
        <f t="shared" si="0"/>
        <v>40189</v>
      </c>
      <c r="E2745" s="5">
        <v>0.95</v>
      </c>
      <c r="F2745" s="5">
        <v>2.58</v>
      </c>
      <c r="G2745" s="5">
        <v>3.85</v>
      </c>
    </row>
    <row r="2746" spans="1:7">
      <c r="A2746" s="5">
        <v>1</v>
      </c>
      <c r="B2746" s="5">
        <v>12</v>
      </c>
      <c r="C2746" s="5">
        <v>2010</v>
      </c>
      <c r="D2746" s="135">
        <f t="shared" si="0"/>
        <v>40190</v>
      </c>
      <c r="E2746" s="5">
        <v>0.92</v>
      </c>
      <c r="F2746" s="5">
        <v>2.4900000000000002</v>
      </c>
      <c r="G2746" s="5">
        <v>3.74</v>
      </c>
    </row>
    <row r="2747" spans="1:7">
      <c r="A2747" s="5">
        <v>1</v>
      </c>
      <c r="B2747" s="5">
        <v>13</v>
      </c>
      <c r="C2747" s="5">
        <v>2010</v>
      </c>
      <c r="D2747" s="135">
        <f t="shared" si="0"/>
        <v>40191</v>
      </c>
      <c r="E2747" s="5">
        <v>0.97</v>
      </c>
      <c r="F2747" s="5">
        <v>2.5499999999999998</v>
      </c>
      <c r="G2747" s="5">
        <v>3.8</v>
      </c>
    </row>
    <row r="2748" spans="1:7">
      <c r="A2748" s="5">
        <v>1</v>
      </c>
      <c r="B2748" s="5">
        <v>14</v>
      </c>
      <c r="C2748" s="5">
        <v>2010</v>
      </c>
      <c r="D2748" s="135">
        <f t="shared" si="0"/>
        <v>40192</v>
      </c>
      <c r="E2748" s="5">
        <v>0.94</v>
      </c>
      <c r="F2748" s="5">
        <v>2.5099999999999998</v>
      </c>
      <c r="G2748" s="5">
        <v>3.76</v>
      </c>
    </row>
    <row r="2749" spans="1:7">
      <c r="A2749" s="5">
        <v>1</v>
      </c>
      <c r="B2749" s="5">
        <v>15</v>
      </c>
      <c r="C2749" s="5">
        <v>2010</v>
      </c>
      <c r="D2749" s="135">
        <f t="shared" si="0"/>
        <v>40193</v>
      </c>
      <c r="E2749" s="5">
        <v>0.89</v>
      </c>
      <c r="F2749" s="5">
        <v>2.44</v>
      </c>
      <c r="G2749" s="5">
        <v>3.7</v>
      </c>
    </row>
    <row r="2750" spans="1:7">
      <c r="A2750" s="5">
        <v>1</v>
      </c>
      <c r="B2750" s="5">
        <v>19</v>
      </c>
      <c r="C2750" s="5">
        <v>2010</v>
      </c>
      <c r="D2750" s="135">
        <f t="shared" si="0"/>
        <v>40197</v>
      </c>
      <c r="E2750" s="5">
        <v>0.93</v>
      </c>
      <c r="F2750" s="5">
        <v>2.48</v>
      </c>
      <c r="G2750" s="5">
        <v>3.73</v>
      </c>
    </row>
    <row r="2751" spans="1:7">
      <c r="A2751" s="5">
        <v>1</v>
      </c>
      <c r="B2751" s="5">
        <v>20</v>
      </c>
      <c r="C2751" s="5">
        <v>2010</v>
      </c>
      <c r="D2751" s="135">
        <f t="shared" si="0"/>
        <v>40198</v>
      </c>
      <c r="E2751" s="5">
        <v>0.92</v>
      </c>
      <c r="F2751" s="5">
        <v>2.4500000000000002</v>
      </c>
      <c r="G2751" s="5">
        <v>3.68</v>
      </c>
    </row>
    <row r="2752" spans="1:7">
      <c r="A2752" s="5">
        <v>1</v>
      </c>
      <c r="B2752" s="5">
        <v>21</v>
      </c>
      <c r="C2752" s="5">
        <v>2010</v>
      </c>
      <c r="D2752" s="135">
        <f t="shared" si="0"/>
        <v>40199</v>
      </c>
      <c r="E2752" s="5">
        <v>0.87</v>
      </c>
      <c r="F2752" s="5">
        <v>2.38</v>
      </c>
      <c r="G2752" s="5">
        <v>3.62</v>
      </c>
    </row>
    <row r="2753" spans="1:7">
      <c r="A2753" s="5">
        <v>1</v>
      </c>
      <c r="B2753" s="5">
        <v>22</v>
      </c>
      <c r="C2753" s="5">
        <v>2010</v>
      </c>
      <c r="D2753" s="135">
        <f t="shared" si="0"/>
        <v>40200</v>
      </c>
      <c r="E2753" s="5">
        <v>0.84</v>
      </c>
      <c r="F2753" s="5">
        <v>2.37</v>
      </c>
      <c r="G2753" s="5">
        <v>3.62</v>
      </c>
    </row>
    <row r="2754" spans="1:7">
      <c r="A2754" s="5">
        <v>1</v>
      </c>
      <c r="B2754" s="5">
        <v>25</v>
      </c>
      <c r="C2754" s="5">
        <v>2010</v>
      </c>
      <c r="D2754" s="135">
        <f t="shared" si="0"/>
        <v>40203</v>
      </c>
      <c r="E2754" s="5">
        <v>0.86</v>
      </c>
      <c r="F2754" s="5">
        <v>2.39</v>
      </c>
      <c r="G2754" s="5">
        <v>3.66</v>
      </c>
    </row>
    <row r="2755" spans="1:7">
      <c r="A2755" s="5">
        <v>1</v>
      </c>
      <c r="B2755" s="5">
        <v>26</v>
      </c>
      <c r="C2755" s="5">
        <v>2010</v>
      </c>
      <c r="D2755" s="135">
        <f t="shared" si="0"/>
        <v>40204</v>
      </c>
      <c r="E2755" s="5">
        <v>0.87</v>
      </c>
      <c r="F2755" s="5">
        <v>2.38</v>
      </c>
      <c r="G2755" s="5">
        <v>3.65</v>
      </c>
    </row>
    <row r="2756" spans="1:7">
      <c r="A2756" s="5">
        <v>1</v>
      </c>
      <c r="B2756" s="5">
        <v>27</v>
      </c>
      <c r="C2756" s="5">
        <v>2010</v>
      </c>
      <c r="D2756" s="135">
        <f t="shared" si="0"/>
        <v>40205</v>
      </c>
      <c r="E2756" s="5">
        <v>0.9</v>
      </c>
      <c r="F2756" s="5">
        <v>2.4300000000000002</v>
      </c>
      <c r="G2756" s="5">
        <v>3.66</v>
      </c>
    </row>
    <row r="2757" spans="1:7">
      <c r="A2757" s="5">
        <v>1</v>
      </c>
      <c r="B2757" s="5">
        <v>28</v>
      </c>
      <c r="C2757" s="5">
        <v>2010</v>
      </c>
      <c r="D2757" s="135">
        <f t="shared" si="0"/>
        <v>40206</v>
      </c>
      <c r="E2757" s="5">
        <v>0.87</v>
      </c>
      <c r="F2757" s="5">
        <v>2.41</v>
      </c>
      <c r="G2757" s="5">
        <v>3.68</v>
      </c>
    </row>
    <row r="2758" spans="1:7">
      <c r="A2758" s="5">
        <v>1</v>
      </c>
      <c r="B2758" s="5">
        <v>29</v>
      </c>
      <c r="C2758" s="5">
        <v>2010</v>
      </c>
      <c r="D2758" s="135">
        <f t="shared" si="0"/>
        <v>40207</v>
      </c>
      <c r="E2758" s="5">
        <v>0.82</v>
      </c>
      <c r="F2758" s="5">
        <v>2.34</v>
      </c>
      <c r="G2758" s="5">
        <v>3.63</v>
      </c>
    </row>
    <row r="2759" spans="1:7">
      <c r="A2759" s="5">
        <v>2</v>
      </c>
      <c r="B2759" s="5">
        <v>1</v>
      </c>
      <c r="C2759" s="5">
        <v>2010</v>
      </c>
      <c r="D2759" s="135">
        <f t="shared" si="0"/>
        <v>40210</v>
      </c>
      <c r="E2759" s="5">
        <v>0.86</v>
      </c>
      <c r="F2759" s="5">
        <v>2.38</v>
      </c>
      <c r="G2759" s="5">
        <v>3.68</v>
      </c>
    </row>
    <row r="2760" spans="1:7">
      <c r="A2760" s="5">
        <v>2</v>
      </c>
      <c r="B2760" s="5">
        <v>2</v>
      </c>
      <c r="C2760" s="5">
        <v>2010</v>
      </c>
      <c r="D2760" s="135">
        <f t="shared" si="0"/>
        <v>40211</v>
      </c>
      <c r="E2760" s="5">
        <v>0.86</v>
      </c>
      <c r="F2760" s="5">
        <v>2.37</v>
      </c>
      <c r="G2760" s="5">
        <v>3.67</v>
      </c>
    </row>
    <row r="2761" spans="1:7">
      <c r="A2761" s="5">
        <v>2</v>
      </c>
      <c r="B2761" s="5">
        <v>3</v>
      </c>
      <c r="C2761" s="5">
        <v>2010</v>
      </c>
      <c r="D2761" s="135">
        <f t="shared" si="0"/>
        <v>40212</v>
      </c>
      <c r="E2761" s="5">
        <v>0.88</v>
      </c>
      <c r="F2761" s="5">
        <v>2.4</v>
      </c>
      <c r="G2761" s="5">
        <v>3.73</v>
      </c>
    </row>
    <row r="2762" spans="1:7">
      <c r="A2762" s="5">
        <v>2</v>
      </c>
      <c r="B2762" s="5">
        <v>4</v>
      </c>
      <c r="C2762" s="5">
        <v>2010</v>
      </c>
      <c r="D2762" s="135">
        <f t="shared" si="0"/>
        <v>40213</v>
      </c>
      <c r="E2762" s="5">
        <v>0.8</v>
      </c>
      <c r="F2762" s="5">
        <v>2.29</v>
      </c>
      <c r="G2762" s="5">
        <v>3.62</v>
      </c>
    </row>
    <row r="2763" spans="1:7">
      <c r="A2763" s="5">
        <v>2</v>
      </c>
      <c r="B2763" s="5">
        <v>5</v>
      </c>
      <c r="C2763" s="5">
        <v>2010</v>
      </c>
      <c r="D2763" s="135">
        <f t="shared" si="0"/>
        <v>40214</v>
      </c>
      <c r="E2763" s="5">
        <v>0.77</v>
      </c>
      <c r="F2763" s="5">
        <v>2.23</v>
      </c>
      <c r="G2763" s="5">
        <v>3.59</v>
      </c>
    </row>
    <row r="2764" spans="1:7">
      <c r="A2764" s="5">
        <v>2</v>
      </c>
      <c r="B2764" s="5">
        <v>8</v>
      </c>
      <c r="C2764" s="5">
        <v>2010</v>
      </c>
      <c r="D2764" s="135">
        <f t="shared" si="0"/>
        <v>40217</v>
      </c>
      <c r="E2764" s="5">
        <v>0.79</v>
      </c>
      <c r="F2764" s="5">
        <v>2.2599999999999998</v>
      </c>
      <c r="G2764" s="5">
        <v>3.62</v>
      </c>
    </row>
    <row r="2765" spans="1:7">
      <c r="A2765" s="5">
        <v>2</v>
      </c>
      <c r="B2765" s="5">
        <v>9</v>
      </c>
      <c r="C2765" s="5">
        <v>2010</v>
      </c>
      <c r="D2765" s="135">
        <f t="shared" si="0"/>
        <v>40218</v>
      </c>
      <c r="E2765" s="5">
        <v>0.84</v>
      </c>
      <c r="F2765" s="5">
        <v>2.3199999999999998</v>
      </c>
      <c r="G2765" s="5">
        <v>3.67</v>
      </c>
    </row>
    <row r="2766" spans="1:7">
      <c r="A2766" s="5">
        <v>2</v>
      </c>
      <c r="B2766" s="5">
        <v>10</v>
      </c>
      <c r="C2766" s="5">
        <v>2010</v>
      </c>
      <c r="D2766" s="135">
        <f t="shared" si="0"/>
        <v>40219</v>
      </c>
      <c r="E2766" s="5">
        <v>0.91</v>
      </c>
      <c r="F2766" s="5">
        <v>2.39</v>
      </c>
      <c r="G2766" s="5">
        <v>3.72</v>
      </c>
    </row>
    <row r="2767" spans="1:7">
      <c r="A2767" s="5">
        <v>2</v>
      </c>
      <c r="B2767" s="5">
        <v>11</v>
      </c>
      <c r="C2767" s="5">
        <v>2010</v>
      </c>
      <c r="D2767" s="135">
        <f t="shared" si="0"/>
        <v>40220</v>
      </c>
      <c r="E2767" s="5">
        <v>0.91</v>
      </c>
      <c r="F2767" s="5">
        <v>2.39</v>
      </c>
      <c r="G2767" s="5">
        <v>3.73</v>
      </c>
    </row>
    <row r="2768" spans="1:7">
      <c r="A2768" s="5">
        <v>2</v>
      </c>
      <c r="B2768" s="5">
        <v>12</v>
      </c>
      <c r="C2768" s="5">
        <v>2010</v>
      </c>
      <c r="D2768" s="135">
        <f t="shared" si="0"/>
        <v>40221</v>
      </c>
      <c r="E2768" s="5">
        <v>0.84</v>
      </c>
      <c r="F2768" s="5">
        <v>2.35</v>
      </c>
      <c r="G2768" s="5">
        <v>3.69</v>
      </c>
    </row>
    <row r="2769" spans="1:7">
      <c r="A2769" s="5">
        <v>2</v>
      </c>
      <c r="B2769" s="5">
        <v>16</v>
      </c>
      <c r="C2769" s="5">
        <v>2010</v>
      </c>
      <c r="D2769" s="135">
        <f t="shared" si="0"/>
        <v>40225</v>
      </c>
      <c r="E2769" s="5">
        <v>0.82</v>
      </c>
      <c r="F2769" s="5">
        <v>2.3199999999999998</v>
      </c>
      <c r="G2769" s="5">
        <v>3.66</v>
      </c>
    </row>
    <row r="2770" spans="1:7">
      <c r="A2770" s="5">
        <v>2</v>
      </c>
      <c r="B2770" s="5">
        <v>17</v>
      </c>
      <c r="C2770" s="5">
        <v>2010</v>
      </c>
      <c r="D2770" s="135">
        <f t="shared" si="0"/>
        <v>40226</v>
      </c>
      <c r="E2770" s="5">
        <v>0.87</v>
      </c>
      <c r="F2770" s="5">
        <v>2.4</v>
      </c>
      <c r="G2770" s="5">
        <v>3.74</v>
      </c>
    </row>
    <row r="2771" spans="1:7">
      <c r="A2771" s="5">
        <v>2</v>
      </c>
      <c r="B2771" s="5">
        <v>18</v>
      </c>
      <c r="C2771" s="5">
        <v>2010</v>
      </c>
      <c r="D2771" s="135">
        <f t="shared" si="0"/>
        <v>40227</v>
      </c>
      <c r="E2771" s="5">
        <v>0.9</v>
      </c>
      <c r="F2771" s="5">
        <v>2.46</v>
      </c>
      <c r="G2771" s="5">
        <v>3.79</v>
      </c>
    </row>
    <row r="2772" spans="1:7">
      <c r="A2772" s="5">
        <v>2</v>
      </c>
      <c r="B2772" s="5">
        <v>19</v>
      </c>
      <c r="C2772" s="5">
        <v>2010</v>
      </c>
      <c r="D2772" s="135">
        <f t="shared" si="0"/>
        <v>40228</v>
      </c>
      <c r="E2772" s="5">
        <v>0.95</v>
      </c>
      <c r="F2772" s="5">
        <v>2.48</v>
      </c>
      <c r="G2772" s="5">
        <v>3.78</v>
      </c>
    </row>
    <row r="2773" spans="1:7">
      <c r="A2773" s="5">
        <v>2</v>
      </c>
      <c r="B2773" s="5">
        <v>22</v>
      </c>
      <c r="C2773" s="5">
        <v>2010</v>
      </c>
      <c r="D2773" s="135">
        <f t="shared" si="0"/>
        <v>40231</v>
      </c>
      <c r="E2773" s="5">
        <v>0.91</v>
      </c>
      <c r="F2773" s="5">
        <v>2.4700000000000002</v>
      </c>
      <c r="G2773" s="5">
        <v>3.8</v>
      </c>
    </row>
    <row r="2774" spans="1:7">
      <c r="A2774" s="5">
        <v>2</v>
      </c>
      <c r="B2774" s="5">
        <v>23</v>
      </c>
      <c r="C2774" s="5">
        <v>2010</v>
      </c>
      <c r="D2774" s="135">
        <f t="shared" si="0"/>
        <v>40232</v>
      </c>
      <c r="E2774" s="5">
        <v>0.87</v>
      </c>
      <c r="F2774" s="5">
        <v>2.37</v>
      </c>
      <c r="G2774" s="5">
        <v>3.69</v>
      </c>
    </row>
    <row r="2775" spans="1:7">
      <c r="A2775" s="5">
        <v>2</v>
      </c>
      <c r="B2775" s="5">
        <v>24</v>
      </c>
      <c r="C2775" s="5">
        <v>2010</v>
      </c>
      <c r="D2775" s="135">
        <f t="shared" si="0"/>
        <v>40233</v>
      </c>
      <c r="E2775" s="5">
        <v>0.87</v>
      </c>
      <c r="F2775" s="5">
        <v>2.4</v>
      </c>
      <c r="G2775" s="5">
        <v>3.7</v>
      </c>
    </row>
    <row r="2776" spans="1:7">
      <c r="A2776" s="5">
        <v>2</v>
      </c>
      <c r="B2776" s="5">
        <v>25</v>
      </c>
      <c r="C2776" s="5">
        <v>2010</v>
      </c>
      <c r="D2776" s="135">
        <f t="shared" si="0"/>
        <v>40234</v>
      </c>
      <c r="E2776" s="5">
        <v>0.82</v>
      </c>
      <c r="F2776" s="5">
        <v>2.33</v>
      </c>
      <c r="G2776" s="5">
        <v>3.64</v>
      </c>
    </row>
    <row r="2777" spans="1:7">
      <c r="A2777" s="5">
        <v>2</v>
      </c>
      <c r="B2777" s="5">
        <v>26</v>
      </c>
      <c r="C2777" s="5">
        <v>2010</v>
      </c>
      <c r="D2777" s="135">
        <f t="shared" si="0"/>
        <v>40235</v>
      </c>
      <c r="E2777" s="5">
        <v>0.81</v>
      </c>
      <c r="F2777" s="5">
        <v>2.2999999999999998</v>
      </c>
      <c r="G2777" s="5">
        <v>3.61</v>
      </c>
    </row>
    <row r="2778" spans="1:7">
      <c r="A2778" s="5">
        <v>3</v>
      </c>
      <c r="B2778" s="5">
        <v>1</v>
      </c>
      <c r="C2778" s="5">
        <v>2010</v>
      </c>
      <c r="D2778" s="135">
        <f t="shared" si="0"/>
        <v>40238</v>
      </c>
      <c r="E2778" s="5">
        <v>0.8</v>
      </c>
      <c r="F2778" s="5">
        <v>2.2799999999999998</v>
      </c>
      <c r="G2778" s="5">
        <v>3.61</v>
      </c>
    </row>
    <row r="2779" spans="1:7">
      <c r="A2779" s="5">
        <v>3</v>
      </c>
      <c r="B2779" s="5">
        <v>2</v>
      </c>
      <c r="C2779" s="5">
        <v>2010</v>
      </c>
      <c r="D2779" s="135">
        <f t="shared" si="0"/>
        <v>40239</v>
      </c>
      <c r="E2779" s="5">
        <v>0.8</v>
      </c>
      <c r="F2779" s="5">
        <v>2.27</v>
      </c>
      <c r="G2779" s="5">
        <v>3.62</v>
      </c>
    </row>
    <row r="2780" spans="1:7">
      <c r="A2780" s="5">
        <v>3</v>
      </c>
      <c r="B2780" s="5">
        <v>3</v>
      </c>
      <c r="C2780" s="5">
        <v>2010</v>
      </c>
      <c r="D2780" s="135">
        <f t="shared" si="0"/>
        <v>40240</v>
      </c>
      <c r="E2780" s="5">
        <v>0.82</v>
      </c>
      <c r="F2780" s="5">
        <v>2.27</v>
      </c>
      <c r="G2780" s="5">
        <v>3.63</v>
      </c>
    </row>
    <row r="2781" spans="1:7">
      <c r="A2781" s="5">
        <v>3</v>
      </c>
      <c r="B2781" s="5">
        <v>4</v>
      </c>
      <c r="C2781" s="5">
        <v>2010</v>
      </c>
      <c r="D2781" s="135">
        <f t="shared" si="0"/>
        <v>40241</v>
      </c>
      <c r="E2781" s="5">
        <v>0.86</v>
      </c>
      <c r="F2781" s="5">
        <v>2.2799999999999998</v>
      </c>
      <c r="G2781" s="5">
        <v>3.61</v>
      </c>
    </row>
    <row r="2782" spans="1:7">
      <c r="A2782" s="5">
        <v>3</v>
      </c>
      <c r="B2782" s="5">
        <v>5</v>
      </c>
      <c r="C2782" s="5">
        <v>2010</v>
      </c>
      <c r="D2782" s="135">
        <f t="shared" si="0"/>
        <v>40242</v>
      </c>
      <c r="E2782" s="5">
        <v>0.91</v>
      </c>
      <c r="F2782" s="5">
        <v>2.35</v>
      </c>
      <c r="G2782" s="5">
        <v>3.69</v>
      </c>
    </row>
    <row r="2783" spans="1:7">
      <c r="A2783" s="5">
        <v>3</v>
      </c>
      <c r="B2783" s="5">
        <v>8</v>
      </c>
      <c r="C2783" s="5">
        <v>2010</v>
      </c>
      <c r="D2783" s="135">
        <f t="shared" si="0"/>
        <v>40245</v>
      </c>
      <c r="E2783" s="5">
        <v>0.9</v>
      </c>
      <c r="F2783" s="5">
        <v>2.36</v>
      </c>
      <c r="G2783" s="5">
        <v>3.72</v>
      </c>
    </row>
    <row r="2784" spans="1:7">
      <c r="A2784" s="5">
        <v>3</v>
      </c>
      <c r="B2784" s="5">
        <v>9</v>
      </c>
      <c r="C2784" s="5">
        <v>2010</v>
      </c>
      <c r="D2784" s="135">
        <f t="shared" si="0"/>
        <v>40246</v>
      </c>
      <c r="E2784" s="5">
        <v>0.89</v>
      </c>
      <c r="F2784" s="5">
        <v>2.34</v>
      </c>
      <c r="G2784" s="5">
        <v>3.71</v>
      </c>
    </row>
    <row r="2785" spans="1:7">
      <c r="A2785" s="5">
        <v>3</v>
      </c>
      <c r="B2785" s="5">
        <v>10</v>
      </c>
      <c r="C2785" s="5">
        <v>2010</v>
      </c>
      <c r="D2785" s="135">
        <f t="shared" si="0"/>
        <v>40247</v>
      </c>
      <c r="E2785" s="5">
        <v>0.92</v>
      </c>
      <c r="F2785" s="5">
        <v>2.39</v>
      </c>
      <c r="G2785" s="5">
        <v>3.73</v>
      </c>
    </row>
    <row r="2786" spans="1:7">
      <c r="A2786" s="5">
        <v>3</v>
      </c>
      <c r="B2786" s="5">
        <v>11</v>
      </c>
      <c r="C2786" s="5">
        <v>2010</v>
      </c>
      <c r="D2786" s="135">
        <f t="shared" si="0"/>
        <v>40248</v>
      </c>
      <c r="E2786" s="5">
        <v>0.97</v>
      </c>
      <c r="F2786" s="5">
        <v>2.4300000000000002</v>
      </c>
      <c r="G2786" s="5">
        <v>3.73</v>
      </c>
    </row>
    <row r="2787" spans="1:7">
      <c r="A2787" s="5">
        <v>3</v>
      </c>
      <c r="B2787" s="5">
        <v>12</v>
      </c>
      <c r="C2787" s="5">
        <v>2010</v>
      </c>
      <c r="D2787" s="135">
        <f t="shared" si="0"/>
        <v>40249</v>
      </c>
      <c r="E2787" s="5">
        <v>0.97</v>
      </c>
      <c r="F2787" s="5">
        <v>2.42</v>
      </c>
      <c r="G2787" s="5">
        <v>3.71</v>
      </c>
    </row>
    <row r="2788" spans="1:7">
      <c r="A2788" s="5">
        <v>3</v>
      </c>
      <c r="B2788" s="5">
        <v>15</v>
      </c>
      <c r="C2788" s="5">
        <v>2010</v>
      </c>
      <c r="D2788" s="135">
        <f t="shared" si="0"/>
        <v>40252</v>
      </c>
      <c r="E2788" s="5">
        <v>0.96</v>
      </c>
      <c r="F2788" s="5">
        <v>2.42</v>
      </c>
      <c r="G2788" s="5">
        <v>3.71</v>
      </c>
    </row>
    <row r="2789" spans="1:7">
      <c r="A2789" s="5">
        <v>3</v>
      </c>
      <c r="B2789" s="5">
        <v>16</v>
      </c>
      <c r="C2789" s="5">
        <v>2010</v>
      </c>
      <c r="D2789" s="135">
        <f t="shared" si="0"/>
        <v>40253</v>
      </c>
      <c r="E2789" s="5">
        <v>0.93</v>
      </c>
      <c r="F2789" s="5">
        <v>2.37</v>
      </c>
      <c r="G2789" s="5">
        <v>3.66</v>
      </c>
    </row>
    <row r="2790" spans="1:7">
      <c r="A2790" s="5">
        <v>3</v>
      </c>
      <c r="B2790" s="5">
        <v>17</v>
      </c>
      <c r="C2790" s="5">
        <v>2010</v>
      </c>
      <c r="D2790" s="135">
        <f t="shared" si="0"/>
        <v>40254</v>
      </c>
      <c r="E2790" s="5">
        <v>0.95</v>
      </c>
      <c r="F2790" s="5">
        <v>2.38</v>
      </c>
      <c r="G2790" s="5">
        <v>3.65</v>
      </c>
    </row>
    <row r="2791" spans="1:7">
      <c r="A2791" s="5">
        <v>3</v>
      </c>
      <c r="B2791" s="5">
        <v>18</v>
      </c>
      <c r="C2791" s="5">
        <v>2010</v>
      </c>
      <c r="D2791" s="135">
        <f t="shared" si="0"/>
        <v>40255</v>
      </c>
      <c r="E2791" s="5">
        <v>0.98</v>
      </c>
      <c r="F2791" s="5">
        <v>2.44</v>
      </c>
      <c r="G2791" s="5">
        <v>3.68</v>
      </c>
    </row>
    <row r="2792" spans="1:7">
      <c r="A2792" s="5">
        <v>3</v>
      </c>
      <c r="B2792" s="5">
        <v>19</v>
      </c>
      <c r="C2792" s="5">
        <v>2010</v>
      </c>
      <c r="D2792" s="135">
        <f t="shared" si="0"/>
        <v>40256</v>
      </c>
      <c r="E2792" s="5">
        <v>1.02</v>
      </c>
      <c r="F2792" s="5">
        <v>2.48</v>
      </c>
      <c r="G2792" s="5">
        <v>3.7</v>
      </c>
    </row>
    <row r="2793" spans="1:7">
      <c r="A2793" s="5">
        <v>3</v>
      </c>
      <c r="B2793" s="5">
        <v>22</v>
      </c>
      <c r="C2793" s="5">
        <v>2010</v>
      </c>
      <c r="D2793" s="135">
        <f t="shared" si="0"/>
        <v>40259</v>
      </c>
      <c r="E2793" s="5">
        <v>1.01</v>
      </c>
      <c r="F2793" s="5">
        <v>2.4300000000000002</v>
      </c>
      <c r="G2793" s="5">
        <v>3.67</v>
      </c>
    </row>
    <row r="2794" spans="1:7">
      <c r="A2794" s="5">
        <v>3</v>
      </c>
      <c r="B2794" s="5">
        <v>23</v>
      </c>
      <c r="C2794" s="5">
        <v>2010</v>
      </c>
      <c r="D2794" s="135">
        <f t="shared" si="0"/>
        <v>40260</v>
      </c>
      <c r="E2794" s="5">
        <v>1.02</v>
      </c>
      <c r="F2794" s="5">
        <v>2.44</v>
      </c>
      <c r="G2794" s="5">
        <v>3.69</v>
      </c>
    </row>
    <row r="2795" spans="1:7">
      <c r="A2795" s="5">
        <v>3</v>
      </c>
      <c r="B2795" s="5">
        <v>24</v>
      </c>
      <c r="C2795" s="5">
        <v>2010</v>
      </c>
      <c r="D2795" s="135">
        <f t="shared" si="0"/>
        <v>40261</v>
      </c>
      <c r="E2795" s="5">
        <v>1.08</v>
      </c>
      <c r="F2795" s="5">
        <v>2.62</v>
      </c>
      <c r="G2795" s="5">
        <v>3.84</v>
      </c>
    </row>
    <row r="2796" spans="1:7">
      <c r="A2796" s="5">
        <v>3</v>
      </c>
      <c r="B2796" s="5">
        <v>25</v>
      </c>
      <c r="C2796" s="5">
        <v>2010</v>
      </c>
      <c r="D2796" s="135">
        <f t="shared" si="0"/>
        <v>40262</v>
      </c>
      <c r="E2796" s="5">
        <v>1.1000000000000001</v>
      </c>
      <c r="F2796" s="5">
        <v>2.65</v>
      </c>
      <c r="G2796" s="5">
        <v>3.91</v>
      </c>
    </row>
    <row r="2797" spans="1:7">
      <c r="A2797" s="5">
        <v>3</v>
      </c>
      <c r="B2797" s="5">
        <v>26</v>
      </c>
      <c r="C2797" s="5">
        <v>2010</v>
      </c>
      <c r="D2797" s="135">
        <f t="shared" si="0"/>
        <v>40263</v>
      </c>
      <c r="E2797" s="5">
        <v>1.04</v>
      </c>
      <c r="F2797" s="5">
        <v>2.59</v>
      </c>
      <c r="G2797" s="5">
        <v>3.86</v>
      </c>
    </row>
    <row r="2798" spans="1:7">
      <c r="A2798" s="5">
        <v>3</v>
      </c>
      <c r="B2798" s="5">
        <v>29</v>
      </c>
      <c r="C2798" s="5">
        <v>2010</v>
      </c>
      <c r="D2798" s="135">
        <f t="shared" si="0"/>
        <v>40266</v>
      </c>
      <c r="E2798" s="5">
        <v>1.04</v>
      </c>
      <c r="F2798" s="5">
        <v>2.6</v>
      </c>
      <c r="G2798" s="5">
        <v>3.88</v>
      </c>
    </row>
    <row r="2799" spans="1:7">
      <c r="A2799" s="5">
        <v>3</v>
      </c>
      <c r="B2799" s="5">
        <v>30</v>
      </c>
      <c r="C2799" s="5">
        <v>2010</v>
      </c>
      <c r="D2799" s="135">
        <f t="shared" si="0"/>
        <v>40267</v>
      </c>
      <c r="E2799" s="5">
        <v>1.06</v>
      </c>
      <c r="F2799" s="5">
        <v>2.6</v>
      </c>
      <c r="G2799" s="5">
        <v>3.88</v>
      </c>
    </row>
    <row r="2800" spans="1:7">
      <c r="A2800" s="5">
        <v>3</v>
      </c>
      <c r="B2800" s="5">
        <v>31</v>
      </c>
      <c r="C2800" s="5">
        <v>2010</v>
      </c>
      <c r="D2800" s="135">
        <f t="shared" si="0"/>
        <v>40268</v>
      </c>
      <c r="E2800" s="5">
        <v>1.02</v>
      </c>
      <c r="F2800" s="5">
        <v>2.5499999999999998</v>
      </c>
      <c r="G2800" s="5">
        <v>3.84</v>
      </c>
    </row>
    <row r="2801" spans="1:7">
      <c r="A2801" s="5">
        <v>4</v>
      </c>
      <c r="B2801" s="5">
        <v>1</v>
      </c>
      <c r="C2801" s="5">
        <v>2010</v>
      </c>
      <c r="D2801" s="135">
        <f t="shared" si="0"/>
        <v>40269</v>
      </c>
      <c r="E2801" s="5">
        <v>1.05</v>
      </c>
      <c r="F2801" s="5">
        <v>2.59</v>
      </c>
      <c r="G2801" s="5">
        <v>3.89</v>
      </c>
    </row>
    <row r="2802" spans="1:7">
      <c r="A2802" s="5">
        <v>4</v>
      </c>
      <c r="B2802" s="5">
        <v>2</v>
      </c>
      <c r="C2802" s="5">
        <v>2010</v>
      </c>
      <c r="D2802" s="135">
        <f t="shared" si="0"/>
        <v>40270</v>
      </c>
      <c r="E2802" s="5">
        <v>1.1100000000000001</v>
      </c>
      <c r="F2802" s="5">
        <v>2.67</v>
      </c>
      <c r="G2802" s="5">
        <v>3.96</v>
      </c>
    </row>
    <row r="2803" spans="1:7">
      <c r="A2803" s="5">
        <v>4</v>
      </c>
      <c r="B2803" s="5">
        <v>5</v>
      </c>
      <c r="C2803" s="5">
        <v>2010</v>
      </c>
      <c r="D2803" s="135">
        <f t="shared" si="0"/>
        <v>40273</v>
      </c>
      <c r="E2803" s="5">
        <v>1.18</v>
      </c>
      <c r="F2803" s="5">
        <v>2.75</v>
      </c>
      <c r="G2803" s="5">
        <v>4.01</v>
      </c>
    </row>
    <row r="2804" spans="1:7">
      <c r="A2804" s="5">
        <v>4</v>
      </c>
      <c r="B2804" s="5">
        <v>6</v>
      </c>
      <c r="C2804" s="5">
        <v>2010</v>
      </c>
      <c r="D2804" s="135">
        <f t="shared" si="0"/>
        <v>40274</v>
      </c>
      <c r="E2804" s="5">
        <v>1.1399999999999999</v>
      </c>
      <c r="F2804" s="5">
        <v>2.71</v>
      </c>
      <c r="G2804" s="5">
        <v>3.98</v>
      </c>
    </row>
    <row r="2805" spans="1:7">
      <c r="A2805" s="5">
        <v>4</v>
      </c>
      <c r="B2805" s="5">
        <v>7</v>
      </c>
      <c r="C2805" s="5">
        <v>2010</v>
      </c>
      <c r="D2805" s="135">
        <f t="shared" si="0"/>
        <v>40275</v>
      </c>
      <c r="E2805" s="5">
        <v>1.06</v>
      </c>
      <c r="F2805" s="5">
        <v>2.62</v>
      </c>
      <c r="G2805" s="5">
        <v>3.89</v>
      </c>
    </row>
    <row r="2806" spans="1:7">
      <c r="A2806" s="5">
        <v>4</v>
      </c>
      <c r="B2806" s="5">
        <v>8</v>
      </c>
      <c r="C2806" s="5">
        <v>2010</v>
      </c>
      <c r="D2806" s="135">
        <f t="shared" si="0"/>
        <v>40276</v>
      </c>
      <c r="E2806" s="5">
        <v>1.0900000000000001</v>
      </c>
      <c r="F2806" s="5">
        <v>2.64</v>
      </c>
      <c r="G2806" s="5">
        <v>3.91</v>
      </c>
    </row>
    <row r="2807" spans="1:7">
      <c r="A2807" s="5">
        <v>4</v>
      </c>
      <c r="B2807" s="5">
        <v>9</v>
      </c>
      <c r="C2807" s="5">
        <v>2010</v>
      </c>
      <c r="D2807" s="135">
        <f t="shared" si="0"/>
        <v>40277</v>
      </c>
      <c r="E2807" s="5">
        <v>1.08</v>
      </c>
      <c r="F2807" s="5">
        <v>2.65</v>
      </c>
      <c r="G2807" s="5">
        <v>3.9</v>
      </c>
    </row>
    <row r="2808" spans="1:7">
      <c r="A2808" s="5">
        <v>4</v>
      </c>
      <c r="B2808" s="5">
        <v>12</v>
      </c>
      <c r="C2808" s="5">
        <v>2010</v>
      </c>
      <c r="D2808" s="135">
        <f t="shared" si="0"/>
        <v>40280</v>
      </c>
      <c r="E2808" s="5">
        <v>1.07</v>
      </c>
      <c r="F2808" s="5">
        <v>2.6</v>
      </c>
      <c r="G2808" s="5">
        <v>3.87</v>
      </c>
    </row>
    <row r="2809" spans="1:7">
      <c r="A2809" s="5">
        <v>4</v>
      </c>
      <c r="B2809" s="5">
        <v>13</v>
      </c>
      <c r="C2809" s="5">
        <v>2010</v>
      </c>
      <c r="D2809" s="135">
        <f t="shared" si="0"/>
        <v>40281</v>
      </c>
      <c r="E2809" s="5">
        <v>1.07</v>
      </c>
      <c r="F2809" s="5">
        <v>2.58</v>
      </c>
      <c r="G2809" s="5">
        <v>3.84</v>
      </c>
    </row>
    <row r="2810" spans="1:7">
      <c r="A2810" s="5">
        <v>4</v>
      </c>
      <c r="B2810" s="5">
        <v>14</v>
      </c>
      <c r="C2810" s="5">
        <v>2010</v>
      </c>
      <c r="D2810" s="135">
        <f t="shared" si="0"/>
        <v>40282</v>
      </c>
      <c r="E2810" s="5">
        <v>1.07</v>
      </c>
      <c r="F2810" s="5">
        <v>2.61</v>
      </c>
      <c r="G2810" s="5">
        <v>3.88</v>
      </c>
    </row>
    <row r="2811" spans="1:7">
      <c r="A2811" s="5">
        <v>4</v>
      </c>
      <c r="B2811" s="5">
        <v>15</v>
      </c>
      <c r="C2811" s="5">
        <v>2010</v>
      </c>
      <c r="D2811" s="135">
        <f t="shared" si="0"/>
        <v>40283</v>
      </c>
      <c r="E2811" s="5">
        <v>1.04</v>
      </c>
      <c r="F2811" s="5">
        <v>2.57</v>
      </c>
      <c r="G2811" s="5">
        <v>3.86</v>
      </c>
    </row>
    <row r="2812" spans="1:7">
      <c r="A2812" s="5">
        <v>4</v>
      </c>
      <c r="B2812" s="5">
        <v>16</v>
      </c>
      <c r="C2812" s="5">
        <v>2010</v>
      </c>
      <c r="D2812" s="135">
        <f t="shared" si="0"/>
        <v>40284</v>
      </c>
      <c r="E2812" s="5">
        <v>0.98</v>
      </c>
      <c r="F2812" s="5">
        <v>2.4900000000000002</v>
      </c>
      <c r="G2812" s="5">
        <v>3.79</v>
      </c>
    </row>
    <row r="2813" spans="1:7">
      <c r="A2813" s="5">
        <v>4</v>
      </c>
      <c r="B2813" s="5">
        <v>19</v>
      </c>
      <c r="C2813" s="5">
        <v>2010</v>
      </c>
      <c r="D2813" s="135">
        <f t="shared" si="0"/>
        <v>40287</v>
      </c>
      <c r="E2813" s="5">
        <v>1.01</v>
      </c>
      <c r="F2813" s="5">
        <v>2.54</v>
      </c>
      <c r="G2813" s="5">
        <v>3.83</v>
      </c>
    </row>
    <row r="2814" spans="1:7">
      <c r="A2814" s="5">
        <v>4</v>
      </c>
      <c r="B2814" s="5">
        <v>20</v>
      </c>
      <c r="C2814" s="5">
        <v>2010</v>
      </c>
      <c r="D2814" s="135">
        <f t="shared" si="0"/>
        <v>40288</v>
      </c>
      <c r="E2814" s="5">
        <v>1.05</v>
      </c>
      <c r="F2814" s="5">
        <v>2.56</v>
      </c>
      <c r="G2814" s="5">
        <v>3.82</v>
      </c>
    </row>
    <row r="2815" spans="1:7">
      <c r="A2815" s="5">
        <v>4</v>
      </c>
      <c r="B2815" s="5">
        <v>21</v>
      </c>
      <c r="C2815" s="5">
        <v>2010</v>
      </c>
      <c r="D2815" s="135">
        <f t="shared" si="0"/>
        <v>40289</v>
      </c>
      <c r="E2815" s="5">
        <v>1.03</v>
      </c>
      <c r="F2815" s="5">
        <v>2.52</v>
      </c>
      <c r="G2815" s="5">
        <v>3.77</v>
      </c>
    </row>
    <row r="2816" spans="1:7">
      <c r="A2816" s="5">
        <v>4</v>
      </c>
      <c r="B2816" s="5">
        <v>22</v>
      </c>
      <c r="C2816" s="5">
        <v>2010</v>
      </c>
      <c r="D2816" s="135">
        <f t="shared" si="0"/>
        <v>40290</v>
      </c>
      <c r="E2816" s="5">
        <v>1.07</v>
      </c>
      <c r="F2816" s="5">
        <v>2.57</v>
      </c>
      <c r="G2816" s="5">
        <v>3.8</v>
      </c>
    </row>
    <row r="2817" spans="1:7">
      <c r="A2817" s="5">
        <v>4</v>
      </c>
      <c r="B2817" s="5">
        <v>23</v>
      </c>
      <c r="C2817" s="5">
        <v>2010</v>
      </c>
      <c r="D2817" s="135">
        <f t="shared" si="0"/>
        <v>40291</v>
      </c>
      <c r="E2817" s="5">
        <v>1.1000000000000001</v>
      </c>
      <c r="F2817" s="5">
        <v>2.61</v>
      </c>
      <c r="G2817" s="5">
        <v>3.84</v>
      </c>
    </row>
    <row r="2818" spans="1:7">
      <c r="A2818" s="5">
        <v>4</v>
      </c>
      <c r="B2818" s="5">
        <v>26</v>
      </c>
      <c r="C2818" s="5">
        <v>2010</v>
      </c>
      <c r="D2818" s="135">
        <f t="shared" si="0"/>
        <v>40294</v>
      </c>
      <c r="E2818" s="5">
        <v>1.0900000000000001</v>
      </c>
      <c r="F2818" s="5">
        <v>2.6</v>
      </c>
      <c r="G2818" s="5">
        <v>3.83</v>
      </c>
    </row>
    <row r="2819" spans="1:7">
      <c r="A2819" s="5">
        <v>4</v>
      </c>
      <c r="B2819" s="5">
        <v>27</v>
      </c>
      <c r="C2819" s="5">
        <v>2010</v>
      </c>
      <c r="D2819" s="135">
        <f t="shared" si="0"/>
        <v>40295</v>
      </c>
      <c r="E2819" s="5">
        <v>1.03</v>
      </c>
      <c r="F2819" s="5">
        <v>2.46</v>
      </c>
      <c r="G2819" s="5">
        <v>3.71</v>
      </c>
    </row>
    <row r="2820" spans="1:7">
      <c r="A2820" s="5">
        <v>4</v>
      </c>
      <c r="B2820" s="5">
        <v>28</v>
      </c>
      <c r="C2820" s="5">
        <v>2010</v>
      </c>
      <c r="D2820" s="135">
        <f t="shared" si="0"/>
        <v>40296</v>
      </c>
      <c r="E2820" s="5">
        <v>1.03</v>
      </c>
      <c r="F2820" s="5">
        <v>2.5299999999999998</v>
      </c>
      <c r="G2820" s="5">
        <v>3.8</v>
      </c>
    </row>
    <row r="2821" spans="1:7">
      <c r="A2821" s="5">
        <v>4</v>
      </c>
      <c r="B2821" s="5">
        <v>29</v>
      </c>
      <c r="C2821" s="5">
        <v>2010</v>
      </c>
      <c r="D2821" s="135">
        <f t="shared" si="0"/>
        <v>40297</v>
      </c>
      <c r="E2821" s="5">
        <v>1.01</v>
      </c>
      <c r="F2821" s="5">
        <v>2.4900000000000002</v>
      </c>
      <c r="G2821" s="5">
        <v>3.76</v>
      </c>
    </row>
    <row r="2822" spans="1:7">
      <c r="A2822" s="5">
        <v>4</v>
      </c>
      <c r="B2822" s="5">
        <v>30</v>
      </c>
      <c r="C2822" s="5">
        <v>2010</v>
      </c>
      <c r="D2822" s="135">
        <f t="shared" si="0"/>
        <v>40298</v>
      </c>
      <c r="E2822" s="5">
        <v>0.97</v>
      </c>
      <c r="F2822" s="5">
        <v>2.4300000000000002</v>
      </c>
      <c r="G2822" s="5">
        <v>3.69</v>
      </c>
    </row>
    <row r="2823" spans="1:7">
      <c r="A2823" s="5">
        <v>5</v>
      </c>
      <c r="B2823" s="5">
        <v>3</v>
      </c>
      <c r="C2823" s="5">
        <v>2010</v>
      </c>
      <c r="D2823" s="135">
        <f t="shared" si="0"/>
        <v>40301</v>
      </c>
      <c r="E2823" s="5">
        <v>1</v>
      </c>
      <c r="F2823" s="5">
        <v>2.4700000000000002</v>
      </c>
      <c r="G2823" s="5">
        <v>3.72</v>
      </c>
    </row>
    <row r="2824" spans="1:7">
      <c r="A2824" s="5">
        <v>5</v>
      </c>
      <c r="B2824" s="5">
        <v>4</v>
      </c>
      <c r="C2824" s="5">
        <v>2010</v>
      </c>
      <c r="D2824" s="135">
        <f t="shared" si="0"/>
        <v>40302</v>
      </c>
      <c r="E2824" s="5">
        <v>0.96</v>
      </c>
      <c r="F2824" s="5">
        <v>2.38</v>
      </c>
      <c r="G2824" s="5">
        <v>3.63</v>
      </c>
    </row>
    <row r="2825" spans="1:7">
      <c r="A2825" s="5">
        <v>5</v>
      </c>
      <c r="B2825" s="5">
        <v>5</v>
      </c>
      <c r="C2825" s="5">
        <v>2010</v>
      </c>
      <c r="D2825" s="135">
        <f t="shared" si="0"/>
        <v>40303</v>
      </c>
      <c r="E2825" s="5">
        <v>0.88</v>
      </c>
      <c r="F2825" s="5">
        <v>2.31</v>
      </c>
      <c r="G2825" s="5">
        <v>3.58</v>
      </c>
    </row>
    <row r="2826" spans="1:7">
      <c r="A2826" s="5">
        <v>5</v>
      </c>
      <c r="B2826" s="5">
        <v>6</v>
      </c>
      <c r="C2826" s="5">
        <v>2010</v>
      </c>
      <c r="D2826" s="135">
        <f t="shared" si="0"/>
        <v>40304</v>
      </c>
      <c r="E2826" s="5">
        <v>0.75</v>
      </c>
      <c r="F2826" s="5">
        <v>2.13</v>
      </c>
      <c r="G2826" s="5">
        <v>3.41</v>
      </c>
    </row>
    <row r="2827" spans="1:7">
      <c r="A2827" s="5">
        <v>5</v>
      </c>
      <c r="B2827" s="5">
        <v>7</v>
      </c>
      <c r="C2827" s="5">
        <v>2010</v>
      </c>
      <c r="D2827" s="135">
        <f t="shared" si="0"/>
        <v>40305</v>
      </c>
      <c r="E2827" s="5">
        <v>0.83</v>
      </c>
      <c r="F2827" s="5">
        <v>2.17</v>
      </c>
      <c r="G2827" s="5">
        <v>3.45</v>
      </c>
    </row>
    <row r="2828" spans="1:7">
      <c r="A2828" s="5">
        <v>5</v>
      </c>
      <c r="B2828" s="5">
        <v>10</v>
      </c>
      <c r="C2828" s="5">
        <v>2010</v>
      </c>
      <c r="D2828" s="135">
        <f t="shared" si="0"/>
        <v>40308</v>
      </c>
      <c r="E2828" s="5">
        <v>0.87</v>
      </c>
      <c r="F2828" s="5">
        <v>2.27</v>
      </c>
      <c r="G2828" s="5">
        <v>3.57</v>
      </c>
    </row>
    <row r="2829" spans="1:7">
      <c r="A2829" s="5">
        <v>5</v>
      </c>
      <c r="B2829" s="5">
        <v>11</v>
      </c>
      <c r="C2829" s="5">
        <v>2010</v>
      </c>
      <c r="D2829" s="135">
        <f t="shared" si="0"/>
        <v>40309</v>
      </c>
      <c r="E2829" s="5">
        <v>0.85</v>
      </c>
      <c r="F2829" s="5">
        <v>2.2599999999999998</v>
      </c>
      <c r="G2829" s="5">
        <v>3.56</v>
      </c>
    </row>
    <row r="2830" spans="1:7">
      <c r="A2830" s="5">
        <v>5</v>
      </c>
      <c r="B2830" s="5">
        <v>12</v>
      </c>
      <c r="C2830" s="5">
        <v>2010</v>
      </c>
      <c r="D2830" s="135">
        <f t="shared" si="0"/>
        <v>40310</v>
      </c>
      <c r="E2830" s="5">
        <v>0.89</v>
      </c>
      <c r="F2830" s="5">
        <v>2.29</v>
      </c>
      <c r="G2830" s="5">
        <v>3.56</v>
      </c>
    </row>
    <row r="2831" spans="1:7">
      <c r="A2831" s="5">
        <v>5</v>
      </c>
      <c r="B2831" s="5">
        <v>13</v>
      </c>
      <c r="C2831" s="5">
        <v>2010</v>
      </c>
      <c r="D2831" s="135">
        <f t="shared" si="0"/>
        <v>40311</v>
      </c>
      <c r="E2831" s="5">
        <v>0.87</v>
      </c>
      <c r="F2831" s="5">
        <v>2.27</v>
      </c>
      <c r="G2831" s="5">
        <v>3.55</v>
      </c>
    </row>
    <row r="2832" spans="1:7">
      <c r="A2832" s="5">
        <v>5</v>
      </c>
      <c r="B2832" s="5">
        <v>14</v>
      </c>
      <c r="C2832" s="5">
        <v>2010</v>
      </c>
      <c r="D2832" s="135">
        <f t="shared" si="0"/>
        <v>40312</v>
      </c>
      <c r="E2832" s="5">
        <v>0.79</v>
      </c>
      <c r="F2832" s="5">
        <v>2.16</v>
      </c>
      <c r="G2832" s="5">
        <v>3.44</v>
      </c>
    </row>
    <row r="2833" spans="1:7">
      <c r="A2833" s="5">
        <v>5</v>
      </c>
      <c r="B2833" s="5">
        <v>17</v>
      </c>
      <c r="C2833" s="5">
        <v>2010</v>
      </c>
      <c r="D2833" s="135">
        <f t="shared" si="0"/>
        <v>40315</v>
      </c>
      <c r="E2833" s="5">
        <v>0.81</v>
      </c>
      <c r="F2833" s="5">
        <v>2.2000000000000002</v>
      </c>
      <c r="G2833" s="5">
        <v>3.47</v>
      </c>
    </row>
    <row r="2834" spans="1:7">
      <c r="A2834" s="5">
        <v>5</v>
      </c>
      <c r="B2834" s="5">
        <v>18</v>
      </c>
      <c r="C2834" s="5">
        <v>2010</v>
      </c>
      <c r="D2834" s="135">
        <f t="shared" si="0"/>
        <v>40316</v>
      </c>
      <c r="E2834" s="5">
        <v>0.76</v>
      </c>
      <c r="F2834" s="5">
        <v>2.11</v>
      </c>
      <c r="G2834" s="5">
        <v>3.38</v>
      </c>
    </row>
    <row r="2835" spans="1:7">
      <c r="A2835" s="5">
        <v>5</v>
      </c>
      <c r="B2835" s="5">
        <v>19</v>
      </c>
      <c r="C2835" s="5">
        <v>2010</v>
      </c>
      <c r="D2835" s="135">
        <f t="shared" si="0"/>
        <v>40317</v>
      </c>
      <c r="E2835" s="5">
        <v>0.8</v>
      </c>
      <c r="F2835" s="5">
        <v>2.13</v>
      </c>
      <c r="G2835" s="5">
        <v>3.36</v>
      </c>
    </row>
    <row r="2836" spans="1:7">
      <c r="A2836" s="5">
        <v>5</v>
      </c>
      <c r="B2836" s="5">
        <v>20</v>
      </c>
      <c r="C2836" s="5">
        <v>2010</v>
      </c>
      <c r="D2836" s="135">
        <f t="shared" si="0"/>
        <v>40318</v>
      </c>
      <c r="E2836" s="5">
        <v>0.76</v>
      </c>
      <c r="F2836" s="5">
        <v>2.04</v>
      </c>
      <c r="G2836" s="5">
        <v>3.25</v>
      </c>
    </row>
    <row r="2837" spans="1:7">
      <c r="A2837" s="5">
        <v>5</v>
      </c>
      <c r="B2837" s="5">
        <v>21</v>
      </c>
      <c r="C2837" s="5">
        <v>2010</v>
      </c>
      <c r="D2837" s="135">
        <f t="shared" si="0"/>
        <v>40319</v>
      </c>
      <c r="E2837" s="5">
        <v>0.76</v>
      </c>
      <c r="F2837" s="5">
        <v>2.02</v>
      </c>
      <c r="G2837" s="5">
        <v>3.2</v>
      </c>
    </row>
    <row r="2838" spans="1:7">
      <c r="A2838" s="5">
        <v>5</v>
      </c>
      <c r="B2838" s="5">
        <v>24</v>
      </c>
      <c r="C2838" s="5">
        <v>2010</v>
      </c>
      <c r="D2838" s="135">
        <f t="shared" si="0"/>
        <v>40322</v>
      </c>
      <c r="E2838" s="5">
        <v>0.77</v>
      </c>
      <c r="F2838" s="5">
        <v>2.04</v>
      </c>
      <c r="G2838" s="5">
        <v>3.23</v>
      </c>
    </row>
    <row r="2839" spans="1:7">
      <c r="A2839" s="5">
        <v>5</v>
      </c>
      <c r="B2839" s="5">
        <v>25</v>
      </c>
      <c r="C2839" s="5">
        <v>2010</v>
      </c>
      <c r="D2839" s="135">
        <f t="shared" si="0"/>
        <v>40323</v>
      </c>
      <c r="E2839" s="5">
        <v>0.81</v>
      </c>
      <c r="F2839" s="5">
        <v>2.0099999999999998</v>
      </c>
      <c r="G2839" s="5">
        <v>3.18</v>
      </c>
    </row>
    <row r="2840" spans="1:7">
      <c r="A2840" s="5">
        <v>5</v>
      </c>
      <c r="B2840" s="5">
        <v>26</v>
      </c>
      <c r="C2840" s="5">
        <v>2010</v>
      </c>
      <c r="D2840" s="135">
        <f t="shared" si="0"/>
        <v>40324</v>
      </c>
      <c r="E2840" s="5">
        <v>0.82</v>
      </c>
      <c r="F2840" s="5">
        <v>2.06</v>
      </c>
      <c r="G2840" s="5">
        <v>3.21</v>
      </c>
    </row>
    <row r="2841" spans="1:7">
      <c r="A2841" s="5">
        <v>5</v>
      </c>
      <c r="B2841" s="5">
        <v>27</v>
      </c>
      <c r="C2841" s="5">
        <v>2010</v>
      </c>
      <c r="D2841" s="135">
        <f t="shared" si="0"/>
        <v>40325</v>
      </c>
      <c r="E2841" s="5">
        <v>0.87</v>
      </c>
      <c r="F2841" s="5">
        <v>2.1800000000000002</v>
      </c>
      <c r="G2841" s="5">
        <v>3.34</v>
      </c>
    </row>
    <row r="2842" spans="1:7">
      <c r="A2842" s="5">
        <v>5</v>
      </c>
      <c r="B2842" s="5">
        <v>28</v>
      </c>
      <c r="C2842" s="5">
        <v>2010</v>
      </c>
      <c r="D2842" s="135">
        <f t="shared" si="0"/>
        <v>40326</v>
      </c>
      <c r="E2842" s="5">
        <v>0.76</v>
      </c>
      <c r="F2842" s="5">
        <v>2.1</v>
      </c>
      <c r="G2842" s="5">
        <v>3.31</v>
      </c>
    </row>
    <row r="2843" spans="1:7">
      <c r="A2843" s="5">
        <v>6</v>
      </c>
      <c r="B2843" s="5">
        <v>1</v>
      </c>
      <c r="C2843" s="5">
        <v>2010</v>
      </c>
      <c r="D2843" s="135">
        <f t="shared" si="0"/>
        <v>40330</v>
      </c>
      <c r="E2843" s="5">
        <v>0.78</v>
      </c>
      <c r="F2843" s="5">
        <v>2.09</v>
      </c>
      <c r="G2843" s="5">
        <v>3.29</v>
      </c>
    </row>
    <row r="2844" spans="1:7">
      <c r="A2844" s="5">
        <v>6</v>
      </c>
      <c r="B2844" s="5">
        <v>2</v>
      </c>
      <c r="C2844" s="5">
        <v>2010</v>
      </c>
      <c r="D2844" s="135">
        <f t="shared" si="0"/>
        <v>40331</v>
      </c>
      <c r="E2844" s="5">
        <v>0.82</v>
      </c>
      <c r="F2844" s="5">
        <v>2.14</v>
      </c>
      <c r="G2844" s="5">
        <v>3.35</v>
      </c>
    </row>
    <row r="2845" spans="1:7">
      <c r="A2845" s="5">
        <v>6</v>
      </c>
      <c r="B2845" s="5">
        <v>3</v>
      </c>
      <c r="C2845" s="5">
        <v>2010</v>
      </c>
      <c r="D2845" s="135">
        <f t="shared" si="0"/>
        <v>40332</v>
      </c>
      <c r="E2845" s="5">
        <v>0.82</v>
      </c>
      <c r="F2845" s="5">
        <v>2.17</v>
      </c>
      <c r="G2845" s="5">
        <v>3.39</v>
      </c>
    </row>
    <row r="2846" spans="1:7">
      <c r="A2846" s="5">
        <v>6</v>
      </c>
      <c r="B2846" s="5">
        <v>4</v>
      </c>
      <c r="C2846" s="5">
        <v>2010</v>
      </c>
      <c r="D2846" s="135">
        <f t="shared" si="0"/>
        <v>40333</v>
      </c>
      <c r="E2846" s="5">
        <v>0.72</v>
      </c>
      <c r="F2846" s="5">
        <v>1.98</v>
      </c>
      <c r="G2846" s="5">
        <v>3.2</v>
      </c>
    </row>
    <row r="2847" spans="1:7">
      <c r="A2847" s="5">
        <v>6</v>
      </c>
      <c r="B2847" s="5">
        <v>7</v>
      </c>
      <c r="C2847" s="5">
        <v>2010</v>
      </c>
      <c r="D2847" s="135">
        <f t="shared" si="0"/>
        <v>40336</v>
      </c>
      <c r="E2847" s="5">
        <v>0.74</v>
      </c>
      <c r="F2847" s="5">
        <v>1.95</v>
      </c>
      <c r="G2847" s="5">
        <v>3.17</v>
      </c>
    </row>
    <row r="2848" spans="1:7">
      <c r="A2848" s="5">
        <v>6</v>
      </c>
      <c r="B2848" s="5">
        <v>8</v>
      </c>
      <c r="C2848" s="5">
        <v>2010</v>
      </c>
      <c r="D2848" s="135">
        <f t="shared" si="0"/>
        <v>40337</v>
      </c>
      <c r="E2848" s="5">
        <v>0.74</v>
      </c>
      <c r="F2848" s="5">
        <v>1.98</v>
      </c>
      <c r="G2848" s="5">
        <v>3.18</v>
      </c>
    </row>
    <row r="2849" spans="1:7">
      <c r="A2849" s="5">
        <v>6</v>
      </c>
      <c r="B2849" s="5">
        <v>9</v>
      </c>
      <c r="C2849" s="5">
        <v>2010</v>
      </c>
      <c r="D2849" s="135">
        <f t="shared" si="0"/>
        <v>40338</v>
      </c>
      <c r="E2849" s="5">
        <v>0.74</v>
      </c>
      <c r="F2849" s="5">
        <v>1.99</v>
      </c>
      <c r="G2849" s="5">
        <v>3.2</v>
      </c>
    </row>
    <row r="2850" spans="1:7">
      <c r="A2850" s="5">
        <v>6</v>
      </c>
      <c r="B2850" s="5">
        <v>10</v>
      </c>
      <c r="C2850" s="5">
        <v>2010</v>
      </c>
      <c r="D2850" s="135">
        <f t="shared" si="0"/>
        <v>40339</v>
      </c>
      <c r="E2850" s="5">
        <v>0.79</v>
      </c>
      <c r="F2850" s="5">
        <v>2.12</v>
      </c>
      <c r="G2850" s="5">
        <v>3.33</v>
      </c>
    </row>
    <row r="2851" spans="1:7">
      <c r="A2851" s="5">
        <v>6</v>
      </c>
      <c r="B2851" s="5">
        <v>11</v>
      </c>
      <c r="C2851" s="5">
        <v>2010</v>
      </c>
      <c r="D2851" s="135">
        <f t="shared" si="0"/>
        <v>40340</v>
      </c>
      <c r="E2851" s="5">
        <v>0.75</v>
      </c>
      <c r="F2851" s="5">
        <v>2.0299999999999998</v>
      </c>
      <c r="G2851" s="5">
        <v>3.24</v>
      </c>
    </row>
    <row r="2852" spans="1:7">
      <c r="A2852" s="5">
        <v>6</v>
      </c>
      <c r="B2852" s="5">
        <v>14</v>
      </c>
      <c r="C2852" s="5">
        <v>2010</v>
      </c>
      <c r="D2852" s="135">
        <f t="shared" si="0"/>
        <v>40343</v>
      </c>
      <c r="E2852" s="5">
        <v>0.77</v>
      </c>
      <c r="F2852" s="5">
        <v>2.0699999999999998</v>
      </c>
      <c r="G2852" s="5">
        <v>3.28</v>
      </c>
    </row>
    <row r="2853" spans="1:7">
      <c r="A2853" s="5">
        <v>6</v>
      </c>
      <c r="B2853" s="5">
        <v>15</v>
      </c>
      <c r="C2853" s="5">
        <v>2010</v>
      </c>
      <c r="D2853" s="135">
        <f t="shared" si="0"/>
        <v>40344</v>
      </c>
      <c r="E2853" s="5">
        <v>0.79</v>
      </c>
      <c r="F2853" s="5">
        <v>2.1</v>
      </c>
      <c r="G2853" s="5">
        <v>3.32</v>
      </c>
    </row>
    <row r="2854" spans="1:7">
      <c r="A2854" s="5">
        <v>6</v>
      </c>
      <c r="B2854" s="5">
        <v>16</v>
      </c>
      <c r="C2854" s="5">
        <v>2010</v>
      </c>
      <c r="D2854" s="135">
        <f t="shared" si="0"/>
        <v>40345</v>
      </c>
      <c r="E2854" s="5">
        <v>0.75</v>
      </c>
      <c r="F2854" s="5">
        <v>2.06</v>
      </c>
      <c r="G2854" s="5">
        <v>3.27</v>
      </c>
    </row>
    <row r="2855" spans="1:7">
      <c r="A2855" s="5">
        <v>6</v>
      </c>
      <c r="B2855" s="5">
        <v>17</v>
      </c>
      <c r="C2855" s="5">
        <v>2010</v>
      </c>
      <c r="D2855" s="135">
        <f t="shared" si="0"/>
        <v>40346</v>
      </c>
      <c r="E2855" s="5">
        <v>0.72</v>
      </c>
      <c r="F2855" s="5">
        <v>2.0099999999999998</v>
      </c>
      <c r="G2855" s="5">
        <v>3.21</v>
      </c>
    </row>
    <row r="2856" spans="1:7">
      <c r="A2856" s="5">
        <v>6</v>
      </c>
      <c r="B2856" s="5">
        <v>18</v>
      </c>
      <c r="C2856" s="5">
        <v>2010</v>
      </c>
      <c r="D2856" s="135">
        <f t="shared" si="0"/>
        <v>40347</v>
      </c>
      <c r="E2856" s="5">
        <v>0.74</v>
      </c>
      <c r="F2856" s="5">
        <v>2.04</v>
      </c>
      <c r="G2856" s="5">
        <v>3.24</v>
      </c>
    </row>
    <row r="2857" spans="1:7">
      <c r="A2857" s="5">
        <v>6</v>
      </c>
      <c r="B2857" s="5">
        <v>21</v>
      </c>
      <c r="C2857" s="5">
        <v>2010</v>
      </c>
      <c r="D2857" s="135">
        <f t="shared" si="0"/>
        <v>40350</v>
      </c>
      <c r="E2857" s="5">
        <v>0.74</v>
      </c>
      <c r="F2857" s="5">
        <v>2.0499999999999998</v>
      </c>
      <c r="G2857" s="5">
        <v>3.26</v>
      </c>
    </row>
    <row r="2858" spans="1:7">
      <c r="A2858" s="5">
        <v>6</v>
      </c>
      <c r="B2858" s="5">
        <v>22</v>
      </c>
      <c r="C2858" s="5">
        <v>2010</v>
      </c>
      <c r="D2858" s="135">
        <f t="shared" si="0"/>
        <v>40351</v>
      </c>
      <c r="E2858" s="5">
        <v>0.71</v>
      </c>
      <c r="F2858" s="5">
        <v>1.98</v>
      </c>
      <c r="G2858" s="5">
        <v>3.18</v>
      </c>
    </row>
    <row r="2859" spans="1:7">
      <c r="A2859" s="5">
        <v>6</v>
      </c>
      <c r="B2859" s="5">
        <v>23</v>
      </c>
      <c r="C2859" s="5">
        <v>2010</v>
      </c>
      <c r="D2859" s="135">
        <f t="shared" si="0"/>
        <v>40352</v>
      </c>
      <c r="E2859" s="5">
        <v>0.66</v>
      </c>
      <c r="F2859" s="5">
        <v>1.93</v>
      </c>
      <c r="G2859" s="5">
        <v>3.13</v>
      </c>
    </row>
    <row r="2860" spans="1:7">
      <c r="A2860" s="5">
        <v>6</v>
      </c>
      <c r="B2860" s="5">
        <v>24</v>
      </c>
      <c r="C2860" s="5">
        <v>2010</v>
      </c>
      <c r="D2860" s="135">
        <f t="shared" si="0"/>
        <v>40353</v>
      </c>
      <c r="E2860" s="5">
        <v>0.67</v>
      </c>
      <c r="F2860" s="5">
        <v>1.93</v>
      </c>
      <c r="G2860" s="5">
        <v>3.14</v>
      </c>
    </row>
    <row r="2861" spans="1:7">
      <c r="A2861" s="5">
        <v>6</v>
      </c>
      <c r="B2861" s="5">
        <v>25</v>
      </c>
      <c r="C2861" s="5">
        <v>2010</v>
      </c>
      <c r="D2861" s="135">
        <f t="shared" si="0"/>
        <v>40354</v>
      </c>
      <c r="E2861" s="5">
        <v>0.65</v>
      </c>
      <c r="F2861" s="5">
        <v>1.9</v>
      </c>
      <c r="G2861" s="5">
        <v>3.12</v>
      </c>
    </row>
    <row r="2862" spans="1:7">
      <c r="A2862" s="5">
        <v>6</v>
      </c>
      <c r="B2862" s="5">
        <v>28</v>
      </c>
      <c r="C2862" s="5">
        <v>2010</v>
      </c>
      <c r="D2862" s="135">
        <f t="shared" si="0"/>
        <v>40357</v>
      </c>
      <c r="E2862" s="5">
        <v>0.62</v>
      </c>
      <c r="F2862" s="5">
        <v>1.83</v>
      </c>
      <c r="G2862" s="5">
        <v>3.05</v>
      </c>
    </row>
    <row r="2863" spans="1:7">
      <c r="A2863" s="5">
        <v>6</v>
      </c>
      <c r="B2863" s="5">
        <v>29</v>
      </c>
      <c r="C2863" s="5">
        <v>2010</v>
      </c>
      <c r="D2863" s="135">
        <f t="shared" si="0"/>
        <v>40358</v>
      </c>
      <c r="E2863" s="5">
        <v>0.61</v>
      </c>
      <c r="F2863" s="5">
        <v>1.78</v>
      </c>
      <c r="G2863" s="5">
        <v>2.97</v>
      </c>
    </row>
    <row r="2864" spans="1:7">
      <c r="A2864" s="5">
        <v>6</v>
      </c>
      <c r="B2864" s="5">
        <v>30</v>
      </c>
      <c r="C2864" s="5">
        <v>2010</v>
      </c>
      <c r="D2864" s="135">
        <f t="shared" si="0"/>
        <v>40359</v>
      </c>
      <c r="E2864" s="5">
        <v>0.61</v>
      </c>
      <c r="F2864" s="5">
        <v>1.79</v>
      </c>
      <c r="G2864" s="5">
        <v>2.97</v>
      </c>
    </row>
    <row r="2865" spans="1:7">
      <c r="A2865" s="5">
        <v>7</v>
      </c>
      <c r="B2865" s="5">
        <v>1</v>
      </c>
      <c r="C2865" s="5">
        <v>2010</v>
      </c>
      <c r="D2865" s="135">
        <f t="shared" si="0"/>
        <v>40360</v>
      </c>
      <c r="E2865" s="5">
        <v>0.63</v>
      </c>
      <c r="F2865" s="5">
        <v>1.8</v>
      </c>
      <c r="G2865" s="5">
        <v>2.96</v>
      </c>
    </row>
    <row r="2866" spans="1:7">
      <c r="A2866" s="5">
        <v>7</v>
      </c>
      <c r="B2866" s="5">
        <v>2</v>
      </c>
      <c r="C2866" s="5">
        <v>2010</v>
      </c>
      <c r="D2866" s="135">
        <f t="shared" si="0"/>
        <v>40361</v>
      </c>
      <c r="E2866" s="5">
        <v>0.63</v>
      </c>
      <c r="F2866" s="5">
        <v>1.82</v>
      </c>
      <c r="G2866" s="5">
        <v>3</v>
      </c>
    </row>
    <row r="2867" spans="1:7">
      <c r="A2867" s="5">
        <v>7</v>
      </c>
      <c r="B2867" s="5">
        <v>6</v>
      </c>
      <c r="C2867" s="5">
        <v>2010</v>
      </c>
      <c r="D2867" s="135">
        <f t="shared" si="0"/>
        <v>40365</v>
      </c>
      <c r="E2867" s="5">
        <v>0.62</v>
      </c>
      <c r="F2867" s="5">
        <v>1.76</v>
      </c>
      <c r="G2867" s="5">
        <v>2.95</v>
      </c>
    </row>
    <row r="2868" spans="1:7">
      <c r="A2868" s="5">
        <v>7</v>
      </c>
      <c r="B2868" s="5">
        <v>7</v>
      </c>
      <c r="C2868" s="5">
        <v>2010</v>
      </c>
      <c r="D2868" s="135">
        <f t="shared" si="0"/>
        <v>40366</v>
      </c>
      <c r="E2868" s="5">
        <v>0.63</v>
      </c>
      <c r="F2868" s="5">
        <v>1.79</v>
      </c>
      <c r="G2868" s="5">
        <v>3</v>
      </c>
    </row>
    <row r="2869" spans="1:7">
      <c r="A2869" s="5">
        <v>7</v>
      </c>
      <c r="B2869" s="5">
        <v>8</v>
      </c>
      <c r="C2869" s="5">
        <v>2010</v>
      </c>
      <c r="D2869" s="135">
        <f t="shared" si="0"/>
        <v>40367</v>
      </c>
      <c r="E2869" s="5">
        <v>0.63</v>
      </c>
      <c r="F2869" s="5">
        <v>1.8</v>
      </c>
      <c r="G2869" s="5">
        <v>3.04</v>
      </c>
    </row>
    <row r="2870" spans="1:7">
      <c r="A2870" s="5">
        <v>7</v>
      </c>
      <c r="B2870" s="5">
        <v>9</v>
      </c>
      <c r="C2870" s="5">
        <v>2010</v>
      </c>
      <c r="D2870" s="135">
        <f t="shared" si="0"/>
        <v>40368</v>
      </c>
      <c r="E2870" s="5">
        <v>0.63</v>
      </c>
      <c r="F2870" s="5">
        <v>1.85</v>
      </c>
      <c r="G2870" s="5">
        <v>3.07</v>
      </c>
    </row>
    <row r="2871" spans="1:7">
      <c r="A2871" s="5">
        <v>7</v>
      </c>
      <c r="B2871" s="5">
        <v>12</v>
      </c>
      <c r="C2871" s="5">
        <v>2010</v>
      </c>
      <c r="D2871" s="135">
        <f t="shared" si="0"/>
        <v>40371</v>
      </c>
      <c r="E2871" s="5">
        <v>0.65</v>
      </c>
      <c r="F2871" s="5">
        <v>1.85</v>
      </c>
      <c r="G2871" s="5">
        <v>3.08</v>
      </c>
    </row>
    <row r="2872" spans="1:7">
      <c r="A2872" s="5">
        <v>7</v>
      </c>
      <c r="B2872" s="5">
        <v>13</v>
      </c>
      <c r="C2872" s="5">
        <v>2010</v>
      </c>
      <c r="D2872" s="135">
        <f t="shared" si="0"/>
        <v>40372</v>
      </c>
      <c r="E2872" s="5">
        <v>0.67</v>
      </c>
      <c r="F2872" s="5">
        <v>1.9</v>
      </c>
      <c r="G2872" s="5">
        <v>3.15</v>
      </c>
    </row>
    <row r="2873" spans="1:7">
      <c r="A2873" s="5">
        <v>7</v>
      </c>
      <c r="B2873" s="5">
        <v>14</v>
      </c>
      <c r="C2873" s="5">
        <v>2010</v>
      </c>
      <c r="D2873" s="135">
        <f t="shared" si="0"/>
        <v>40373</v>
      </c>
      <c r="E2873" s="5">
        <v>0.62</v>
      </c>
      <c r="F2873" s="5">
        <v>1.82</v>
      </c>
      <c r="G2873" s="5">
        <v>3.07</v>
      </c>
    </row>
    <row r="2874" spans="1:7">
      <c r="A2874" s="5">
        <v>7</v>
      </c>
      <c r="B2874" s="5">
        <v>15</v>
      </c>
      <c r="C2874" s="5">
        <v>2010</v>
      </c>
      <c r="D2874" s="135">
        <f t="shared" si="0"/>
        <v>40374</v>
      </c>
      <c r="E2874" s="5">
        <v>0.61</v>
      </c>
      <c r="F2874" s="5">
        <v>1.76</v>
      </c>
      <c r="G2874" s="5">
        <v>3</v>
      </c>
    </row>
    <row r="2875" spans="1:7">
      <c r="A2875" s="5">
        <v>7</v>
      </c>
      <c r="B2875" s="5">
        <v>16</v>
      </c>
      <c r="C2875" s="5">
        <v>2010</v>
      </c>
      <c r="D2875" s="135">
        <f t="shared" si="0"/>
        <v>40375</v>
      </c>
      <c r="E2875" s="5">
        <v>0.61</v>
      </c>
      <c r="F2875" s="5">
        <v>1.7</v>
      </c>
      <c r="G2875" s="5">
        <v>2.96</v>
      </c>
    </row>
    <row r="2876" spans="1:7">
      <c r="A2876" s="5">
        <v>7</v>
      </c>
      <c r="B2876" s="5">
        <v>19</v>
      </c>
      <c r="C2876" s="5">
        <v>2010</v>
      </c>
      <c r="D2876" s="135">
        <f t="shared" si="0"/>
        <v>40378</v>
      </c>
      <c r="E2876" s="5">
        <v>0.61</v>
      </c>
      <c r="F2876" s="5">
        <v>1.73</v>
      </c>
      <c r="G2876" s="5">
        <v>2.99</v>
      </c>
    </row>
    <row r="2877" spans="1:7">
      <c r="A2877" s="5">
        <v>7</v>
      </c>
      <c r="B2877" s="5">
        <v>20</v>
      </c>
      <c r="C2877" s="5">
        <v>2010</v>
      </c>
      <c r="D2877" s="135">
        <f t="shared" si="0"/>
        <v>40379</v>
      </c>
      <c r="E2877" s="5">
        <v>0.61</v>
      </c>
      <c r="F2877" s="5">
        <v>1.71</v>
      </c>
      <c r="G2877" s="5">
        <v>2.98</v>
      </c>
    </row>
    <row r="2878" spans="1:7">
      <c r="A2878" s="5">
        <v>7</v>
      </c>
      <c r="B2878" s="5">
        <v>21</v>
      </c>
      <c r="C2878" s="5">
        <v>2010</v>
      </c>
      <c r="D2878" s="135">
        <f t="shared" si="0"/>
        <v>40380</v>
      </c>
      <c r="E2878" s="5">
        <v>0.57999999999999996</v>
      </c>
      <c r="F2878" s="5">
        <v>1.66</v>
      </c>
      <c r="G2878" s="5">
        <v>2.9</v>
      </c>
    </row>
    <row r="2879" spans="1:7">
      <c r="A2879" s="5">
        <v>7</v>
      </c>
      <c r="B2879" s="5">
        <v>22</v>
      </c>
      <c r="C2879" s="5">
        <v>2010</v>
      </c>
      <c r="D2879" s="135">
        <f t="shared" si="0"/>
        <v>40381</v>
      </c>
      <c r="E2879" s="5">
        <v>0.6</v>
      </c>
      <c r="F2879" s="5">
        <v>1.69</v>
      </c>
      <c r="G2879" s="5">
        <v>2.96</v>
      </c>
    </row>
    <row r="2880" spans="1:7">
      <c r="A2880" s="5">
        <v>7</v>
      </c>
      <c r="B2880" s="5">
        <v>23</v>
      </c>
      <c r="C2880" s="5">
        <v>2010</v>
      </c>
      <c r="D2880" s="135">
        <f t="shared" si="0"/>
        <v>40382</v>
      </c>
      <c r="E2880" s="5">
        <v>0.6</v>
      </c>
      <c r="F2880" s="5">
        <v>1.75</v>
      </c>
      <c r="G2880" s="5">
        <v>3.02</v>
      </c>
    </row>
    <row r="2881" spans="1:7">
      <c r="A2881" s="5">
        <v>7</v>
      </c>
      <c r="B2881" s="5">
        <v>26</v>
      </c>
      <c r="C2881" s="5">
        <v>2010</v>
      </c>
      <c r="D2881" s="135">
        <f t="shared" si="0"/>
        <v>40385</v>
      </c>
      <c r="E2881" s="5">
        <v>0.62</v>
      </c>
      <c r="F2881" s="5">
        <v>1.76</v>
      </c>
      <c r="G2881" s="5">
        <v>3.03</v>
      </c>
    </row>
    <row r="2882" spans="1:7">
      <c r="A2882" s="5">
        <v>7</v>
      </c>
      <c r="B2882" s="5">
        <v>27</v>
      </c>
      <c r="C2882" s="5">
        <v>2010</v>
      </c>
      <c r="D2882" s="135">
        <f t="shared" si="0"/>
        <v>40386</v>
      </c>
      <c r="E2882" s="5">
        <v>0.65</v>
      </c>
      <c r="F2882" s="5">
        <v>1.82</v>
      </c>
      <c r="G2882" s="5">
        <v>3.08</v>
      </c>
    </row>
    <row r="2883" spans="1:7">
      <c r="A2883" s="5">
        <v>7</v>
      </c>
      <c r="B2883" s="5">
        <v>28</v>
      </c>
      <c r="C2883" s="5">
        <v>2010</v>
      </c>
      <c r="D2883" s="135">
        <f t="shared" si="0"/>
        <v>40387</v>
      </c>
      <c r="E2883" s="5">
        <v>0.61</v>
      </c>
      <c r="F2883" s="5">
        <v>1.75</v>
      </c>
      <c r="G2883" s="5">
        <v>3.03</v>
      </c>
    </row>
    <row r="2884" spans="1:7">
      <c r="A2884" s="5">
        <v>7</v>
      </c>
      <c r="B2884" s="5">
        <v>29</v>
      </c>
      <c r="C2884" s="5">
        <v>2010</v>
      </c>
      <c r="D2884" s="135">
        <f t="shared" si="0"/>
        <v>40388</v>
      </c>
      <c r="E2884" s="5">
        <v>0.59</v>
      </c>
      <c r="F2884" s="5">
        <v>1.7</v>
      </c>
      <c r="G2884" s="5">
        <v>3.03</v>
      </c>
    </row>
    <row r="2885" spans="1:7">
      <c r="A2885" s="5">
        <v>7</v>
      </c>
      <c r="B2885" s="5">
        <v>30</v>
      </c>
      <c r="C2885" s="5">
        <v>2010</v>
      </c>
      <c r="D2885" s="135">
        <f t="shared" si="0"/>
        <v>40389</v>
      </c>
      <c r="E2885" s="5">
        <v>0.55000000000000004</v>
      </c>
      <c r="F2885" s="5">
        <v>1.6</v>
      </c>
      <c r="G2885" s="5">
        <v>2.94</v>
      </c>
    </row>
    <row r="2886" spans="1:7">
      <c r="A2886" s="5">
        <v>8</v>
      </c>
      <c r="B2886" s="5">
        <v>2</v>
      </c>
      <c r="C2886" s="5">
        <v>2010</v>
      </c>
      <c r="D2886" s="135">
        <f t="shared" si="0"/>
        <v>40392</v>
      </c>
      <c r="E2886" s="5">
        <v>0.56000000000000005</v>
      </c>
      <c r="F2886" s="5">
        <v>1.64</v>
      </c>
      <c r="G2886" s="5">
        <v>2.99</v>
      </c>
    </row>
    <row r="2887" spans="1:7">
      <c r="A2887" s="5">
        <v>8</v>
      </c>
      <c r="B2887" s="5">
        <v>3</v>
      </c>
      <c r="C2887" s="5">
        <v>2010</v>
      </c>
      <c r="D2887" s="135">
        <f t="shared" si="0"/>
        <v>40393</v>
      </c>
      <c r="E2887" s="5">
        <v>0.53</v>
      </c>
      <c r="F2887" s="5">
        <v>1.55</v>
      </c>
      <c r="G2887" s="5">
        <v>2.94</v>
      </c>
    </row>
    <row r="2888" spans="1:7">
      <c r="A2888" s="5">
        <v>8</v>
      </c>
      <c r="B2888" s="5">
        <v>4</v>
      </c>
      <c r="C2888" s="5">
        <v>2010</v>
      </c>
      <c r="D2888" s="135">
        <f t="shared" si="0"/>
        <v>40394</v>
      </c>
      <c r="E2888" s="5">
        <v>0.56000000000000005</v>
      </c>
      <c r="F2888" s="5">
        <v>1.62</v>
      </c>
      <c r="G2888" s="5">
        <v>2.98</v>
      </c>
    </row>
    <row r="2889" spans="1:7">
      <c r="A2889" s="5">
        <v>8</v>
      </c>
      <c r="B2889" s="5">
        <v>5</v>
      </c>
      <c r="C2889" s="5">
        <v>2010</v>
      </c>
      <c r="D2889" s="135">
        <f t="shared" si="0"/>
        <v>40395</v>
      </c>
      <c r="E2889" s="5">
        <v>0.53</v>
      </c>
      <c r="F2889" s="5">
        <v>1.57</v>
      </c>
      <c r="G2889" s="5">
        <v>2.94</v>
      </c>
    </row>
    <row r="2890" spans="1:7">
      <c r="A2890" s="5">
        <v>8</v>
      </c>
      <c r="B2890" s="5">
        <v>6</v>
      </c>
      <c r="C2890" s="5">
        <v>2010</v>
      </c>
      <c r="D2890" s="135">
        <f t="shared" si="0"/>
        <v>40396</v>
      </c>
      <c r="E2890" s="5">
        <v>0.5</v>
      </c>
      <c r="F2890" s="5">
        <v>1.51</v>
      </c>
      <c r="G2890" s="5">
        <v>2.86</v>
      </c>
    </row>
    <row r="2891" spans="1:7">
      <c r="A2891" s="5">
        <v>8</v>
      </c>
      <c r="B2891" s="5">
        <v>9</v>
      </c>
      <c r="C2891" s="5">
        <v>2010</v>
      </c>
      <c r="D2891" s="135">
        <f t="shared" si="0"/>
        <v>40399</v>
      </c>
      <c r="E2891" s="5">
        <v>0.54</v>
      </c>
      <c r="F2891" s="5">
        <v>1.54</v>
      </c>
      <c r="G2891" s="5">
        <v>2.86</v>
      </c>
    </row>
    <row r="2892" spans="1:7">
      <c r="A2892" s="5">
        <v>8</v>
      </c>
      <c r="B2892" s="5">
        <v>10</v>
      </c>
      <c r="C2892" s="5">
        <v>2010</v>
      </c>
      <c r="D2892" s="135">
        <f t="shared" si="0"/>
        <v>40400</v>
      </c>
      <c r="E2892" s="5">
        <v>0.52</v>
      </c>
      <c r="F2892" s="5">
        <v>1.46</v>
      </c>
      <c r="G2892" s="5">
        <v>2.79</v>
      </c>
    </row>
    <row r="2893" spans="1:7">
      <c r="A2893" s="5">
        <v>8</v>
      </c>
      <c r="B2893" s="5">
        <v>11</v>
      </c>
      <c r="C2893" s="5">
        <v>2010</v>
      </c>
      <c r="D2893" s="135">
        <f t="shared" si="0"/>
        <v>40401</v>
      </c>
      <c r="E2893" s="5">
        <v>0.54</v>
      </c>
      <c r="F2893" s="5">
        <v>1.44</v>
      </c>
      <c r="G2893" s="5">
        <v>2.72</v>
      </c>
    </row>
    <row r="2894" spans="1:7">
      <c r="A2894" s="5">
        <v>8</v>
      </c>
      <c r="B2894" s="5">
        <v>12</v>
      </c>
      <c r="C2894" s="5">
        <v>2010</v>
      </c>
      <c r="D2894" s="135">
        <f t="shared" si="0"/>
        <v>40402</v>
      </c>
      <c r="E2894" s="5">
        <v>0.55000000000000004</v>
      </c>
      <c r="F2894" s="5">
        <v>1.48</v>
      </c>
      <c r="G2894" s="5">
        <v>2.74</v>
      </c>
    </row>
    <row r="2895" spans="1:7">
      <c r="A2895" s="5">
        <v>8</v>
      </c>
      <c r="B2895" s="5">
        <v>13</v>
      </c>
      <c r="C2895" s="5">
        <v>2010</v>
      </c>
      <c r="D2895" s="135">
        <f t="shared" si="0"/>
        <v>40403</v>
      </c>
      <c r="E2895" s="5">
        <v>0.54</v>
      </c>
      <c r="F2895" s="5">
        <v>1.47</v>
      </c>
      <c r="G2895" s="5">
        <v>2.68</v>
      </c>
    </row>
    <row r="2896" spans="1:7">
      <c r="A2896" s="5">
        <v>8</v>
      </c>
      <c r="B2896" s="5">
        <v>16</v>
      </c>
      <c r="C2896" s="5">
        <v>2010</v>
      </c>
      <c r="D2896" s="135">
        <f t="shared" si="0"/>
        <v>40406</v>
      </c>
      <c r="E2896" s="5">
        <v>0.51</v>
      </c>
      <c r="F2896" s="5">
        <v>1.4</v>
      </c>
      <c r="G2896" s="5">
        <v>2.58</v>
      </c>
    </row>
    <row r="2897" spans="1:7">
      <c r="A2897" s="5">
        <v>8</v>
      </c>
      <c r="B2897" s="5">
        <v>17</v>
      </c>
      <c r="C2897" s="5">
        <v>2010</v>
      </c>
      <c r="D2897" s="135">
        <f t="shared" si="0"/>
        <v>40407</v>
      </c>
      <c r="E2897" s="5">
        <v>0.52</v>
      </c>
      <c r="F2897" s="5">
        <v>1.44</v>
      </c>
      <c r="G2897" s="5">
        <v>2.64</v>
      </c>
    </row>
    <row r="2898" spans="1:7">
      <c r="A2898" s="5">
        <v>8</v>
      </c>
      <c r="B2898" s="5">
        <v>18</v>
      </c>
      <c r="C2898" s="5">
        <v>2010</v>
      </c>
      <c r="D2898" s="135">
        <f t="shared" si="0"/>
        <v>40408</v>
      </c>
      <c r="E2898" s="5">
        <v>0.51</v>
      </c>
      <c r="F2898" s="5">
        <v>1.46</v>
      </c>
      <c r="G2898" s="5">
        <v>2.64</v>
      </c>
    </row>
    <row r="2899" spans="1:7">
      <c r="A2899" s="5">
        <v>8</v>
      </c>
      <c r="B2899" s="5">
        <v>19</v>
      </c>
      <c r="C2899" s="5">
        <v>2010</v>
      </c>
      <c r="D2899" s="135">
        <f t="shared" si="0"/>
        <v>40409</v>
      </c>
      <c r="E2899" s="5">
        <v>0.49</v>
      </c>
      <c r="F2899" s="5">
        <v>1.41</v>
      </c>
      <c r="G2899" s="5">
        <v>2.58</v>
      </c>
    </row>
    <row r="2900" spans="1:7">
      <c r="A2900" s="5">
        <v>8</v>
      </c>
      <c r="B2900" s="5">
        <v>20</v>
      </c>
      <c r="C2900" s="5">
        <v>2010</v>
      </c>
      <c r="D2900" s="135">
        <f t="shared" si="0"/>
        <v>40410</v>
      </c>
      <c r="E2900" s="5">
        <v>0.49</v>
      </c>
      <c r="F2900" s="5">
        <v>1.47</v>
      </c>
      <c r="G2900" s="5">
        <v>2.62</v>
      </c>
    </row>
    <row r="2901" spans="1:7">
      <c r="A2901" s="5">
        <v>8</v>
      </c>
      <c r="B2901" s="5">
        <v>23</v>
      </c>
      <c r="C2901" s="5">
        <v>2010</v>
      </c>
      <c r="D2901" s="135">
        <f t="shared" si="0"/>
        <v>40413</v>
      </c>
      <c r="E2901" s="5">
        <v>0.49</v>
      </c>
      <c r="F2901" s="5">
        <v>1.43</v>
      </c>
      <c r="G2901" s="5">
        <v>2.6</v>
      </c>
    </row>
    <row r="2902" spans="1:7">
      <c r="A2902" s="5">
        <v>8</v>
      </c>
      <c r="B2902" s="5">
        <v>24</v>
      </c>
      <c r="C2902" s="5">
        <v>2010</v>
      </c>
      <c r="D2902" s="135">
        <f t="shared" si="0"/>
        <v>40414</v>
      </c>
      <c r="E2902" s="5">
        <v>0.5</v>
      </c>
      <c r="F2902" s="5">
        <v>1.36</v>
      </c>
      <c r="G2902" s="5">
        <v>2.5</v>
      </c>
    </row>
    <row r="2903" spans="1:7">
      <c r="A2903" s="5">
        <v>8</v>
      </c>
      <c r="B2903" s="5">
        <v>25</v>
      </c>
      <c r="C2903" s="5">
        <v>2010</v>
      </c>
      <c r="D2903" s="135">
        <f t="shared" si="0"/>
        <v>40415</v>
      </c>
      <c r="E2903" s="5">
        <v>0.53</v>
      </c>
      <c r="F2903" s="5">
        <v>1.4</v>
      </c>
      <c r="G2903" s="5">
        <v>2.54</v>
      </c>
    </row>
    <row r="2904" spans="1:7">
      <c r="A2904" s="5">
        <v>8</v>
      </c>
      <c r="B2904" s="5">
        <v>26</v>
      </c>
      <c r="C2904" s="5">
        <v>2010</v>
      </c>
      <c r="D2904" s="135">
        <f t="shared" si="0"/>
        <v>40416</v>
      </c>
      <c r="E2904" s="5">
        <v>0.51</v>
      </c>
      <c r="F2904" s="5">
        <v>1.38</v>
      </c>
      <c r="G2904" s="5">
        <v>2.5</v>
      </c>
    </row>
    <row r="2905" spans="1:7">
      <c r="A2905" s="5">
        <v>8</v>
      </c>
      <c r="B2905" s="5">
        <v>27</v>
      </c>
      <c r="C2905" s="5">
        <v>2010</v>
      </c>
      <c r="D2905" s="135">
        <f t="shared" si="0"/>
        <v>40417</v>
      </c>
      <c r="E2905" s="5">
        <v>0.56000000000000005</v>
      </c>
      <c r="F2905" s="5">
        <v>1.49</v>
      </c>
      <c r="G2905" s="5">
        <v>2.66</v>
      </c>
    </row>
    <row r="2906" spans="1:7">
      <c r="A2906" s="5">
        <v>8</v>
      </c>
      <c r="B2906" s="5">
        <v>30</v>
      </c>
      <c r="C2906" s="5">
        <v>2010</v>
      </c>
      <c r="D2906" s="135">
        <f t="shared" si="0"/>
        <v>40420</v>
      </c>
      <c r="E2906" s="5">
        <v>0.5</v>
      </c>
      <c r="F2906" s="5">
        <v>1.39</v>
      </c>
      <c r="G2906" s="5">
        <v>2.54</v>
      </c>
    </row>
    <row r="2907" spans="1:7">
      <c r="A2907" s="5">
        <v>8</v>
      </c>
      <c r="B2907" s="5">
        <v>31</v>
      </c>
      <c r="C2907" s="5">
        <v>2010</v>
      </c>
      <c r="D2907" s="135">
        <f t="shared" si="0"/>
        <v>40421</v>
      </c>
      <c r="E2907" s="5">
        <v>0.47</v>
      </c>
      <c r="F2907" s="5">
        <v>1.33</v>
      </c>
      <c r="G2907" s="5">
        <v>2.4700000000000002</v>
      </c>
    </row>
    <row r="2908" spans="1:7">
      <c r="A2908" s="5">
        <v>9</v>
      </c>
      <c r="B2908" s="5">
        <v>1</v>
      </c>
      <c r="C2908" s="5">
        <v>2010</v>
      </c>
      <c r="D2908" s="135">
        <f t="shared" si="0"/>
        <v>40422</v>
      </c>
      <c r="E2908" s="5">
        <v>0.5</v>
      </c>
      <c r="F2908" s="5">
        <v>1.41</v>
      </c>
      <c r="G2908" s="5">
        <v>2.58</v>
      </c>
    </row>
    <row r="2909" spans="1:7">
      <c r="A2909" s="5">
        <v>9</v>
      </c>
      <c r="B2909" s="5">
        <v>2</v>
      </c>
      <c r="C2909" s="5">
        <v>2010</v>
      </c>
      <c r="D2909" s="135">
        <f t="shared" si="0"/>
        <v>40423</v>
      </c>
      <c r="E2909" s="5">
        <v>0.5</v>
      </c>
      <c r="F2909" s="5">
        <v>1.43</v>
      </c>
      <c r="G2909" s="5">
        <v>2.63</v>
      </c>
    </row>
    <row r="2910" spans="1:7">
      <c r="A2910" s="5">
        <v>9</v>
      </c>
      <c r="B2910" s="5">
        <v>3</v>
      </c>
      <c r="C2910" s="5">
        <v>2010</v>
      </c>
      <c r="D2910" s="135">
        <f t="shared" si="0"/>
        <v>40424</v>
      </c>
      <c r="E2910" s="5">
        <v>0.52</v>
      </c>
      <c r="F2910" s="5">
        <v>1.49</v>
      </c>
      <c r="G2910" s="5">
        <v>2.72</v>
      </c>
    </row>
    <row r="2911" spans="1:7">
      <c r="A2911" s="5">
        <v>9</v>
      </c>
      <c r="B2911" s="5">
        <v>7</v>
      </c>
      <c r="C2911" s="5">
        <v>2010</v>
      </c>
      <c r="D2911" s="135">
        <f t="shared" si="0"/>
        <v>40428</v>
      </c>
      <c r="E2911" s="5">
        <v>0.49</v>
      </c>
      <c r="F2911" s="5">
        <v>1.41</v>
      </c>
      <c r="G2911" s="5">
        <v>2.61</v>
      </c>
    </row>
    <row r="2912" spans="1:7">
      <c r="A2912" s="5">
        <v>9</v>
      </c>
      <c r="B2912" s="5">
        <v>8</v>
      </c>
      <c r="C2912" s="5">
        <v>2010</v>
      </c>
      <c r="D2912" s="135">
        <f t="shared" si="0"/>
        <v>40429</v>
      </c>
      <c r="E2912" s="5">
        <v>0.52</v>
      </c>
      <c r="F2912" s="5">
        <v>1.46</v>
      </c>
      <c r="G2912" s="5">
        <v>2.66</v>
      </c>
    </row>
    <row r="2913" spans="1:7">
      <c r="A2913" s="5">
        <v>9</v>
      </c>
      <c r="B2913" s="5">
        <v>9</v>
      </c>
      <c r="C2913" s="5">
        <v>2010</v>
      </c>
      <c r="D2913" s="135">
        <f t="shared" si="0"/>
        <v>40430</v>
      </c>
      <c r="E2913" s="5">
        <v>0.56999999999999995</v>
      </c>
      <c r="F2913" s="5">
        <v>1.57</v>
      </c>
      <c r="G2913" s="5">
        <v>2.77</v>
      </c>
    </row>
    <row r="2914" spans="1:7">
      <c r="A2914" s="5">
        <v>9</v>
      </c>
      <c r="B2914" s="5">
        <v>10</v>
      </c>
      <c r="C2914" s="5">
        <v>2010</v>
      </c>
      <c r="D2914" s="135">
        <f t="shared" si="0"/>
        <v>40431</v>
      </c>
      <c r="E2914" s="5">
        <v>0.57999999999999996</v>
      </c>
      <c r="F2914" s="5">
        <v>1.59</v>
      </c>
      <c r="G2914" s="5">
        <v>2.81</v>
      </c>
    </row>
    <row r="2915" spans="1:7">
      <c r="A2915" s="5">
        <v>9</v>
      </c>
      <c r="B2915" s="5">
        <v>13</v>
      </c>
      <c r="C2915" s="5">
        <v>2010</v>
      </c>
      <c r="D2915" s="135">
        <f t="shared" si="0"/>
        <v>40434</v>
      </c>
      <c r="E2915" s="5">
        <v>0.53</v>
      </c>
      <c r="F2915" s="5">
        <v>1.51</v>
      </c>
      <c r="G2915" s="5">
        <v>2.74</v>
      </c>
    </row>
    <row r="2916" spans="1:7">
      <c r="A2916" s="5">
        <v>9</v>
      </c>
      <c r="B2916" s="5">
        <v>14</v>
      </c>
      <c r="C2916" s="5">
        <v>2010</v>
      </c>
      <c r="D2916" s="135">
        <f t="shared" si="0"/>
        <v>40435</v>
      </c>
      <c r="E2916" s="5">
        <v>0.5</v>
      </c>
      <c r="F2916" s="5">
        <v>1.43</v>
      </c>
      <c r="G2916" s="5">
        <v>2.68</v>
      </c>
    </row>
    <row r="2917" spans="1:7">
      <c r="A2917" s="5">
        <v>9</v>
      </c>
      <c r="B2917" s="5">
        <v>15</v>
      </c>
      <c r="C2917" s="5">
        <v>2010</v>
      </c>
      <c r="D2917" s="135">
        <f t="shared" si="0"/>
        <v>40436</v>
      </c>
      <c r="E2917" s="5">
        <v>0.5</v>
      </c>
      <c r="F2917" s="5">
        <v>1.46</v>
      </c>
      <c r="G2917" s="5">
        <v>2.74</v>
      </c>
    </row>
    <row r="2918" spans="1:7">
      <c r="A2918" s="5">
        <v>9</v>
      </c>
      <c r="B2918" s="5">
        <v>16</v>
      </c>
      <c r="C2918" s="5">
        <v>2010</v>
      </c>
      <c r="D2918" s="135">
        <f t="shared" si="0"/>
        <v>40437</v>
      </c>
      <c r="E2918" s="5">
        <v>0.48</v>
      </c>
      <c r="F2918" s="5">
        <v>1.48</v>
      </c>
      <c r="G2918" s="5">
        <v>2.77</v>
      </c>
    </row>
    <row r="2919" spans="1:7">
      <c r="A2919" s="5">
        <v>9</v>
      </c>
      <c r="B2919" s="5">
        <v>17</v>
      </c>
      <c r="C2919" s="5">
        <v>2010</v>
      </c>
      <c r="D2919" s="135">
        <f t="shared" si="0"/>
        <v>40438</v>
      </c>
      <c r="E2919" s="5">
        <v>0.48</v>
      </c>
      <c r="F2919" s="5">
        <v>1.46</v>
      </c>
      <c r="G2919" s="5">
        <v>2.75</v>
      </c>
    </row>
    <row r="2920" spans="1:7">
      <c r="A2920" s="5">
        <v>9</v>
      </c>
      <c r="B2920" s="5">
        <v>20</v>
      </c>
      <c r="C2920" s="5">
        <v>2010</v>
      </c>
      <c r="D2920" s="135">
        <f t="shared" si="0"/>
        <v>40441</v>
      </c>
      <c r="E2920" s="5">
        <v>0.47</v>
      </c>
      <c r="F2920" s="5">
        <v>1.43</v>
      </c>
      <c r="G2920" s="5">
        <v>2.72</v>
      </c>
    </row>
    <row r="2921" spans="1:7">
      <c r="A2921" s="5">
        <v>9</v>
      </c>
      <c r="B2921" s="5">
        <v>21</v>
      </c>
      <c r="C2921" s="5">
        <v>2010</v>
      </c>
      <c r="D2921" s="135">
        <f t="shared" si="0"/>
        <v>40442</v>
      </c>
      <c r="E2921" s="5">
        <v>0.43</v>
      </c>
      <c r="F2921" s="5">
        <v>1.34</v>
      </c>
      <c r="G2921" s="5">
        <v>2.61</v>
      </c>
    </row>
    <row r="2922" spans="1:7">
      <c r="A2922" s="5">
        <v>9</v>
      </c>
      <c r="B2922" s="5">
        <v>22</v>
      </c>
      <c r="C2922" s="5">
        <v>2010</v>
      </c>
      <c r="D2922" s="135">
        <f t="shared" si="0"/>
        <v>40443</v>
      </c>
      <c r="E2922" s="5">
        <v>0.44</v>
      </c>
      <c r="F2922" s="5">
        <v>1.33</v>
      </c>
      <c r="G2922" s="5">
        <v>2.56</v>
      </c>
    </row>
    <row r="2923" spans="1:7">
      <c r="A2923" s="5">
        <v>9</v>
      </c>
      <c r="B2923" s="5">
        <v>23</v>
      </c>
      <c r="C2923" s="5">
        <v>2010</v>
      </c>
      <c r="D2923" s="135">
        <f t="shared" si="0"/>
        <v>40444</v>
      </c>
      <c r="E2923" s="5">
        <v>0.45</v>
      </c>
      <c r="F2923" s="5">
        <v>1.34</v>
      </c>
      <c r="G2923" s="5">
        <v>2.56</v>
      </c>
    </row>
    <row r="2924" spans="1:7">
      <c r="A2924" s="5">
        <v>9</v>
      </c>
      <c r="B2924" s="5">
        <v>24</v>
      </c>
      <c r="C2924" s="5">
        <v>2010</v>
      </c>
      <c r="D2924" s="135">
        <f t="shared" si="0"/>
        <v>40445</v>
      </c>
      <c r="E2924" s="5">
        <v>0.45</v>
      </c>
      <c r="F2924" s="5">
        <v>1.37</v>
      </c>
      <c r="G2924" s="5">
        <v>2.62</v>
      </c>
    </row>
    <row r="2925" spans="1:7">
      <c r="A2925" s="5">
        <v>9</v>
      </c>
      <c r="B2925" s="5">
        <v>27</v>
      </c>
      <c r="C2925" s="5">
        <v>2010</v>
      </c>
      <c r="D2925" s="135">
        <f t="shared" si="0"/>
        <v>40448</v>
      </c>
      <c r="E2925" s="5">
        <v>0.44</v>
      </c>
      <c r="F2925" s="5">
        <v>1.31</v>
      </c>
      <c r="G2925" s="5">
        <v>2.54</v>
      </c>
    </row>
    <row r="2926" spans="1:7">
      <c r="A2926" s="5">
        <v>9</v>
      </c>
      <c r="B2926" s="5">
        <v>28</v>
      </c>
      <c r="C2926" s="5">
        <v>2010</v>
      </c>
      <c r="D2926" s="135">
        <f t="shared" si="0"/>
        <v>40449</v>
      </c>
      <c r="E2926" s="5">
        <v>0.37</v>
      </c>
      <c r="F2926" s="5">
        <v>1.25</v>
      </c>
      <c r="G2926" s="5">
        <v>2.48</v>
      </c>
    </row>
    <row r="2927" spans="1:7">
      <c r="A2927" s="5">
        <v>9</v>
      </c>
      <c r="B2927" s="5">
        <v>29</v>
      </c>
      <c r="C2927" s="5">
        <v>2010</v>
      </c>
      <c r="D2927" s="135">
        <f t="shared" si="0"/>
        <v>40450</v>
      </c>
      <c r="E2927" s="5">
        <v>0.44</v>
      </c>
      <c r="F2927" s="5">
        <v>1.28</v>
      </c>
      <c r="G2927" s="5">
        <v>2.52</v>
      </c>
    </row>
    <row r="2928" spans="1:7">
      <c r="A2928" s="5">
        <v>9</v>
      </c>
      <c r="B2928" s="5">
        <v>30</v>
      </c>
      <c r="C2928" s="5">
        <v>2010</v>
      </c>
      <c r="D2928" s="135">
        <f t="shared" si="0"/>
        <v>40451</v>
      </c>
      <c r="E2928" s="5">
        <v>0.42</v>
      </c>
      <c r="F2928" s="5">
        <v>1.27</v>
      </c>
      <c r="G2928" s="5">
        <v>2.5299999999999998</v>
      </c>
    </row>
    <row r="2929" spans="1:7">
      <c r="A2929" s="5">
        <v>10</v>
      </c>
      <c r="B2929" s="5">
        <v>1</v>
      </c>
      <c r="C2929" s="5">
        <v>2010</v>
      </c>
      <c r="D2929" s="135">
        <f t="shared" si="0"/>
        <v>40452</v>
      </c>
      <c r="E2929" s="5">
        <v>0.42</v>
      </c>
      <c r="F2929" s="5">
        <v>1.26</v>
      </c>
      <c r="G2929" s="5">
        <v>2.54</v>
      </c>
    </row>
    <row r="2930" spans="1:7">
      <c r="A2930" s="5">
        <v>10</v>
      </c>
      <c r="B2930" s="5">
        <v>4</v>
      </c>
      <c r="C2930" s="5">
        <v>2010</v>
      </c>
      <c r="D2930" s="135">
        <f t="shared" si="0"/>
        <v>40455</v>
      </c>
      <c r="E2930" s="5">
        <v>0.41</v>
      </c>
      <c r="F2930" s="5">
        <v>1.23</v>
      </c>
      <c r="G2930" s="5">
        <v>2.5</v>
      </c>
    </row>
    <row r="2931" spans="1:7">
      <c r="A2931" s="5">
        <v>10</v>
      </c>
      <c r="B2931" s="5">
        <v>5</v>
      </c>
      <c r="C2931" s="5">
        <v>2010</v>
      </c>
      <c r="D2931" s="135">
        <f t="shared" si="0"/>
        <v>40456</v>
      </c>
      <c r="E2931" s="5">
        <v>0.41</v>
      </c>
      <c r="F2931" s="5">
        <v>1.21</v>
      </c>
      <c r="G2931" s="5">
        <v>2.5</v>
      </c>
    </row>
    <row r="2932" spans="1:7">
      <c r="A2932" s="5">
        <v>10</v>
      </c>
      <c r="B2932" s="5">
        <v>6</v>
      </c>
      <c r="C2932" s="5">
        <v>2010</v>
      </c>
      <c r="D2932" s="135">
        <f t="shared" si="0"/>
        <v>40457</v>
      </c>
      <c r="E2932" s="5">
        <v>0.38</v>
      </c>
      <c r="F2932" s="5">
        <v>1.1599999999999999</v>
      </c>
      <c r="G2932" s="5">
        <v>2.41</v>
      </c>
    </row>
    <row r="2933" spans="1:7">
      <c r="A2933" s="5">
        <v>10</v>
      </c>
      <c r="B2933" s="5">
        <v>7</v>
      </c>
      <c r="C2933" s="5">
        <v>2010</v>
      </c>
      <c r="D2933" s="135">
        <f t="shared" si="0"/>
        <v>40458</v>
      </c>
      <c r="E2933" s="5">
        <v>0.36</v>
      </c>
      <c r="F2933" s="5">
        <v>1.1399999999999999</v>
      </c>
      <c r="G2933" s="5">
        <v>2.41</v>
      </c>
    </row>
    <row r="2934" spans="1:7">
      <c r="A2934" s="5">
        <v>10</v>
      </c>
      <c r="B2934" s="5">
        <v>8</v>
      </c>
      <c r="C2934" s="5">
        <v>2010</v>
      </c>
      <c r="D2934" s="135">
        <f t="shared" si="0"/>
        <v>40459</v>
      </c>
      <c r="E2934" s="5">
        <v>0.35</v>
      </c>
      <c r="F2934" s="5">
        <v>1.1100000000000001</v>
      </c>
      <c r="G2934" s="5">
        <v>2.41</v>
      </c>
    </row>
    <row r="2935" spans="1:7">
      <c r="A2935" s="5">
        <v>10</v>
      </c>
      <c r="B2935" s="5">
        <v>11</v>
      </c>
      <c r="C2935" s="5">
        <v>2010</v>
      </c>
      <c r="D2935" s="135">
        <f t="shared" si="0"/>
        <v>40462</v>
      </c>
      <c r="E2935" s="5" t="s">
        <v>3793</v>
      </c>
      <c r="F2935" s="5" t="s">
        <v>3793</v>
      </c>
      <c r="G2935" s="5" t="s">
        <v>3793</v>
      </c>
    </row>
    <row r="2936" spans="1:7">
      <c r="A2936" s="5">
        <v>10</v>
      </c>
      <c r="B2936" s="5">
        <v>12</v>
      </c>
      <c r="C2936" s="5">
        <v>2010</v>
      </c>
      <c r="D2936" s="135">
        <f t="shared" si="0"/>
        <v>40463</v>
      </c>
      <c r="E2936" s="5">
        <v>0.37</v>
      </c>
      <c r="F2936" s="5">
        <v>1.1399999999999999</v>
      </c>
      <c r="G2936" s="5">
        <v>2.44</v>
      </c>
    </row>
    <row r="2937" spans="1:7">
      <c r="A2937" s="5">
        <v>10</v>
      </c>
      <c r="B2937" s="5">
        <v>13</v>
      </c>
      <c r="C2937" s="5">
        <v>2010</v>
      </c>
      <c r="D2937" s="135">
        <f t="shared" si="0"/>
        <v>40464</v>
      </c>
      <c r="E2937" s="5">
        <v>0.37</v>
      </c>
      <c r="F2937" s="5">
        <v>1.1299999999999999</v>
      </c>
      <c r="G2937" s="5">
        <v>2.46</v>
      </c>
    </row>
    <row r="2938" spans="1:7">
      <c r="A2938" s="5">
        <v>10</v>
      </c>
      <c r="B2938" s="5">
        <v>14</v>
      </c>
      <c r="C2938" s="5">
        <v>2010</v>
      </c>
      <c r="D2938" s="135">
        <f t="shared" si="0"/>
        <v>40465</v>
      </c>
      <c r="E2938" s="5">
        <v>0.38</v>
      </c>
      <c r="F2938" s="5">
        <v>1.18</v>
      </c>
      <c r="G2938" s="5">
        <v>2.52</v>
      </c>
    </row>
    <row r="2939" spans="1:7">
      <c r="A2939" s="5">
        <v>10</v>
      </c>
      <c r="B2939" s="5">
        <v>15</v>
      </c>
      <c r="C2939" s="5">
        <v>2010</v>
      </c>
      <c r="D2939" s="135">
        <f t="shared" si="0"/>
        <v>40466</v>
      </c>
      <c r="E2939" s="5">
        <v>0.37</v>
      </c>
      <c r="F2939" s="5">
        <v>1.2</v>
      </c>
      <c r="G2939" s="5">
        <v>2.59</v>
      </c>
    </row>
    <row r="2940" spans="1:7">
      <c r="A2940" s="5">
        <v>10</v>
      </c>
      <c r="B2940" s="5">
        <v>18</v>
      </c>
      <c r="C2940" s="5">
        <v>2010</v>
      </c>
      <c r="D2940" s="135">
        <f t="shared" si="0"/>
        <v>40469</v>
      </c>
      <c r="E2940" s="5">
        <v>0.38</v>
      </c>
      <c r="F2940" s="5">
        <v>1.1399999999999999</v>
      </c>
      <c r="G2940" s="5">
        <v>2.52</v>
      </c>
    </row>
    <row r="2941" spans="1:7">
      <c r="A2941" s="5">
        <v>10</v>
      </c>
      <c r="B2941" s="5">
        <v>19</v>
      </c>
      <c r="C2941" s="5">
        <v>2010</v>
      </c>
      <c r="D2941" s="135">
        <f t="shared" si="0"/>
        <v>40470</v>
      </c>
      <c r="E2941" s="5">
        <v>0.37</v>
      </c>
      <c r="F2941" s="5">
        <v>1.1100000000000001</v>
      </c>
      <c r="G2941" s="5">
        <v>2.5</v>
      </c>
    </row>
    <row r="2942" spans="1:7">
      <c r="A2942" s="5">
        <v>10</v>
      </c>
      <c r="B2942" s="5">
        <v>20</v>
      </c>
      <c r="C2942" s="5">
        <v>2010</v>
      </c>
      <c r="D2942" s="135">
        <f t="shared" si="0"/>
        <v>40471</v>
      </c>
      <c r="E2942" s="5">
        <v>0.35</v>
      </c>
      <c r="F2942" s="5">
        <v>1.1100000000000001</v>
      </c>
      <c r="G2942" s="5">
        <v>2.5099999999999998</v>
      </c>
    </row>
    <row r="2943" spans="1:7">
      <c r="A2943" s="5">
        <v>10</v>
      </c>
      <c r="B2943" s="5">
        <v>21</v>
      </c>
      <c r="C2943" s="5">
        <v>2010</v>
      </c>
      <c r="D2943" s="135">
        <f t="shared" si="0"/>
        <v>40472</v>
      </c>
      <c r="E2943" s="5">
        <v>0.37</v>
      </c>
      <c r="F2943" s="5">
        <v>1.1499999999999999</v>
      </c>
      <c r="G2943" s="5">
        <v>2.57</v>
      </c>
    </row>
    <row r="2944" spans="1:7">
      <c r="A2944" s="5">
        <v>10</v>
      </c>
      <c r="B2944" s="5">
        <v>22</v>
      </c>
      <c r="C2944" s="5">
        <v>2010</v>
      </c>
      <c r="D2944" s="135">
        <f t="shared" si="0"/>
        <v>40473</v>
      </c>
      <c r="E2944" s="5">
        <v>0.35</v>
      </c>
      <c r="F2944" s="5">
        <v>1.17</v>
      </c>
      <c r="G2944" s="5">
        <v>2.59</v>
      </c>
    </row>
    <row r="2945" spans="1:7">
      <c r="A2945" s="5">
        <v>10</v>
      </c>
      <c r="B2945" s="5">
        <v>25</v>
      </c>
      <c r="C2945" s="5">
        <v>2010</v>
      </c>
      <c r="D2945" s="135">
        <f t="shared" si="0"/>
        <v>40476</v>
      </c>
      <c r="E2945" s="5">
        <v>0.37</v>
      </c>
      <c r="F2945" s="5">
        <v>1.2</v>
      </c>
      <c r="G2945" s="5">
        <v>2.59</v>
      </c>
    </row>
    <row r="2946" spans="1:7">
      <c r="A2946" s="5">
        <v>10</v>
      </c>
      <c r="B2946" s="5">
        <v>26</v>
      </c>
      <c r="C2946" s="5">
        <v>2010</v>
      </c>
      <c r="D2946" s="135">
        <f t="shared" si="0"/>
        <v>40477</v>
      </c>
      <c r="E2946" s="5">
        <v>0.4</v>
      </c>
      <c r="F2946" s="5">
        <v>1.27</v>
      </c>
      <c r="G2946" s="5">
        <v>2.67</v>
      </c>
    </row>
    <row r="2947" spans="1:7">
      <c r="A2947" s="5">
        <v>10</v>
      </c>
      <c r="B2947" s="5">
        <v>27</v>
      </c>
      <c r="C2947" s="5">
        <v>2010</v>
      </c>
      <c r="D2947" s="135">
        <f t="shared" si="0"/>
        <v>40478</v>
      </c>
      <c r="E2947" s="5">
        <v>0.4</v>
      </c>
      <c r="F2947" s="5">
        <v>1.34</v>
      </c>
      <c r="G2947" s="5">
        <v>2.75</v>
      </c>
    </row>
    <row r="2948" spans="1:7">
      <c r="A2948" s="5">
        <v>10</v>
      </c>
      <c r="B2948" s="5">
        <v>28</v>
      </c>
      <c r="C2948" s="5">
        <v>2010</v>
      </c>
      <c r="D2948" s="135">
        <f t="shared" si="0"/>
        <v>40479</v>
      </c>
      <c r="E2948" s="5">
        <v>0.37</v>
      </c>
      <c r="F2948" s="5">
        <v>1.23</v>
      </c>
      <c r="G2948" s="5">
        <v>2.69</v>
      </c>
    </row>
    <row r="2949" spans="1:7">
      <c r="A2949" s="5">
        <v>10</v>
      </c>
      <c r="B2949" s="5">
        <v>29</v>
      </c>
      <c r="C2949" s="5">
        <v>2010</v>
      </c>
      <c r="D2949" s="135">
        <f t="shared" si="0"/>
        <v>40480</v>
      </c>
      <c r="E2949" s="5">
        <v>0.34</v>
      </c>
      <c r="F2949" s="5">
        <v>1.17</v>
      </c>
      <c r="G2949" s="5">
        <v>2.63</v>
      </c>
    </row>
    <row r="2950" spans="1:7">
      <c r="A2950" s="5">
        <v>11</v>
      </c>
      <c r="B2950" s="5">
        <v>1</v>
      </c>
      <c r="C2950" s="5">
        <v>2010</v>
      </c>
      <c r="D2950" s="135">
        <f t="shared" si="0"/>
        <v>40483</v>
      </c>
      <c r="E2950" s="5">
        <v>0.34</v>
      </c>
      <c r="F2950" s="5">
        <v>1.17</v>
      </c>
      <c r="G2950" s="5">
        <v>2.66</v>
      </c>
    </row>
    <row r="2951" spans="1:7">
      <c r="A2951" s="5">
        <v>11</v>
      </c>
      <c r="B2951" s="5">
        <v>2</v>
      </c>
      <c r="C2951" s="5">
        <v>2010</v>
      </c>
      <c r="D2951" s="135">
        <f t="shared" si="0"/>
        <v>40484</v>
      </c>
      <c r="E2951" s="5">
        <v>0.34</v>
      </c>
      <c r="F2951" s="5">
        <v>1.1499999999999999</v>
      </c>
      <c r="G2951" s="5">
        <v>2.63</v>
      </c>
    </row>
    <row r="2952" spans="1:7">
      <c r="A2952" s="5">
        <v>11</v>
      </c>
      <c r="B2952" s="5">
        <v>3</v>
      </c>
      <c r="C2952" s="5">
        <v>2010</v>
      </c>
      <c r="D2952" s="135">
        <f t="shared" si="0"/>
        <v>40485</v>
      </c>
      <c r="E2952" s="5">
        <v>0.34</v>
      </c>
      <c r="F2952" s="5">
        <v>1.1100000000000001</v>
      </c>
      <c r="G2952" s="5">
        <v>2.67</v>
      </c>
    </row>
    <row r="2953" spans="1:7">
      <c r="A2953" s="5">
        <v>11</v>
      </c>
      <c r="B2953" s="5">
        <v>4</v>
      </c>
      <c r="C2953" s="5">
        <v>2010</v>
      </c>
      <c r="D2953" s="135">
        <f t="shared" si="0"/>
        <v>40486</v>
      </c>
      <c r="E2953" s="5">
        <v>0.33</v>
      </c>
      <c r="F2953" s="5">
        <v>1.04</v>
      </c>
      <c r="G2953" s="5">
        <v>2.5299999999999998</v>
      </c>
    </row>
    <row r="2954" spans="1:7">
      <c r="A2954" s="5">
        <v>11</v>
      </c>
      <c r="B2954" s="5">
        <v>5</v>
      </c>
      <c r="C2954" s="5">
        <v>2010</v>
      </c>
      <c r="D2954" s="135">
        <f t="shared" si="0"/>
        <v>40487</v>
      </c>
      <c r="E2954" s="5">
        <v>0.38</v>
      </c>
      <c r="F2954" s="5">
        <v>1.1000000000000001</v>
      </c>
      <c r="G2954" s="5">
        <v>2.58</v>
      </c>
    </row>
    <row r="2955" spans="1:7">
      <c r="A2955" s="5">
        <v>11</v>
      </c>
      <c r="B2955" s="5">
        <v>8</v>
      </c>
      <c r="C2955" s="5">
        <v>2010</v>
      </c>
      <c r="D2955" s="135">
        <f t="shared" si="0"/>
        <v>40490</v>
      </c>
      <c r="E2955" s="5">
        <v>0.41</v>
      </c>
      <c r="F2955" s="5">
        <v>1.1299999999999999</v>
      </c>
      <c r="G2955" s="5">
        <v>2.6</v>
      </c>
    </row>
    <row r="2956" spans="1:7">
      <c r="A2956" s="5">
        <v>11</v>
      </c>
      <c r="B2956" s="5">
        <v>9</v>
      </c>
      <c r="C2956" s="5">
        <v>2010</v>
      </c>
      <c r="D2956" s="135">
        <f t="shared" si="0"/>
        <v>40491</v>
      </c>
      <c r="E2956" s="5">
        <v>0.46</v>
      </c>
      <c r="F2956" s="5">
        <v>1.27</v>
      </c>
      <c r="G2956" s="5">
        <v>2.72</v>
      </c>
    </row>
    <row r="2957" spans="1:7">
      <c r="A2957" s="5">
        <v>11</v>
      </c>
      <c r="B2957" s="5">
        <v>10</v>
      </c>
      <c r="C2957" s="5">
        <v>2010</v>
      </c>
      <c r="D2957" s="135">
        <f t="shared" si="0"/>
        <v>40492</v>
      </c>
      <c r="E2957" s="5">
        <v>0.44</v>
      </c>
      <c r="F2957" s="5">
        <v>1.23</v>
      </c>
      <c r="G2957" s="5">
        <v>2.65</v>
      </c>
    </row>
    <row r="2958" spans="1:7">
      <c r="A2958" s="5">
        <v>11</v>
      </c>
      <c r="B2958" s="5">
        <v>12</v>
      </c>
      <c r="C2958" s="5">
        <v>2010</v>
      </c>
      <c r="D2958" s="135">
        <f t="shared" si="0"/>
        <v>40494</v>
      </c>
      <c r="E2958" s="5">
        <v>0.51</v>
      </c>
      <c r="F2958" s="5">
        <v>1.35</v>
      </c>
      <c r="G2958" s="5">
        <v>2.76</v>
      </c>
    </row>
    <row r="2959" spans="1:7">
      <c r="A2959" s="5">
        <v>11</v>
      </c>
      <c r="B2959" s="5">
        <v>15</v>
      </c>
      <c r="C2959" s="5">
        <v>2010</v>
      </c>
      <c r="D2959" s="135">
        <f t="shared" si="0"/>
        <v>40497</v>
      </c>
      <c r="E2959" s="5">
        <v>0.53</v>
      </c>
      <c r="F2959" s="5">
        <v>1.51</v>
      </c>
      <c r="G2959" s="5">
        <v>2.92</v>
      </c>
    </row>
    <row r="2960" spans="1:7">
      <c r="A2960" s="5">
        <v>11</v>
      </c>
      <c r="B2960" s="5">
        <v>16</v>
      </c>
      <c r="C2960" s="5">
        <v>2010</v>
      </c>
      <c r="D2960" s="135">
        <f t="shared" si="0"/>
        <v>40498</v>
      </c>
      <c r="E2960" s="5">
        <v>0.51</v>
      </c>
      <c r="F2960" s="5">
        <v>1.49</v>
      </c>
      <c r="G2960" s="5">
        <v>2.85</v>
      </c>
    </row>
    <row r="2961" spans="1:7">
      <c r="A2961" s="5">
        <v>11</v>
      </c>
      <c r="B2961" s="5">
        <v>17</v>
      </c>
      <c r="C2961" s="5">
        <v>2010</v>
      </c>
      <c r="D2961" s="135">
        <f t="shared" si="0"/>
        <v>40499</v>
      </c>
      <c r="E2961" s="5">
        <v>0.5</v>
      </c>
      <c r="F2961" s="5">
        <v>1.49</v>
      </c>
      <c r="G2961" s="5">
        <v>2.89</v>
      </c>
    </row>
    <row r="2962" spans="1:7">
      <c r="A2962" s="5">
        <v>11</v>
      </c>
      <c r="B2962" s="5">
        <v>18</v>
      </c>
      <c r="C2962" s="5">
        <v>2010</v>
      </c>
      <c r="D2962" s="135">
        <f t="shared" si="0"/>
        <v>40500</v>
      </c>
      <c r="E2962" s="5">
        <v>0.52</v>
      </c>
      <c r="F2962" s="5">
        <v>1.51</v>
      </c>
      <c r="G2962" s="5">
        <v>2.9</v>
      </c>
    </row>
    <row r="2963" spans="1:7">
      <c r="A2963" s="5">
        <v>11</v>
      </c>
      <c r="B2963" s="5">
        <v>19</v>
      </c>
      <c r="C2963" s="5">
        <v>2010</v>
      </c>
      <c r="D2963" s="135">
        <f t="shared" si="0"/>
        <v>40501</v>
      </c>
      <c r="E2963" s="5">
        <v>0.52</v>
      </c>
      <c r="F2963" s="5">
        <v>1.54</v>
      </c>
      <c r="G2963" s="5">
        <v>2.88</v>
      </c>
    </row>
    <row r="2964" spans="1:7">
      <c r="A2964" s="5">
        <v>11</v>
      </c>
      <c r="B2964" s="5">
        <v>22</v>
      </c>
      <c r="C2964" s="5">
        <v>2010</v>
      </c>
      <c r="D2964" s="135">
        <f t="shared" si="0"/>
        <v>40504</v>
      </c>
      <c r="E2964" s="5">
        <v>0.49</v>
      </c>
      <c r="F2964" s="5">
        <v>1.44</v>
      </c>
      <c r="G2964" s="5">
        <v>2.8</v>
      </c>
    </row>
    <row r="2965" spans="1:7">
      <c r="A2965" s="5">
        <v>11</v>
      </c>
      <c r="B2965" s="5">
        <v>23</v>
      </c>
      <c r="C2965" s="5">
        <v>2010</v>
      </c>
      <c r="D2965" s="135">
        <f t="shared" si="0"/>
        <v>40505</v>
      </c>
      <c r="E2965" s="5">
        <v>0.45</v>
      </c>
      <c r="F2965" s="5">
        <v>1.4</v>
      </c>
      <c r="G2965" s="5">
        <v>2.77</v>
      </c>
    </row>
    <row r="2966" spans="1:7">
      <c r="A2966" s="5">
        <v>11</v>
      </c>
      <c r="B2966" s="5">
        <v>24</v>
      </c>
      <c r="C2966" s="5">
        <v>2010</v>
      </c>
      <c r="D2966" s="135">
        <f t="shared" si="0"/>
        <v>40506</v>
      </c>
      <c r="E2966" s="5">
        <v>0.53</v>
      </c>
      <c r="F2966" s="5">
        <v>1.56</v>
      </c>
      <c r="G2966" s="5">
        <v>2.93</v>
      </c>
    </row>
    <row r="2967" spans="1:7">
      <c r="A2967" s="5">
        <v>11</v>
      </c>
      <c r="B2967" s="5">
        <v>26</v>
      </c>
      <c r="C2967" s="5">
        <v>2010</v>
      </c>
      <c r="D2967" s="135">
        <f t="shared" si="0"/>
        <v>40508</v>
      </c>
      <c r="E2967" s="5">
        <v>0.51</v>
      </c>
      <c r="F2967" s="5">
        <v>1.53</v>
      </c>
      <c r="G2967" s="5">
        <v>2.87</v>
      </c>
    </row>
    <row r="2968" spans="1:7">
      <c r="A2968" s="5">
        <v>11</v>
      </c>
      <c r="B2968" s="5">
        <v>29</v>
      </c>
      <c r="C2968" s="5">
        <v>2010</v>
      </c>
      <c r="D2968" s="135">
        <f t="shared" si="0"/>
        <v>40511</v>
      </c>
      <c r="E2968" s="5">
        <v>0.52</v>
      </c>
      <c r="F2968" s="5">
        <v>1.51</v>
      </c>
      <c r="G2968" s="5">
        <v>2.84</v>
      </c>
    </row>
    <row r="2969" spans="1:7">
      <c r="A2969" s="5">
        <v>11</v>
      </c>
      <c r="B2969" s="5">
        <v>30</v>
      </c>
      <c r="C2969" s="5">
        <v>2010</v>
      </c>
      <c r="D2969" s="135">
        <f t="shared" si="0"/>
        <v>40512</v>
      </c>
      <c r="E2969" s="5">
        <v>0.45</v>
      </c>
      <c r="F2969" s="5">
        <v>1.47</v>
      </c>
      <c r="G2969" s="5">
        <v>2.81</v>
      </c>
    </row>
    <row r="2970" spans="1:7">
      <c r="A2970" s="5">
        <v>12</v>
      </c>
      <c r="B2970" s="5">
        <v>1</v>
      </c>
      <c r="C2970" s="5">
        <v>2010</v>
      </c>
      <c r="D2970" s="135">
        <f t="shared" si="0"/>
        <v>40513</v>
      </c>
      <c r="E2970" s="5">
        <v>0.53</v>
      </c>
      <c r="F2970" s="5">
        <v>1.64</v>
      </c>
      <c r="G2970" s="5">
        <v>2.97</v>
      </c>
    </row>
    <row r="2971" spans="1:7">
      <c r="A2971" s="5">
        <v>12</v>
      </c>
      <c r="B2971" s="5">
        <v>2</v>
      </c>
      <c r="C2971" s="5">
        <v>2010</v>
      </c>
      <c r="D2971" s="135">
        <f t="shared" si="0"/>
        <v>40514</v>
      </c>
      <c r="E2971" s="5">
        <v>0.55000000000000004</v>
      </c>
      <c r="F2971" s="5">
        <v>1.68</v>
      </c>
      <c r="G2971" s="5">
        <v>3.01</v>
      </c>
    </row>
    <row r="2972" spans="1:7">
      <c r="A2972" s="5">
        <v>12</v>
      </c>
      <c r="B2972" s="5">
        <v>3</v>
      </c>
      <c r="C2972" s="5">
        <v>2010</v>
      </c>
      <c r="D2972" s="135">
        <f t="shared" si="0"/>
        <v>40515</v>
      </c>
      <c r="E2972" s="5">
        <v>0.49</v>
      </c>
      <c r="F2972" s="5">
        <v>1.64</v>
      </c>
      <c r="G2972" s="5">
        <v>3.03</v>
      </c>
    </row>
    <row r="2973" spans="1:7">
      <c r="A2973" s="5">
        <v>12</v>
      </c>
      <c r="B2973" s="5">
        <v>6</v>
      </c>
      <c r="C2973" s="5">
        <v>2010</v>
      </c>
      <c r="D2973" s="135">
        <f t="shared" si="0"/>
        <v>40518</v>
      </c>
      <c r="E2973" s="5">
        <v>0.42</v>
      </c>
      <c r="F2973" s="5">
        <v>1.53</v>
      </c>
      <c r="G2973" s="5">
        <v>2.95</v>
      </c>
    </row>
    <row r="2974" spans="1:7">
      <c r="A2974" s="5">
        <v>12</v>
      </c>
      <c r="B2974" s="5">
        <v>7</v>
      </c>
      <c r="C2974" s="5">
        <v>2010</v>
      </c>
      <c r="D2974" s="135">
        <f t="shared" si="0"/>
        <v>40519</v>
      </c>
      <c r="E2974" s="5">
        <v>0.54</v>
      </c>
      <c r="F2974" s="5">
        <v>1.74</v>
      </c>
      <c r="G2974" s="5">
        <v>3.15</v>
      </c>
    </row>
    <row r="2975" spans="1:7">
      <c r="A2975" s="5">
        <v>12</v>
      </c>
      <c r="B2975" s="5">
        <v>8</v>
      </c>
      <c r="C2975" s="5">
        <v>2010</v>
      </c>
      <c r="D2975" s="135">
        <f t="shared" si="0"/>
        <v>40520</v>
      </c>
      <c r="E2975" s="5">
        <v>0.63</v>
      </c>
      <c r="F2975" s="5">
        <v>1.87</v>
      </c>
      <c r="G2975" s="5">
        <v>3.26</v>
      </c>
    </row>
    <row r="2976" spans="1:7">
      <c r="A2976" s="5">
        <v>12</v>
      </c>
      <c r="B2976" s="5">
        <v>9</v>
      </c>
      <c r="C2976" s="5">
        <v>2010</v>
      </c>
      <c r="D2976" s="135">
        <f t="shared" si="0"/>
        <v>40521</v>
      </c>
      <c r="E2976" s="5">
        <v>0.64</v>
      </c>
      <c r="F2976" s="5">
        <v>1.9</v>
      </c>
      <c r="G2976" s="5">
        <v>3.23</v>
      </c>
    </row>
    <row r="2977" spans="1:7">
      <c r="A2977" s="5">
        <v>12</v>
      </c>
      <c r="B2977" s="5">
        <v>10</v>
      </c>
      <c r="C2977" s="5">
        <v>2010</v>
      </c>
      <c r="D2977" s="135">
        <f t="shared" si="0"/>
        <v>40522</v>
      </c>
      <c r="E2977" s="5">
        <v>0.64</v>
      </c>
      <c r="F2977" s="5">
        <v>1.98</v>
      </c>
      <c r="G2977" s="5">
        <v>3.32</v>
      </c>
    </row>
    <row r="2978" spans="1:7">
      <c r="A2978" s="5">
        <v>12</v>
      </c>
      <c r="B2978" s="5">
        <v>13</v>
      </c>
      <c r="C2978" s="5">
        <v>2010</v>
      </c>
      <c r="D2978" s="135">
        <f t="shared" si="0"/>
        <v>40525</v>
      </c>
      <c r="E2978" s="5">
        <v>0.61</v>
      </c>
      <c r="F2978" s="5">
        <v>1.91</v>
      </c>
      <c r="G2978" s="5">
        <v>3.29</v>
      </c>
    </row>
    <row r="2979" spans="1:7">
      <c r="A2979" s="5">
        <v>12</v>
      </c>
      <c r="B2979" s="5">
        <v>14</v>
      </c>
      <c r="C2979" s="5">
        <v>2010</v>
      </c>
      <c r="D2979" s="135">
        <f t="shared" si="0"/>
        <v>40526</v>
      </c>
      <c r="E2979" s="5">
        <v>0.66</v>
      </c>
      <c r="F2979" s="5">
        <v>2.08</v>
      </c>
      <c r="G2979" s="5">
        <v>3.49</v>
      </c>
    </row>
    <row r="2980" spans="1:7">
      <c r="A2980" s="5">
        <v>12</v>
      </c>
      <c r="B2980" s="5">
        <v>15</v>
      </c>
      <c r="C2980" s="5">
        <v>2010</v>
      </c>
      <c r="D2980" s="135">
        <f t="shared" si="0"/>
        <v>40527</v>
      </c>
      <c r="E2980" s="5">
        <v>0.68</v>
      </c>
      <c r="F2980" s="5">
        <v>2.11</v>
      </c>
      <c r="G2980" s="5">
        <v>3.53</v>
      </c>
    </row>
    <row r="2981" spans="1:7">
      <c r="A2981" s="5">
        <v>12</v>
      </c>
      <c r="B2981" s="5">
        <v>16</v>
      </c>
      <c r="C2981" s="5">
        <v>2010</v>
      </c>
      <c r="D2981" s="135">
        <f t="shared" si="0"/>
        <v>40528</v>
      </c>
      <c r="E2981" s="5">
        <v>0.66</v>
      </c>
      <c r="F2981" s="5">
        <v>2.06</v>
      </c>
      <c r="G2981" s="5">
        <v>3.47</v>
      </c>
    </row>
    <row r="2982" spans="1:7">
      <c r="A2982" s="5">
        <v>12</v>
      </c>
      <c r="B2982" s="5">
        <v>17</v>
      </c>
      <c r="C2982" s="5">
        <v>2010</v>
      </c>
      <c r="D2982" s="135">
        <f t="shared" si="0"/>
        <v>40529</v>
      </c>
      <c r="E2982" s="5">
        <v>0.61</v>
      </c>
      <c r="F2982" s="5">
        <v>1.97</v>
      </c>
      <c r="G2982" s="5">
        <v>3.33</v>
      </c>
    </row>
    <row r="2983" spans="1:7">
      <c r="A2983" s="5">
        <v>12</v>
      </c>
      <c r="B2983" s="5">
        <v>20</v>
      </c>
      <c r="C2983" s="5">
        <v>2010</v>
      </c>
      <c r="D2983" s="135">
        <f t="shared" si="0"/>
        <v>40532</v>
      </c>
      <c r="E2983" s="5">
        <v>0.62</v>
      </c>
      <c r="F2983" s="5">
        <v>1.99</v>
      </c>
      <c r="G2983" s="5">
        <v>3.36</v>
      </c>
    </row>
    <row r="2984" spans="1:7">
      <c r="A2984" s="5">
        <v>12</v>
      </c>
      <c r="B2984" s="5">
        <v>21</v>
      </c>
      <c r="C2984" s="5">
        <v>2010</v>
      </c>
      <c r="D2984" s="135">
        <f t="shared" si="0"/>
        <v>40533</v>
      </c>
      <c r="E2984" s="5">
        <v>0.63</v>
      </c>
      <c r="F2984" s="5">
        <v>1.99</v>
      </c>
      <c r="G2984" s="5">
        <v>3.35</v>
      </c>
    </row>
    <row r="2985" spans="1:7">
      <c r="A2985" s="5">
        <v>12</v>
      </c>
      <c r="B2985" s="5">
        <v>22</v>
      </c>
      <c r="C2985" s="5">
        <v>2010</v>
      </c>
      <c r="D2985" s="135">
        <f t="shared" si="0"/>
        <v>40534</v>
      </c>
      <c r="E2985" s="5">
        <v>0.65</v>
      </c>
      <c r="F2985" s="5">
        <v>2.02</v>
      </c>
      <c r="G2985" s="5">
        <v>3.36</v>
      </c>
    </row>
    <row r="2986" spans="1:7">
      <c r="A2986" s="5">
        <v>12</v>
      </c>
      <c r="B2986" s="5">
        <v>23</v>
      </c>
      <c r="C2986" s="5">
        <v>2010</v>
      </c>
      <c r="D2986" s="135">
        <f t="shared" si="0"/>
        <v>40535</v>
      </c>
      <c r="E2986" s="5">
        <v>0.67</v>
      </c>
      <c r="F2986" s="5">
        <v>2.09</v>
      </c>
      <c r="G2986" s="5">
        <v>3.41</v>
      </c>
    </row>
    <row r="2987" spans="1:7">
      <c r="A2987" s="5">
        <v>12</v>
      </c>
      <c r="B2987" s="5">
        <v>27</v>
      </c>
      <c r="C2987" s="5">
        <v>2010</v>
      </c>
      <c r="D2987" s="135">
        <f t="shared" si="0"/>
        <v>40539</v>
      </c>
      <c r="E2987" s="5">
        <v>0.71</v>
      </c>
      <c r="F2987" s="5">
        <v>2.08</v>
      </c>
      <c r="G2987" s="5">
        <v>3.36</v>
      </c>
    </row>
    <row r="2988" spans="1:7">
      <c r="A2988" s="5">
        <v>12</v>
      </c>
      <c r="B2988" s="5">
        <v>28</v>
      </c>
      <c r="C2988" s="5">
        <v>2010</v>
      </c>
      <c r="D2988" s="135">
        <f t="shared" si="0"/>
        <v>40540</v>
      </c>
      <c r="E2988" s="5">
        <v>0.75</v>
      </c>
      <c r="F2988" s="5">
        <v>2.1800000000000002</v>
      </c>
      <c r="G2988" s="5">
        <v>3.5</v>
      </c>
    </row>
    <row r="2989" spans="1:7">
      <c r="A2989" s="5">
        <v>12</v>
      </c>
      <c r="B2989" s="5">
        <v>29</v>
      </c>
      <c r="C2989" s="5">
        <v>2010</v>
      </c>
      <c r="D2989" s="135">
        <f t="shared" si="0"/>
        <v>40541</v>
      </c>
      <c r="E2989" s="5">
        <v>0.64</v>
      </c>
      <c r="F2989" s="5">
        <v>2.0299999999999998</v>
      </c>
      <c r="G2989" s="5">
        <v>3.35</v>
      </c>
    </row>
    <row r="2990" spans="1:7">
      <c r="A2990" s="5">
        <v>12</v>
      </c>
      <c r="B2990" s="5">
        <v>30</v>
      </c>
      <c r="C2990" s="5">
        <v>2010</v>
      </c>
      <c r="D2990" s="135">
        <f t="shared" si="0"/>
        <v>40542</v>
      </c>
      <c r="E2990" s="5">
        <v>0.66</v>
      </c>
      <c r="F2990" s="5">
        <v>2.06</v>
      </c>
      <c r="G2990" s="5">
        <v>3.38</v>
      </c>
    </row>
    <row r="2991" spans="1:7">
      <c r="A2991" s="5">
        <v>12</v>
      </c>
      <c r="B2991" s="5">
        <v>31</v>
      </c>
      <c r="C2991" s="5">
        <v>2010</v>
      </c>
      <c r="D2991" s="135">
        <f t="shared" si="0"/>
        <v>40543</v>
      </c>
      <c r="E2991" s="5">
        <v>0.61</v>
      </c>
      <c r="F2991" s="5">
        <v>2.0099999999999998</v>
      </c>
      <c r="G2991" s="5">
        <v>3.3</v>
      </c>
    </row>
    <row r="2992" spans="1:7">
      <c r="A2992" s="5">
        <v>1</v>
      </c>
      <c r="B2992" s="5">
        <v>2</v>
      </c>
      <c r="C2992" s="5">
        <v>2009</v>
      </c>
      <c r="D2992" s="135">
        <f t="shared" si="0"/>
        <v>39815</v>
      </c>
      <c r="E2992" s="5">
        <v>0.88</v>
      </c>
      <c r="F2992" s="5">
        <v>1.72</v>
      </c>
      <c r="G2992" s="5">
        <v>2.46</v>
      </c>
    </row>
    <row r="2993" spans="1:7">
      <c r="A2993" s="5">
        <v>1</v>
      </c>
      <c r="B2993" s="5">
        <v>5</v>
      </c>
      <c r="C2993" s="5">
        <v>2009</v>
      </c>
      <c r="D2993" s="135">
        <f t="shared" si="0"/>
        <v>39818</v>
      </c>
      <c r="E2993" s="5">
        <v>0.78</v>
      </c>
      <c r="F2993" s="5">
        <v>1.67</v>
      </c>
      <c r="G2993" s="5">
        <v>2.4900000000000002</v>
      </c>
    </row>
    <row r="2994" spans="1:7">
      <c r="A2994" s="5">
        <v>1</v>
      </c>
      <c r="B2994" s="5">
        <v>6</v>
      </c>
      <c r="C2994" s="5">
        <v>2009</v>
      </c>
      <c r="D2994" s="135">
        <f t="shared" si="0"/>
        <v>39819</v>
      </c>
      <c r="E2994" s="5">
        <v>0.8</v>
      </c>
      <c r="F2994" s="5">
        <v>1.68</v>
      </c>
      <c r="G2994" s="5">
        <v>2.5099999999999998</v>
      </c>
    </row>
    <row r="2995" spans="1:7">
      <c r="A2995" s="5">
        <v>1</v>
      </c>
      <c r="B2995" s="5">
        <v>7</v>
      </c>
      <c r="C2995" s="5">
        <v>2009</v>
      </c>
      <c r="D2995" s="135">
        <f t="shared" si="0"/>
        <v>39820</v>
      </c>
      <c r="E2995" s="5">
        <v>0.82</v>
      </c>
      <c r="F2995" s="5">
        <v>1.66</v>
      </c>
      <c r="G2995" s="5">
        <v>2.52</v>
      </c>
    </row>
    <row r="2996" spans="1:7">
      <c r="A2996" s="5">
        <v>1</v>
      </c>
      <c r="B2996" s="5">
        <v>8</v>
      </c>
      <c r="C2996" s="5">
        <v>2009</v>
      </c>
      <c r="D2996" s="135">
        <f t="shared" si="0"/>
        <v>39821</v>
      </c>
      <c r="E2996" s="5">
        <v>0.83</v>
      </c>
      <c r="F2996" s="5">
        <v>1.6</v>
      </c>
      <c r="G2996" s="5">
        <v>2.4700000000000002</v>
      </c>
    </row>
    <row r="2997" spans="1:7">
      <c r="A2997" s="5">
        <v>1</v>
      </c>
      <c r="B2997" s="5">
        <v>9</v>
      </c>
      <c r="C2997" s="5">
        <v>2009</v>
      </c>
      <c r="D2997" s="135">
        <f t="shared" si="0"/>
        <v>39822</v>
      </c>
      <c r="E2997" s="5">
        <v>0.75</v>
      </c>
      <c r="F2997" s="5">
        <v>1.51</v>
      </c>
      <c r="G2997" s="5">
        <v>2.4300000000000002</v>
      </c>
    </row>
    <row r="2998" spans="1:7">
      <c r="A2998" s="5">
        <v>1</v>
      </c>
      <c r="B2998" s="5">
        <v>12</v>
      </c>
      <c r="C2998" s="5">
        <v>2009</v>
      </c>
      <c r="D2998" s="135">
        <f t="shared" si="0"/>
        <v>39825</v>
      </c>
      <c r="E2998" s="5">
        <v>0.74</v>
      </c>
      <c r="F2998" s="5">
        <v>1.45</v>
      </c>
      <c r="G2998" s="5">
        <v>2.34</v>
      </c>
    </row>
    <row r="2999" spans="1:7">
      <c r="A2999" s="5">
        <v>1</v>
      </c>
      <c r="B2999" s="5">
        <v>13</v>
      </c>
      <c r="C2999" s="5">
        <v>2009</v>
      </c>
      <c r="D2999" s="135">
        <f t="shared" si="0"/>
        <v>39826</v>
      </c>
      <c r="E2999" s="5">
        <v>0.76</v>
      </c>
      <c r="F2999" s="5">
        <v>1.44</v>
      </c>
      <c r="G2999" s="5">
        <v>2.33</v>
      </c>
    </row>
    <row r="3000" spans="1:7">
      <c r="A3000" s="5">
        <v>1</v>
      </c>
      <c r="B3000" s="5">
        <v>14</v>
      </c>
      <c r="C3000" s="5">
        <v>2009</v>
      </c>
      <c r="D3000" s="135">
        <f t="shared" si="0"/>
        <v>39827</v>
      </c>
      <c r="E3000" s="5">
        <v>0.73</v>
      </c>
      <c r="F3000" s="5">
        <v>1.36</v>
      </c>
      <c r="G3000" s="5">
        <v>2.2400000000000002</v>
      </c>
    </row>
    <row r="3001" spans="1:7">
      <c r="A3001" s="5">
        <v>1</v>
      </c>
      <c r="B3001" s="5">
        <v>15</v>
      </c>
      <c r="C3001" s="5">
        <v>2009</v>
      </c>
      <c r="D3001" s="135">
        <f t="shared" si="0"/>
        <v>39828</v>
      </c>
      <c r="E3001" s="5">
        <v>0.73</v>
      </c>
      <c r="F3001" s="5">
        <v>1.36</v>
      </c>
      <c r="G3001" s="5">
        <v>2.23</v>
      </c>
    </row>
    <row r="3002" spans="1:7">
      <c r="A3002" s="5">
        <v>1</v>
      </c>
      <c r="B3002" s="5">
        <v>16</v>
      </c>
      <c r="C3002" s="5">
        <v>2009</v>
      </c>
      <c r="D3002" s="135">
        <f t="shared" si="0"/>
        <v>39829</v>
      </c>
      <c r="E3002" s="5">
        <v>0.73</v>
      </c>
      <c r="F3002" s="5">
        <v>1.47</v>
      </c>
      <c r="G3002" s="5">
        <v>2.36</v>
      </c>
    </row>
    <row r="3003" spans="1:7">
      <c r="A3003" s="5">
        <v>1</v>
      </c>
      <c r="B3003" s="5">
        <v>20</v>
      </c>
      <c r="C3003" s="5">
        <v>2009</v>
      </c>
      <c r="D3003" s="135">
        <f t="shared" si="0"/>
        <v>39833</v>
      </c>
      <c r="E3003" s="5">
        <v>0.73</v>
      </c>
      <c r="F3003" s="5">
        <v>1.48</v>
      </c>
      <c r="G3003" s="5">
        <v>2.4</v>
      </c>
    </row>
    <row r="3004" spans="1:7">
      <c r="A3004" s="5">
        <v>1</v>
      </c>
      <c r="B3004" s="5">
        <v>21</v>
      </c>
      <c r="C3004" s="5">
        <v>2009</v>
      </c>
      <c r="D3004" s="135">
        <f t="shared" si="0"/>
        <v>39834</v>
      </c>
      <c r="E3004" s="5">
        <v>0.78</v>
      </c>
      <c r="F3004" s="5">
        <v>1.6</v>
      </c>
      <c r="G3004" s="5">
        <v>2.56</v>
      </c>
    </row>
    <row r="3005" spans="1:7">
      <c r="A3005" s="5">
        <v>1</v>
      </c>
      <c r="B3005" s="5">
        <v>22</v>
      </c>
      <c r="C3005" s="5">
        <v>2009</v>
      </c>
      <c r="D3005" s="135">
        <f t="shared" si="0"/>
        <v>39835</v>
      </c>
      <c r="E3005" s="5">
        <v>0.75</v>
      </c>
      <c r="F3005" s="5">
        <v>1.61</v>
      </c>
      <c r="G3005" s="5">
        <v>2.62</v>
      </c>
    </row>
    <row r="3006" spans="1:7">
      <c r="A3006" s="5">
        <v>1</v>
      </c>
      <c r="B3006" s="5">
        <v>23</v>
      </c>
      <c r="C3006" s="5">
        <v>2009</v>
      </c>
      <c r="D3006" s="135">
        <f t="shared" si="0"/>
        <v>39836</v>
      </c>
      <c r="E3006" s="5">
        <v>0.83</v>
      </c>
      <c r="F3006" s="5">
        <v>1.64</v>
      </c>
      <c r="G3006" s="5">
        <v>2.65</v>
      </c>
    </row>
    <row r="3007" spans="1:7">
      <c r="A3007" s="5">
        <v>1</v>
      </c>
      <c r="B3007" s="5">
        <v>26</v>
      </c>
      <c r="C3007" s="5">
        <v>2009</v>
      </c>
      <c r="D3007" s="135">
        <f t="shared" si="0"/>
        <v>39839</v>
      </c>
      <c r="E3007" s="5">
        <v>0.85</v>
      </c>
      <c r="F3007" s="5">
        <v>1.67</v>
      </c>
      <c r="G3007" s="5">
        <v>2.7</v>
      </c>
    </row>
    <row r="3008" spans="1:7">
      <c r="A3008" s="5">
        <v>1</v>
      </c>
      <c r="B3008" s="5">
        <v>27</v>
      </c>
      <c r="C3008" s="5">
        <v>2009</v>
      </c>
      <c r="D3008" s="135">
        <f t="shared" si="0"/>
        <v>39840</v>
      </c>
      <c r="E3008" s="5">
        <v>0.87</v>
      </c>
      <c r="F3008" s="5">
        <v>1.59</v>
      </c>
      <c r="G3008" s="5">
        <v>2.59</v>
      </c>
    </row>
    <row r="3009" spans="1:7">
      <c r="A3009" s="5">
        <v>1</v>
      </c>
      <c r="B3009" s="5">
        <v>28</v>
      </c>
      <c r="C3009" s="5">
        <v>2009</v>
      </c>
      <c r="D3009" s="135">
        <f t="shared" si="0"/>
        <v>39841</v>
      </c>
      <c r="E3009" s="5">
        <v>0.89</v>
      </c>
      <c r="F3009" s="5">
        <v>1.7</v>
      </c>
      <c r="G3009" s="5">
        <v>2.71</v>
      </c>
    </row>
    <row r="3010" spans="1:7">
      <c r="A3010" s="5">
        <v>1</v>
      </c>
      <c r="B3010" s="5">
        <v>29</v>
      </c>
      <c r="C3010" s="5">
        <v>2009</v>
      </c>
      <c r="D3010" s="135">
        <f t="shared" si="0"/>
        <v>39842</v>
      </c>
      <c r="E3010" s="5">
        <v>0.95</v>
      </c>
      <c r="F3010" s="5">
        <v>1.87</v>
      </c>
      <c r="G3010" s="5">
        <v>2.87</v>
      </c>
    </row>
    <row r="3011" spans="1:7">
      <c r="A3011" s="5">
        <v>1</v>
      </c>
      <c r="B3011" s="5">
        <v>30</v>
      </c>
      <c r="C3011" s="5">
        <v>2009</v>
      </c>
      <c r="D3011" s="135">
        <f t="shared" si="0"/>
        <v>39843</v>
      </c>
      <c r="E3011" s="5">
        <v>0.94</v>
      </c>
      <c r="F3011" s="5">
        <v>1.85</v>
      </c>
      <c r="G3011" s="5">
        <v>2.87</v>
      </c>
    </row>
    <row r="3012" spans="1:7">
      <c r="A3012" s="5">
        <v>2</v>
      </c>
      <c r="B3012" s="5">
        <v>2</v>
      </c>
      <c r="C3012" s="5">
        <v>2009</v>
      </c>
      <c r="D3012" s="135">
        <f t="shared" si="0"/>
        <v>39846</v>
      </c>
      <c r="E3012" s="5">
        <v>0.89</v>
      </c>
      <c r="F3012" s="5">
        <v>1.75</v>
      </c>
      <c r="G3012" s="5">
        <v>2.76</v>
      </c>
    </row>
    <row r="3013" spans="1:7">
      <c r="A3013" s="5">
        <v>2</v>
      </c>
      <c r="B3013" s="5">
        <v>3</v>
      </c>
      <c r="C3013" s="5">
        <v>2009</v>
      </c>
      <c r="D3013" s="135">
        <f t="shared" si="0"/>
        <v>39847</v>
      </c>
      <c r="E3013" s="5">
        <v>0.96</v>
      </c>
      <c r="F3013" s="5">
        <v>1.88</v>
      </c>
      <c r="G3013" s="5">
        <v>2.89</v>
      </c>
    </row>
    <row r="3014" spans="1:7">
      <c r="A3014" s="5">
        <v>2</v>
      </c>
      <c r="B3014" s="5">
        <v>4</v>
      </c>
      <c r="C3014" s="5">
        <v>2009</v>
      </c>
      <c r="D3014" s="135">
        <f t="shared" si="0"/>
        <v>39848</v>
      </c>
      <c r="E3014" s="5">
        <v>0.98</v>
      </c>
      <c r="F3014" s="5">
        <v>1.91</v>
      </c>
      <c r="G3014" s="5">
        <v>2.95</v>
      </c>
    </row>
    <row r="3015" spans="1:7">
      <c r="A3015" s="5">
        <v>2</v>
      </c>
      <c r="B3015" s="5">
        <v>5</v>
      </c>
      <c r="C3015" s="5">
        <v>2009</v>
      </c>
      <c r="D3015" s="135">
        <f t="shared" si="0"/>
        <v>39849</v>
      </c>
      <c r="E3015" s="5">
        <v>0.98</v>
      </c>
      <c r="F3015" s="5">
        <v>1.89</v>
      </c>
      <c r="G3015" s="5">
        <v>2.95</v>
      </c>
    </row>
    <row r="3016" spans="1:7">
      <c r="A3016" s="5">
        <v>2</v>
      </c>
      <c r="B3016" s="5">
        <v>6</v>
      </c>
      <c r="C3016" s="5">
        <v>2009</v>
      </c>
      <c r="D3016" s="135">
        <f t="shared" si="0"/>
        <v>39850</v>
      </c>
      <c r="E3016" s="5">
        <v>0.99</v>
      </c>
      <c r="F3016" s="5">
        <v>1.97</v>
      </c>
      <c r="G3016" s="5">
        <v>3.05</v>
      </c>
    </row>
    <row r="3017" spans="1:7">
      <c r="A3017" s="5">
        <v>2</v>
      </c>
      <c r="B3017" s="5">
        <v>9</v>
      </c>
      <c r="C3017" s="5">
        <v>2009</v>
      </c>
      <c r="D3017" s="135">
        <f t="shared" si="0"/>
        <v>39853</v>
      </c>
      <c r="E3017" s="5">
        <v>1.05</v>
      </c>
      <c r="F3017" s="5">
        <v>1.99</v>
      </c>
      <c r="G3017" s="5">
        <v>3.07</v>
      </c>
    </row>
    <row r="3018" spans="1:7">
      <c r="A3018" s="5">
        <v>2</v>
      </c>
      <c r="B3018" s="5">
        <v>10</v>
      </c>
      <c r="C3018" s="5">
        <v>2009</v>
      </c>
      <c r="D3018" s="135">
        <f t="shared" si="0"/>
        <v>39854</v>
      </c>
      <c r="E3018" s="5">
        <v>0.92</v>
      </c>
      <c r="F3018" s="5">
        <v>1.79</v>
      </c>
      <c r="G3018" s="5">
        <v>2.9</v>
      </c>
    </row>
    <row r="3019" spans="1:7">
      <c r="A3019" s="5">
        <v>2</v>
      </c>
      <c r="B3019" s="5">
        <v>11</v>
      </c>
      <c r="C3019" s="5">
        <v>2009</v>
      </c>
      <c r="D3019" s="135">
        <f t="shared" si="0"/>
        <v>39855</v>
      </c>
      <c r="E3019" s="5">
        <v>0.93</v>
      </c>
      <c r="F3019" s="5">
        <v>1.76</v>
      </c>
      <c r="G3019" s="5">
        <v>2.78</v>
      </c>
    </row>
    <row r="3020" spans="1:7">
      <c r="A3020" s="5">
        <v>2</v>
      </c>
      <c r="B3020" s="5">
        <v>12</v>
      </c>
      <c r="C3020" s="5">
        <v>2009</v>
      </c>
      <c r="D3020" s="135">
        <f t="shared" si="0"/>
        <v>39856</v>
      </c>
      <c r="E3020" s="5">
        <v>0.89</v>
      </c>
      <c r="F3020" s="5">
        <v>1.73</v>
      </c>
      <c r="G3020" s="5">
        <v>2.75</v>
      </c>
    </row>
    <row r="3021" spans="1:7">
      <c r="A3021" s="5">
        <v>2</v>
      </c>
      <c r="B3021" s="5">
        <v>13</v>
      </c>
      <c r="C3021" s="5">
        <v>2009</v>
      </c>
      <c r="D3021" s="135">
        <f t="shared" si="0"/>
        <v>39857</v>
      </c>
      <c r="E3021" s="5">
        <v>0.97</v>
      </c>
      <c r="F3021" s="5">
        <v>1.88</v>
      </c>
      <c r="G3021" s="5">
        <v>2.89</v>
      </c>
    </row>
    <row r="3022" spans="1:7">
      <c r="A3022" s="5">
        <v>2</v>
      </c>
      <c r="B3022" s="5">
        <v>17</v>
      </c>
      <c r="C3022" s="5">
        <v>2009</v>
      </c>
      <c r="D3022" s="135">
        <f t="shared" si="0"/>
        <v>39861</v>
      </c>
      <c r="E3022" s="5">
        <v>0.87</v>
      </c>
      <c r="F3022" s="5">
        <v>1.65</v>
      </c>
      <c r="G3022" s="5">
        <v>2.64</v>
      </c>
    </row>
    <row r="3023" spans="1:7">
      <c r="A3023" s="5">
        <v>2</v>
      </c>
      <c r="B3023" s="5">
        <v>18</v>
      </c>
      <c r="C3023" s="5">
        <v>2009</v>
      </c>
      <c r="D3023" s="135">
        <f t="shared" si="0"/>
        <v>39862</v>
      </c>
      <c r="E3023" s="5">
        <v>0.97</v>
      </c>
      <c r="F3023" s="5">
        <v>1.81</v>
      </c>
      <c r="G3023" s="5">
        <v>2.74</v>
      </c>
    </row>
    <row r="3024" spans="1:7">
      <c r="A3024" s="5">
        <v>2</v>
      </c>
      <c r="B3024" s="5">
        <v>19</v>
      </c>
      <c r="C3024" s="5">
        <v>2009</v>
      </c>
      <c r="D3024" s="135">
        <f t="shared" si="0"/>
        <v>39863</v>
      </c>
      <c r="E3024" s="5">
        <v>1.01</v>
      </c>
      <c r="F3024" s="5">
        <v>1.89</v>
      </c>
      <c r="G3024" s="5">
        <v>2.85</v>
      </c>
    </row>
    <row r="3025" spans="1:7">
      <c r="A3025" s="5">
        <v>2</v>
      </c>
      <c r="B3025" s="5">
        <v>20</v>
      </c>
      <c r="C3025" s="5">
        <v>2009</v>
      </c>
      <c r="D3025" s="135">
        <f t="shared" si="0"/>
        <v>39864</v>
      </c>
      <c r="E3025" s="5">
        <v>0.96</v>
      </c>
      <c r="F3025" s="5">
        <v>1.81</v>
      </c>
      <c r="G3025" s="5">
        <v>2.78</v>
      </c>
    </row>
    <row r="3026" spans="1:7">
      <c r="A3026" s="5">
        <v>2</v>
      </c>
      <c r="B3026" s="5">
        <v>23</v>
      </c>
      <c r="C3026" s="5">
        <v>2009</v>
      </c>
      <c r="D3026" s="135">
        <f t="shared" si="0"/>
        <v>39867</v>
      </c>
      <c r="E3026" s="5">
        <v>0.96</v>
      </c>
      <c r="F3026" s="5">
        <v>1.84</v>
      </c>
      <c r="G3026" s="5">
        <v>2.78</v>
      </c>
    </row>
    <row r="3027" spans="1:7">
      <c r="A3027" s="5">
        <v>2</v>
      </c>
      <c r="B3027" s="5">
        <v>24</v>
      </c>
      <c r="C3027" s="5">
        <v>2009</v>
      </c>
      <c r="D3027" s="135">
        <f t="shared" si="0"/>
        <v>39868</v>
      </c>
      <c r="E3027" s="5">
        <v>1.03</v>
      </c>
      <c r="F3027" s="5">
        <v>1.89</v>
      </c>
      <c r="G3027" s="5">
        <v>2.8</v>
      </c>
    </row>
    <row r="3028" spans="1:7">
      <c r="A3028" s="5">
        <v>2</v>
      </c>
      <c r="B3028" s="5">
        <v>25</v>
      </c>
      <c r="C3028" s="5">
        <v>2009</v>
      </c>
      <c r="D3028" s="135">
        <f t="shared" si="0"/>
        <v>39869</v>
      </c>
      <c r="E3028" s="5">
        <v>1.0900000000000001</v>
      </c>
      <c r="F3028" s="5">
        <v>2.06</v>
      </c>
      <c r="G3028" s="5">
        <v>2.95</v>
      </c>
    </row>
    <row r="3029" spans="1:7">
      <c r="A3029" s="5">
        <v>2</v>
      </c>
      <c r="B3029" s="5">
        <v>26</v>
      </c>
      <c r="C3029" s="5">
        <v>2009</v>
      </c>
      <c r="D3029" s="135">
        <f t="shared" si="0"/>
        <v>39870</v>
      </c>
      <c r="E3029" s="5">
        <v>1.08</v>
      </c>
      <c r="F3029" s="5">
        <v>2.0699999999999998</v>
      </c>
      <c r="G3029" s="5">
        <v>2.98</v>
      </c>
    </row>
    <row r="3030" spans="1:7">
      <c r="A3030" s="5">
        <v>2</v>
      </c>
      <c r="B3030" s="5">
        <v>27</v>
      </c>
      <c r="C3030" s="5">
        <v>2009</v>
      </c>
      <c r="D3030" s="135">
        <f t="shared" si="0"/>
        <v>39871</v>
      </c>
      <c r="E3030" s="5">
        <v>1</v>
      </c>
      <c r="F3030" s="5">
        <v>1.99</v>
      </c>
      <c r="G3030" s="5">
        <v>3.02</v>
      </c>
    </row>
    <row r="3031" spans="1:7">
      <c r="A3031" s="5">
        <v>3</v>
      </c>
      <c r="B3031" s="5">
        <v>2</v>
      </c>
      <c r="C3031" s="5">
        <v>2009</v>
      </c>
      <c r="D3031" s="135">
        <f t="shared" si="0"/>
        <v>39874</v>
      </c>
      <c r="E3031" s="5">
        <v>0.89</v>
      </c>
      <c r="F3031" s="5">
        <v>1.86</v>
      </c>
      <c r="G3031" s="5">
        <v>2.91</v>
      </c>
    </row>
    <row r="3032" spans="1:7">
      <c r="A3032" s="5">
        <v>3</v>
      </c>
      <c r="B3032" s="5">
        <v>3</v>
      </c>
      <c r="C3032" s="5">
        <v>2009</v>
      </c>
      <c r="D3032" s="135">
        <f t="shared" si="0"/>
        <v>39875</v>
      </c>
      <c r="E3032" s="5">
        <v>0.91</v>
      </c>
      <c r="F3032" s="5">
        <v>1.87</v>
      </c>
      <c r="G3032" s="5">
        <v>2.93</v>
      </c>
    </row>
    <row r="3033" spans="1:7">
      <c r="A3033" s="5">
        <v>3</v>
      </c>
      <c r="B3033" s="5">
        <v>4</v>
      </c>
      <c r="C3033" s="5">
        <v>2009</v>
      </c>
      <c r="D3033" s="135">
        <f t="shared" si="0"/>
        <v>39876</v>
      </c>
      <c r="E3033" s="5">
        <v>0.97</v>
      </c>
      <c r="F3033" s="5">
        <v>1.97</v>
      </c>
      <c r="G3033" s="5">
        <v>3.01</v>
      </c>
    </row>
    <row r="3034" spans="1:7">
      <c r="A3034" s="5">
        <v>3</v>
      </c>
      <c r="B3034" s="5">
        <v>5</v>
      </c>
      <c r="C3034" s="5">
        <v>2009</v>
      </c>
      <c r="D3034" s="135">
        <f t="shared" si="0"/>
        <v>39877</v>
      </c>
      <c r="E3034" s="5">
        <v>0.9</v>
      </c>
      <c r="F3034" s="5">
        <v>1.82</v>
      </c>
      <c r="G3034" s="5">
        <v>2.83</v>
      </c>
    </row>
    <row r="3035" spans="1:7">
      <c r="A3035" s="5">
        <v>3</v>
      </c>
      <c r="B3035" s="5">
        <v>6</v>
      </c>
      <c r="C3035" s="5">
        <v>2009</v>
      </c>
      <c r="D3035" s="135">
        <f t="shared" si="0"/>
        <v>39878</v>
      </c>
      <c r="E3035" s="5">
        <v>0.91</v>
      </c>
      <c r="F3035" s="5">
        <v>1.83</v>
      </c>
      <c r="G3035" s="5">
        <v>2.83</v>
      </c>
    </row>
    <row r="3036" spans="1:7">
      <c r="A3036" s="5">
        <v>3</v>
      </c>
      <c r="B3036" s="5">
        <v>9</v>
      </c>
      <c r="C3036" s="5">
        <v>2009</v>
      </c>
      <c r="D3036" s="135">
        <f t="shared" si="0"/>
        <v>39881</v>
      </c>
      <c r="E3036" s="5">
        <v>0.96</v>
      </c>
      <c r="F3036" s="5">
        <v>1.9</v>
      </c>
      <c r="G3036" s="5">
        <v>2.89</v>
      </c>
    </row>
    <row r="3037" spans="1:7">
      <c r="A3037" s="5">
        <v>3</v>
      </c>
      <c r="B3037" s="5">
        <v>10</v>
      </c>
      <c r="C3037" s="5">
        <v>2009</v>
      </c>
      <c r="D3037" s="135">
        <f t="shared" si="0"/>
        <v>39882</v>
      </c>
      <c r="E3037" s="5">
        <v>1.01</v>
      </c>
      <c r="F3037" s="5">
        <v>1.99</v>
      </c>
      <c r="G3037" s="5">
        <v>2.99</v>
      </c>
    </row>
    <row r="3038" spans="1:7">
      <c r="A3038" s="5">
        <v>3</v>
      </c>
      <c r="B3038" s="5">
        <v>11</v>
      </c>
      <c r="C3038" s="5">
        <v>2009</v>
      </c>
      <c r="D3038" s="135">
        <f t="shared" si="0"/>
        <v>39883</v>
      </c>
      <c r="E3038" s="5">
        <v>1.03</v>
      </c>
      <c r="F3038" s="5">
        <v>1.96</v>
      </c>
      <c r="G3038" s="5">
        <v>2.95</v>
      </c>
    </row>
    <row r="3039" spans="1:7">
      <c r="A3039" s="5">
        <v>3</v>
      </c>
      <c r="B3039" s="5">
        <v>12</v>
      </c>
      <c r="C3039" s="5">
        <v>2009</v>
      </c>
      <c r="D3039" s="135">
        <f t="shared" si="0"/>
        <v>39884</v>
      </c>
      <c r="E3039" s="5">
        <v>1.03</v>
      </c>
      <c r="F3039" s="5">
        <v>1.92</v>
      </c>
      <c r="G3039" s="5">
        <v>2.89</v>
      </c>
    </row>
    <row r="3040" spans="1:7">
      <c r="A3040" s="5">
        <v>3</v>
      </c>
      <c r="B3040" s="5">
        <v>13</v>
      </c>
      <c r="C3040" s="5">
        <v>2009</v>
      </c>
      <c r="D3040" s="135">
        <f t="shared" si="0"/>
        <v>39885</v>
      </c>
      <c r="E3040" s="5">
        <v>0.98</v>
      </c>
      <c r="F3040" s="5">
        <v>1.87</v>
      </c>
      <c r="G3040" s="5">
        <v>2.89</v>
      </c>
    </row>
    <row r="3041" spans="1:7">
      <c r="A3041" s="5">
        <v>3</v>
      </c>
      <c r="B3041" s="5">
        <v>16</v>
      </c>
      <c r="C3041" s="5">
        <v>2009</v>
      </c>
      <c r="D3041" s="135">
        <f t="shared" si="0"/>
        <v>39888</v>
      </c>
      <c r="E3041" s="5">
        <v>1</v>
      </c>
      <c r="F3041" s="5">
        <v>1.91</v>
      </c>
      <c r="G3041" s="5">
        <v>2.97</v>
      </c>
    </row>
    <row r="3042" spans="1:7">
      <c r="A3042" s="5">
        <v>3</v>
      </c>
      <c r="B3042" s="5">
        <v>17</v>
      </c>
      <c r="C3042" s="5">
        <v>2009</v>
      </c>
      <c r="D3042" s="135">
        <f t="shared" si="0"/>
        <v>39889</v>
      </c>
      <c r="E3042" s="5">
        <v>1.05</v>
      </c>
      <c r="F3042" s="5">
        <v>2</v>
      </c>
      <c r="G3042" s="5">
        <v>3.02</v>
      </c>
    </row>
    <row r="3043" spans="1:7">
      <c r="A3043" s="5">
        <v>3</v>
      </c>
      <c r="B3043" s="5">
        <v>18</v>
      </c>
      <c r="C3043" s="5">
        <v>2009</v>
      </c>
      <c r="D3043" s="135">
        <f t="shared" si="0"/>
        <v>39890</v>
      </c>
      <c r="E3043" s="5">
        <v>0.82</v>
      </c>
      <c r="F3043" s="5">
        <v>1.54</v>
      </c>
      <c r="G3043" s="5">
        <v>2.5099999999999998</v>
      </c>
    </row>
    <row r="3044" spans="1:7">
      <c r="A3044" s="5">
        <v>3</v>
      </c>
      <c r="B3044" s="5">
        <v>19</v>
      </c>
      <c r="C3044" s="5">
        <v>2009</v>
      </c>
      <c r="D3044" s="135">
        <f t="shared" si="0"/>
        <v>39891</v>
      </c>
      <c r="E3044" s="5">
        <v>0.87</v>
      </c>
      <c r="F3044" s="5">
        <v>1.64</v>
      </c>
      <c r="G3044" s="5">
        <v>2.61</v>
      </c>
    </row>
    <row r="3045" spans="1:7">
      <c r="A3045" s="5">
        <v>3</v>
      </c>
      <c r="B3045" s="5">
        <v>20</v>
      </c>
      <c r="C3045" s="5">
        <v>2009</v>
      </c>
      <c r="D3045" s="135">
        <f t="shared" si="0"/>
        <v>39892</v>
      </c>
      <c r="E3045" s="5">
        <v>0.89</v>
      </c>
      <c r="F3045" s="5">
        <v>1.66</v>
      </c>
      <c r="G3045" s="5">
        <v>2.65</v>
      </c>
    </row>
    <row r="3046" spans="1:7">
      <c r="A3046" s="5">
        <v>3</v>
      </c>
      <c r="B3046" s="5">
        <v>23</v>
      </c>
      <c r="C3046" s="5">
        <v>2009</v>
      </c>
      <c r="D3046" s="135">
        <f t="shared" si="0"/>
        <v>39895</v>
      </c>
      <c r="E3046" s="5">
        <v>0.93</v>
      </c>
      <c r="F3046" s="5">
        <v>1.69</v>
      </c>
      <c r="G3046" s="5">
        <v>2.68</v>
      </c>
    </row>
    <row r="3047" spans="1:7">
      <c r="A3047" s="5">
        <v>3</v>
      </c>
      <c r="B3047" s="5">
        <v>24</v>
      </c>
      <c r="C3047" s="5">
        <v>2009</v>
      </c>
      <c r="D3047" s="135">
        <f t="shared" si="0"/>
        <v>39896</v>
      </c>
      <c r="E3047" s="5">
        <v>0.93</v>
      </c>
      <c r="F3047" s="5">
        <v>1.7</v>
      </c>
      <c r="G3047" s="5">
        <v>2.68</v>
      </c>
    </row>
    <row r="3048" spans="1:7">
      <c r="A3048" s="5">
        <v>3</v>
      </c>
      <c r="B3048" s="5">
        <v>25</v>
      </c>
      <c r="C3048" s="5">
        <v>2009</v>
      </c>
      <c r="D3048" s="135">
        <f t="shared" si="0"/>
        <v>39897</v>
      </c>
      <c r="E3048" s="5">
        <v>0.96</v>
      </c>
      <c r="F3048" s="5">
        <v>1.84</v>
      </c>
      <c r="G3048" s="5">
        <v>2.81</v>
      </c>
    </row>
    <row r="3049" spans="1:7">
      <c r="A3049" s="5">
        <v>3</v>
      </c>
      <c r="B3049" s="5">
        <v>26</v>
      </c>
      <c r="C3049" s="5">
        <v>2009</v>
      </c>
      <c r="D3049" s="135">
        <f t="shared" si="0"/>
        <v>39898</v>
      </c>
      <c r="E3049" s="5">
        <v>0.9</v>
      </c>
      <c r="F3049" s="5">
        <v>1.8</v>
      </c>
      <c r="G3049" s="5">
        <v>2.76</v>
      </c>
    </row>
    <row r="3050" spans="1:7">
      <c r="A3050" s="5">
        <v>3</v>
      </c>
      <c r="B3050" s="5">
        <v>27</v>
      </c>
      <c r="C3050" s="5">
        <v>2009</v>
      </c>
      <c r="D3050" s="135">
        <f t="shared" si="0"/>
        <v>39899</v>
      </c>
      <c r="E3050" s="5">
        <v>0.9</v>
      </c>
      <c r="F3050" s="5">
        <v>1.79</v>
      </c>
      <c r="G3050" s="5">
        <v>2.78</v>
      </c>
    </row>
    <row r="3051" spans="1:7">
      <c r="A3051" s="5">
        <v>3</v>
      </c>
      <c r="B3051" s="5">
        <v>30</v>
      </c>
      <c r="C3051" s="5">
        <v>2009</v>
      </c>
      <c r="D3051" s="135">
        <f t="shared" si="0"/>
        <v>39902</v>
      </c>
      <c r="E3051" s="5">
        <v>0.84</v>
      </c>
      <c r="F3051" s="5">
        <v>1.72</v>
      </c>
      <c r="G3051" s="5">
        <v>2.73</v>
      </c>
    </row>
    <row r="3052" spans="1:7">
      <c r="A3052" s="5">
        <v>3</v>
      </c>
      <c r="B3052" s="5">
        <v>31</v>
      </c>
      <c r="C3052" s="5">
        <v>2009</v>
      </c>
      <c r="D3052" s="135">
        <f t="shared" si="0"/>
        <v>39903</v>
      </c>
      <c r="E3052" s="5">
        <v>0.81</v>
      </c>
      <c r="F3052" s="5">
        <v>1.67</v>
      </c>
      <c r="G3052" s="5">
        <v>2.71</v>
      </c>
    </row>
    <row r="3053" spans="1:7">
      <c r="A3053" s="5">
        <v>4</v>
      </c>
      <c r="B3053" s="5">
        <v>1</v>
      </c>
      <c r="C3053" s="5">
        <v>2009</v>
      </c>
      <c r="D3053" s="135">
        <f t="shared" si="0"/>
        <v>39904</v>
      </c>
      <c r="E3053" s="5">
        <v>0.83</v>
      </c>
      <c r="F3053" s="5">
        <v>1.65</v>
      </c>
      <c r="G3053" s="5">
        <v>2.68</v>
      </c>
    </row>
    <row r="3054" spans="1:7">
      <c r="A3054" s="5">
        <v>4</v>
      </c>
      <c r="B3054" s="5">
        <v>2</v>
      </c>
      <c r="C3054" s="5">
        <v>2009</v>
      </c>
      <c r="D3054" s="135">
        <f t="shared" si="0"/>
        <v>39905</v>
      </c>
      <c r="E3054" s="5">
        <v>0.88</v>
      </c>
      <c r="F3054" s="5">
        <v>1.74</v>
      </c>
      <c r="G3054" s="5">
        <v>2.77</v>
      </c>
    </row>
    <row r="3055" spans="1:7">
      <c r="A3055" s="5">
        <v>4</v>
      </c>
      <c r="B3055" s="5">
        <v>3</v>
      </c>
      <c r="C3055" s="5">
        <v>2009</v>
      </c>
      <c r="D3055" s="135">
        <f t="shared" si="0"/>
        <v>39906</v>
      </c>
      <c r="E3055" s="5">
        <v>0.96</v>
      </c>
      <c r="F3055" s="5">
        <v>1.87</v>
      </c>
      <c r="G3055" s="5">
        <v>2.91</v>
      </c>
    </row>
    <row r="3056" spans="1:7">
      <c r="A3056" s="5">
        <v>4</v>
      </c>
      <c r="B3056" s="5">
        <v>6</v>
      </c>
      <c r="C3056" s="5">
        <v>2009</v>
      </c>
      <c r="D3056" s="135">
        <f t="shared" si="0"/>
        <v>39909</v>
      </c>
      <c r="E3056" s="5">
        <v>0.94</v>
      </c>
      <c r="F3056" s="5">
        <v>1.9</v>
      </c>
      <c r="G3056" s="5">
        <v>2.95</v>
      </c>
    </row>
    <row r="3057" spans="1:7">
      <c r="A3057" s="5">
        <v>4</v>
      </c>
      <c r="B3057" s="5">
        <v>7</v>
      </c>
      <c r="C3057" s="5">
        <v>2009</v>
      </c>
      <c r="D3057" s="135">
        <f t="shared" si="0"/>
        <v>39910</v>
      </c>
      <c r="E3057" s="5">
        <v>0.91</v>
      </c>
      <c r="F3057" s="5">
        <v>1.87</v>
      </c>
      <c r="G3057" s="5">
        <v>2.93</v>
      </c>
    </row>
    <row r="3058" spans="1:7">
      <c r="A3058" s="5">
        <v>4</v>
      </c>
      <c r="B3058" s="5">
        <v>8</v>
      </c>
      <c r="C3058" s="5">
        <v>2009</v>
      </c>
      <c r="D3058" s="135">
        <f t="shared" si="0"/>
        <v>39911</v>
      </c>
      <c r="E3058" s="5">
        <v>0.93</v>
      </c>
      <c r="F3058" s="5">
        <v>1.83</v>
      </c>
      <c r="G3058" s="5">
        <v>2.86</v>
      </c>
    </row>
    <row r="3059" spans="1:7">
      <c r="A3059" s="5">
        <v>4</v>
      </c>
      <c r="B3059" s="5">
        <v>9</v>
      </c>
      <c r="C3059" s="5">
        <v>2009</v>
      </c>
      <c r="D3059" s="135">
        <f t="shared" si="0"/>
        <v>39912</v>
      </c>
      <c r="E3059" s="5">
        <v>0.96</v>
      </c>
      <c r="F3059" s="5">
        <v>1.9</v>
      </c>
      <c r="G3059" s="5">
        <v>2.96</v>
      </c>
    </row>
    <row r="3060" spans="1:7">
      <c r="A3060" s="5">
        <v>4</v>
      </c>
      <c r="B3060" s="5">
        <v>13</v>
      </c>
      <c r="C3060" s="5">
        <v>2009</v>
      </c>
      <c r="D3060" s="135">
        <f t="shared" si="0"/>
        <v>39916</v>
      </c>
      <c r="E3060" s="5">
        <v>0.89</v>
      </c>
      <c r="F3060" s="5">
        <v>1.81</v>
      </c>
      <c r="G3060" s="5">
        <v>2.88</v>
      </c>
    </row>
    <row r="3061" spans="1:7">
      <c r="A3061" s="5">
        <v>4</v>
      </c>
      <c r="B3061" s="5">
        <v>14</v>
      </c>
      <c r="C3061" s="5">
        <v>2009</v>
      </c>
      <c r="D3061" s="135">
        <f t="shared" si="0"/>
        <v>39917</v>
      </c>
      <c r="E3061" s="5">
        <v>0.86</v>
      </c>
      <c r="F3061" s="5">
        <v>1.71</v>
      </c>
      <c r="G3061" s="5">
        <v>2.8</v>
      </c>
    </row>
    <row r="3062" spans="1:7">
      <c r="A3062" s="5">
        <v>4</v>
      </c>
      <c r="B3062" s="5">
        <v>15</v>
      </c>
      <c r="C3062" s="5">
        <v>2009</v>
      </c>
      <c r="D3062" s="135">
        <f t="shared" si="0"/>
        <v>39918</v>
      </c>
      <c r="E3062" s="5">
        <v>0.86</v>
      </c>
      <c r="F3062" s="5">
        <v>1.71</v>
      </c>
      <c r="G3062" s="5">
        <v>2.82</v>
      </c>
    </row>
    <row r="3063" spans="1:7">
      <c r="A3063" s="5">
        <v>4</v>
      </c>
      <c r="B3063" s="5">
        <v>16</v>
      </c>
      <c r="C3063" s="5">
        <v>2009</v>
      </c>
      <c r="D3063" s="135">
        <f t="shared" si="0"/>
        <v>39919</v>
      </c>
      <c r="E3063" s="5">
        <v>0.91</v>
      </c>
      <c r="F3063" s="5">
        <v>1.79</v>
      </c>
      <c r="G3063" s="5">
        <v>2.86</v>
      </c>
    </row>
    <row r="3064" spans="1:7">
      <c r="A3064" s="5">
        <v>4</v>
      </c>
      <c r="B3064" s="5">
        <v>17</v>
      </c>
      <c r="C3064" s="5">
        <v>2009</v>
      </c>
      <c r="D3064" s="135">
        <f t="shared" si="0"/>
        <v>39920</v>
      </c>
      <c r="E3064" s="5">
        <v>0.99</v>
      </c>
      <c r="F3064" s="5">
        <v>1.91</v>
      </c>
      <c r="G3064" s="5">
        <v>2.98</v>
      </c>
    </row>
    <row r="3065" spans="1:7">
      <c r="A3065" s="5">
        <v>4</v>
      </c>
      <c r="B3065" s="5">
        <v>20</v>
      </c>
      <c r="C3065" s="5">
        <v>2009</v>
      </c>
      <c r="D3065" s="135">
        <f t="shared" si="0"/>
        <v>39923</v>
      </c>
      <c r="E3065" s="5">
        <v>0.93</v>
      </c>
      <c r="F3065" s="5">
        <v>1.82</v>
      </c>
      <c r="G3065" s="5">
        <v>2.88</v>
      </c>
    </row>
    <row r="3066" spans="1:7">
      <c r="A3066" s="5">
        <v>4</v>
      </c>
      <c r="B3066" s="5">
        <v>21</v>
      </c>
      <c r="C3066" s="5">
        <v>2009</v>
      </c>
      <c r="D3066" s="135">
        <f t="shared" si="0"/>
        <v>39924</v>
      </c>
      <c r="E3066" s="5">
        <v>0.96</v>
      </c>
      <c r="F3066" s="5">
        <v>1.87</v>
      </c>
      <c r="G3066" s="5">
        <v>2.94</v>
      </c>
    </row>
    <row r="3067" spans="1:7">
      <c r="A3067" s="5">
        <v>4</v>
      </c>
      <c r="B3067" s="5">
        <v>22</v>
      </c>
      <c r="C3067" s="5">
        <v>2009</v>
      </c>
      <c r="D3067" s="135">
        <f t="shared" si="0"/>
        <v>39925</v>
      </c>
      <c r="E3067" s="5">
        <v>1</v>
      </c>
      <c r="F3067" s="5">
        <v>1.92</v>
      </c>
      <c r="G3067" s="5">
        <v>2.98</v>
      </c>
    </row>
    <row r="3068" spans="1:7">
      <c r="A3068" s="5">
        <v>4</v>
      </c>
      <c r="B3068" s="5">
        <v>23</v>
      </c>
      <c r="C3068" s="5">
        <v>2009</v>
      </c>
      <c r="D3068" s="135">
        <f t="shared" si="0"/>
        <v>39926</v>
      </c>
      <c r="E3068" s="5">
        <v>0.97</v>
      </c>
      <c r="F3068" s="5">
        <v>1.89</v>
      </c>
      <c r="G3068" s="5">
        <v>2.96</v>
      </c>
    </row>
    <row r="3069" spans="1:7">
      <c r="A3069" s="5">
        <v>4</v>
      </c>
      <c r="B3069" s="5">
        <v>24</v>
      </c>
      <c r="C3069" s="5">
        <v>2009</v>
      </c>
      <c r="D3069" s="135">
        <f t="shared" si="0"/>
        <v>39927</v>
      </c>
      <c r="E3069" s="5">
        <v>0.99</v>
      </c>
      <c r="F3069" s="5">
        <v>1.96</v>
      </c>
      <c r="G3069" s="5">
        <v>3.03</v>
      </c>
    </row>
    <row r="3070" spans="1:7">
      <c r="A3070" s="5">
        <v>4</v>
      </c>
      <c r="B3070" s="5">
        <v>27</v>
      </c>
      <c r="C3070" s="5">
        <v>2009</v>
      </c>
      <c r="D3070" s="135">
        <f t="shared" si="0"/>
        <v>39930</v>
      </c>
      <c r="E3070" s="5">
        <v>0.9</v>
      </c>
      <c r="F3070" s="5">
        <v>1.87</v>
      </c>
      <c r="G3070" s="5">
        <v>2.95</v>
      </c>
    </row>
    <row r="3071" spans="1:7">
      <c r="A3071" s="5">
        <v>4</v>
      </c>
      <c r="B3071" s="5">
        <v>28</v>
      </c>
      <c r="C3071" s="5">
        <v>2009</v>
      </c>
      <c r="D3071" s="135">
        <f t="shared" si="0"/>
        <v>39931</v>
      </c>
      <c r="E3071" s="5">
        <v>0.95</v>
      </c>
      <c r="F3071" s="5">
        <v>1.97</v>
      </c>
      <c r="G3071" s="5">
        <v>3.05</v>
      </c>
    </row>
    <row r="3072" spans="1:7">
      <c r="A3072" s="5">
        <v>4</v>
      </c>
      <c r="B3072" s="5">
        <v>29</v>
      </c>
      <c r="C3072" s="5">
        <v>2009</v>
      </c>
      <c r="D3072" s="135">
        <f t="shared" si="0"/>
        <v>39932</v>
      </c>
      <c r="E3072" s="5">
        <v>0.94</v>
      </c>
      <c r="F3072" s="5">
        <v>2.0099999999999998</v>
      </c>
      <c r="G3072" s="5">
        <v>3.12</v>
      </c>
    </row>
    <row r="3073" spans="1:7">
      <c r="A3073" s="5">
        <v>4</v>
      </c>
      <c r="B3073" s="5">
        <v>30</v>
      </c>
      <c r="C3073" s="5">
        <v>2009</v>
      </c>
      <c r="D3073" s="135">
        <f t="shared" si="0"/>
        <v>39933</v>
      </c>
      <c r="E3073" s="5">
        <v>0.91</v>
      </c>
      <c r="F3073" s="5">
        <v>2.02</v>
      </c>
      <c r="G3073" s="5">
        <v>3.16</v>
      </c>
    </row>
    <row r="3074" spans="1:7">
      <c r="A3074" s="5">
        <v>5</v>
      </c>
      <c r="B3074" s="5">
        <v>1</v>
      </c>
      <c r="C3074" s="5">
        <v>2009</v>
      </c>
      <c r="D3074" s="135">
        <f t="shared" si="0"/>
        <v>39934</v>
      </c>
      <c r="E3074" s="5">
        <v>0.92</v>
      </c>
      <c r="F3074" s="5">
        <v>2.0299999999999998</v>
      </c>
      <c r="G3074" s="5">
        <v>3.21</v>
      </c>
    </row>
    <row r="3075" spans="1:7">
      <c r="A3075" s="5">
        <v>5</v>
      </c>
      <c r="B3075" s="5">
        <v>4</v>
      </c>
      <c r="C3075" s="5">
        <v>2009</v>
      </c>
      <c r="D3075" s="135">
        <f t="shared" si="0"/>
        <v>39937</v>
      </c>
      <c r="E3075" s="5">
        <v>0.94</v>
      </c>
      <c r="F3075" s="5">
        <v>2.0299999999999998</v>
      </c>
      <c r="G3075" s="5">
        <v>3.19</v>
      </c>
    </row>
    <row r="3076" spans="1:7">
      <c r="A3076" s="5">
        <v>5</v>
      </c>
      <c r="B3076" s="5">
        <v>5</v>
      </c>
      <c r="C3076" s="5">
        <v>2009</v>
      </c>
      <c r="D3076" s="135">
        <f t="shared" si="0"/>
        <v>39938</v>
      </c>
      <c r="E3076" s="5">
        <v>0.98</v>
      </c>
      <c r="F3076" s="5">
        <v>2.0499999999999998</v>
      </c>
      <c r="G3076" s="5">
        <v>3.2</v>
      </c>
    </row>
    <row r="3077" spans="1:7">
      <c r="A3077" s="5">
        <v>5</v>
      </c>
      <c r="B3077" s="5">
        <v>6</v>
      </c>
      <c r="C3077" s="5">
        <v>2009</v>
      </c>
      <c r="D3077" s="135">
        <f t="shared" si="0"/>
        <v>39939</v>
      </c>
      <c r="E3077" s="5">
        <v>0.96</v>
      </c>
      <c r="F3077" s="5">
        <v>2.06</v>
      </c>
      <c r="G3077" s="5">
        <v>3.18</v>
      </c>
    </row>
    <row r="3078" spans="1:7">
      <c r="A3078" s="5">
        <v>5</v>
      </c>
      <c r="B3078" s="5">
        <v>7</v>
      </c>
      <c r="C3078" s="5">
        <v>2009</v>
      </c>
      <c r="D3078" s="135">
        <f t="shared" si="0"/>
        <v>39940</v>
      </c>
      <c r="E3078" s="5">
        <v>1</v>
      </c>
      <c r="F3078" s="5">
        <v>2.15</v>
      </c>
      <c r="G3078" s="5">
        <v>3.29</v>
      </c>
    </row>
    <row r="3079" spans="1:7">
      <c r="A3079" s="5">
        <v>5</v>
      </c>
      <c r="B3079" s="5">
        <v>8</v>
      </c>
      <c r="C3079" s="5">
        <v>2009</v>
      </c>
      <c r="D3079" s="135">
        <f t="shared" si="0"/>
        <v>39941</v>
      </c>
      <c r="E3079" s="5">
        <v>1</v>
      </c>
      <c r="F3079" s="5">
        <v>2.15</v>
      </c>
      <c r="G3079" s="5">
        <v>3.29</v>
      </c>
    </row>
    <row r="3080" spans="1:7">
      <c r="A3080" s="5">
        <v>5</v>
      </c>
      <c r="B3080" s="5">
        <v>11</v>
      </c>
      <c r="C3080" s="5">
        <v>2009</v>
      </c>
      <c r="D3080" s="135">
        <f t="shared" si="0"/>
        <v>39944</v>
      </c>
      <c r="E3080" s="5">
        <v>0.92</v>
      </c>
      <c r="F3080" s="5">
        <v>2.04</v>
      </c>
      <c r="G3080" s="5">
        <v>3.17</v>
      </c>
    </row>
    <row r="3081" spans="1:7">
      <c r="A3081" s="5">
        <v>5</v>
      </c>
      <c r="B3081" s="5">
        <v>12</v>
      </c>
      <c r="C3081" s="5">
        <v>2009</v>
      </c>
      <c r="D3081" s="135">
        <f t="shared" si="0"/>
        <v>39945</v>
      </c>
      <c r="E3081" s="5">
        <v>0.9</v>
      </c>
      <c r="F3081" s="5">
        <v>2.02</v>
      </c>
      <c r="G3081" s="5">
        <v>3.17</v>
      </c>
    </row>
    <row r="3082" spans="1:7">
      <c r="A3082" s="5">
        <v>5</v>
      </c>
      <c r="B3082" s="5">
        <v>13</v>
      </c>
      <c r="C3082" s="5">
        <v>2009</v>
      </c>
      <c r="D3082" s="135">
        <f t="shared" si="0"/>
        <v>39946</v>
      </c>
      <c r="E3082" s="5">
        <v>0.89</v>
      </c>
      <c r="F3082" s="5">
        <v>1.98</v>
      </c>
      <c r="G3082" s="5">
        <v>3.11</v>
      </c>
    </row>
    <row r="3083" spans="1:7">
      <c r="A3083" s="5">
        <v>5</v>
      </c>
      <c r="B3083" s="5">
        <v>14</v>
      </c>
      <c r="C3083" s="5">
        <v>2009</v>
      </c>
      <c r="D3083" s="135">
        <f t="shared" si="0"/>
        <v>39947</v>
      </c>
      <c r="E3083" s="5">
        <v>0.87</v>
      </c>
      <c r="F3083" s="5">
        <v>1.98</v>
      </c>
      <c r="G3083" s="5">
        <v>3.1</v>
      </c>
    </row>
    <row r="3084" spans="1:7">
      <c r="A3084" s="5">
        <v>5</v>
      </c>
      <c r="B3084" s="5">
        <v>15</v>
      </c>
      <c r="C3084" s="5">
        <v>2009</v>
      </c>
      <c r="D3084" s="135">
        <f t="shared" si="0"/>
        <v>39948</v>
      </c>
      <c r="E3084" s="5">
        <v>0.88</v>
      </c>
      <c r="F3084" s="5">
        <v>2.0099999999999998</v>
      </c>
      <c r="G3084" s="5">
        <v>3.14</v>
      </c>
    </row>
    <row r="3085" spans="1:7">
      <c r="A3085" s="5">
        <v>5</v>
      </c>
      <c r="B3085" s="5">
        <v>18</v>
      </c>
      <c r="C3085" s="5">
        <v>2009</v>
      </c>
      <c r="D3085" s="135">
        <f t="shared" si="0"/>
        <v>39951</v>
      </c>
      <c r="E3085" s="5">
        <v>0.93</v>
      </c>
      <c r="F3085" s="5">
        <v>2.09</v>
      </c>
      <c r="G3085" s="5">
        <v>3.22</v>
      </c>
    </row>
    <row r="3086" spans="1:7">
      <c r="A3086" s="5">
        <v>5</v>
      </c>
      <c r="B3086" s="5">
        <v>19</v>
      </c>
      <c r="C3086" s="5">
        <v>2009</v>
      </c>
      <c r="D3086" s="135">
        <f t="shared" si="0"/>
        <v>39952</v>
      </c>
      <c r="E3086" s="5">
        <v>0.91</v>
      </c>
      <c r="F3086" s="5">
        <v>2.12</v>
      </c>
      <c r="G3086" s="5">
        <v>3.25</v>
      </c>
    </row>
    <row r="3087" spans="1:7">
      <c r="A3087" s="5">
        <v>5</v>
      </c>
      <c r="B3087" s="5">
        <v>20</v>
      </c>
      <c r="C3087" s="5">
        <v>2009</v>
      </c>
      <c r="D3087" s="135">
        <f t="shared" si="0"/>
        <v>39953</v>
      </c>
      <c r="E3087" s="5">
        <v>0.87</v>
      </c>
      <c r="F3087" s="5">
        <v>2.0499999999999998</v>
      </c>
      <c r="G3087" s="5">
        <v>3.19</v>
      </c>
    </row>
    <row r="3088" spans="1:7">
      <c r="A3088" s="5">
        <v>5</v>
      </c>
      <c r="B3088" s="5">
        <v>21</v>
      </c>
      <c r="C3088" s="5">
        <v>2009</v>
      </c>
      <c r="D3088" s="135">
        <f t="shared" si="0"/>
        <v>39954</v>
      </c>
      <c r="E3088" s="5">
        <v>0.89</v>
      </c>
      <c r="F3088" s="5">
        <v>2.16</v>
      </c>
      <c r="G3088" s="5">
        <v>3.35</v>
      </c>
    </row>
    <row r="3089" spans="1:7">
      <c r="A3089" s="5">
        <v>5</v>
      </c>
      <c r="B3089" s="5">
        <v>22</v>
      </c>
      <c r="C3089" s="5">
        <v>2009</v>
      </c>
      <c r="D3089" s="135">
        <f t="shared" si="0"/>
        <v>39955</v>
      </c>
      <c r="E3089" s="5">
        <v>0.92</v>
      </c>
      <c r="F3089" s="5">
        <v>2.23</v>
      </c>
      <c r="G3089" s="5">
        <v>3.45</v>
      </c>
    </row>
    <row r="3090" spans="1:7">
      <c r="A3090" s="5">
        <v>5</v>
      </c>
      <c r="B3090" s="5">
        <v>26</v>
      </c>
      <c r="C3090" s="5">
        <v>2009</v>
      </c>
      <c r="D3090" s="135">
        <f t="shared" si="0"/>
        <v>39959</v>
      </c>
      <c r="E3090" s="5">
        <v>0.96</v>
      </c>
      <c r="F3090" s="5">
        <v>2.2999999999999998</v>
      </c>
      <c r="G3090" s="5">
        <v>3.5</v>
      </c>
    </row>
    <row r="3091" spans="1:7">
      <c r="A3091" s="5">
        <v>5</v>
      </c>
      <c r="B3091" s="5">
        <v>27</v>
      </c>
      <c r="C3091" s="5">
        <v>2009</v>
      </c>
      <c r="D3091" s="135">
        <f t="shared" si="0"/>
        <v>39960</v>
      </c>
      <c r="E3091" s="5">
        <v>0.96</v>
      </c>
      <c r="F3091" s="5">
        <v>2.4300000000000002</v>
      </c>
      <c r="G3091" s="5">
        <v>3.71</v>
      </c>
    </row>
    <row r="3092" spans="1:7">
      <c r="A3092" s="5">
        <v>5</v>
      </c>
      <c r="B3092" s="5">
        <v>28</v>
      </c>
      <c r="C3092" s="5">
        <v>2009</v>
      </c>
      <c r="D3092" s="135">
        <f t="shared" si="0"/>
        <v>39961</v>
      </c>
      <c r="E3092" s="5">
        <v>0.97</v>
      </c>
      <c r="F3092" s="5">
        <v>2.46</v>
      </c>
      <c r="G3092" s="5">
        <v>3.67</v>
      </c>
    </row>
    <row r="3093" spans="1:7">
      <c r="A3093" s="5">
        <v>5</v>
      </c>
      <c r="B3093" s="5">
        <v>29</v>
      </c>
      <c r="C3093" s="5">
        <v>2009</v>
      </c>
      <c r="D3093" s="135">
        <f t="shared" si="0"/>
        <v>39962</v>
      </c>
      <c r="E3093" s="5">
        <v>0.92</v>
      </c>
      <c r="F3093" s="5">
        <v>2.34</v>
      </c>
      <c r="G3093" s="5">
        <v>3.47</v>
      </c>
    </row>
    <row r="3094" spans="1:7">
      <c r="A3094" s="5">
        <v>6</v>
      </c>
      <c r="B3094" s="5">
        <v>1</v>
      </c>
      <c r="C3094" s="5">
        <v>2009</v>
      </c>
      <c r="D3094" s="135">
        <f t="shared" si="0"/>
        <v>39965</v>
      </c>
      <c r="E3094" s="5">
        <v>0.97</v>
      </c>
      <c r="F3094" s="5">
        <v>2.5499999999999998</v>
      </c>
      <c r="G3094" s="5">
        <v>3.71</v>
      </c>
    </row>
    <row r="3095" spans="1:7">
      <c r="A3095" s="5">
        <v>6</v>
      </c>
      <c r="B3095" s="5">
        <v>2</v>
      </c>
      <c r="C3095" s="5">
        <v>2009</v>
      </c>
      <c r="D3095" s="135">
        <f t="shared" si="0"/>
        <v>39966</v>
      </c>
      <c r="E3095" s="5">
        <v>0.96</v>
      </c>
      <c r="F3095" s="5">
        <v>2.52</v>
      </c>
      <c r="G3095" s="5">
        <v>3.65</v>
      </c>
    </row>
    <row r="3096" spans="1:7">
      <c r="A3096" s="5">
        <v>6</v>
      </c>
      <c r="B3096" s="5">
        <v>3</v>
      </c>
      <c r="C3096" s="5">
        <v>2009</v>
      </c>
      <c r="D3096" s="135">
        <f t="shared" si="0"/>
        <v>39967</v>
      </c>
      <c r="E3096" s="5">
        <v>0.91</v>
      </c>
      <c r="F3096" s="5">
        <v>2.4300000000000002</v>
      </c>
      <c r="G3096" s="5">
        <v>3.56</v>
      </c>
    </row>
    <row r="3097" spans="1:7">
      <c r="A3097" s="5">
        <v>6</v>
      </c>
      <c r="B3097" s="5">
        <v>4</v>
      </c>
      <c r="C3097" s="5">
        <v>2009</v>
      </c>
      <c r="D3097" s="135">
        <f t="shared" si="0"/>
        <v>39968</v>
      </c>
      <c r="E3097" s="5">
        <v>0.96</v>
      </c>
      <c r="F3097" s="5">
        <v>2.56</v>
      </c>
      <c r="G3097" s="5">
        <v>3.72</v>
      </c>
    </row>
    <row r="3098" spans="1:7">
      <c r="A3098" s="5">
        <v>6</v>
      </c>
      <c r="B3098" s="5">
        <v>5</v>
      </c>
      <c r="C3098" s="5">
        <v>2009</v>
      </c>
      <c r="D3098" s="135">
        <f t="shared" si="0"/>
        <v>39969</v>
      </c>
      <c r="E3098" s="5">
        <v>1.32</v>
      </c>
      <c r="F3098" s="5">
        <v>2.85</v>
      </c>
      <c r="G3098" s="5">
        <v>3.84</v>
      </c>
    </row>
    <row r="3099" spans="1:7">
      <c r="A3099" s="5">
        <v>6</v>
      </c>
      <c r="B3099" s="5">
        <v>8</v>
      </c>
      <c r="C3099" s="5">
        <v>2009</v>
      </c>
      <c r="D3099" s="135">
        <f t="shared" si="0"/>
        <v>39972</v>
      </c>
      <c r="E3099" s="5">
        <v>1.42</v>
      </c>
      <c r="F3099" s="5">
        <v>2.95</v>
      </c>
      <c r="G3099" s="5">
        <v>3.91</v>
      </c>
    </row>
    <row r="3100" spans="1:7">
      <c r="A3100" s="5">
        <v>6</v>
      </c>
      <c r="B3100" s="5">
        <v>9</v>
      </c>
      <c r="C3100" s="5">
        <v>2009</v>
      </c>
      <c r="D3100" s="135">
        <f t="shared" si="0"/>
        <v>39973</v>
      </c>
      <c r="E3100" s="5">
        <v>1.33</v>
      </c>
      <c r="F3100" s="5">
        <v>2.86</v>
      </c>
      <c r="G3100" s="5">
        <v>3.86</v>
      </c>
    </row>
    <row r="3101" spans="1:7">
      <c r="A3101" s="5">
        <v>6</v>
      </c>
      <c r="B3101" s="5">
        <v>10</v>
      </c>
      <c r="C3101" s="5">
        <v>2009</v>
      </c>
      <c r="D3101" s="135">
        <f t="shared" si="0"/>
        <v>39974</v>
      </c>
      <c r="E3101" s="5">
        <v>1.38</v>
      </c>
      <c r="F3101" s="5">
        <v>2.93</v>
      </c>
      <c r="G3101" s="5">
        <v>3.98</v>
      </c>
    </row>
    <row r="3102" spans="1:7">
      <c r="A3102" s="5">
        <v>6</v>
      </c>
      <c r="B3102" s="5">
        <v>11</v>
      </c>
      <c r="C3102" s="5">
        <v>2009</v>
      </c>
      <c r="D3102" s="135">
        <f t="shared" si="0"/>
        <v>39975</v>
      </c>
      <c r="E3102" s="5">
        <v>1.35</v>
      </c>
      <c r="F3102" s="5">
        <v>2.87</v>
      </c>
      <c r="G3102" s="5">
        <v>3.88</v>
      </c>
    </row>
    <row r="3103" spans="1:7">
      <c r="A3103" s="5">
        <v>6</v>
      </c>
      <c r="B3103" s="5">
        <v>12</v>
      </c>
      <c r="C3103" s="5">
        <v>2009</v>
      </c>
      <c r="D3103" s="135">
        <f t="shared" si="0"/>
        <v>39976</v>
      </c>
      <c r="E3103" s="5">
        <v>1.3</v>
      </c>
      <c r="F3103" s="5">
        <v>2.81</v>
      </c>
      <c r="G3103" s="5">
        <v>3.81</v>
      </c>
    </row>
    <row r="3104" spans="1:7">
      <c r="A3104" s="5">
        <v>6</v>
      </c>
      <c r="B3104" s="5">
        <v>15</v>
      </c>
      <c r="C3104" s="5">
        <v>2009</v>
      </c>
      <c r="D3104" s="135">
        <f t="shared" si="0"/>
        <v>39979</v>
      </c>
      <c r="E3104" s="5">
        <v>1.26</v>
      </c>
      <c r="F3104" s="5">
        <v>2.75</v>
      </c>
      <c r="G3104" s="5">
        <v>3.76</v>
      </c>
    </row>
    <row r="3105" spans="1:7">
      <c r="A3105" s="5">
        <v>6</v>
      </c>
      <c r="B3105" s="5">
        <v>16</v>
      </c>
      <c r="C3105" s="5">
        <v>2009</v>
      </c>
      <c r="D3105" s="135">
        <f t="shared" si="0"/>
        <v>39980</v>
      </c>
      <c r="E3105" s="5">
        <v>1.23</v>
      </c>
      <c r="F3105" s="5">
        <v>2.7</v>
      </c>
      <c r="G3105" s="5">
        <v>3.67</v>
      </c>
    </row>
    <row r="3106" spans="1:7">
      <c r="A3106" s="5">
        <v>6</v>
      </c>
      <c r="B3106" s="5">
        <v>17</v>
      </c>
      <c r="C3106" s="5">
        <v>2009</v>
      </c>
      <c r="D3106" s="135">
        <f t="shared" si="0"/>
        <v>39981</v>
      </c>
      <c r="E3106" s="5">
        <v>1.19</v>
      </c>
      <c r="F3106" s="5">
        <v>2.69</v>
      </c>
      <c r="G3106" s="5">
        <v>3.68</v>
      </c>
    </row>
    <row r="3107" spans="1:7">
      <c r="A3107" s="5">
        <v>6</v>
      </c>
      <c r="B3107" s="5">
        <v>18</v>
      </c>
      <c r="C3107" s="5">
        <v>2009</v>
      </c>
      <c r="D3107" s="135">
        <f t="shared" si="0"/>
        <v>39982</v>
      </c>
      <c r="E3107" s="5">
        <v>1.28</v>
      </c>
      <c r="F3107" s="5">
        <v>2.86</v>
      </c>
      <c r="G3107" s="5">
        <v>3.86</v>
      </c>
    </row>
    <row r="3108" spans="1:7">
      <c r="A3108" s="5">
        <v>6</v>
      </c>
      <c r="B3108" s="5">
        <v>19</v>
      </c>
      <c r="C3108" s="5">
        <v>2009</v>
      </c>
      <c r="D3108" s="135">
        <f t="shared" si="0"/>
        <v>39983</v>
      </c>
      <c r="E3108" s="5">
        <v>1.25</v>
      </c>
      <c r="F3108" s="5">
        <v>2.82</v>
      </c>
      <c r="G3108" s="5">
        <v>3.79</v>
      </c>
    </row>
    <row r="3109" spans="1:7">
      <c r="A3109" s="5">
        <v>6</v>
      </c>
      <c r="B3109" s="5">
        <v>22</v>
      </c>
      <c r="C3109" s="5">
        <v>2009</v>
      </c>
      <c r="D3109" s="135">
        <f t="shared" si="0"/>
        <v>39986</v>
      </c>
      <c r="E3109" s="5">
        <v>1.17</v>
      </c>
      <c r="F3109" s="5">
        <v>2.75</v>
      </c>
      <c r="G3109" s="5">
        <v>3.72</v>
      </c>
    </row>
    <row r="3110" spans="1:7">
      <c r="A3110" s="5">
        <v>6</v>
      </c>
      <c r="B3110" s="5">
        <v>23</v>
      </c>
      <c r="C3110" s="5">
        <v>2009</v>
      </c>
      <c r="D3110" s="135">
        <f t="shared" si="0"/>
        <v>39987</v>
      </c>
      <c r="E3110" s="5">
        <v>1.1399999999999999</v>
      </c>
      <c r="F3110" s="5">
        <v>2.71</v>
      </c>
      <c r="G3110" s="5">
        <v>3.65</v>
      </c>
    </row>
    <row r="3111" spans="1:7">
      <c r="A3111" s="5">
        <v>6</v>
      </c>
      <c r="B3111" s="5">
        <v>24</v>
      </c>
      <c r="C3111" s="5">
        <v>2009</v>
      </c>
      <c r="D3111" s="135">
        <f t="shared" si="0"/>
        <v>39988</v>
      </c>
      <c r="E3111" s="5">
        <v>1.19</v>
      </c>
      <c r="F3111" s="5">
        <v>2.74</v>
      </c>
      <c r="G3111" s="5">
        <v>3.72</v>
      </c>
    </row>
    <row r="3112" spans="1:7">
      <c r="A3112" s="5">
        <v>6</v>
      </c>
      <c r="B3112" s="5">
        <v>25</v>
      </c>
      <c r="C3112" s="5">
        <v>2009</v>
      </c>
      <c r="D3112" s="135">
        <f t="shared" si="0"/>
        <v>39989</v>
      </c>
      <c r="E3112" s="5">
        <v>1.1200000000000001</v>
      </c>
      <c r="F3112" s="5">
        <v>2.58</v>
      </c>
      <c r="G3112" s="5">
        <v>3.55</v>
      </c>
    </row>
    <row r="3113" spans="1:7">
      <c r="A3113" s="5">
        <v>6</v>
      </c>
      <c r="B3113" s="5">
        <v>26</v>
      </c>
      <c r="C3113" s="5">
        <v>2009</v>
      </c>
      <c r="D3113" s="135">
        <f t="shared" si="0"/>
        <v>39990</v>
      </c>
      <c r="E3113" s="5">
        <v>1.1000000000000001</v>
      </c>
      <c r="F3113" s="5">
        <v>2.5299999999999998</v>
      </c>
      <c r="G3113" s="5">
        <v>3.52</v>
      </c>
    </row>
    <row r="3114" spans="1:7">
      <c r="A3114" s="5">
        <v>6</v>
      </c>
      <c r="B3114" s="5">
        <v>29</v>
      </c>
      <c r="C3114" s="5">
        <v>2009</v>
      </c>
      <c r="D3114" s="135">
        <f t="shared" si="0"/>
        <v>39993</v>
      </c>
      <c r="E3114" s="5">
        <v>1.1100000000000001</v>
      </c>
      <c r="F3114" s="5">
        <v>2.5299999999999998</v>
      </c>
      <c r="G3114" s="5">
        <v>3.51</v>
      </c>
    </row>
    <row r="3115" spans="1:7">
      <c r="A3115" s="5">
        <v>6</v>
      </c>
      <c r="B3115" s="5">
        <v>30</v>
      </c>
      <c r="C3115" s="5">
        <v>2009</v>
      </c>
      <c r="D3115" s="135">
        <f t="shared" si="0"/>
        <v>39994</v>
      </c>
      <c r="E3115" s="5">
        <v>1.1100000000000001</v>
      </c>
      <c r="F3115" s="5">
        <v>2.54</v>
      </c>
      <c r="G3115" s="5">
        <v>3.53</v>
      </c>
    </row>
    <row r="3116" spans="1:7">
      <c r="A3116" s="5">
        <v>7</v>
      </c>
      <c r="B3116" s="5">
        <v>1</v>
      </c>
      <c r="C3116" s="5">
        <v>2009</v>
      </c>
      <c r="D3116" s="135">
        <f t="shared" si="0"/>
        <v>39995</v>
      </c>
      <c r="E3116" s="5">
        <v>1.05</v>
      </c>
      <c r="F3116" s="5">
        <v>2.5099999999999998</v>
      </c>
      <c r="G3116" s="5">
        <v>3.55</v>
      </c>
    </row>
    <row r="3117" spans="1:7">
      <c r="A3117" s="5">
        <v>7</v>
      </c>
      <c r="B3117" s="5">
        <v>2</v>
      </c>
      <c r="C3117" s="5">
        <v>2009</v>
      </c>
      <c r="D3117" s="135">
        <f t="shared" si="0"/>
        <v>39996</v>
      </c>
      <c r="E3117" s="5">
        <v>0.98</v>
      </c>
      <c r="F3117" s="5">
        <v>2.4300000000000002</v>
      </c>
      <c r="G3117" s="5">
        <v>3.51</v>
      </c>
    </row>
    <row r="3118" spans="1:7">
      <c r="A3118" s="5">
        <v>7</v>
      </c>
      <c r="B3118" s="5">
        <v>6</v>
      </c>
      <c r="C3118" s="5">
        <v>2009</v>
      </c>
      <c r="D3118" s="135">
        <f t="shared" si="0"/>
        <v>40000</v>
      </c>
      <c r="E3118" s="5">
        <v>0.96</v>
      </c>
      <c r="F3118" s="5">
        <v>2.4</v>
      </c>
      <c r="G3118" s="5">
        <v>3.52</v>
      </c>
    </row>
    <row r="3119" spans="1:7">
      <c r="A3119" s="5">
        <v>7</v>
      </c>
      <c r="B3119" s="5">
        <v>7</v>
      </c>
      <c r="C3119" s="5">
        <v>2009</v>
      </c>
      <c r="D3119" s="135">
        <f t="shared" si="0"/>
        <v>40001</v>
      </c>
      <c r="E3119" s="5">
        <v>0.98</v>
      </c>
      <c r="F3119" s="5">
        <v>2.36</v>
      </c>
      <c r="G3119" s="5">
        <v>3.47</v>
      </c>
    </row>
    <row r="3120" spans="1:7">
      <c r="A3120" s="5">
        <v>7</v>
      </c>
      <c r="B3120" s="5">
        <v>8</v>
      </c>
      <c r="C3120" s="5">
        <v>2009</v>
      </c>
      <c r="D3120" s="135">
        <f t="shared" si="0"/>
        <v>40002</v>
      </c>
      <c r="E3120" s="5">
        <v>0.91</v>
      </c>
      <c r="F3120" s="5">
        <v>2.23</v>
      </c>
      <c r="G3120" s="5">
        <v>3.33</v>
      </c>
    </row>
    <row r="3121" spans="1:7">
      <c r="A3121" s="5">
        <v>7</v>
      </c>
      <c r="B3121" s="5">
        <v>9</v>
      </c>
      <c r="C3121" s="5">
        <v>2009</v>
      </c>
      <c r="D3121" s="135">
        <f t="shared" si="0"/>
        <v>40003</v>
      </c>
      <c r="E3121" s="5">
        <v>0.94</v>
      </c>
      <c r="F3121" s="5">
        <v>2.33</v>
      </c>
      <c r="G3121" s="5">
        <v>3.44</v>
      </c>
    </row>
    <row r="3122" spans="1:7">
      <c r="A3122" s="5">
        <v>7</v>
      </c>
      <c r="B3122" s="5">
        <v>10</v>
      </c>
      <c r="C3122" s="5">
        <v>2009</v>
      </c>
      <c r="D3122" s="135">
        <f t="shared" si="0"/>
        <v>40004</v>
      </c>
      <c r="E3122" s="5">
        <v>0.91</v>
      </c>
      <c r="F3122" s="5">
        <v>2.2200000000000002</v>
      </c>
      <c r="G3122" s="5">
        <v>3.32</v>
      </c>
    </row>
    <row r="3123" spans="1:7">
      <c r="A3123" s="5">
        <v>7</v>
      </c>
      <c r="B3123" s="5">
        <v>13</v>
      </c>
      <c r="C3123" s="5">
        <v>2009</v>
      </c>
      <c r="D3123" s="135">
        <f t="shared" si="0"/>
        <v>40007</v>
      </c>
      <c r="E3123" s="5">
        <v>0.92</v>
      </c>
      <c r="F3123" s="5">
        <v>2.27</v>
      </c>
      <c r="G3123" s="5">
        <v>3.38</v>
      </c>
    </row>
    <row r="3124" spans="1:7">
      <c r="A3124" s="5">
        <v>7</v>
      </c>
      <c r="B3124" s="5">
        <v>14</v>
      </c>
      <c r="C3124" s="5">
        <v>2009</v>
      </c>
      <c r="D3124" s="135">
        <f t="shared" si="0"/>
        <v>40008</v>
      </c>
      <c r="E3124" s="5">
        <v>0.97</v>
      </c>
      <c r="F3124" s="5">
        <v>2.37</v>
      </c>
      <c r="G3124" s="5">
        <v>3.5</v>
      </c>
    </row>
    <row r="3125" spans="1:7">
      <c r="A3125" s="5">
        <v>7</v>
      </c>
      <c r="B3125" s="5">
        <v>15</v>
      </c>
      <c r="C3125" s="5">
        <v>2009</v>
      </c>
      <c r="D3125" s="135">
        <f t="shared" si="0"/>
        <v>40009</v>
      </c>
      <c r="E3125" s="5">
        <v>1.03</v>
      </c>
      <c r="F3125" s="5">
        <v>2.52</v>
      </c>
      <c r="G3125" s="5">
        <v>3.63</v>
      </c>
    </row>
    <row r="3126" spans="1:7">
      <c r="A3126" s="5">
        <v>7</v>
      </c>
      <c r="B3126" s="5">
        <v>16</v>
      </c>
      <c r="C3126" s="5">
        <v>2009</v>
      </c>
      <c r="D3126" s="135">
        <f t="shared" si="0"/>
        <v>40010</v>
      </c>
      <c r="E3126" s="5">
        <v>1</v>
      </c>
      <c r="F3126" s="5">
        <v>2.46</v>
      </c>
      <c r="G3126" s="5">
        <v>3.59</v>
      </c>
    </row>
    <row r="3127" spans="1:7">
      <c r="A3127" s="5">
        <v>7</v>
      </c>
      <c r="B3127" s="5">
        <v>17</v>
      </c>
      <c r="C3127" s="5">
        <v>2009</v>
      </c>
      <c r="D3127" s="135">
        <f t="shared" si="0"/>
        <v>40011</v>
      </c>
      <c r="E3127" s="5">
        <v>1.02</v>
      </c>
      <c r="F3127" s="5">
        <v>2.52</v>
      </c>
      <c r="G3127" s="5">
        <v>3.67</v>
      </c>
    </row>
    <row r="3128" spans="1:7">
      <c r="A3128" s="5">
        <v>7</v>
      </c>
      <c r="B3128" s="5">
        <v>20</v>
      </c>
      <c r="C3128" s="5">
        <v>2009</v>
      </c>
      <c r="D3128" s="135">
        <f t="shared" si="0"/>
        <v>40014</v>
      </c>
      <c r="E3128" s="5">
        <v>0.99</v>
      </c>
      <c r="F3128" s="5">
        <v>2.46</v>
      </c>
      <c r="G3128" s="5">
        <v>3.61</v>
      </c>
    </row>
    <row r="3129" spans="1:7">
      <c r="A3129" s="5">
        <v>7</v>
      </c>
      <c r="B3129" s="5">
        <v>21</v>
      </c>
      <c r="C3129" s="5">
        <v>2009</v>
      </c>
      <c r="D3129" s="135">
        <f t="shared" si="0"/>
        <v>40015</v>
      </c>
      <c r="E3129" s="5">
        <v>0.96</v>
      </c>
      <c r="F3129" s="5">
        <v>2.36</v>
      </c>
      <c r="G3129" s="5">
        <v>3.5</v>
      </c>
    </row>
    <row r="3130" spans="1:7">
      <c r="A3130" s="5">
        <v>7</v>
      </c>
      <c r="B3130" s="5">
        <v>22</v>
      </c>
      <c r="C3130" s="5">
        <v>2009</v>
      </c>
      <c r="D3130" s="135">
        <f t="shared" si="0"/>
        <v>40016</v>
      </c>
      <c r="E3130" s="5">
        <v>0.98</v>
      </c>
      <c r="F3130" s="5">
        <v>2.4300000000000002</v>
      </c>
      <c r="G3130" s="5">
        <v>3.58</v>
      </c>
    </row>
    <row r="3131" spans="1:7">
      <c r="A3131" s="5">
        <v>7</v>
      </c>
      <c r="B3131" s="5">
        <v>23</v>
      </c>
      <c r="C3131" s="5">
        <v>2009</v>
      </c>
      <c r="D3131" s="135">
        <f t="shared" si="0"/>
        <v>40017</v>
      </c>
      <c r="E3131" s="5">
        <v>1.08</v>
      </c>
      <c r="F3131" s="5">
        <v>2.6</v>
      </c>
      <c r="G3131" s="5">
        <v>3.72</v>
      </c>
    </row>
    <row r="3132" spans="1:7">
      <c r="A3132" s="5">
        <v>7</v>
      </c>
      <c r="B3132" s="5">
        <v>24</v>
      </c>
      <c r="C3132" s="5">
        <v>2009</v>
      </c>
      <c r="D3132" s="135">
        <f t="shared" si="0"/>
        <v>40018</v>
      </c>
      <c r="E3132" s="5">
        <v>1.05</v>
      </c>
      <c r="F3132" s="5">
        <v>2.57</v>
      </c>
      <c r="G3132" s="5">
        <v>3.7</v>
      </c>
    </row>
    <row r="3133" spans="1:7">
      <c r="A3133" s="5">
        <v>7</v>
      </c>
      <c r="B3133" s="5">
        <v>27</v>
      </c>
      <c r="C3133" s="5">
        <v>2009</v>
      </c>
      <c r="D3133" s="135">
        <f t="shared" si="0"/>
        <v>40021</v>
      </c>
      <c r="E3133" s="5">
        <v>1.08</v>
      </c>
      <c r="F3133" s="5">
        <v>2.63</v>
      </c>
      <c r="G3133" s="5">
        <v>3.75</v>
      </c>
    </row>
    <row r="3134" spans="1:7">
      <c r="A3134" s="5">
        <v>7</v>
      </c>
      <c r="B3134" s="5">
        <v>28</v>
      </c>
      <c r="C3134" s="5">
        <v>2009</v>
      </c>
      <c r="D3134" s="135">
        <f t="shared" si="0"/>
        <v>40022</v>
      </c>
      <c r="E3134" s="5">
        <v>1.1200000000000001</v>
      </c>
      <c r="F3134" s="5">
        <v>2.63</v>
      </c>
      <c r="G3134" s="5">
        <v>3.72</v>
      </c>
    </row>
    <row r="3135" spans="1:7">
      <c r="A3135" s="5">
        <v>7</v>
      </c>
      <c r="B3135" s="5">
        <v>29</v>
      </c>
      <c r="C3135" s="5">
        <v>2009</v>
      </c>
      <c r="D3135" s="135">
        <f t="shared" si="0"/>
        <v>40023</v>
      </c>
      <c r="E3135" s="5">
        <v>1.17</v>
      </c>
      <c r="F3135" s="5">
        <v>2.69</v>
      </c>
      <c r="G3135" s="5">
        <v>3.69</v>
      </c>
    </row>
    <row r="3136" spans="1:7">
      <c r="A3136" s="5">
        <v>7</v>
      </c>
      <c r="B3136" s="5">
        <v>30</v>
      </c>
      <c r="C3136" s="5">
        <v>2009</v>
      </c>
      <c r="D3136" s="135">
        <f t="shared" si="0"/>
        <v>40024</v>
      </c>
      <c r="E3136" s="5">
        <v>1.19</v>
      </c>
      <c r="F3136" s="5">
        <v>2.66</v>
      </c>
      <c r="G3136" s="5">
        <v>3.67</v>
      </c>
    </row>
    <row r="3137" spans="1:7">
      <c r="A3137" s="5">
        <v>7</v>
      </c>
      <c r="B3137" s="5">
        <v>31</v>
      </c>
      <c r="C3137" s="5">
        <v>2009</v>
      </c>
      <c r="D3137" s="135">
        <f t="shared" si="0"/>
        <v>40025</v>
      </c>
      <c r="E3137" s="5">
        <v>1.1299999999999999</v>
      </c>
      <c r="F3137" s="5">
        <v>2.5299999999999998</v>
      </c>
      <c r="G3137" s="5">
        <v>3.52</v>
      </c>
    </row>
    <row r="3138" spans="1:7">
      <c r="A3138" s="5">
        <v>8</v>
      </c>
      <c r="B3138" s="5">
        <v>3</v>
      </c>
      <c r="C3138" s="5">
        <v>2009</v>
      </c>
      <c r="D3138" s="135">
        <f t="shared" si="0"/>
        <v>40028</v>
      </c>
      <c r="E3138" s="5">
        <v>1.18</v>
      </c>
      <c r="F3138" s="5">
        <v>2.66</v>
      </c>
      <c r="G3138" s="5">
        <v>3.66</v>
      </c>
    </row>
    <row r="3139" spans="1:7">
      <c r="A3139" s="5">
        <v>8</v>
      </c>
      <c r="B3139" s="5">
        <v>4</v>
      </c>
      <c r="C3139" s="5">
        <v>2009</v>
      </c>
      <c r="D3139" s="135">
        <f t="shared" si="0"/>
        <v>40029</v>
      </c>
      <c r="E3139" s="5">
        <v>1.2</v>
      </c>
      <c r="F3139" s="5">
        <v>2.68</v>
      </c>
      <c r="G3139" s="5">
        <v>3.7</v>
      </c>
    </row>
    <row r="3140" spans="1:7">
      <c r="A3140" s="5">
        <v>8</v>
      </c>
      <c r="B3140" s="5">
        <v>5</v>
      </c>
      <c r="C3140" s="5">
        <v>2009</v>
      </c>
      <c r="D3140" s="135">
        <f t="shared" si="0"/>
        <v>40030</v>
      </c>
      <c r="E3140" s="5">
        <v>1.23</v>
      </c>
      <c r="F3140" s="5">
        <v>2.73</v>
      </c>
      <c r="G3140" s="5">
        <v>3.8</v>
      </c>
    </row>
    <row r="3141" spans="1:7">
      <c r="A3141" s="5">
        <v>8</v>
      </c>
      <c r="B3141" s="5">
        <v>6</v>
      </c>
      <c r="C3141" s="5">
        <v>2009</v>
      </c>
      <c r="D3141" s="135">
        <f t="shared" si="0"/>
        <v>40031</v>
      </c>
      <c r="E3141" s="5">
        <v>1.22</v>
      </c>
      <c r="F3141" s="5">
        <v>2.73</v>
      </c>
      <c r="G3141" s="5">
        <v>3.79</v>
      </c>
    </row>
    <row r="3142" spans="1:7">
      <c r="A3142" s="5">
        <v>8</v>
      </c>
      <c r="B3142" s="5">
        <v>7</v>
      </c>
      <c r="C3142" s="5">
        <v>2009</v>
      </c>
      <c r="D3142" s="135">
        <f t="shared" si="0"/>
        <v>40032</v>
      </c>
      <c r="E3142" s="5">
        <v>1.32</v>
      </c>
      <c r="F3142" s="5">
        <v>2.84</v>
      </c>
      <c r="G3142" s="5">
        <v>3.89</v>
      </c>
    </row>
    <row r="3143" spans="1:7">
      <c r="A3143" s="5">
        <v>8</v>
      </c>
      <c r="B3143" s="5">
        <v>10</v>
      </c>
      <c r="C3143" s="5">
        <v>2009</v>
      </c>
      <c r="D3143" s="135">
        <f t="shared" si="0"/>
        <v>40035</v>
      </c>
      <c r="E3143" s="5">
        <v>1.24</v>
      </c>
      <c r="F3143" s="5">
        <v>2.75</v>
      </c>
      <c r="G3143" s="5">
        <v>3.8</v>
      </c>
    </row>
    <row r="3144" spans="1:7">
      <c r="A3144" s="5">
        <v>8</v>
      </c>
      <c r="B3144" s="5">
        <v>11</v>
      </c>
      <c r="C3144" s="5">
        <v>2009</v>
      </c>
      <c r="D3144" s="135">
        <f t="shared" si="0"/>
        <v>40036</v>
      </c>
      <c r="E3144" s="5">
        <v>1.21</v>
      </c>
      <c r="F3144" s="5">
        <v>2.69</v>
      </c>
      <c r="G3144" s="5">
        <v>3.71</v>
      </c>
    </row>
    <row r="3145" spans="1:7">
      <c r="A3145" s="5">
        <v>8</v>
      </c>
      <c r="B3145" s="5">
        <v>12</v>
      </c>
      <c r="C3145" s="5">
        <v>2009</v>
      </c>
      <c r="D3145" s="135">
        <f t="shared" si="0"/>
        <v>40037</v>
      </c>
      <c r="E3145" s="5">
        <v>1.18</v>
      </c>
      <c r="F3145" s="5">
        <v>2.7</v>
      </c>
      <c r="G3145" s="5">
        <v>3.72</v>
      </c>
    </row>
    <row r="3146" spans="1:7">
      <c r="A3146" s="5">
        <v>8</v>
      </c>
      <c r="B3146" s="5">
        <v>13</v>
      </c>
      <c r="C3146" s="5">
        <v>2009</v>
      </c>
      <c r="D3146" s="135">
        <f t="shared" si="0"/>
        <v>40038</v>
      </c>
      <c r="E3146" s="5">
        <v>1.1200000000000001</v>
      </c>
      <c r="F3146" s="5">
        <v>2.58</v>
      </c>
      <c r="G3146" s="5">
        <v>3.59</v>
      </c>
    </row>
    <row r="3147" spans="1:7">
      <c r="A3147" s="5">
        <v>8</v>
      </c>
      <c r="B3147" s="5">
        <v>14</v>
      </c>
      <c r="C3147" s="5">
        <v>2009</v>
      </c>
      <c r="D3147" s="135">
        <f t="shared" si="0"/>
        <v>40039</v>
      </c>
      <c r="E3147" s="5">
        <v>1.07</v>
      </c>
      <c r="F3147" s="5">
        <v>2.5099999999999998</v>
      </c>
      <c r="G3147" s="5">
        <v>3.55</v>
      </c>
    </row>
    <row r="3148" spans="1:7">
      <c r="A3148" s="5">
        <v>8</v>
      </c>
      <c r="B3148" s="5">
        <v>17</v>
      </c>
      <c r="C3148" s="5">
        <v>2009</v>
      </c>
      <c r="D3148" s="135">
        <f t="shared" si="0"/>
        <v>40042</v>
      </c>
      <c r="E3148" s="5">
        <v>1.04</v>
      </c>
      <c r="F3148" s="5">
        <v>2.4300000000000002</v>
      </c>
      <c r="G3148" s="5">
        <v>3.48</v>
      </c>
    </row>
    <row r="3149" spans="1:7">
      <c r="A3149" s="5">
        <v>8</v>
      </c>
      <c r="B3149" s="5">
        <v>18</v>
      </c>
      <c r="C3149" s="5">
        <v>2009</v>
      </c>
      <c r="D3149" s="135">
        <f t="shared" si="0"/>
        <v>40043</v>
      </c>
      <c r="E3149" s="5">
        <v>1.06</v>
      </c>
      <c r="F3149" s="5">
        <v>2.48</v>
      </c>
      <c r="G3149" s="5">
        <v>3.51</v>
      </c>
    </row>
    <row r="3150" spans="1:7">
      <c r="A3150" s="5">
        <v>8</v>
      </c>
      <c r="B3150" s="5">
        <v>19</v>
      </c>
      <c r="C3150" s="5">
        <v>2009</v>
      </c>
      <c r="D3150" s="135">
        <f t="shared" si="0"/>
        <v>40044</v>
      </c>
      <c r="E3150" s="5">
        <v>1.01</v>
      </c>
      <c r="F3150" s="5">
        <v>2.4300000000000002</v>
      </c>
      <c r="G3150" s="5">
        <v>3.45</v>
      </c>
    </row>
    <row r="3151" spans="1:7">
      <c r="A3151" s="5">
        <v>8</v>
      </c>
      <c r="B3151" s="5">
        <v>20</v>
      </c>
      <c r="C3151" s="5">
        <v>2009</v>
      </c>
      <c r="D3151" s="135">
        <f t="shared" si="0"/>
        <v>40045</v>
      </c>
      <c r="E3151" s="5">
        <v>1.03</v>
      </c>
      <c r="F3151" s="5">
        <v>2.4300000000000002</v>
      </c>
      <c r="G3151" s="5">
        <v>3.42</v>
      </c>
    </row>
    <row r="3152" spans="1:7">
      <c r="A3152" s="5">
        <v>8</v>
      </c>
      <c r="B3152" s="5">
        <v>21</v>
      </c>
      <c r="C3152" s="5">
        <v>2009</v>
      </c>
      <c r="D3152" s="135">
        <f t="shared" si="0"/>
        <v>40046</v>
      </c>
      <c r="E3152" s="5">
        <v>1.1299999999999999</v>
      </c>
      <c r="F3152" s="5">
        <v>2.58</v>
      </c>
      <c r="G3152" s="5">
        <v>3.56</v>
      </c>
    </row>
    <row r="3153" spans="1:7">
      <c r="A3153" s="5">
        <v>8</v>
      </c>
      <c r="B3153" s="5">
        <v>24</v>
      </c>
      <c r="C3153" s="5">
        <v>2009</v>
      </c>
      <c r="D3153" s="135">
        <f t="shared" si="0"/>
        <v>40049</v>
      </c>
      <c r="E3153" s="5">
        <v>1.05</v>
      </c>
      <c r="F3153" s="5">
        <v>2.5</v>
      </c>
      <c r="G3153" s="5">
        <v>3.48</v>
      </c>
    </row>
    <row r="3154" spans="1:7">
      <c r="A3154" s="5">
        <v>8</v>
      </c>
      <c r="B3154" s="5">
        <v>25</v>
      </c>
      <c r="C3154" s="5">
        <v>2009</v>
      </c>
      <c r="D3154" s="135">
        <f t="shared" si="0"/>
        <v>40050</v>
      </c>
      <c r="E3154" s="5">
        <v>1.05</v>
      </c>
      <c r="F3154" s="5">
        <v>2.48</v>
      </c>
      <c r="G3154" s="5">
        <v>3.45</v>
      </c>
    </row>
    <row r="3155" spans="1:7">
      <c r="A3155" s="5">
        <v>8</v>
      </c>
      <c r="B3155" s="5">
        <v>26</v>
      </c>
      <c r="C3155" s="5">
        <v>2009</v>
      </c>
      <c r="D3155" s="135">
        <f t="shared" si="0"/>
        <v>40051</v>
      </c>
      <c r="E3155" s="5">
        <v>1.06</v>
      </c>
      <c r="F3155" s="5">
        <v>2.46</v>
      </c>
      <c r="G3155" s="5">
        <v>3.44</v>
      </c>
    </row>
    <row r="3156" spans="1:7">
      <c r="A3156" s="5">
        <v>8</v>
      </c>
      <c r="B3156" s="5">
        <v>27</v>
      </c>
      <c r="C3156" s="5">
        <v>2009</v>
      </c>
      <c r="D3156" s="135">
        <f t="shared" si="0"/>
        <v>40052</v>
      </c>
      <c r="E3156" s="5">
        <v>1.04</v>
      </c>
      <c r="F3156" s="5">
        <v>2.48</v>
      </c>
      <c r="G3156" s="5">
        <v>3.47</v>
      </c>
    </row>
    <row r="3157" spans="1:7">
      <c r="A3157" s="5">
        <v>8</v>
      </c>
      <c r="B3157" s="5">
        <v>28</v>
      </c>
      <c r="C3157" s="5">
        <v>2009</v>
      </c>
      <c r="D3157" s="135">
        <f t="shared" si="0"/>
        <v>40053</v>
      </c>
      <c r="E3157" s="5">
        <v>1.01</v>
      </c>
      <c r="F3157" s="5">
        <v>2.46</v>
      </c>
      <c r="G3157" s="5">
        <v>3.46</v>
      </c>
    </row>
    <row r="3158" spans="1:7">
      <c r="A3158" s="5">
        <v>8</v>
      </c>
      <c r="B3158" s="5">
        <v>31</v>
      </c>
      <c r="C3158" s="5">
        <v>2009</v>
      </c>
      <c r="D3158" s="135">
        <f t="shared" si="0"/>
        <v>40056</v>
      </c>
      <c r="E3158" s="5">
        <v>0.97</v>
      </c>
      <c r="F3158" s="5">
        <v>2.39</v>
      </c>
      <c r="G3158" s="5">
        <v>3.4</v>
      </c>
    </row>
    <row r="3159" spans="1:7">
      <c r="A3159" s="5">
        <v>9</v>
      </c>
      <c r="B3159" s="5">
        <v>1</v>
      </c>
      <c r="C3159" s="5">
        <v>2009</v>
      </c>
      <c r="D3159" s="135">
        <f t="shared" si="0"/>
        <v>40057</v>
      </c>
      <c r="E3159" s="5">
        <v>0.92</v>
      </c>
      <c r="F3159" s="5">
        <v>2.33</v>
      </c>
      <c r="G3159" s="5">
        <v>3.38</v>
      </c>
    </row>
    <row r="3160" spans="1:7">
      <c r="A3160" s="5">
        <v>9</v>
      </c>
      <c r="B3160" s="5">
        <v>2</v>
      </c>
      <c r="C3160" s="5">
        <v>2009</v>
      </c>
      <c r="D3160" s="135">
        <f t="shared" si="0"/>
        <v>40058</v>
      </c>
      <c r="E3160" s="5">
        <v>0.89</v>
      </c>
      <c r="F3160" s="5">
        <v>2.2599999999999998</v>
      </c>
      <c r="G3160" s="5">
        <v>3.29</v>
      </c>
    </row>
    <row r="3161" spans="1:7">
      <c r="A3161" s="5">
        <v>9</v>
      </c>
      <c r="B3161" s="5">
        <v>3</v>
      </c>
      <c r="C3161" s="5">
        <v>2009</v>
      </c>
      <c r="D3161" s="135">
        <f t="shared" si="0"/>
        <v>40059</v>
      </c>
      <c r="E3161" s="5">
        <v>0.91</v>
      </c>
      <c r="F3161" s="5">
        <v>2.29</v>
      </c>
      <c r="G3161" s="5">
        <v>3.33</v>
      </c>
    </row>
    <row r="3162" spans="1:7">
      <c r="A3162" s="5">
        <v>9</v>
      </c>
      <c r="B3162" s="5">
        <v>4</v>
      </c>
      <c r="C3162" s="5">
        <v>2009</v>
      </c>
      <c r="D3162" s="135">
        <f t="shared" si="0"/>
        <v>40060</v>
      </c>
      <c r="E3162" s="5">
        <v>0.94</v>
      </c>
      <c r="F3162" s="5">
        <v>2.36</v>
      </c>
      <c r="G3162" s="5">
        <v>3.45</v>
      </c>
    </row>
    <row r="3163" spans="1:7">
      <c r="A3163" s="5">
        <v>9</v>
      </c>
      <c r="B3163" s="5">
        <v>8</v>
      </c>
      <c r="C3163" s="5">
        <v>2009</v>
      </c>
      <c r="D3163" s="135">
        <f t="shared" si="0"/>
        <v>40064</v>
      </c>
      <c r="E3163" s="5">
        <v>0.93</v>
      </c>
      <c r="F3163" s="5">
        <v>2.38</v>
      </c>
      <c r="G3163" s="5">
        <v>3.47</v>
      </c>
    </row>
    <row r="3164" spans="1:7">
      <c r="A3164" s="5">
        <v>9</v>
      </c>
      <c r="B3164" s="5">
        <v>9</v>
      </c>
      <c r="C3164" s="5">
        <v>2009</v>
      </c>
      <c r="D3164" s="135">
        <f t="shared" si="0"/>
        <v>40065</v>
      </c>
      <c r="E3164" s="5">
        <v>0.93</v>
      </c>
      <c r="F3164" s="5">
        <v>2.38</v>
      </c>
      <c r="G3164" s="5">
        <v>3.48</v>
      </c>
    </row>
    <row r="3165" spans="1:7">
      <c r="A3165" s="5">
        <v>9</v>
      </c>
      <c r="B3165" s="5">
        <v>10</v>
      </c>
      <c r="C3165" s="5">
        <v>2009</v>
      </c>
      <c r="D3165" s="135">
        <f t="shared" si="0"/>
        <v>40066</v>
      </c>
      <c r="E3165" s="5">
        <v>0.9</v>
      </c>
      <c r="F3165" s="5">
        <v>2.29</v>
      </c>
      <c r="G3165" s="5">
        <v>3.36</v>
      </c>
    </row>
    <row r="3166" spans="1:7">
      <c r="A3166" s="5">
        <v>9</v>
      </c>
      <c r="B3166" s="5">
        <v>11</v>
      </c>
      <c r="C3166" s="5">
        <v>2009</v>
      </c>
      <c r="D3166" s="135">
        <f t="shared" si="0"/>
        <v>40067</v>
      </c>
      <c r="E3166" s="5">
        <v>0.9</v>
      </c>
      <c r="F3166" s="5">
        <v>2.29</v>
      </c>
      <c r="G3166" s="5">
        <v>3.34</v>
      </c>
    </row>
    <row r="3167" spans="1:7">
      <c r="A3167" s="5">
        <v>9</v>
      </c>
      <c r="B3167" s="5">
        <v>14</v>
      </c>
      <c r="C3167" s="5">
        <v>2009</v>
      </c>
      <c r="D3167" s="135">
        <f t="shared" si="0"/>
        <v>40070</v>
      </c>
      <c r="E3167" s="5">
        <v>0.94</v>
      </c>
      <c r="F3167" s="5">
        <v>2.37</v>
      </c>
      <c r="G3167" s="5">
        <v>3.42</v>
      </c>
    </row>
    <row r="3168" spans="1:7">
      <c r="A3168" s="5">
        <v>9</v>
      </c>
      <c r="B3168" s="5">
        <v>15</v>
      </c>
      <c r="C3168" s="5">
        <v>2009</v>
      </c>
      <c r="D3168" s="135">
        <f t="shared" si="0"/>
        <v>40071</v>
      </c>
      <c r="E3168" s="5">
        <v>0.96</v>
      </c>
      <c r="F3168" s="5">
        <v>2.41</v>
      </c>
      <c r="G3168" s="5">
        <v>3.47</v>
      </c>
    </row>
    <row r="3169" spans="1:7">
      <c r="A3169" s="5">
        <v>9</v>
      </c>
      <c r="B3169" s="5">
        <v>16</v>
      </c>
      <c r="C3169" s="5">
        <v>2009</v>
      </c>
      <c r="D3169" s="135">
        <f t="shared" si="0"/>
        <v>40072</v>
      </c>
      <c r="E3169" s="5">
        <v>1.01</v>
      </c>
      <c r="F3169" s="5">
        <v>2.46</v>
      </c>
      <c r="G3169" s="5">
        <v>3.48</v>
      </c>
    </row>
    <row r="3170" spans="1:7">
      <c r="A3170" s="5">
        <v>9</v>
      </c>
      <c r="B3170" s="5">
        <v>17</v>
      </c>
      <c r="C3170" s="5">
        <v>2009</v>
      </c>
      <c r="D3170" s="135">
        <f t="shared" si="0"/>
        <v>40073</v>
      </c>
      <c r="E3170" s="5">
        <v>0.98</v>
      </c>
      <c r="F3170" s="5">
        <v>2.41</v>
      </c>
      <c r="G3170" s="5">
        <v>3.42</v>
      </c>
    </row>
    <row r="3171" spans="1:7">
      <c r="A3171" s="5">
        <v>9</v>
      </c>
      <c r="B3171" s="5">
        <v>18</v>
      </c>
      <c r="C3171" s="5">
        <v>2009</v>
      </c>
      <c r="D3171" s="135">
        <f t="shared" si="0"/>
        <v>40074</v>
      </c>
      <c r="E3171" s="5">
        <v>1.03</v>
      </c>
      <c r="F3171" s="5">
        <v>2.4900000000000002</v>
      </c>
      <c r="G3171" s="5">
        <v>3.49</v>
      </c>
    </row>
    <row r="3172" spans="1:7">
      <c r="A3172" s="5">
        <v>9</v>
      </c>
      <c r="B3172" s="5">
        <v>21</v>
      </c>
      <c r="C3172" s="5">
        <v>2009</v>
      </c>
      <c r="D3172" s="135">
        <f t="shared" si="0"/>
        <v>40077</v>
      </c>
      <c r="E3172" s="5">
        <v>1.02</v>
      </c>
      <c r="F3172" s="5">
        <v>2.4700000000000002</v>
      </c>
      <c r="G3172" s="5">
        <v>3.49</v>
      </c>
    </row>
    <row r="3173" spans="1:7">
      <c r="A3173" s="5">
        <v>9</v>
      </c>
      <c r="B3173" s="5">
        <v>22</v>
      </c>
      <c r="C3173" s="5">
        <v>2009</v>
      </c>
      <c r="D3173" s="135">
        <f t="shared" si="0"/>
        <v>40078</v>
      </c>
      <c r="E3173" s="5">
        <v>1.02</v>
      </c>
      <c r="F3173" s="5">
        <v>2.4500000000000002</v>
      </c>
      <c r="G3173" s="5">
        <v>3.46</v>
      </c>
    </row>
    <row r="3174" spans="1:7">
      <c r="A3174" s="5">
        <v>9</v>
      </c>
      <c r="B3174" s="5">
        <v>23</v>
      </c>
      <c r="C3174" s="5">
        <v>2009</v>
      </c>
      <c r="D3174" s="135">
        <f t="shared" si="0"/>
        <v>40079</v>
      </c>
      <c r="E3174" s="5">
        <v>0.96</v>
      </c>
      <c r="F3174" s="5">
        <v>2.4</v>
      </c>
      <c r="G3174" s="5">
        <v>3.44</v>
      </c>
    </row>
    <row r="3175" spans="1:7">
      <c r="A3175" s="5">
        <v>9</v>
      </c>
      <c r="B3175" s="5">
        <v>24</v>
      </c>
      <c r="C3175" s="5">
        <v>2009</v>
      </c>
      <c r="D3175" s="135">
        <f t="shared" si="0"/>
        <v>40080</v>
      </c>
      <c r="E3175" s="5">
        <v>0.93</v>
      </c>
      <c r="F3175" s="5">
        <v>2.37</v>
      </c>
      <c r="G3175" s="5">
        <v>3.4</v>
      </c>
    </row>
    <row r="3176" spans="1:7">
      <c r="A3176" s="5">
        <v>9</v>
      </c>
      <c r="B3176" s="5">
        <v>25</v>
      </c>
      <c r="C3176" s="5">
        <v>2009</v>
      </c>
      <c r="D3176" s="135">
        <f t="shared" si="0"/>
        <v>40081</v>
      </c>
      <c r="E3176" s="5">
        <v>0.98</v>
      </c>
      <c r="F3176" s="5">
        <v>2.36</v>
      </c>
      <c r="G3176" s="5">
        <v>3.34</v>
      </c>
    </row>
    <row r="3177" spans="1:7">
      <c r="A3177" s="5">
        <v>9</v>
      </c>
      <c r="B3177" s="5">
        <v>28</v>
      </c>
      <c r="C3177" s="5">
        <v>2009</v>
      </c>
      <c r="D3177" s="135">
        <f t="shared" si="0"/>
        <v>40084</v>
      </c>
      <c r="E3177" s="5">
        <v>0.98</v>
      </c>
      <c r="F3177" s="5">
        <v>2.33</v>
      </c>
      <c r="G3177" s="5">
        <v>3.31</v>
      </c>
    </row>
    <row r="3178" spans="1:7">
      <c r="A3178" s="5">
        <v>9</v>
      </c>
      <c r="B3178" s="5">
        <v>29</v>
      </c>
      <c r="C3178" s="5">
        <v>2009</v>
      </c>
      <c r="D3178" s="135">
        <f t="shared" si="0"/>
        <v>40085</v>
      </c>
      <c r="E3178" s="5">
        <v>1</v>
      </c>
      <c r="F3178" s="5">
        <v>2.34</v>
      </c>
      <c r="G3178" s="5">
        <v>3.31</v>
      </c>
    </row>
    <row r="3179" spans="1:7">
      <c r="A3179" s="5">
        <v>9</v>
      </c>
      <c r="B3179" s="5">
        <v>30</v>
      </c>
      <c r="C3179" s="5">
        <v>2009</v>
      </c>
      <c r="D3179" s="135">
        <f t="shared" si="0"/>
        <v>40086</v>
      </c>
      <c r="E3179" s="5">
        <v>0.95</v>
      </c>
      <c r="F3179" s="5">
        <v>2.31</v>
      </c>
      <c r="G3179" s="5">
        <v>3.31</v>
      </c>
    </row>
    <row r="3180" spans="1:7">
      <c r="A3180" s="5">
        <v>10</v>
      </c>
      <c r="B3180" s="5">
        <v>1</v>
      </c>
      <c r="C3180" s="5">
        <v>2009</v>
      </c>
      <c r="D3180" s="135">
        <f t="shared" si="0"/>
        <v>40087</v>
      </c>
      <c r="E3180" s="5">
        <v>0.87</v>
      </c>
      <c r="F3180" s="5">
        <v>2.2000000000000002</v>
      </c>
      <c r="G3180" s="5">
        <v>3.21</v>
      </c>
    </row>
    <row r="3181" spans="1:7">
      <c r="A3181" s="5">
        <v>10</v>
      </c>
      <c r="B3181" s="5">
        <v>2</v>
      </c>
      <c r="C3181" s="5">
        <v>2009</v>
      </c>
      <c r="D3181" s="135">
        <f t="shared" si="0"/>
        <v>40088</v>
      </c>
      <c r="E3181" s="5">
        <v>0.88</v>
      </c>
      <c r="F3181" s="5">
        <v>2.2200000000000002</v>
      </c>
      <c r="G3181" s="5">
        <v>3.24</v>
      </c>
    </row>
    <row r="3182" spans="1:7">
      <c r="A3182" s="5">
        <v>10</v>
      </c>
      <c r="B3182" s="5">
        <v>5</v>
      </c>
      <c r="C3182" s="5">
        <v>2009</v>
      </c>
      <c r="D3182" s="135">
        <f t="shared" si="0"/>
        <v>40091</v>
      </c>
      <c r="E3182" s="5">
        <v>0.88</v>
      </c>
      <c r="F3182" s="5">
        <v>2.21</v>
      </c>
      <c r="G3182" s="5">
        <v>3.24</v>
      </c>
    </row>
    <row r="3183" spans="1:7">
      <c r="A3183" s="5">
        <v>10</v>
      </c>
      <c r="B3183" s="5">
        <v>6</v>
      </c>
      <c r="C3183" s="5">
        <v>2009</v>
      </c>
      <c r="D3183" s="135">
        <f t="shared" si="0"/>
        <v>40092</v>
      </c>
      <c r="E3183" s="5">
        <v>0.91</v>
      </c>
      <c r="F3183" s="5">
        <v>2.25</v>
      </c>
      <c r="G3183" s="5">
        <v>3.27</v>
      </c>
    </row>
    <row r="3184" spans="1:7">
      <c r="A3184" s="5">
        <v>10</v>
      </c>
      <c r="B3184" s="5">
        <v>7</v>
      </c>
      <c r="C3184" s="5">
        <v>2009</v>
      </c>
      <c r="D3184" s="135">
        <f t="shared" si="0"/>
        <v>40093</v>
      </c>
      <c r="E3184" s="5">
        <v>0.87</v>
      </c>
      <c r="F3184" s="5">
        <v>2.16</v>
      </c>
      <c r="G3184" s="5">
        <v>3.21</v>
      </c>
    </row>
    <row r="3185" spans="1:7">
      <c r="A3185" s="5">
        <v>10</v>
      </c>
      <c r="B3185" s="5">
        <v>8</v>
      </c>
      <c r="C3185" s="5">
        <v>2009</v>
      </c>
      <c r="D3185" s="135">
        <f t="shared" si="0"/>
        <v>40094</v>
      </c>
      <c r="E3185" s="5">
        <v>0.9</v>
      </c>
      <c r="F3185" s="5">
        <v>2.2200000000000002</v>
      </c>
      <c r="G3185" s="5">
        <v>3.27</v>
      </c>
    </row>
    <row r="3186" spans="1:7">
      <c r="A3186" s="5">
        <v>10</v>
      </c>
      <c r="B3186" s="5">
        <v>9</v>
      </c>
      <c r="C3186" s="5">
        <v>2009</v>
      </c>
      <c r="D3186" s="135">
        <f t="shared" si="0"/>
        <v>40095</v>
      </c>
      <c r="E3186" s="5">
        <v>0.98</v>
      </c>
      <c r="F3186" s="5">
        <v>2.36</v>
      </c>
      <c r="G3186" s="5">
        <v>3.4</v>
      </c>
    </row>
    <row r="3187" spans="1:7">
      <c r="A3187" s="5">
        <v>10</v>
      </c>
      <c r="B3187" s="5">
        <v>13</v>
      </c>
      <c r="C3187" s="5">
        <v>2009</v>
      </c>
      <c r="D3187" s="135">
        <f t="shared" si="0"/>
        <v>40099</v>
      </c>
      <c r="E3187" s="5">
        <v>0.91</v>
      </c>
      <c r="F3187" s="5">
        <v>2.2799999999999998</v>
      </c>
      <c r="G3187" s="5">
        <v>3.34</v>
      </c>
    </row>
    <row r="3188" spans="1:7">
      <c r="A3188" s="5">
        <v>10</v>
      </c>
      <c r="B3188" s="5">
        <v>14</v>
      </c>
      <c r="C3188" s="5">
        <v>2009</v>
      </c>
      <c r="D3188" s="135">
        <f t="shared" si="0"/>
        <v>40100</v>
      </c>
      <c r="E3188" s="5">
        <v>0.96</v>
      </c>
      <c r="F3188" s="5">
        <v>2.36</v>
      </c>
      <c r="G3188" s="5">
        <v>3.45</v>
      </c>
    </row>
    <row r="3189" spans="1:7">
      <c r="A3189" s="5">
        <v>10</v>
      </c>
      <c r="B3189" s="5">
        <v>15</v>
      </c>
      <c r="C3189" s="5">
        <v>2009</v>
      </c>
      <c r="D3189" s="135">
        <f t="shared" si="0"/>
        <v>40101</v>
      </c>
      <c r="E3189" s="5">
        <v>0.97</v>
      </c>
      <c r="F3189" s="5">
        <v>2.41</v>
      </c>
      <c r="G3189" s="5">
        <v>3.49</v>
      </c>
    </row>
    <row r="3190" spans="1:7">
      <c r="A3190" s="5">
        <v>10</v>
      </c>
      <c r="B3190" s="5">
        <v>16</v>
      </c>
      <c r="C3190" s="5">
        <v>2009</v>
      </c>
      <c r="D3190" s="135">
        <f t="shared" si="0"/>
        <v>40102</v>
      </c>
      <c r="E3190" s="5">
        <v>0.97</v>
      </c>
      <c r="F3190" s="5">
        <v>2.37</v>
      </c>
      <c r="G3190" s="5">
        <v>3.43</v>
      </c>
    </row>
    <row r="3191" spans="1:7">
      <c r="A3191" s="5">
        <v>10</v>
      </c>
      <c r="B3191" s="5">
        <v>19</v>
      </c>
      <c r="C3191" s="5">
        <v>2009</v>
      </c>
      <c r="D3191" s="135">
        <f t="shared" si="0"/>
        <v>40105</v>
      </c>
      <c r="E3191" s="5">
        <v>0.99</v>
      </c>
      <c r="F3191" s="5">
        <v>2.36</v>
      </c>
      <c r="G3191" s="5">
        <v>3.41</v>
      </c>
    </row>
    <row r="3192" spans="1:7">
      <c r="A3192" s="5">
        <v>10</v>
      </c>
      <c r="B3192" s="5">
        <v>20</v>
      </c>
      <c r="C3192" s="5">
        <v>2009</v>
      </c>
      <c r="D3192" s="135">
        <f t="shared" si="0"/>
        <v>40106</v>
      </c>
      <c r="E3192" s="5">
        <v>0.95</v>
      </c>
      <c r="F3192" s="5">
        <v>2.2999999999999998</v>
      </c>
      <c r="G3192" s="5">
        <v>3.35</v>
      </c>
    </row>
    <row r="3193" spans="1:7">
      <c r="A3193" s="5">
        <v>10</v>
      </c>
      <c r="B3193" s="5">
        <v>21</v>
      </c>
      <c r="C3193" s="5">
        <v>2009</v>
      </c>
      <c r="D3193" s="135">
        <f t="shared" si="0"/>
        <v>40107</v>
      </c>
      <c r="E3193" s="5">
        <v>1</v>
      </c>
      <c r="F3193" s="5">
        <v>2.38</v>
      </c>
      <c r="G3193" s="5">
        <v>3.42</v>
      </c>
    </row>
    <row r="3194" spans="1:7">
      <c r="A3194" s="5">
        <v>10</v>
      </c>
      <c r="B3194" s="5">
        <v>22</v>
      </c>
      <c r="C3194" s="5">
        <v>2009</v>
      </c>
      <c r="D3194" s="135">
        <f t="shared" si="0"/>
        <v>40108</v>
      </c>
      <c r="E3194" s="5">
        <v>0.97</v>
      </c>
      <c r="F3194" s="5">
        <v>2.39</v>
      </c>
      <c r="G3194" s="5">
        <v>3.44</v>
      </c>
    </row>
    <row r="3195" spans="1:7">
      <c r="A3195" s="5">
        <v>10</v>
      </c>
      <c r="B3195" s="5">
        <v>23</v>
      </c>
      <c r="C3195" s="5">
        <v>2009</v>
      </c>
      <c r="D3195" s="135">
        <f t="shared" si="0"/>
        <v>40109</v>
      </c>
      <c r="E3195" s="5">
        <v>1.04</v>
      </c>
      <c r="F3195" s="5">
        <v>2.46</v>
      </c>
      <c r="G3195" s="5">
        <v>3.51</v>
      </c>
    </row>
    <row r="3196" spans="1:7">
      <c r="A3196" s="5">
        <v>10</v>
      </c>
      <c r="B3196" s="5">
        <v>26</v>
      </c>
      <c r="C3196" s="5">
        <v>2009</v>
      </c>
      <c r="D3196" s="135">
        <f t="shared" si="0"/>
        <v>40112</v>
      </c>
      <c r="E3196" s="5">
        <v>1.06</v>
      </c>
      <c r="F3196" s="5">
        <v>2.5299999999999998</v>
      </c>
      <c r="G3196" s="5">
        <v>3.59</v>
      </c>
    </row>
    <row r="3197" spans="1:7">
      <c r="A3197" s="5">
        <v>10</v>
      </c>
      <c r="B3197" s="5">
        <v>27</v>
      </c>
      <c r="C3197" s="5">
        <v>2009</v>
      </c>
      <c r="D3197" s="135">
        <f t="shared" si="0"/>
        <v>40113</v>
      </c>
      <c r="E3197" s="5">
        <v>0.99</v>
      </c>
      <c r="F3197" s="5">
        <v>2.41</v>
      </c>
      <c r="G3197" s="5">
        <v>3.49</v>
      </c>
    </row>
    <row r="3198" spans="1:7">
      <c r="A3198" s="5">
        <v>10</v>
      </c>
      <c r="B3198" s="5">
        <v>28</v>
      </c>
      <c r="C3198" s="5">
        <v>2009</v>
      </c>
      <c r="D3198" s="135">
        <f t="shared" si="0"/>
        <v>40114</v>
      </c>
      <c r="E3198" s="5">
        <v>0.95</v>
      </c>
      <c r="F3198" s="5">
        <v>2.37</v>
      </c>
      <c r="G3198" s="5">
        <v>3.44</v>
      </c>
    </row>
    <row r="3199" spans="1:7">
      <c r="A3199" s="5">
        <v>10</v>
      </c>
      <c r="B3199" s="5">
        <v>29</v>
      </c>
      <c r="C3199" s="5">
        <v>2009</v>
      </c>
      <c r="D3199" s="135">
        <f t="shared" si="0"/>
        <v>40115</v>
      </c>
      <c r="E3199" s="5">
        <v>0.98</v>
      </c>
      <c r="F3199" s="5">
        <v>2.44</v>
      </c>
      <c r="G3199" s="5">
        <v>3.53</v>
      </c>
    </row>
    <row r="3200" spans="1:7">
      <c r="A3200" s="5">
        <v>10</v>
      </c>
      <c r="B3200" s="5">
        <v>30</v>
      </c>
      <c r="C3200" s="5">
        <v>2009</v>
      </c>
      <c r="D3200" s="135">
        <f t="shared" si="0"/>
        <v>40116</v>
      </c>
      <c r="E3200" s="5">
        <v>0.9</v>
      </c>
      <c r="F3200" s="5">
        <v>2.31</v>
      </c>
      <c r="G3200" s="5">
        <v>3.41</v>
      </c>
    </row>
    <row r="3201" spans="1:7">
      <c r="A3201" s="5">
        <v>11</v>
      </c>
      <c r="B3201" s="5">
        <v>2</v>
      </c>
      <c r="C3201" s="5">
        <v>2009</v>
      </c>
      <c r="D3201" s="135">
        <f t="shared" si="0"/>
        <v>40119</v>
      </c>
      <c r="E3201" s="5">
        <v>0.92</v>
      </c>
      <c r="F3201" s="5">
        <v>2.33</v>
      </c>
      <c r="G3201" s="5">
        <v>3.45</v>
      </c>
    </row>
    <row r="3202" spans="1:7">
      <c r="A3202" s="5">
        <v>11</v>
      </c>
      <c r="B3202" s="5">
        <v>3</v>
      </c>
      <c r="C3202" s="5">
        <v>2009</v>
      </c>
      <c r="D3202" s="135">
        <f t="shared" si="0"/>
        <v>40120</v>
      </c>
      <c r="E3202" s="5">
        <v>0.92</v>
      </c>
      <c r="F3202" s="5">
        <v>2.36</v>
      </c>
      <c r="G3202" s="5">
        <v>3.5</v>
      </c>
    </row>
    <row r="3203" spans="1:7">
      <c r="A3203" s="5">
        <v>11</v>
      </c>
      <c r="B3203" s="5">
        <v>4</v>
      </c>
      <c r="C3203" s="5">
        <v>2009</v>
      </c>
      <c r="D3203" s="135">
        <f t="shared" si="0"/>
        <v>40121</v>
      </c>
      <c r="E3203" s="5">
        <v>0.91</v>
      </c>
      <c r="F3203" s="5">
        <v>2.39</v>
      </c>
      <c r="G3203" s="5">
        <v>3.57</v>
      </c>
    </row>
    <row r="3204" spans="1:7">
      <c r="A3204" s="5">
        <v>11</v>
      </c>
      <c r="B3204" s="5">
        <v>5</v>
      </c>
      <c r="C3204" s="5">
        <v>2009</v>
      </c>
      <c r="D3204" s="135">
        <f t="shared" si="0"/>
        <v>40122</v>
      </c>
      <c r="E3204" s="5">
        <v>0.9</v>
      </c>
      <c r="F3204" s="5">
        <v>2.35</v>
      </c>
      <c r="G3204" s="5">
        <v>3.57</v>
      </c>
    </row>
    <row r="3205" spans="1:7">
      <c r="A3205" s="5">
        <v>11</v>
      </c>
      <c r="B3205" s="5">
        <v>6</v>
      </c>
      <c r="C3205" s="5">
        <v>2009</v>
      </c>
      <c r="D3205" s="135">
        <f t="shared" si="0"/>
        <v>40123</v>
      </c>
      <c r="E3205" s="5">
        <v>0.86</v>
      </c>
      <c r="F3205" s="5">
        <v>2.2999999999999998</v>
      </c>
      <c r="G3205" s="5">
        <v>3.54</v>
      </c>
    </row>
    <row r="3206" spans="1:7">
      <c r="A3206" s="5">
        <v>11</v>
      </c>
      <c r="B3206" s="5">
        <v>9</v>
      </c>
      <c r="C3206" s="5">
        <v>2009</v>
      </c>
      <c r="D3206" s="135">
        <f t="shared" si="0"/>
        <v>40126</v>
      </c>
      <c r="E3206" s="5">
        <v>0.87</v>
      </c>
      <c r="F3206" s="5">
        <v>2.31</v>
      </c>
      <c r="G3206" s="5">
        <v>3.52</v>
      </c>
    </row>
    <row r="3207" spans="1:7">
      <c r="A3207" s="5">
        <v>11</v>
      </c>
      <c r="B3207" s="5">
        <v>10</v>
      </c>
      <c r="C3207" s="5">
        <v>2009</v>
      </c>
      <c r="D3207" s="135">
        <f t="shared" si="0"/>
        <v>40127</v>
      </c>
      <c r="E3207" s="5">
        <v>0.85</v>
      </c>
      <c r="F3207" s="5">
        <v>2.31</v>
      </c>
      <c r="G3207" s="5">
        <v>3.5</v>
      </c>
    </row>
    <row r="3208" spans="1:7">
      <c r="A3208" s="5">
        <v>11</v>
      </c>
      <c r="B3208" s="5">
        <v>12</v>
      </c>
      <c r="C3208" s="5">
        <v>2009</v>
      </c>
      <c r="D3208" s="135">
        <f t="shared" si="0"/>
        <v>40129</v>
      </c>
      <c r="E3208" s="5">
        <v>0.82</v>
      </c>
      <c r="F3208" s="5">
        <v>2.2799999999999998</v>
      </c>
      <c r="G3208" s="5">
        <v>3.45</v>
      </c>
    </row>
    <row r="3209" spans="1:7">
      <c r="A3209" s="5">
        <v>11</v>
      </c>
      <c r="B3209" s="5">
        <v>13</v>
      </c>
      <c r="C3209" s="5">
        <v>2009</v>
      </c>
      <c r="D3209" s="135">
        <f t="shared" si="0"/>
        <v>40130</v>
      </c>
      <c r="E3209" s="5">
        <v>0.82</v>
      </c>
      <c r="F3209" s="5">
        <v>2.2799999999999998</v>
      </c>
      <c r="G3209" s="5">
        <v>3.43</v>
      </c>
    </row>
    <row r="3210" spans="1:7">
      <c r="A3210" s="5">
        <v>11</v>
      </c>
      <c r="B3210" s="5">
        <v>16</v>
      </c>
      <c r="C3210" s="5">
        <v>2009</v>
      </c>
      <c r="D3210" s="135">
        <f t="shared" si="0"/>
        <v>40133</v>
      </c>
      <c r="E3210" s="5">
        <v>0.78</v>
      </c>
      <c r="F3210" s="5">
        <v>2.19</v>
      </c>
      <c r="G3210" s="5">
        <v>3.33</v>
      </c>
    </row>
    <row r="3211" spans="1:7">
      <c r="A3211" s="5">
        <v>11</v>
      </c>
      <c r="B3211" s="5">
        <v>17</v>
      </c>
      <c r="C3211" s="5">
        <v>2009</v>
      </c>
      <c r="D3211" s="135">
        <f t="shared" si="0"/>
        <v>40134</v>
      </c>
      <c r="E3211" s="5">
        <v>0.78</v>
      </c>
      <c r="F3211" s="5">
        <v>2.19</v>
      </c>
      <c r="G3211" s="5">
        <v>3.33</v>
      </c>
    </row>
    <row r="3212" spans="1:7">
      <c r="A3212" s="5">
        <v>11</v>
      </c>
      <c r="B3212" s="5">
        <v>18</v>
      </c>
      <c r="C3212" s="5">
        <v>2009</v>
      </c>
      <c r="D3212" s="135">
        <f t="shared" si="0"/>
        <v>40135</v>
      </c>
      <c r="E3212" s="5">
        <v>0.77</v>
      </c>
      <c r="F3212" s="5">
        <v>2.21</v>
      </c>
      <c r="G3212" s="5">
        <v>3.36</v>
      </c>
    </row>
    <row r="3213" spans="1:7">
      <c r="A3213" s="5">
        <v>11</v>
      </c>
      <c r="B3213" s="5">
        <v>19</v>
      </c>
      <c r="C3213" s="5">
        <v>2009</v>
      </c>
      <c r="D3213" s="135">
        <f t="shared" si="0"/>
        <v>40136</v>
      </c>
      <c r="E3213" s="5">
        <v>0.73</v>
      </c>
      <c r="F3213" s="5">
        <v>2.1800000000000002</v>
      </c>
      <c r="G3213" s="5">
        <v>3.35</v>
      </c>
    </row>
    <row r="3214" spans="1:7">
      <c r="A3214" s="5">
        <v>11</v>
      </c>
      <c r="B3214" s="5">
        <v>20</v>
      </c>
      <c r="C3214" s="5">
        <v>2009</v>
      </c>
      <c r="D3214" s="135">
        <f t="shared" si="0"/>
        <v>40137</v>
      </c>
      <c r="E3214" s="5">
        <v>0.75</v>
      </c>
      <c r="F3214" s="5">
        <v>2.2000000000000002</v>
      </c>
      <c r="G3214" s="5">
        <v>3.36</v>
      </c>
    </row>
    <row r="3215" spans="1:7">
      <c r="A3215" s="5">
        <v>11</v>
      </c>
      <c r="B3215" s="5">
        <v>23</v>
      </c>
      <c r="C3215" s="5">
        <v>2009</v>
      </c>
      <c r="D3215" s="135">
        <f t="shared" si="0"/>
        <v>40140</v>
      </c>
      <c r="E3215" s="5">
        <v>0.77</v>
      </c>
      <c r="F3215" s="5">
        <v>2.2000000000000002</v>
      </c>
      <c r="G3215" s="5">
        <v>3.37</v>
      </c>
    </row>
    <row r="3216" spans="1:7">
      <c r="A3216" s="5">
        <v>11</v>
      </c>
      <c r="B3216" s="5">
        <v>24</v>
      </c>
      <c r="C3216" s="5">
        <v>2009</v>
      </c>
      <c r="D3216" s="135">
        <f t="shared" si="0"/>
        <v>40141</v>
      </c>
      <c r="E3216" s="5">
        <v>0.73</v>
      </c>
      <c r="F3216" s="5">
        <v>2.15</v>
      </c>
      <c r="G3216" s="5">
        <v>3.32</v>
      </c>
    </row>
    <row r="3217" spans="1:7">
      <c r="A3217" s="5">
        <v>11</v>
      </c>
      <c r="B3217" s="5">
        <v>25</v>
      </c>
      <c r="C3217" s="5">
        <v>2009</v>
      </c>
      <c r="D3217" s="135">
        <f t="shared" si="0"/>
        <v>40142</v>
      </c>
      <c r="E3217" s="5">
        <v>0.73</v>
      </c>
      <c r="F3217" s="5">
        <v>2.11</v>
      </c>
      <c r="G3217" s="5">
        <v>3.28</v>
      </c>
    </row>
    <row r="3218" spans="1:7">
      <c r="A3218" s="5">
        <v>11</v>
      </c>
      <c r="B3218" s="5">
        <v>27</v>
      </c>
      <c r="C3218" s="5">
        <v>2009</v>
      </c>
      <c r="D3218" s="135">
        <f t="shared" si="0"/>
        <v>40144</v>
      </c>
      <c r="E3218" s="5">
        <v>0.68</v>
      </c>
      <c r="F3218" s="5">
        <v>2.0299999999999998</v>
      </c>
      <c r="G3218" s="5">
        <v>3.21</v>
      </c>
    </row>
    <row r="3219" spans="1:7">
      <c r="A3219" s="5">
        <v>11</v>
      </c>
      <c r="B3219" s="5">
        <v>30</v>
      </c>
      <c r="C3219" s="5">
        <v>2009</v>
      </c>
      <c r="D3219" s="135">
        <f t="shared" si="0"/>
        <v>40147</v>
      </c>
      <c r="E3219" s="5">
        <v>0.67</v>
      </c>
      <c r="F3219" s="5">
        <v>2.0099999999999998</v>
      </c>
      <c r="G3219" s="5">
        <v>3.21</v>
      </c>
    </row>
    <row r="3220" spans="1:7">
      <c r="A3220" s="5">
        <v>12</v>
      </c>
      <c r="B3220" s="5">
        <v>1</v>
      </c>
      <c r="C3220" s="5">
        <v>2009</v>
      </c>
      <c r="D3220" s="135">
        <f t="shared" si="0"/>
        <v>40148</v>
      </c>
      <c r="E3220" s="5">
        <v>0.67</v>
      </c>
      <c r="F3220" s="5">
        <v>2.0299999999999998</v>
      </c>
      <c r="G3220" s="5">
        <v>3.28</v>
      </c>
    </row>
    <row r="3221" spans="1:7">
      <c r="A3221" s="5">
        <v>12</v>
      </c>
      <c r="B3221" s="5">
        <v>2</v>
      </c>
      <c r="C3221" s="5">
        <v>2009</v>
      </c>
      <c r="D3221" s="135">
        <f t="shared" si="0"/>
        <v>40149</v>
      </c>
      <c r="E3221" s="5">
        <v>0.72</v>
      </c>
      <c r="F3221" s="5">
        <v>2.09</v>
      </c>
      <c r="G3221" s="5">
        <v>3.32</v>
      </c>
    </row>
    <row r="3222" spans="1:7">
      <c r="A3222" s="5">
        <v>12</v>
      </c>
      <c r="B3222" s="5">
        <v>3</v>
      </c>
      <c r="C3222" s="5">
        <v>2009</v>
      </c>
      <c r="D3222" s="135">
        <f t="shared" si="0"/>
        <v>40150</v>
      </c>
      <c r="E3222" s="5">
        <v>0.74</v>
      </c>
      <c r="F3222" s="5">
        <v>2.14</v>
      </c>
      <c r="G3222" s="5">
        <v>3.39</v>
      </c>
    </row>
    <row r="3223" spans="1:7">
      <c r="A3223" s="5">
        <v>12</v>
      </c>
      <c r="B3223" s="5">
        <v>4</v>
      </c>
      <c r="C3223" s="5">
        <v>2009</v>
      </c>
      <c r="D3223" s="135">
        <f t="shared" si="0"/>
        <v>40151</v>
      </c>
      <c r="E3223" s="5">
        <v>0.84</v>
      </c>
      <c r="F3223" s="5">
        <v>2.2400000000000002</v>
      </c>
      <c r="G3223" s="5">
        <v>3.48</v>
      </c>
    </row>
    <row r="3224" spans="1:7">
      <c r="A3224" s="5">
        <v>12</v>
      </c>
      <c r="B3224" s="5">
        <v>7</v>
      </c>
      <c r="C3224" s="5">
        <v>2009</v>
      </c>
      <c r="D3224" s="135">
        <f t="shared" si="0"/>
        <v>40154</v>
      </c>
      <c r="E3224" s="5">
        <v>0.78</v>
      </c>
      <c r="F3224" s="5">
        <v>2.19</v>
      </c>
      <c r="G3224" s="5">
        <v>3.44</v>
      </c>
    </row>
    <row r="3225" spans="1:7">
      <c r="A3225" s="5">
        <v>12</v>
      </c>
      <c r="B3225" s="5">
        <v>8</v>
      </c>
      <c r="C3225" s="5">
        <v>2009</v>
      </c>
      <c r="D3225" s="135">
        <f t="shared" si="0"/>
        <v>40155</v>
      </c>
      <c r="E3225" s="5">
        <v>0.73</v>
      </c>
      <c r="F3225" s="5">
        <v>2.12</v>
      </c>
      <c r="G3225" s="5">
        <v>3.4</v>
      </c>
    </row>
    <row r="3226" spans="1:7">
      <c r="A3226" s="5">
        <v>12</v>
      </c>
      <c r="B3226" s="5">
        <v>9</v>
      </c>
      <c r="C3226" s="5">
        <v>2009</v>
      </c>
      <c r="D3226" s="135">
        <f t="shared" si="0"/>
        <v>40156</v>
      </c>
      <c r="E3226" s="5">
        <v>0.76</v>
      </c>
      <c r="F3226" s="5">
        <v>2.15</v>
      </c>
      <c r="G3226" s="5">
        <v>3.45</v>
      </c>
    </row>
    <row r="3227" spans="1:7">
      <c r="A3227" s="5">
        <v>12</v>
      </c>
      <c r="B3227" s="5">
        <v>10</v>
      </c>
      <c r="C3227" s="5">
        <v>2009</v>
      </c>
      <c r="D3227" s="135">
        <f t="shared" si="0"/>
        <v>40157</v>
      </c>
      <c r="E3227" s="5">
        <v>0.78</v>
      </c>
      <c r="F3227" s="5">
        <v>2.19</v>
      </c>
      <c r="G3227" s="5">
        <v>3.49</v>
      </c>
    </row>
    <row r="3228" spans="1:7">
      <c r="A3228" s="5">
        <v>12</v>
      </c>
      <c r="B3228" s="5">
        <v>11</v>
      </c>
      <c r="C3228" s="5">
        <v>2009</v>
      </c>
      <c r="D3228" s="135">
        <f t="shared" si="0"/>
        <v>40158</v>
      </c>
      <c r="E3228" s="5">
        <v>0.83</v>
      </c>
      <c r="F3228" s="5">
        <v>2.2599999999999998</v>
      </c>
      <c r="G3228" s="5">
        <v>3.55</v>
      </c>
    </row>
    <row r="3229" spans="1:7">
      <c r="A3229" s="5">
        <v>12</v>
      </c>
      <c r="B3229" s="5">
        <v>14</v>
      </c>
      <c r="C3229" s="5">
        <v>2009</v>
      </c>
      <c r="D3229" s="135">
        <f t="shared" si="0"/>
        <v>40161</v>
      </c>
      <c r="E3229" s="5">
        <v>0.87</v>
      </c>
      <c r="F3229" s="5">
        <v>2.2999999999999998</v>
      </c>
      <c r="G3229" s="5">
        <v>3.56</v>
      </c>
    </row>
    <row r="3230" spans="1:7">
      <c r="A3230" s="5">
        <v>12</v>
      </c>
      <c r="B3230" s="5">
        <v>15</v>
      </c>
      <c r="C3230" s="5">
        <v>2009</v>
      </c>
      <c r="D3230" s="135">
        <f t="shared" si="0"/>
        <v>40162</v>
      </c>
      <c r="E3230" s="5">
        <v>0.88</v>
      </c>
      <c r="F3230" s="5">
        <v>2.35</v>
      </c>
      <c r="G3230" s="5">
        <v>3.6</v>
      </c>
    </row>
    <row r="3231" spans="1:7">
      <c r="A3231" s="5">
        <v>12</v>
      </c>
      <c r="B3231" s="5">
        <v>16</v>
      </c>
      <c r="C3231" s="5">
        <v>2009</v>
      </c>
      <c r="D3231" s="135">
        <f t="shared" si="0"/>
        <v>40163</v>
      </c>
      <c r="E3231" s="5">
        <v>0.85</v>
      </c>
      <c r="F3231" s="5">
        <v>2.35</v>
      </c>
      <c r="G3231" s="5">
        <v>3.61</v>
      </c>
    </row>
    <row r="3232" spans="1:7">
      <c r="A3232" s="5">
        <v>12</v>
      </c>
      <c r="B3232" s="5">
        <v>17</v>
      </c>
      <c r="C3232" s="5">
        <v>2009</v>
      </c>
      <c r="D3232" s="135">
        <f t="shared" si="0"/>
        <v>40164</v>
      </c>
      <c r="E3232" s="5">
        <v>0.77</v>
      </c>
      <c r="F3232" s="5">
        <v>2.2400000000000002</v>
      </c>
      <c r="G3232" s="5">
        <v>3.5</v>
      </c>
    </row>
    <row r="3233" spans="1:7">
      <c r="A3233" s="5">
        <v>12</v>
      </c>
      <c r="B3233" s="5">
        <v>18</v>
      </c>
      <c r="C3233" s="5">
        <v>2009</v>
      </c>
      <c r="D3233" s="135">
        <f t="shared" si="0"/>
        <v>40165</v>
      </c>
      <c r="E3233" s="5">
        <v>0.82</v>
      </c>
      <c r="F3233" s="5">
        <v>2.2999999999999998</v>
      </c>
      <c r="G3233" s="5">
        <v>3.55</v>
      </c>
    </row>
    <row r="3234" spans="1:7">
      <c r="A3234" s="5">
        <v>12</v>
      </c>
      <c r="B3234" s="5">
        <v>21</v>
      </c>
      <c r="C3234" s="5">
        <v>2009</v>
      </c>
      <c r="D3234" s="135">
        <f t="shared" si="0"/>
        <v>40168</v>
      </c>
      <c r="E3234" s="5">
        <v>0.89</v>
      </c>
      <c r="F3234" s="5">
        <v>2.4300000000000002</v>
      </c>
      <c r="G3234" s="5">
        <v>3.69</v>
      </c>
    </row>
    <row r="3235" spans="1:7">
      <c r="A3235" s="5">
        <v>12</v>
      </c>
      <c r="B3235" s="5">
        <v>22</v>
      </c>
      <c r="C3235" s="5">
        <v>2009</v>
      </c>
      <c r="D3235" s="135">
        <f t="shared" si="0"/>
        <v>40169</v>
      </c>
      <c r="E3235" s="5">
        <v>0.95</v>
      </c>
      <c r="F3235" s="5">
        <v>2.4900000000000002</v>
      </c>
      <c r="G3235" s="5">
        <v>3.76</v>
      </c>
    </row>
    <row r="3236" spans="1:7">
      <c r="A3236" s="5">
        <v>12</v>
      </c>
      <c r="B3236" s="5">
        <v>23</v>
      </c>
      <c r="C3236" s="5">
        <v>2009</v>
      </c>
      <c r="D3236" s="135">
        <f t="shared" si="0"/>
        <v>40170</v>
      </c>
      <c r="E3236" s="5">
        <v>0.96</v>
      </c>
      <c r="F3236" s="5">
        <v>2.5099999999999998</v>
      </c>
      <c r="G3236" s="5">
        <v>3.77</v>
      </c>
    </row>
    <row r="3237" spans="1:7">
      <c r="A3237" s="5">
        <v>12</v>
      </c>
      <c r="B3237" s="5">
        <v>24</v>
      </c>
      <c r="C3237" s="5">
        <v>2009</v>
      </c>
      <c r="D3237" s="135">
        <f t="shared" si="0"/>
        <v>40171</v>
      </c>
      <c r="E3237" s="5">
        <v>1</v>
      </c>
      <c r="F3237" s="5">
        <v>2.57</v>
      </c>
      <c r="G3237" s="5">
        <v>3.82</v>
      </c>
    </row>
    <row r="3238" spans="1:7">
      <c r="A3238" s="5">
        <v>12</v>
      </c>
      <c r="B3238" s="5">
        <v>28</v>
      </c>
      <c r="C3238" s="5">
        <v>2009</v>
      </c>
      <c r="D3238" s="135">
        <f t="shared" si="0"/>
        <v>40175</v>
      </c>
      <c r="E3238" s="5">
        <v>1.0900000000000001</v>
      </c>
      <c r="F3238" s="5">
        <v>2.62</v>
      </c>
      <c r="G3238" s="5">
        <v>3.85</v>
      </c>
    </row>
    <row r="3239" spans="1:7">
      <c r="A3239" s="5">
        <v>12</v>
      </c>
      <c r="B3239" s="5">
        <v>29</v>
      </c>
      <c r="C3239" s="5">
        <v>2009</v>
      </c>
      <c r="D3239" s="135">
        <f t="shared" si="0"/>
        <v>40176</v>
      </c>
      <c r="E3239" s="5">
        <v>1.0900000000000001</v>
      </c>
      <c r="F3239" s="5">
        <v>2.62</v>
      </c>
      <c r="G3239" s="5">
        <v>3.82</v>
      </c>
    </row>
    <row r="3240" spans="1:7">
      <c r="A3240" s="5">
        <v>12</v>
      </c>
      <c r="B3240" s="5">
        <v>30</v>
      </c>
      <c r="C3240" s="5">
        <v>2009</v>
      </c>
      <c r="D3240" s="135">
        <f t="shared" si="0"/>
        <v>40177</v>
      </c>
      <c r="E3240" s="5">
        <v>1.08</v>
      </c>
      <c r="F3240" s="5">
        <v>2.61</v>
      </c>
      <c r="G3240" s="5">
        <v>3.8</v>
      </c>
    </row>
    <row r="3241" spans="1:7">
      <c r="A3241" s="5">
        <v>12</v>
      </c>
      <c r="B3241" s="5">
        <v>31</v>
      </c>
      <c r="C3241" s="5">
        <v>2009</v>
      </c>
      <c r="D3241" s="135">
        <f t="shared" si="0"/>
        <v>40178</v>
      </c>
      <c r="E3241" s="5">
        <v>1.1399999999999999</v>
      </c>
      <c r="F3241" s="5">
        <v>2.69</v>
      </c>
      <c r="G3241" s="5">
        <v>3.85</v>
      </c>
    </row>
    <row r="3242" spans="1:7">
      <c r="A3242" s="5">
        <v>1</v>
      </c>
      <c r="B3242" s="5">
        <v>2</v>
      </c>
      <c r="C3242" s="5">
        <v>2008</v>
      </c>
      <c r="D3242" s="135">
        <f t="shared" si="0"/>
        <v>39449</v>
      </c>
      <c r="E3242" s="5">
        <v>2.88</v>
      </c>
      <c r="F3242" s="5">
        <v>3.28</v>
      </c>
      <c r="G3242" s="5">
        <v>3.91</v>
      </c>
    </row>
    <row r="3243" spans="1:7">
      <c r="A3243" s="5">
        <v>1</v>
      </c>
      <c r="B3243" s="5">
        <v>3</v>
      </c>
      <c r="C3243" s="5">
        <v>2008</v>
      </c>
      <c r="D3243" s="135">
        <f t="shared" si="0"/>
        <v>39450</v>
      </c>
      <c r="E3243" s="5">
        <v>2.83</v>
      </c>
      <c r="F3243" s="5">
        <v>3.26</v>
      </c>
      <c r="G3243" s="5">
        <v>3.91</v>
      </c>
    </row>
    <row r="3244" spans="1:7">
      <c r="A3244" s="5">
        <v>1</v>
      </c>
      <c r="B3244" s="5">
        <v>4</v>
      </c>
      <c r="C3244" s="5">
        <v>2008</v>
      </c>
      <c r="D3244" s="135">
        <f t="shared" si="0"/>
        <v>39451</v>
      </c>
      <c r="E3244" s="5">
        <v>2.74</v>
      </c>
      <c r="F3244" s="5">
        <v>3.18</v>
      </c>
      <c r="G3244" s="5">
        <v>3.88</v>
      </c>
    </row>
    <row r="3245" spans="1:7">
      <c r="A3245" s="5">
        <v>1</v>
      </c>
      <c r="B3245" s="5">
        <v>7</v>
      </c>
      <c r="C3245" s="5">
        <v>2008</v>
      </c>
      <c r="D3245" s="135">
        <f t="shared" si="0"/>
        <v>39454</v>
      </c>
      <c r="E3245" s="5">
        <v>2.76</v>
      </c>
      <c r="F3245" s="5">
        <v>3.16</v>
      </c>
      <c r="G3245" s="5">
        <v>3.86</v>
      </c>
    </row>
    <row r="3246" spans="1:7">
      <c r="A3246" s="5">
        <v>1</v>
      </c>
      <c r="B3246" s="5">
        <v>8</v>
      </c>
      <c r="C3246" s="5">
        <v>2008</v>
      </c>
      <c r="D3246" s="135">
        <f t="shared" si="0"/>
        <v>39455</v>
      </c>
      <c r="E3246" s="5">
        <v>2.76</v>
      </c>
      <c r="F3246" s="5">
        <v>3.16</v>
      </c>
      <c r="G3246" s="5">
        <v>3.86</v>
      </c>
    </row>
    <row r="3247" spans="1:7">
      <c r="A3247" s="5">
        <v>1</v>
      </c>
      <c r="B3247" s="5">
        <v>9</v>
      </c>
      <c r="C3247" s="5">
        <v>2008</v>
      </c>
      <c r="D3247" s="135">
        <f t="shared" si="0"/>
        <v>39456</v>
      </c>
      <c r="E3247" s="5">
        <v>2.69</v>
      </c>
      <c r="F3247" s="5">
        <v>3.1</v>
      </c>
      <c r="G3247" s="5">
        <v>3.82</v>
      </c>
    </row>
    <row r="3248" spans="1:7">
      <c r="A3248" s="5">
        <v>1</v>
      </c>
      <c r="B3248" s="5">
        <v>10</v>
      </c>
      <c r="C3248" s="5">
        <v>2008</v>
      </c>
      <c r="D3248" s="135">
        <f t="shared" si="0"/>
        <v>39457</v>
      </c>
      <c r="E3248" s="5">
        <v>2.71</v>
      </c>
      <c r="F3248" s="5">
        <v>3.16</v>
      </c>
      <c r="G3248" s="5">
        <v>3.91</v>
      </c>
    </row>
    <row r="3249" spans="1:7">
      <c r="A3249" s="5">
        <v>1</v>
      </c>
      <c r="B3249" s="5">
        <v>11</v>
      </c>
      <c r="C3249" s="5">
        <v>2008</v>
      </c>
      <c r="D3249" s="135">
        <f t="shared" si="0"/>
        <v>39458</v>
      </c>
      <c r="E3249" s="5">
        <v>2.59</v>
      </c>
      <c r="F3249" s="5">
        <v>3.06</v>
      </c>
      <c r="G3249" s="5">
        <v>3.82</v>
      </c>
    </row>
    <row r="3250" spans="1:7">
      <c r="A3250" s="5">
        <v>1</v>
      </c>
      <c r="B3250" s="5">
        <v>14</v>
      </c>
      <c r="C3250" s="5">
        <v>2008</v>
      </c>
      <c r="D3250" s="135">
        <f t="shared" si="0"/>
        <v>39461</v>
      </c>
      <c r="E3250" s="5">
        <v>2.58</v>
      </c>
      <c r="F3250" s="5">
        <v>3.08</v>
      </c>
      <c r="G3250" s="5">
        <v>3.81</v>
      </c>
    </row>
    <row r="3251" spans="1:7">
      <c r="A3251" s="5">
        <v>1</v>
      </c>
      <c r="B3251" s="5">
        <v>15</v>
      </c>
      <c r="C3251" s="5">
        <v>2008</v>
      </c>
      <c r="D3251" s="135">
        <f t="shared" si="0"/>
        <v>39462</v>
      </c>
      <c r="E3251" s="5">
        <v>2.5299999999999998</v>
      </c>
      <c r="F3251" s="5">
        <v>3</v>
      </c>
      <c r="G3251" s="5">
        <v>3.72</v>
      </c>
    </row>
    <row r="3252" spans="1:7">
      <c r="A3252" s="5">
        <v>1</v>
      </c>
      <c r="B3252" s="5">
        <v>16</v>
      </c>
      <c r="C3252" s="5">
        <v>2008</v>
      </c>
      <c r="D3252" s="135">
        <f t="shared" si="0"/>
        <v>39463</v>
      </c>
      <c r="E3252" s="5">
        <v>2.5099999999999998</v>
      </c>
      <c r="F3252" s="5">
        <v>3</v>
      </c>
      <c r="G3252" s="5">
        <v>3.74</v>
      </c>
    </row>
    <row r="3253" spans="1:7">
      <c r="A3253" s="5">
        <v>1</v>
      </c>
      <c r="B3253" s="5">
        <v>17</v>
      </c>
      <c r="C3253" s="5">
        <v>2008</v>
      </c>
      <c r="D3253" s="135">
        <f t="shared" si="0"/>
        <v>39464</v>
      </c>
      <c r="E3253" s="5">
        <v>2.44</v>
      </c>
      <c r="F3253" s="5">
        <v>2.9</v>
      </c>
      <c r="G3253" s="5">
        <v>3.66</v>
      </c>
    </row>
    <row r="3254" spans="1:7">
      <c r="A3254" s="5">
        <v>1</v>
      </c>
      <c r="B3254" s="5">
        <v>18</v>
      </c>
      <c r="C3254" s="5">
        <v>2008</v>
      </c>
      <c r="D3254" s="135">
        <f t="shared" si="0"/>
        <v>39465</v>
      </c>
      <c r="E3254" s="5">
        <v>2.36</v>
      </c>
      <c r="F3254" s="5">
        <v>2.86</v>
      </c>
      <c r="G3254" s="5">
        <v>3.66</v>
      </c>
    </row>
    <row r="3255" spans="1:7">
      <c r="A3255" s="5">
        <v>1</v>
      </c>
      <c r="B3255" s="5">
        <v>22</v>
      </c>
      <c r="C3255" s="5">
        <v>2008</v>
      </c>
      <c r="D3255" s="135">
        <f t="shared" si="0"/>
        <v>39469</v>
      </c>
      <c r="E3255" s="5">
        <v>2.08</v>
      </c>
      <c r="F3255" s="5">
        <v>2.64</v>
      </c>
      <c r="G3255" s="5">
        <v>3.52</v>
      </c>
    </row>
    <row r="3256" spans="1:7">
      <c r="A3256" s="5">
        <v>1</v>
      </c>
      <c r="B3256" s="5">
        <v>23</v>
      </c>
      <c r="C3256" s="5">
        <v>2008</v>
      </c>
      <c r="D3256" s="135">
        <f t="shared" si="0"/>
        <v>39470</v>
      </c>
      <c r="E3256" s="5">
        <v>2.09</v>
      </c>
      <c r="F3256" s="5">
        <v>2.64</v>
      </c>
      <c r="G3256" s="5">
        <v>3.51</v>
      </c>
    </row>
    <row r="3257" spans="1:7">
      <c r="A3257" s="5">
        <v>1</v>
      </c>
      <c r="B3257" s="5">
        <v>24</v>
      </c>
      <c r="C3257" s="5">
        <v>2008</v>
      </c>
      <c r="D3257" s="135">
        <f t="shared" si="0"/>
        <v>39471</v>
      </c>
      <c r="E3257" s="5">
        <v>2.25</v>
      </c>
      <c r="F3257" s="5">
        <v>2.85</v>
      </c>
      <c r="G3257" s="5">
        <v>3.68</v>
      </c>
    </row>
    <row r="3258" spans="1:7">
      <c r="A3258" s="5">
        <v>1</v>
      </c>
      <c r="B3258" s="5">
        <v>25</v>
      </c>
      <c r="C3258" s="5">
        <v>2008</v>
      </c>
      <c r="D3258" s="135">
        <f t="shared" si="0"/>
        <v>39472</v>
      </c>
      <c r="E3258" s="5">
        <v>2.23</v>
      </c>
      <c r="F3258" s="5">
        <v>2.81</v>
      </c>
      <c r="G3258" s="5">
        <v>3.61</v>
      </c>
    </row>
    <row r="3259" spans="1:7">
      <c r="A3259" s="5">
        <v>1</v>
      </c>
      <c r="B3259" s="5">
        <v>28</v>
      </c>
      <c r="C3259" s="5">
        <v>2008</v>
      </c>
      <c r="D3259" s="135">
        <f t="shared" si="0"/>
        <v>39475</v>
      </c>
      <c r="E3259" s="5">
        <v>2.2000000000000002</v>
      </c>
      <c r="F3259" s="5">
        <v>2.8</v>
      </c>
      <c r="G3259" s="5">
        <v>3.61</v>
      </c>
    </row>
    <row r="3260" spans="1:7">
      <c r="A3260" s="5">
        <v>1</v>
      </c>
      <c r="B3260" s="5">
        <v>29</v>
      </c>
      <c r="C3260" s="5">
        <v>2008</v>
      </c>
      <c r="D3260" s="135">
        <f t="shared" si="0"/>
        <v>39476</v>
      </c>
      <c r="E3260" s="5">
        <v>2.29</v>
      </c>
      <c r="F3260" s="5">
        <v>2.87</v>
      </c>
      <c r="G3260" s="5">
        <v>3.69</v>
      </c>
    </row>
    <row r="3261" spans="1:7">
      <c r="A3261" s="5">
        <v>1</v>
      </c>
      <c r="B3261" s="5">
        <v>30</v>
      </c>
      <c r="C3261" s="5">
        <v>2008</v>
      </c>
      <c r="D3261" s="135">
        <f t="shared" si="0"/>
        <v>39477</v>
      </c>
      <c r="E3261" s="5">
        <v>2.2999999999999998</v>
      </c>
      <c r="F3261" s="5">
        <v>2.96</v>
      </c>
      <c r="G3261" s="5">
        <v>3.78</v>
      </c>
    </row>
    <row r="3262" spans="1:7">
      <c r="A3262" s="5">
        <v>1</v>
      </c>
      <c r="B3262" s="5">
        <v>31</v>
      </c>
      <c r="C3262" s="5">
        <v>2008</v>
      </c>
      <c r="D3262" s="135">
        <f t="shared" si="0"/>
        <v>39478</v>
      </c>
      <c r="E3262" s="5">
        <v>2.17</v>
      </c>
      <c r="F3262" s="5">
        <v>2.82</v>
      </c>
      <c r="G3262" s="5">
        <v>3.67</v>
      </c>
    </row>
    <row r="3263" spans="1:7">
      <c r="A3263" s="5">
        <v>2</v>
      </c>
      <c r="B3263" s="5">
        <v>1</v>
      </c>
      <c r="C3263" s="5">
        <v>2008</v>
      </c>
      <c r="D3263" s="135">
        <f t="shared" si="0"/>
        <v>39479</v>
      </c>
      <c r="E3263" s="5">
        <v>2.09</v>
      </c>
      <c r="F3263" s="5">
        <v>2.75</v>
      </c>
      <c r="G3263" s="5">
        <v>3.62</v>
      </c>
    </row>
    <row r="3264" spans="1:7">
      <c r="A3264" s="5">
        <v>2</v>
      </c>
      <c r="B3264" s="5">
        <v>4</v>
      </c>
      <c r="C3264" s="5">
        <v>2008</v>
      </c>
      <c r="D3264" s="135">
        <f t="shared" si="0"/>
        <v>39482</v>
      </c>
      <c r="E3264" s="5">
        <v>2.08</v>
      </c>
      <c r="F3264" s="5">
        <v>2.78</v>
      </c>
      <c r="G3264" s="5">
        <v>3.68</v>
      </c>
    </row>
    <row r="3265" spans="1:7">
      <c r="A3265" s="5">
        <v>2</v>
      </c>
      <c r="B3265" s="5">
        <v>5</v>
      </c>
      <c r="C3265" s="5">
        <v>2008</v>
      </c>
      <c r="D3265" s="135">
        <f t="shared" si="0"/>
        <v>39483</v>
      </c>
      <c r="E3265" s="5">
        <v>1.93</v>
      </c>
      <c r="F3265" s="5">
        <v>2.66</v>
      </c>
      <c r="G3265" s="5">
        <v>3.61</v>
      </c>
    </row>
    <row r="3266" spans="1:7">
      <c r="A3266" s="5">
        <v>2</v>
      </c>
      <c r="B3266" s="5">
        <v>6</v>
      </c>
      <c r="C3266" s="5">
        <v>2008</v>
      </c>
      <c r="D3266" s="135">
        <f t="shared" si="0"/>
        <v>39484</v>
      </c>
      <c r="E3266" s="5">
        <v>1.96</v>
      </c>
      <c r="F3266" s="5">
        <v>2.67</v>
      </c>
      <c r="G3266" s="5">
        <v>3.61</v>
      </c>
    </row>
    <row r="3267" spans="1:7">
      <c r="A3267" s="5">
        <v>2</v>
      </c>
      <c r="B3267" s="5">
        <v>7</v>
      </c>
      <c r="C3267" s="5">
        <v>2008</v>
      </c>
      <c r="D3267" s="135">
        <f t="shared" si="0"/>
        <v>39485</v>
      </c>
      <c r="E3267" s="5">
        <v>1.99</v>
      </c>
      <c r="F3267" s="5">
        <v>2.79</v>
      </c>
      <c r="G3267" s="5">
        <v>3.74</v>
      </c>
    </row>
    <row r="3268" spans="1:7">
      <c r="A3268" s="5">
        <v>2</v>
      </c>
      <c r="B3268" s="5">
        <v>8</v>
      </c>
      <c r="C3268" s="5">
        <v>2008</v>
      </c>
      <c r="D3268" s="135">
        <f t="shared" si="0"/>
        <v>39486</v>
      </c>
      <c r="E3268" s="5">
        <v>1.93</v>
      </c>
      <c r="F3268" s="5">
        <v>2.69</v>
      </c>
      <c r="G3268" s="5">
        <v>3.64</v>
      </c>
    </row>
    <row r="3269" spans="1:7">
      <c r="A3269" s="5">
        <v>2</v>
      </c>
      <c r="B3269" s="5">
        <v>11</v>
      </c>
      <c r="C3269" s="5">
        <v>2008</v>
      </c>
      <c r="D3269" s="135">
        <f t="shared" si="0"/>
        <v>39489</v>
      </c>
      <c r="E3269" s="5">
        <v>1.93</v>
      </c>
      <c r="F3269" s="5">
        <v>2.67</v>
      </c>
      <c r="G3269" s="5">
        <v>3.62</v>
      </c>
    </row>
    <row r="3270" spans="1:7">
      <c r="A3270" s="5">
        <v>2</v>
      </c>
      <c r="B3270" s="5">
        <v>12</v>
      </c>
      <c r="C3270" s="5">
        <v>2008</v>
      </c>
      <c r="D3270" s="135">
        <f t="shared" si="0"/>
        <v>39490</v>
      </c>
      <c r="E3270" s="5">
        <v>1.94</v>
      </c>
      <c r="F3270" s="5">
        <v>2.71</v>
      </c>
      <c r="G3270" s="5">
        <v>3.66</v>
      </c>
    </row>
    <row r="3271" spans="1:7">
      <c r="A3271" s="5">
        <v>2</v>
      </c>
      <c r="B3271" s="5">
        <v>13</v>
      </c>
      <c r="C3271" s="5">
        <v>2008</v>
      </c>
      <c r="D3271" s="135">
        <f t="shared" si="0"/>
        <v>39491</v>
      </c>
      <c r="E3271" s="5">
        <v>1.91</v>
      </c>
      <c r="F3271" s="5">
        <v>2.71</v>
      </c>
      <c r="G3271" s="5">
        <v>3.7</v>
      </c>
    </row>
    <row r="3272" spans="1:7">
      <c r="A3272" s="5">
        <v>2</v>
      </c>
      <c r="B3272" s="5">
        <v>14</v>
      </c>
      <c r="C3272" s="5">
        <v>2008</v>
      </c>
      <c r="D3272" s="135">
        <f t="shared" si="0"/>
        <v>39492</v>
      </c>
      <c r="E3272" s="5">
        <v>1.93</v>
      </c>
      <c r="F3272" s="5">
        <v>2.81</v>
      </c>
      <c r="G3272" s="5">
        <v>3.85</v>
      </c>
    </row>
    <row r="3273" spans="1:7">
      <c r="A3273" s="5">
        <v>2</v>
      </c>
      <c r="B3273" s="5">
        <v>15</v>
      </c>
      <c r="C3273" s="5">
        <v>2008</v>
      </c>
      <c r="D3273" s="135">
        <f t="shared" si="0"/>
        <v>39493</v>
      </c>
      <c r="E3273" s="5">
        <v>1.91</v>
      </c>
      <c r="F3273" s="5">
        <v>2.76</v>
      </c>
      <c r="G3273" s="5">
        <v>3.76</v>
      </c>
    </row>
    <row r="3274" spans="1:7">
      <c r="A3274" s="5">
        <v>2</v>
      </c>
      <c r="B3274" s="5">
        <v>19</v>
      </c>
      <c r="C3274" s="5">
        <v>2008</v>
      </c>
      <c r="D3274" s="135">
        <f t="shared" si="0"/>
        <v>39497</v>
      </c>
      <c r="E3274" s="5">
        <v>2.06</v>
      </c>
      <c r="F3274" s="5">
        <v>2.93</v>
      </c>
      <c r="G3274" s="5">
        <v>3.89</v>
      </c>
    </row>
    <row r="3275" spans="1:7">
      <c r="A3275" s="5">
        <v>2</v>
      </c>
      <c r="B3275" s="5">
        <v>20</v>
      </c>
      <c r="C3275" s="5">
        <v>2008</v>
      </c>
      <c r="D3275" s="135">
        <f t="shared" si="0"/>
        <v>39498</v>
      </c>
      <c r="E3275" s="5">
        <v>2.14</v>
      </c>
      <c r="F3275" s="5">
        <v>3.02</v>
      </c>
      <c r="G3275" s="5">
        <v>3.93</v>
      </c>
    </row>
    <row r="3276" spans="1:7">
      <c r="A3276" s="5">
        <v>2</v>
      </c>
      <c r="B3276" s="5">
        <v>21</v>
      </c>
      <c r="C3276" s="5">
        <v>2008</v>
      </c>
      <c r="D3276" s="135">
        <f t="shared" si="0"/>
        <v>39499</v>
      </c>
      <c r="E3276" s="5">
        <v>1.98</v>
      </c>
      <c r="F3276" s="5">
        <v>2.8</v>
      </c>
      <c r="G3276" s="5">
        <v>3.77</v>
      </c>
    </row>
    <row r="3277" spans="1:7">
      <c r="A3277" s="5">
        <v>2</v>
      </c>
      <c r="B3277" s="5">
        <v>22</v>
      </c>
      <c r="C3277" s="5">
        <v>2008</v>
      </c>
      <c r="D3277" s="135">
        <f t="shared" si="0"/>
        <v>39500</v>
      </c>
      <c r="E3277" s="5">
        <v>1.98</v>
      </c>
      <c r="F3277" s="5">
        <v>2.81</v>
      </c>
      <c r="G3277" s="5">
        <v>3.79</v>
      </c>
    </row>
    <row r="3278" spans="1:7">
      <c r="A3278" s="5">
        <v>2</v>
      </c>
      <c r="B3278" s="5">
        <v>25</v>
      </c>
      <c r="C3278" s="5">
        <v>2008</v>
      </c>
      <c r="D3278" s="135">
        <f t="shared" si="0"/>
        <v>39503</v>
      </c>
      <c r="E3278" s="5">
        <v>2.13</v>
      </c>
      <c r="F3278" s="5">
        <v>2.98</v>
      </c>
      <c r="G3278" s="5">
        <v>3.91</v>
      </c>
    </row>
    <row r="3279" spans="1:7">
      <c r="A3279" s="5">
        <v>2</v>
      </c>
      <c r="B3279" s="5">
        <v>26</v>
      </c>
      <c r="C3279" s="5">
        <v>2008</v>
      </c>
      <c r="D3279" s="135">
        <f t="shared" si="0"/>
        <v>39504</v>
      </c>
      <c r="E3279" s="5">
        <v>2.04</v>
      </c>
      <c r="F3279" s="5">
        <v>2.92</v>
      </c>
      <c r="G3279" s="5">
        <v>3.88</v>
      </c>
    </row>
    <row r="3280" spans="1:7">
      <c r="A3280" s="5">
        <v>2</v>
      </c>
      <c r="B3280" s="5">
        <v>27</v>
      </c>
      <c r="C3280" s="5">
        <v>2008</v>
      </c>
      <c r="D3280" s="135">
        <f t="shared" si="0"/>
        <v>39505</v>
      </c>
      <c r="E3280" s="5">
        <v>2.0099999999999998</v>
      </c>
      <c r="F3280" s="5">
        <v>2.89</v>
      </c>
      <c r="G3280" s="5">
        <v>3.85</v>
      </c>
    </row>
    <row r="3281" spans="1:7">
      <c r="A3281" s="5">
        <v>2</v>
      </c>
      <c r="B3281" s="5">
        <v>28</v>
      </c>
      <c r="C3281" s="5">
        <v>2008</v>
      </c>
      <c r="D3281" s="135">
        <f t="shared" si="0"/>
        <v>39506</v>
      </c>
      <c r="E3281" s="5">
        <v>1.87</v>
      </c>
      <c r="F3281" s="5">
        <v>2.73</v>
      </c>
      <c r="G3281" s="5">
        <v>3.71</v>
      </c>
    </row>
    <row r="3282" spans="1:7">
      <c r="A3282" s="5">
        <v>2</v>
      </c>
      <c r="B3282" s="5">
        <v>29</v>
      </c>
      <c r="C3282" s="5">
        <v>2008</v>
      </c>
      <c r="D3282" s="135">
        <f t="shared" si="0"/>
        <v>39507</v>
      </c>
      <c r="E3282" s="5">
        <v>1.65</v>
      </c>
      <c r="F3282" s="5">
        <v>2.5</v>
      </c>
      <c r="G3282" s="5">
        <v>3.53</v>
      </c>
    </row>
    <row r="3283" spans="1:7">
      <c r="A3283" s="5">
        <v>3</v>
      </c>
      <c r="B3283" s="5">
        <v>3</v>
      </c>
      <c r="C3283" s="5">
        <v>2008</v>
      </c>
      <c r="D3283" s="135">
        <f t="shared" si="0"/>
        <v>39510</v>
      </c>
      <c r="E3283" s="5">
        <v>1.61</v>
      </c>
      <c r="F3283" s="5">
        <v>2.48</v>
      </c>
      <c r="G3283" s="5">
        <v>3.54</v>
      </c>
    </row>
    <row r="3284" spans="1:7">
      <c r="A3284" s="5">
        <v>3</v>
      </c>
      <c r="B3284" s="5">
        <v>4</v>
      </c>
      <c r="C3284" s="5">
        <v>2008</v>
      </c>
      <c r="D3284" s="135">
        <f t="shared" si="0"/>
        <v>39511</v>
      </c>
      <c r="E3284" s="5">
        <v>1.65</v>
      </c>
      <c r="F3284" s="5">
        <v>2.5299999999999998</v>
      </c>
      <c r="G3284" s="5">
        <v>3.63</v>
      </c>
    </row>
    <row r="3285" spans="1:7">
      <c r="A3285" s="5">
        <v>3</v>
      </c>
      <c r="B3285" s="5">
        <v>5</v>
      </c>
      <c r="C3285" s="5">
        <v>2008</v>
      </c>
      <c r="D3285" s="135">
        <f t="shared" si="0"/>
        <v>39512</v>
      </c>
      <c r="E3285" s="5">
        <v>1.66</v>
      </c>
      <c r="F3285" s="5">
        <v>2.59</v>
      </c>
      <c r="G3285" s="5">
        <v>3.7</v>
      </c>
    </row>
    <row r="3286" spans="1:7">
      <c r="A3286" s="5">
        <v>3</v>
      </c>
      <c r="B3286" s="5">
        <v>6</v>
      </c>
      <c r="C3286" s="5">
        <v>2008</v>
      </c>
      <c r="D3286" s="135">
        <f t="shared" si="0"/>
        <v>39513</v>
      </c>
      <c r="E3286" s="5">
        <v>1.53</v>
      </c>
      <c r="F3286" s="5">
        <v>2.5</v>
      </c>
      <c r="G3286" s="5">
        <v>3.62</v>
      </c>
    </row>
    <row r="3287" spans="1:7">
      <c r="A3287" s="5">
        <v>3</v>
      </c>
      <c r="B3287" s="5">
        <v>7</v>
      </c>
      <c r="C3287" s="5">
        <v>2008</v>
      </c>
      <c r="D3287" s="135">
        <f t="shared" si="0"/>
        <v>39514</v>
      </c>
      <c r="E3287" s="5">
        <v>1.53</v>
      </c>
      <c r="F3287" s="5">
        <v>2.4500000000000002</v>
      </c>
      <c r="G3287" s="5">
        <v>3.56</v>
      </c>
    </row>
    <row r="3288" spans="1:7">
      <c r="A3288" s="5">
        <v>3</v>
      </c>
      <c r="B3288" s="5">
        <v>10</v>
      </c>
      <c r="C3288" s="5">
        <v>2008</v>
      </c>
      <c r="D3288" s="135">
        <f t="shared" si="0"/>
        <v>39517</v>
      </c>
      <c r="E3288" s="5">
        <v>1.47</v>
      </c>
      <c r="F3288" s="5">
        <v>2.37</v>
      </c>
      <c r="G3288" s="5">
        <v>3.46</v>
      </c>
    </row>
    <row r="3289" spans="1:7">
      <c r="A3289" s="5">
        <v>3</v>
      </c>
      <c r="B3289" s="5">
        <v>11</v>
      </c>
      <c r="C3289" s="5">
        <v>2008</v>
      </c>
      <c r="D3289" s="135">
        <f t="shared" si="0"/>
        <v>39518</v>
      </c>
      <c r="E3289" s="5">
        <v>1.74</v>
      </c>
      <c r="F3289" s="5">
        <v>2.61</v>
      </c>
      <c r="G3289" s="5">
        <v>3.6</v>
      </c>
    </row>
    <row r="3290" spans="1:7">
      <c r="A3290" s="5">
        <v>3</v>
      </c>
      <c r="B3290" s="5">
        <v>12</v>
      </c>
      <c r="C3290" s="5">
        <v>2008</v>
      </c>
      <c r="D3290" s="135">
        <f t="shared" si="0"/>
        <v>39519</v>
      </c>
      <c r="E3290" s="5">
        <v>1.63</v>
      </c>
      <c r="F3290" s="5">
        <v>2.4900000000000002</v>
      </c>
      <c r="G3290" s="5">
        <v>3.49</v>
      </c>
    </row>
    <row r="3291" spans="1:7">
      <c r="A3291" s="5">
        <v>3</v>
      </c>
      <c r="B3291" s="5">
        <v>13</v>
      </c>
      <c r="C3291" s="5">
        <v>2008</v>
      </c>
      <c r="D3291" s="135">
        <f t="shared" si="0"/>
        <v>39520</v>
      </c>
      <c r="E3291" s="5">
        <v>1.63</v>
      </c>
      <c r="F3291" s="5">
        <v>2.5299999999999998</v>
      </c>
      <c r="G3291" s="5">
        <v>3.56</v>
      </c>
    </row>
    <row r="3292" spans="1:7">
      <c r="A3292" s="5">
        <v>3</v>
      </c>
      <c r="B3292" s="5">
        <v>14</v>
      </c>
      <c r="C3292" s="5">
        <v>2008</v>
      </c>
      <c r="D3292" s="135">
        <f t="shared" si="0"/>
        <v>39521</v>
      </c>
      <c r="E3292" s="5">
        <v>1.47</v>
      </c>
      <c r="F3292" s="5">
        <v>2.37</v>
      </c>
      <c r="G3292" s="5">
        <v>3.44</v>
      </c>
    </row>
    <row r="3293" spans="1:7">
      <c r="A3293" s="5">
        <v>3</v>
      </c>
      <c r="B3293" s="5">
        <v>17</v>
      </c>
      <c r="C3293" s="5">
        <v>2008</v>
      </c>
      <c r="D3293" s="135">
        <f t="shared" si="0"/>
        <v>39524</v>
      </c>
      <c r="E3293" s="5">
        <v>1.35</v>
      </c>
      <c r="F3293" s="5">
        <v>2.23</v>
      </c>
      <c r="G3293" s="5">
        <v>3.34</v>
      </c>
    </row>
    <row r="3294" spans="1:7">
      <c r="A3294" s="5">
        <v>3</v>
      </c>
      <c r="B3294" s="5">
        <v>18</v>
      </c>
      <c r="C3294" s="5">
        <v>2008</v>
      </c>
      <c r="D3294" s="135">
        <f t="shared" si="0"/>
        <v>39525</v>
      </c>
      <c r="E3294" s="5">
        <v>1.58</v>
      </c>
      <c r="F3294" s="5">
        <v>2.42</v>
      </c>
      <c r="G3294" s="5">
        <v>3.48</v>
      </c>
    </row>
    <row r="3295" spans="1:7">
      <c r="A3295" s="5">
        <v>3</v>
      </c>
      <c r="B3295" s="5">
        <v>19</v>
      </c>
      <c r="C3295" s="5">
        <v>2008</v>
      </c>
      <c r="D3295" s="135">
        <f t="shared" si="0"/>
        <v>39526</v>
      </c>
      <c r="E3295" s="5">
        <v>1.54</v>
      </c>
      <c r="F3295" s="5">
        <v>2.36</v>
      </c>
      <c r="G3295" s="5">
        <v>3.38</v>
      </c>
    </row>
    <row r="3296" spans="1:7">
      <c r="A3296" s="5">
        <v>3</v>
      </c>
      <c r="B3296" s="5">
        <v>20</v>
      </c>
      <c r="C3296" s="5">
        <v>2008</v>
      </c>
      <c r="D3296" s="135">
        <f t="shared" si="0"/>
        <v>39527</v>
      </c>
      <c r="E3296" s="5">
        <v>1.59</v>
      </c>
      <c r="F3296" s="5">
        <v>2.36</v>
      </c>
      <c r="G3296" s="5">
        <v>3.34</v>
      </c>
    </row>
    <row r="3297" spans="1:7">
      <c r="A3297" s="5">
        <v>3</v>
      </c>
      <c r="B3297" s="5">
        <v>24</v>
      </c>
      <c r="C3297" s="5">
        <v>2008</v>
      </c>
      <c r="D3297" s="135">
        <f t="shared" si="0"/>
        <v>39531</v>
      </c>
      <c r="E3297" s="5">
        <v>1.84</v>
      </c>
      <c r="F3297" s="5">
        <v>2.64</v>
      </c>
      <c r="G3297" s="5">
        <v>3.56</v>
      </c>
    </row>
    <row r="3298" spans="1:7">
      <c r="A3298" s="5">
        <v>3</v>
      </c>
      <c r="B3298" s="5">
        <v>25</v>
      </c>
      <c r="C3298" s="5">
        <v>2008</v>
      </c>
      <c r="D3298" s="135">
        <f t="shared" si="0"/>
        <v>39532</v>
      </c>
      <c r="E3298" s="5">
        <v>1.79</v>
      </c>
      <c r="F3298" s="5">
        <v>2.61</v>
      </c>
      <c r="G3298" s="5">
        <v>3.51</v>
      </c>
    </row>
    <row r="3299" spans="1:7">
      <c r="A3299" s="5">
        <v>3</v>
      </c>
      <c r="B3299" s="5">
        <v>26</v>
      </c>
      <c r="C3299" s="5">
        <v>2008</v>
      </c>
      <c r="D3299" s="135">
        <f t="shared" si="0"/>
        <v>39533</v>
      </c>
      <c r="E3299" s="5">
        <v>1.71</v>
      </c>
      <c r="F3299" s="5">
        <v>2.5499999999999998</v>
      </c>
      <c r="G3299" s="5">
        <v>3.51</v>
      </c>
    </row>
    <row r="3300" spans="1:7">
      <c r="A3300" s="5">
        <v>3</v>
      </c>
      <c r="B3300" s="5">
        <v>27</v>
      </c>
      <c r="C3300" s="5">
        <v>2008</v>
      </c>
      <c r="D3300" s="135">
        <f t="shared" si="0"/>
        <v>39534</v>
      </c>
      <c r="E3300" s="5">
        <v>1.73</v>
      </c>
      <c r="F3300" s="5">
        <v>2.61</v>
      </c>
      <c r="G3300" s="5">
        <v>3.56</v>
      </c>
    </row>
    <row r="3301" spans="1:7">
      <c r="A3301" s="5">
        <v>3</v>
      </c>
      <c r="B3301" s="5">
        <v>28</v>
      </c>
      <c r="C3301" s="5">
        <v>2008</v>
      </c>
      <c r="D3301" s="135">
        <f t="shared" si="0"/>
        <v>39535</v>
      </c>
      <c r="E3301" s="5">
        <v>1.67</v>
      </c>
      <c r="F3301" s="5">
        <v>2.5099999999999998</v>
      </c>
      <c r="G3301" s="5">
        <v>3.47</v>
      </c>
    </row>
    <row r="3302" spans="1:7">
      <c r="A3302" s="5">
        <v>3</v>
      </c>
      <c r="B3302" s="5">
        <v>31</v>
      </c>
      <c r="C3302" s="5">
        <v>2008</v>
      </c>
      <c r="D3302" s="135">
        <f t="shared" si="0"/>
        <v>39538</v>
      </c>
      <c r="E3302" s="5">
        <v>1.62</v>
      </c>
      <c r="F3302" s="5">
        <v>2.46</v>
      </c>
      <c r="G3302" s="5">
        <v>3.45</v>
      </c>
    </row>
    <row r="3303" spans="1:7">
      <c r="A3303" s="5">
        <v>4</v>
      </c>
      <c r="B3303" s="5">
        <v>1</v>
      </c>
      <c r="C3303" s="5">
        <v>2008</v>
      </c>
      <c r="D3303" s="135">
        <f t="shared" si="0"/>
        <v>39539</v>
      </c>
      <c r="E3303" s="5">
        <v>1.8</v>
      </c>
      <c r="F3303" s="5">
        <v>2.65</v>
      </c>
      <c r="G3303" s="5">
        <v>3.57</v>
      </c>
    </row>
    <row r="3304" spans="1:7">
      <c r="A3304" s="5">
        <v>4</v>
      </c>
      <c r="B3304" s="5">
        <v>2</v>
      </c>
      <c r="C3304" s="5">
        <v>2008</v>
      </c>
      <c r="D3304" s="135">
        <f t="shared" si="0"/>
        <v>39540</v>
      </c>
      <c r="E3304" s="5">
        <v>1.88</v>
      </c>
      <c r="F3304" s="5">
        <v>2.72</v>
      </c>
      <c r="G3304" s="5">
        <v>3.6</v>
      </c>
    </row>
    <row r="3305" spans="1:7">
      <c r="A3305" s="5">
        <v>4</v>
      </c>
      <c r="B3305" s="5">
        <v>3</v>
      </c>
      <c r="C3305" s="5">
        <v>2008</v>
      </c>
      <c r="D3305" s="135">
        <f t="shared" si="0"/>
        <v>39541</v>
      </c>
      <c r="E3305" s="5">
        <v>1.91</v>
      </c>
      <c r="F3305" s="5">
        <v>2.75</v>
      </c>
      <c r="G3305" s="5">
        <v>3.61</v>
      </c>
    </row>
    <row r="3306" spans="1:7">
      <c r="A3306" s="5">
        <v>4</v>
      </c>
      <c r="B3306" s="5">
        <v>4</v>
      </c>
      <c r="C3306" s="5">
        <v>2008</v>
      </c>
      <c r="D3306" s="135">
        <f t="shared" si="0"/>
        <v>39542</v>
      </c>
      <c r="E3306" s="5">
        <v>1.83</v>
      </c>
      <c r="F3306" s="5">
        <v>2.63</v>
      </c>
      <c r="G3306" s="5">
        <v>3.5</v>
      </c>
    </row>
    <row r="3307" spans="1:7">
      <c r="A3307" s="5">
        <v>4</v>
      </c>
      <c r="B3307" s="5">
        <v>7</v>
      </c>
      <c r="C3307" s="5">
        <v>2008</v>
      </c>
      <c r="D3307" s="135">
        <f t="shared" si="0"/>
        <v>39545</v>
      </c>
      <c r="E3307" s="5">
        <v>1.95</v>
      </c>
      <c r="F3307" s="5">
        <v>2.75</v>
      </c>
      <c r="G3307" s="5">
        <v>3.57</v>
      </c>
    </row>
    <row r="3308" spans="1:7">
      <c r="A3308" s="5">
        <v>4</v>
      </c>
      <c r="B3308" s="5">
        <v>8</v>
      </c>
      <c r="C3308" s="5">
        <v>2008</v>
      </c>
      <c r="D3308" s="135">
        <f t="shared" si="0"/>
        <v>39546</v>
      </c>
      <c r="E3308" s="5">
        <v>1.87</v>
      </c>
      <c r="F3308" s="5">
        <v>2.72</v>
      </c>
      <c r="G3308" s="5">
        <v>3.58</v>
      </c>
    </row>
    <row r="3309" spans="1:7">
      <c r="A3309" s="5">
        <v>4</v>
      </c>
      <c r="B3309" s="5">
        <v>9</v>
      </c>
      <c r="C3309" s="5">
        <v>2008</v>
      </c>
      <c r="D3309" s="135">
        <f t="shared" si="0"/>
        <v>39547</v>
      </c>
      <c r="E3309" s="5">
        <v>1.77</v>
      </c>
      <c r="F3309" s="5">
        <v>2.59</v>
      </c>
      <c r="G3309" s="5">
        <v>3.49</v>
      </c>
    </row>
    <row r="3310" spans="1:7">
      <c r="A3310" s="5">
        <v>4</v>
      </c>
      <c r="B3310" s="5">
        <v>10</v>
      </c>
      <c r="C3310" s="5">
        <v>2008</v>
      </c>
      <c r="D3310" s="135">
        <f t="shared" si="0"/>
        <v>39548</v>
      </c>
      <c r="E3310" s="5">
        <v>1.84</v>
      </c>
      <c r="F3310" s="5">
        <v>2.66</v>
      </c>
      <c r="G3310" s="5">
        <v>3.55</v>
      </c>
    </row>
    <row r="3311" spans="1:7">
      <c r="A3311" s="5">
        <v>4</v>
      </c>
      <c r="B3311" s="5">
        <v>11</v>
      </c>
      <c r="C3311" s="5">
        <v>2008</v>
      </c>
      <c r="D3311" s="135">
        <f t="shared" si="0"/>
        <v>39549</v>
      </c>
      <c r="E3311" s="5">
        <v>1.76</v>
      </c>
      <c r="F3311" s="5">
        <v>2.57</v>
      </c>
      <c r="G3311" s="5">
        <v>3.49</v>
      </c>
    </row>
    <row r="3312" spans="1:7">
      <c r="A3312" s="5">
        <v>4</v>
      </c>
      <c r="B3312" s="5">
        <v>14</v>
      </c>
      <c r="C3312" s="5">
        <v>2008</v>
      </c>
      <c r="D3312" s="135">
        <f t="shared" si="0"/>
        <v>39552</v>
      </c>
      <c r="E3312" s="5">
        <v>1.78</v>
      </c>
      <c r="F3312" s="5">
        <v>2.6</v>
      </c>
      <c r="G3312" s="5">
        <v>3.53</v>
      </c>
    </row>
    <row r="3313" spans="1:7">
      <c r="A3313" s="5">
        <v>4</v>
      </c>
      <c r="B3313" s="5">
        <v>15</v>
      </c>
      <c r="C3313" s="5">
        <v>2008</v>
      </c>
      <c r="D3313" s="135">
        <f t="shared" si="0"/>
        <v>39553</v>
      </c>
      <c r="E3313" s="5">
        <v>1.84</v>
      </c>
      <c r="F3313" s="5">
        <v>2.68</v>
      </c>
      <c r="G3313" s="5">
        <v>3.6</v>
      </c>
    </row>
    <row r="3314" spans="1:7">
      <c r="A3314" s="5">
        <v>4</v>
      </c>
      <c r="B3314" s="5">
        <v>16</v>
      </c>
      <c r="C3314" s="5">
        <v>2008</v>
      </c>
      <c r="D3314" s="135">
        <f t="shared" si="0"/>
        <v>39554</v>
      </c>
      <c r="E3314" s="5">
        <v>1.98</v>
      </c>
      <c r="F3314" s="5">
        <v>2.82</v>
      </c>
      <c r="G3314" s="5">
        <v>3.72</v>
      </c>
    </row>
    <row r="3315" spans="1:7">
      <c r="A3315" s="5">
        <v>4</v>
      </c>
      <c r="B3315" s="5">
        <v>17</v>
      </c>
      <c r="C3315" s="5">
        <v>2008</v>
      </c>
      <c r="D3315" s="135">
        <f t="shared" si="0"/>
        <v>39555</v>
      </c>
      <c r="E3315" s="5">
        <v>2.13</v>
      </c>
      <c r="F3315" s="5">
        <v>2.9</v>
      </c>
      <c r="G3315" s="5">
        <v>3.75</v>
      </c>
    </row>
    <row r="3316" spans="1:7">
      <c r="A3316" s="5">
        <v>4</v>
      </c>
      <c r="B3316" s="5">
        <v>18</v>
      </c>
      <c r="C3316" s="5">
        <v>2008</v>
      </c>
      <c r="D3316" s="135">
        <f t="shared" si="0"/>
        <v>39556</v>
      </c>
      <c r="E3316" s="5">
        <v>2.19</v>
      </c>
      <c r="F3316" s="5">
        <v>2.95</v>
      </c>
      <c r="G3316" s="5">
        <v>3.77</v>
      </c>
    </row>
    <row r="3317" spans="1:7">
      <c r="A3317" s="5">
        <v>4</v>
      </c>
      <c r="B3317" s="5">
        <v>21</v>
      </c>
      <c r="C3317" s="5">
        <v>2008</v>
      </c>
      <c r="D3317" s="135">
        <f t="shared" si="0"/>
        <v>39559</v>
      </c>
      <c r="E3317" s="5">
        <v>2.2000000000000002</v>
      </c>
      <c r="F3317" s="5">
        <v>2.95</v>
      </c>
      <c r="G3317" s="5">
        <v>3.75</v>
      </c>
    </row>
    <row r="3318" spans="1:7">
      <c r="A3318" s="5">
        <v>4</v>
      </c>
      <c r="B3318" s="5">
        <v>22</v>
      </c>
      <c r="C3318" s="5">
        <v>2008</v>
      </c>
      <c r="D3318" s="135">
        <f t="shared" si="0"/>
        <v>39560</v>
      </c>
      <c r="E3318" s="5">
        <v>2.2400000000000002</v>
      </c>
      <c r="F3318" s="5">
        <v>2.96</v>
      </c>
      <c r="G3318" s="5">
        <v>3.74</v>
      </c>
    </row>
    <row r="3319" spans="1:7">
      <c r="A3319" s="5">
        <v>4</v>
      </c>
      <c r="B3319" s="5">
        <v>23</v>
      </c>
      <c r="C3319" s="5">
        <v>2008</v>
      </c>
      <c r="D3319" s="135">
        <f t="shared" si="0"/>
        <v>39561</v>
      </c>
      <c r="E3319" s="5">
        <v>2.2200000000000002</v>
      </c>
      <c r="F3319" s="5">
        <v>2.98</v>
      </c>
      <c r="G3319" s="5">
        <v>3.77</v>
      </c>
    </row>
    <row r="3320" spans="1:7">
      <c r="A3320" s="5">
        <v>4</v>
      </c>
      <c r="B3320" s="5">
        <v>24</v>
      </c>
      <c r="C3320" s="5">
        <v>2008</v>
      </c>
      <c r="D3320" s="135">
        <f t="shared" si="0"/>
        <v>39562</v>
      </c>
      <c r="E3320" s="5">
        <v>2.41</v>
      </c>
      <c r="F3320" s="5">
        <v>3.15</v>
      </c>
      <c r="G3320" s="5">
        <v>3.87</v>
      </c>
    </row>
    <row r="3321" spans="1:7">
      <c r="A3321" s="5">
        <v>4</v>
      </c>
      <c r="B3321" s="5">
        <v>25</v>
      </c>
      <c r="C3321" s="5">
        <v>2008</v>
      </c>
      <c r="D3321" s="135">
        <f t="shared" si="0"/>
        <v>39563</v>
      </c>
      <c r="E3321" s="5">
        <v>2.44</v>
      </c>
      <c r="F3321" s="5">
        <v>3.2</v>
      </c>
      <c r="G3321" s="5">
        <v>3.91</v>
      </c>
    </row>
    <row r="3322" spans="1:7">
      <c r="A3322" s="5">
        <v>4</v>
      </c>
      <c r="B3322" s="5">
        <v>28</v>
      </c>
      <c r="C3322" s="5">
        <v>2008</v>
      </c>
      <c r="D3322" s="135">
        <f t="shared" si="0"/>
        <v>39566</v>
      </c>
      <c r="E3322" s="5">
        <v>2.36</v>
      </c>
      <c r="F3322" s="5">
        <v>3.14</v>
      </c>
      <c r="G3322" s="5">
        <v>3.86</v>
      </c>
    </row>
    <row r="3323" spans="1:7">
      <c r="A3323" s="5">
        <v>4</v>
      </c>
      <c r="B3323" s="5">
        <v>29</v>
      </c>
      <c r="C3323" s="5">
        <v>2008</v>
      </c>
      <c r="D3323" s="135">
        <f t="shared" si="0"/>
        <v>39567</v>
      </c>
      <c r="E3323" s="5">
        <v>2.35</v>
      </c>
      <c r="F3323" s="5">
        <v>3.11</v>
      </c>
      <c r="G3323" s="5">
        <v>3.85</v>
      </c>
    </row>
    <row r="3324" spans="1:7">
      <c r="A3324" s="5">
        <v>4</v>
      </c>
      <c r="B3324" s="5">
        <v>30</v>
      </c>
      <c r="C3324" s="5">
        <v>2008</v>
      </c>
      <c r="D3324" s="135">
        <f t="shared" si="0"/>
        <v>39568</v>
      </c>
      <c r="E3324" s="5">
        <v>2.29</v>
      </c>
      <c r="F3324" s="5">
        <v>3.03</v>
      </c>
      <c r="G3324" s="5">
        <v>3.77</v>
      </c>
    </row>
    <row r="3325" spans="1:7">
      <c r="A3325" s="5">
        <v>5</v>
      </c>
      <c r="B3325" s="5">
        <v>1</v>
      </c>
      <c r="C3325" s="5">
        <v>2008</v>
      </c>
      <c r="D3325" s="135">
        <f t="shared" si="0"/>
        <v>39569</v>
      </c>
      <c r="E3325" s="5">
        <v>2.37</v>
      </c>
      <c r="F3325" s="5">
        <v>3.06</v>
      </c>
      <c r="G3325" s="5">
        <v>3.78</v>
      </c>
    </row>
    <row r="3326" spans="1:7">
      <c r="A3326" s="5">
        <v>5</v>
      </c>
      <c r="B3326" s="5">
        <v>2</v>
      </c>
      <c r="C3326" s="5">
        <v>2008</v>
      </c>
      <c r="D3326" s="135">
        <f t="shared" si="0"/>
        <v>39570</v>
      </c>
      <c r="E3326" s="5">
        <v>2.4700000000000002</v>
      </c>
      <c r="F3326" s="5">
        <v>3.18</v>
      </c>
      <c r="G3326" s="5">
        <v>3.89</v>
      </c>
    </row>
    <row r="3327" spans="1:7">
      <c r="A3327" s="5">
        <v>5</v>
      </c>
      <c r="B3327" s="5">
        <v>5</v>
      </c>
      <c r="C3327" s="5">
        <v>2008</v>
      </c>
      <c r="D3327" s="135">
        <f t="shared" si="0"/>
        <v>39573</v>
      </c>
      <c r="E3327" s="5">
        <v>2.42</v>
      </c>
      <c r="F3327" s="5">
        <v>3.14</v>
      </c>
      <c r="G3327" s="5">
        <v>3.88</v>
      </c>
    </row>
    <row r="3328" spans="1:7">
      <c r="A3328" s="5">
        <v>5</v>
      </c>
      <c r="B3328" s="5">
        <v>6</v>
      </c>
      <c r="C3328" s="5">
        <v>2008</v>
      </c>
      <c r="D3328" s="135">
        <f t="shared" si="0"/>
        <v>39574</v>
      </c>
      <c r="E3328" s="5">
        <v>2.38</v>
      </c>
      <c r="F3328" s="5">
        <v>3.15</v>
      </c>
      <c r="G3328" s="5">
        <v>3.93</v>
      </c>
    </row>
    <row r="3329" spans="1:7">
      <c r="A3329" s="5">
        <v>5</v>
      </c>
      <c r="B3329" s="5">
        <v>7</v>
      </c>
      <c r="C3329" s="5">
        <v>2008</v>
      </c>
      <c r="D3329" s="135">
        <f t="shared" si="0"/>
        <v>39575</v>
      </c>
      <c r="E3329" s="5">
        <v>2.31</v>
      </c>
      <c r="F3329" s="5">
        <v>3.09</v>
      </c>
      <c r="G3329" s="5">
        <v>3.87</v>
      </c>
    </row>
    <row r="3330" spans="1:7">
      <c r="A3330" s="5">
        <v>5</v>
      </c>
      <c r="B3330" s="5">
        <v>8</v>
      </c>
      <c r="C3330" s="5">
        <v>2008</v>
      </c>
      <c r="D3330" s="135">
        <f t="shared" si="0"/>
        <v>39576</v>
      </c>
      <c r="E3330" s="5">
        <v>2.25</v>
      </c>
      <c r="F3330" s="5">
        <v>2.99</v>
      </c>
      <c r="G3330" s="5">
        <v>3.79</v>
      </c>
    </row>
    <row r="3331" spans="1:7">
      <c r="A3331" s="5">
        <v>5</v>
      </c>
      <c r="B3331" s="5">
        <v>9</v>
      </c>
      <c r="C3331" s="5">
        <v>2008</v>
      </c>
      <c r="D3331" s="135">
        <f t="shared" si="0"/>
        <v>39577</v>
      </c>
      <c r="E3331" s="5">
        <v>2.25</v>
      </c>
      <c r="F3331" s="5">
        <v>2.98</v>
      </c>
      <c r="G3331" s="5">
        <v>3.77</v>
      </c>
    </row>
    <row r="3332" spans="1:7">
      <c r="A3332" s="5">
        <v>5</v>
      </c>
      <c r="B3332" s="5">
        <v>12</v>
      </c>
      <c r="C3332" s="5">
        <v>2008</v>
      </c>
      <c r="D3332" s="135">
        <f t="shared" si="0"/>
        <v>39580</v>
      </c>
      <c r="E3332" s="5">
        <v>2.2999999999999998</v>
      </c>
      <c r="F3332" s="5">
        <v>3</v>
      </c>
      <c r="G3332" s="5">
        <v>3.78</v>
      </c>
    </row>
    <row r="3333" spans="1:7">
      <c r="A3333" s="5">
        <v>5</v>
      </c>
      <c r="B3333" s="5">
        <v>13</v>
      </c>
      <c r="C3333" s="5">
        <v>2008</v>
      </c>
      <c r="D3333" s="135">
        <f t="shared" si="0"/>
        <v>39581</v>
      </c>
      <c r="E3333" s="5">
        <v>2.4700000000000002</v>
      </c>
      <c r="F3333" s="5">
        <v>3.17</v>
      </c>
      <c r="G3333" s="5">
        <v>3.9</v>
      </c>
    </row>
    <row r="3334" spans="1:7">
      <c r="A3334" s="5">
        <v>5</v>
      </c>
      <c r="B3334" s="5">
        <v>14</v>
      </c>
      <c r="C3334" s="5">
        <v>2008</v>
      </c>
      <c r="D3334" s="135">
        <f t="shared" si="0"/>
        <v>39582</v>
      </c>
      <c r="E3334" s="5">
        <v>2.5299999999999998</v>
      </c>
      <c r="F3334" s="5">
        <v>3.22</v>
      </c>
      <c r="G3334" s="5">
        <v>3.92</v>
      </c>
    </row>
    <row r="3335" spans="1:7">
      <c r="A3335" s="5">
        <v>5</v>
      </c>
      <c r="B3335" s="5">
        <v>15</v>
      </c>
      <c r="C3335" s="5">
        <v>2008</v>
      </c>
      <c r="D3335" s="135">
        <f t="shared" si="0"/>
        <v>39583</v>
      </c>
      <c r="E3335" s="5">
        <v>2.4500000000000002</v>
      </c>
      <c r="F3335" s="5">
        <v>3.1</v>
      </c>
      <c r="G3335" s="5">
        <v>3.83</v>
      </c>
    </row>
    <row r="3336" spans="1:7">
      <c r="A3336" s="5">
        <v>5</v>
      </c>
      <c r="B3336" s="5">
        <v>16</v>
      </c>
      <c r="C3336" s="5">
        <v>2008</v>
      </c>
      <c r="D3336" s="135">
        <f t="shared" si="0"/>
        <v>39584</v>
      </c>
      <c r="E3336" s="5">
        <v>2.4700000000000002</v>
      </c>
      <c r="F3336" s="5">
        <v>3.12</v>
      </c>
      <c r="G3336" s="5">
        <v>3.85</v>
      </c>
    </row>
    <row r="3337" spans="1:7">
      <c r="A3337" s="5">
        <v>5</v>
      </c>
      <c r="B3337" s="5">
        <v>19</v>
      </c>
      <c r="C3337" s="5">
        <v>2008</v>
      </c>
      <c r="D3337" s="135">
        <f t="shared" si="0"/>
        <v>39587</v>
      </c>
      <c r="E3337" s="5">
        <v>2.42</v>
      </c>
      <c r="F3337" s="5">
        <v>3.09</v>
      </c>
      <c r="G3337" s="5">
        <v>3.83</v>
      </c>
    </row>
    <row r="3338" spans="1:7">
      <c r="A3338" s="5">
        <v>5</v>
      </c>
      <c r="B3338" s="5">
        <v>20</v>
      </c>
      <c r="C3338" s="5">
        <v>2008</v>
      </c>
      <c r="D3338" s="135">
        <f t="shared" si="0"/>
        <v>39588</v>
      </c>
      <c r="E3338" s="5">
        <v>2.34</v>
      </c>
      <c r="F3338" s="5">
        <v>3.02</v>
      </c>
      <c r="G3338" s="5">
        <v>3.78</v>
      </c>
    </row>
    <row r="3339" spans="1:7">
      <c r="A3339" s="5">
        <v>5</v>
      </c>
      <c r="B3339" s="5">
        <v>21</v>
      </c>
      <c r="C3339" s="5">
        <v>2008</v>
      </c>
      <c r="D3339" s="135">
        <f t="shared" si="0"/>
        <v>39589</v>
      </c>
      <c r="E3339" s="5">
        <v>2.41</v>
      </c>
      <c r="F3339" s="5">
        <v>3.09</v>
      </c>
      <c r="G3339" s="5">
        <v>3.81</v>
      </c>
    </row>
    <row r="3340" spans="1:7">
      <c r="A3340" s="5">
        <v>5</v>
      </c>
      <c r="B3340" s="5">
        <v>22</v>
      </c>
      <c r="C3340" s="5">
        <v>2008</v>
      </c>
      <c r="D3340" s="135">
        <f t="shared" si="0"/>
        <v>39590</v>
      </c>
      <c r="E3340" s="5">
        <v>2.56</v>
      </c>
      <c r="F3340" s="5">
        <v>3.24</v>
      </c>
      <c r="G3340" s="5">
        <v>3.92</v>
      </c>
    </row>
    <row r="3341" spans="1:7">
      <c r="A3341" s="5">
        <v>5</v>
      </c>
      <c r="B3341" s="5">
        <v>23</v>
      </c>
      <c r="C3341" s="5">
        <v>2008</v>
      </c>
      <c r="D3341" s="135">
        <f t="shared" si="0"/>
        <v>39591</v>
      </c>
      <c r="E3341" s="5">
        <v>2.46</v>
      </c>
      <c r="F3341" s="5">
        <v>3.15</v>
      </c>
      <c r="G3341" s="5">
        <v>3.85</v>
      </c>
    </row>
    <row r="3342" spans="1:7">
      <c r="A3342" s="5">
        <v>5</v>
      </c>
      <c r="B3342" s="5">
        <v>27</v>
      </c>
      <c r="C3342" s="5">
        <v>2008</v>
      </c>
      <c r="D3342" s="135">
        <f t="shared" si="0"/>
        <v>39595</v>
      </c>
      <c r="E3342" s="5">
        <v>2.5499999999999998</v>
      </c>
      <c r="F3342" s="5">
        <v>3.25</v>
      </c>
      <c r="G3342" s="5">
        <v>3.93</v>
      </c>
    </row>
    <row r="3343" spans="1:7">
      <c r="A3343" s="5">
        <v>5</v>
      </c>
      <c r="B3343" s="5">
        <v>28</v>
      </c>
      <c r="C3343" s="5">
        <v>2008</v>
      </c>
      <c r="D3343" s="135">
        <f t="shared" si="0"/>
        <v>39596</v>
      </c>
      <c r="E3343" s="5">
        <v>2.62</v>
      </c>
      <c r="F3343" s="5">
        <v>3.36</v>
      </c>
      <c r="G3343" s="5">
        <v>4.03</v>
      </c>
    </row>
    <row r="3344" spans="1:7">
      <c r="A3344" s="5">
        <v>5</v>
      </c>
      <c r="B3344" s="5">
        <v>29</v>
      </c>
      <c r="C3344" s="5">
        <v>2008</v>
      </c>
      <c r="D3344" s="135">
        <f t="shared" si="0"/>
        <v>39597</v>
      </c>
      <c r="E3344" s="5">
        <v>2.67</v>
      </c>
      <c r="F3344" s="5">
        <v>3.41</v>
      </c>
      <c r="G3344" s="5">
        <v>4.08</v>
      </c>
    </row>
    <row r="3345" spans="1:7">
      <c r="A3345" s="5">
        <v>5</v>
      </c>
      <c r="B3345" s="5">
        <v>30</v>
      </c>
      <c r="C3345" s="5">
        <v>2008</v>
      </c>
      <c r="D3345" s="135">
        <f t="shared" si="0"/>
        <v>39598</v>
      </c>
      <c r="E3345" s="5">
        <v>2.66</v>
      </c>
      <c r="F3345" s="5">
        <v>3.41</v>
      </c>
      <c r="G3345" s="5">
        <v>4.0599999999999996</v>
      </c>
    </row>
    <row r="3346" spans="1:7">
      <c r="A3346" s="5">
        <v>6</v>
      </c>
      <c r="B3346" s="5">
        <v>2</v>
      </c>
      <c r="C3346" s="5">
        <v>2008</v>
      </c>
      <c r="D3346" s="135">
        <f t="shared" si="0"/>
        <v>39601</v>
      </c>
      <c r="E3346" s="5">
        <v>2.5099999999999998</v>
      </c>
      <c r="F3346" s="5">
        <v>3.28</v>
      </c>
      <c r="G3346" s="5">
        <v>3.98</v>
      </c>
    </row>
    <row r="3347" spans="1:7">
      <c r="A3347" s="5">
        <v>6</v>
      </c>
      <c r="B3347" s="5">
        <v>3</v>
      </c>
      <c r="C3347" s="5">
        <v>2008</v>
      </c>
      <c r="D3347" s="135">
        <f t="shared" si="0"/>
        <v>39602</v>
      </c>
      <c r="E3347" s="5">
        <v>2.4500000000000002</v>
      </c>
      <c r="F3347" s="5">
        <v>3.21</v>
      </c>
      <c r="G3347" s="5">
        <v>3.92</v>
      </c>
    </row>
    <row r="3348" spans="1:7">
      <c r="A3348" s="5">
        <v>6</v>
      </c>
      <c r="B3348" s="5">
        <v>4</v>
      </c>
      <c r="C3348" s="5">
        <v>2008</v>
      </c>
      <c r="D3348" s="135">
        <f t="shared" si="0"/>
        <v>39603</v>
      </c>
      <c r="E3348" s="5">
        <v>2.4700000000000002</v>
      </c>
      <c r="F3348" s="5">
        <v>3.26</v>
      </c>
      <c r="G3348" s="5">
        <v>3.98</v>
      </c>
    </row>
    <row r="3349" spans="1:7">
      <c r="A3349" s="5">
        <v>6</v>
      </c>
      <c r="B3349" s="5">
        <v>5</v>
      </c>
      <c r="C3349" s="5">
        <v>2008</v>
      </c>
      <c r="D3349" s="135">
        <f t="shared" si="0"/>
        <v>39604</v>
      </c>
      <c r="E3349" s="5">
        <v>2.52</v>
      </c>
      <c r="F3349" s="5">
        <v>3.34</v>
      </c>
      <c r="G3349" s="5">
        <v>4.0599999999999996</v>
      </c>
    </row>
    <row r="3350" spans="1:7">
      <c r="A3350" s="5">
        <v>6</v>
      </c>
      <c r="B3350" s="5">
        <v>6</v>
      </c>
      <c r="C3350" s="5">
        <v>2008</v>
      </c>
      <c r="D3350" s="135">
        <f t="shared" si="0"/>
        <v>39605</v>
      </c>
      <c r="E3350" s="5">
        <v>2.4</v>
      </c>
      <c r="F3350" s="5">
        <v>3.2</v>
      </c>
      <c r="G3350" s="5">
        <v>3.94</v>
      </c>
    </row>
    <row r="3351" spans="1:7">
      <c r="A3351" s="5">
        <v>6</v>
      </c>
      <c r="B3351" s="5">
        <v>9</v>
      </c>
      <c r="C3351" s="5">
        <v>2008</v>
      </c>
      <c r="D3351" s="135">
        <f t="shared" si="0"/>
        <v>39608</v>
      </c>
      <c r="E3351" s="5">
        <v>2.73</v>
      </c>
      <c r="F3351" s="5">
        <v>3.41</v>
      </c>
      <c r="G3351" s="5">
        <v>4.0199999999999996</v>
      </c>
    </row>
    <row r="3352" spans="1:7">
      <c r="A3352" s="5">
        <v>6</v>
      </c>
      <c r="B3352" s="5">
        <v>10</v>
      </c>
      <c r="C3352" s="5">
        <v>2008</v>
      </c>
      <c r="D3352" s="135">
        <f t="shared" si="0"/>
        <v>39609</v>
      </c>
      <c r="E3352" s="5">
        <v>2.91</v>
      </c>
      <c r="F3352" s="5">
        <v>3.54</v>
      </c>
      <c r="G3352" s="5">
        <v>4.1100000000000003</v>
      </c>
    </row>
    <row r="3353" spans="1:7">
      <c r="A3353" s="5">
        <v>6</v>
      </c>
      <c r="B3353" s="5">
        <v>11</v>
      </c>
      <c r="C3353" s="5">
        <v>2008</v>
      </c>
      <c r="D3353" s="135">
        <f t="shared" si="0"/>
        <v>39610</v>
      </c>
      <c r="E3353" s="5">
        <v>2.83</v>
      </c>
      <c r="F3353" s="5">
        <v>3.49</v>
      </c>
      <c r="G3353" s="5">
        <v>4.0999999999999996</v>
      </c>
    </row>
    <row r="3354" spans="1:7">
      <c r="A3354" s="5">
        <v>6</v>
      </c>
      <c r="B3354" s="5">
        <v>12</v>
      </c>
      <c r="C3354" s="5">
        <v>2008</v>
      </c>
      <c r="D3354" s="135">
        <f t="shared" si="0"/>
        <v>39611</v>
      </c>
      <c r="E3354" s="5">
        <v>3.03</v>
      </c>
      <c r="F3354" s="5">
        <v>3.68</v>
      </c>
      <c r="G3354" s="5">
        <v>4.2300000000000004</v>
      </c>
    </row>
    <row r="3355" spans="1:7">
      <c r="A3355" s="5">
        <v>6</v>
      </c>
      <c r="B3355" s="5">
        <v>13</v>
      </c>
      <c r="C3355" s="5">
        <v>2008</v>
      </c>
      <c r="D3355" s="135">
        <f t="shared" si="0"/>
        <v>39612</v>
      </c>
      <c r="E3355" s="5">
        <v>3.05</v>
      </c>
      <c r="F3355" s="5">
        <v>3.73</v>
      </c>
      <c r="G3355" s="5">
        <v>4.2699999999999996</v>
      </c>
    </row>
    <row r="3356" spans="1:7">
      <c r="A3356" s="5">
        <v>6</v>
      </c>
      <c r="B3356" s="5">
        <v>16</v>
      </c>
      <c r="C3356" s="5">
        <v>2008</v>
      </c>
      <c r="D3356" s="135">
        <f t="shared" si="0"/>
        <v>39615</v>
      </c>
      <c r="E3356" s="5">
        <v>3.02</v>
      </c>
      <c r="F3356" s="5">
        <v>3.73</v>
      </c>
      <c r="G3356" s="5">
        <v>4.25</v>
      </c>
    </row>
    <row r="3357" spans="1:7">
      <c r="A3357" s="5">
        <v>6</v>
      </c>
      <c r="B3357" s="5">
        <v>17</v>
      </c>
      <c r="C3357" s="5">
        <v>2008</v>
      </c>
      <c r="D3357" s="135">
        <f t="shared" si="0"/>
        <v>39616</v>
      </c>
      <c r="E3357" s="5">
        <v>2.94</v>
      </c>
      <c r="F3357" s="5">
        <v>3.66</v>
      </c>
      <c r="G3357" s="5">
        <v>4.2300000000000004</v>
      </c>
    </row>
    <row r="3358" spans="1:7">
      <c r="A3358" s="5">
        <v>6</v>
      </c>
      <c r="B3358" s="5">
        <v>18</v>
      </c>
      <c r="C3358" s="5">
        <v>2008</v>
      </c>
      <c r="D3358" s="135">
        <f t="shared" si="0"/>
        <v>39617</v>
      </c>
      <c r="E3358" s="5">
        <v>2.89</v>
      </c>
      <c r="F3358" s="5">
        <v>3.57</v>
      </c>
      <c r="G3358" s="5">
        <v>4.16</v>
      </c>
    </row>
    <row r="3359" spans="1:7">
      <c r="A3359" s="5">
        <v>6</v>
      </c>
      <c r="B3359" s="5">
        <v>19</v>
      </c>
      <c r="C3359" s="5">
        <v>2008</v>
      </c>
      <c r="D3359" s="135">
        <f t="shared" si="0"/>
        <v>39618</v>
      </c>
      <c r="E3359" s="5">
        <v>2.99</v>
      </c>
      <c r="F3359" s="5">
        <v>3.67</v>
      </c>
      <c r="G3359" s="5">
        <v>4.22</v>
      </c>
    </row>
    <row r="3360" spans="1:7">
      <c r="A3360" s="5">
        <v>6</v>
      </c>
      <c r="B3360" s="5">
        <v>20</v>
      </c>
      <c r="C3360" s="5">
        <v>2008</v>
      </c>
      <c r="D3360" s="135">
        <f t="shared" si="0"/>
        <v>39619</v>
      </c>
      <c r="E3360" s="5">
        <v>2.88</v>
      </c>
      <c r="F3360" s="5">
        <v>3.57</v>
      </c>
      <c r="G3360" s="5">
        <v>4.16</v>
      </c>
    </row>
    <row r="3361" spans="1:7">
      <c r="A3361" s="5">
        <v>6</v>
      </c>
      <c r="B3361" s="5">
        <v>23</v>
      </c>
      <c r="C3361" s="5">
        <v>2008</v>
      </c>
      <c r="D3361" s="135">
        <f t="shared" si="0"/>
        <v>39622</v>
      </c>
      <c r="E3361" s="5">
        <v>2.98</v>
      </c>
      <c r="F3361" s="5">
        <v>3.65</v>
      </c>
      <c r="G3361" s="5">
        <v>4.1900000000000004</v>
      </c>
    </row>
    <row r="3362" spans="1:7">
      <c r="A3362" s="5">
        <v>6</v>
      </c>
      <c r="B3362" s="5">
        <v>24</v>
      </c>
      <c r="C3362" s="5">
        <v>2008</v>
      </c>
      <c r="D3362" s="135">
        <f t="shared" si="0"/>
        <v>39623</v>
      </c>
      <c r="E3362" s="5">
        <v>2.87</v>
      </c>
      <c r="F3362" s="5">
        <v>3.52</v>
      </c>
      <c r="G3362" s="5">
        <v>4.0999999999999996</v>
      </c>
    </row>
    <row r="3363" spans="1:7">
      <c r="A3363" s="5">
        <v>6</v>
      </c>
      <c r="B3363" s="5">
        <v>25</v>
      </c>
      <c r="C3363" s="5">
        <v>2008</v>
      </c>
      <c r="D3363" s="135">
        <f t="shared" si="0"/>
        <v>39624</v>
      </c>
      <c r="E3363" s="5">
        <v>2.82</v>
      </c>
      <c r="F3363" s="5">
        <v>3.54</v>
      </c>
      <c r="G3363" s="5">
        <v>4.12</v>
      </c>
    </row>
    <row r="3364" spans="1:7">
      <c r="A3364" s="5">
        <v>6</v>
      </c>
      <c r="B3364" s="5">
        <v>26</v>
      </c>
      <c r="C3364" s="5">
        <v>2008</v>
      </c>
      <c r="D3364" s="135">
        <f t="shared" si="0"/>
        <v>39625</v>
      </c>
      <c r="E3364" s="5">
        <v>2.68</v>
      </c>
      <c r="F3364" s="5">
        <v>3.44</v>
      </c>
      <c r="G3364" s="5">
        <v>4.07</v>
      </c>
    </row>
    <row r="3365" spans="1:7">
      <c r="A3365" s="5">
        <v>6</v>
      </c>
      <c r="B3365" s="5">
        <v>27</v>
      </c>
      <c r="C3365" s="5">
        <v>2008</v>
      </c>
      <c r="D3365" s="135">
        <f t="shared" si="0"/>
        <v>39626</v>
      </c>
      <c r="E3365" s="5">
        <v>2.65</v>
      </c>
      <c r="F3365" s="5">
        <v>3.36</v>
      </c>
      <c r="G3365" s="5">
        <v>3.99</v>
      </c>
    </row>
    <row r="3366" spans="1:7">
      <c r="A3366" s="5">
        <v>6</v>
      </c>
      <c r="B3366" s="5">
        <v>30</v>
      </c>
      <c r="C3366" s="5">
        <v>2008</v>
      </c>
      <c r="D3366" s="135">
        <f t="shared" si="0"/>
        <v>39629</v>
      </c>
      <c r="E3366" s="5">
        <v>2.63</v>
      </c>
      <c r="F3366" s="5">
        <v>3.34</v>
      </c>
      <c r="G3366" s="5">
        <v>3.99</v>
      </c>
    </row>
    <row r="3367" spans="1:7">
      <c r="A3367" s="5">
        <v>7</v>
      </c>
      <c r="B3367" s="5">
        <v>1</v>
      </c>
      <c r="C3367" s="5">
        <v>2008</v>
      </c>
      <c r="D3367" s="135">
        <f t="shared" si="0"/>
        <v>39630</v>
      </c>
      <c r="E3367" s="5">
        <v>2.63</v>
      </c>
      <c r="F3367" s="5">
        <v>3.33</v>
      </c>
      <c r="G3367" s="5">
        <v>4.01</v>
      </c>
    </row>
    <row r="3368" spans="1:7">
      <c r="A3368" s="5">
        <v>7</v>
      </c>
      <c r="B3368" s="5">
        <v>2</v>
      </c>
      <c r="C3368" s="5">
        <v>2008</v>
      </c>
      <c r="D3368" s="135">
        <f t="shared" si="0"/>
        <v>39631</v>
      </c>
      <c r="E3368" s="5">
        <v>2.6</v>
      </c>
      <c r="F3368" s="5">
        <v>3.31</v>
      </c>
      <c r="G3368" s="5">
        <v>3.99</v>
      </c>
    </row>
    <row r="3369" spans="1:7">
      <c r="A3369" s="5">
        <v>7</v>
      </c>
      <c r="B3369" s="5">
        <v>3</v>
      </c>
      <c r="C3369" s="5">
        <v>2008</v>
      </c>
      <c r="D3369" s="135">
        <f t="shared" si="0"/>
        <v>39632</v>
      </c>
      <c r="E3369" s="5">
        <v>2.54</v>
      </c>
      <c r="F3369" s="5">
        <v>3.28</v>
      </c>
      <c r="G3369" s="5">
        <v>3.99</v>
      </c>
    </row>
    <row r="3370" spans="1:7">
      <c r="A3370" s="5">
        <v>7</v>
      </c>
      <c r="B3370" s="5">
        <v>7</v>
      </c>
      <c r="C3370" s="5">
        <v>2008</v>
      </c>
      <c r="D3370" s="135">
        <f t="shared" si="0"/>
        <v>39636</v>
      </c>
      <c r="E3370" s="5">
        <v>2.4700000000000002</v>
      </c>
      <c r="F3370" s="5">
        <v>3.23</v>
      </c>
      <c r="G3370" s="5">
        <v>3.95</v>
      </c>
    </row>
    <row r="3371" spans="1:7">
      <c r="A3371" s="5">
        <v>7</v>
      </c>
      <c r="B3371" s="5">
        <v>8</v>
      </c>
      <c r="C3371" s="5">
        <v>2008</v>
      </c>
      <c r="D3371" s="135">
        <f t="shared" si="0"/>
        <v>39637</v>
      </c>
      <c r="E3371" s="5">
        <v>2.4700000000000002</v>
      </c>
      <c r="F3371" s="5">
        <v>3.19</v>
      </c>
      <c r="G3371" s="5">
        <v>3.91</v>
      </c>
    </row>
    <row r="3372" spans="1:7">
      <c r="A3372" s="5">
        <v>7</v>
      </c>
      <c r="B3372" s="5">
        <v>9</v>
      </c>
      <c r="C3372" s="5">
        <v>2008</v>
      </c>
      <c r="D3372" s="135">
        <f t="shared" si="0"/>
        <v>39638</v>
      </c>
      <c r="E3372" s="5">
        <v>2.41</v>
      </c>
      <c r="F3372" s="5">
        <v>3.11</v>
      </c>
      <c r="G3372" s="5">
        <v>3.85</v>
      </c>
    </row>
    <row r="3373" spans="1:7">
      <c r="A3373" s="5">
        <v>7</v>
      </c>
      <c r="B3373" s="5">
        <v>10</v>
      </c>
      <c r="C3373" s="5">
        <v>2008</v>
      </c>
      <c r="D3373" s="135">
        <f t="shared" si="0"/>
        <v>39639</v>
      </c>
      <c r="E3373" s="5">
        <v>2.44</v>
      </c>
      <c r="F3373" s="5">
        <v>3.1</v>
      </c>
      <c r="G3373" s="5">
        <v>3.83</v>
      </c>
    </row>
    <row r="3374" spans="1:7">
      <c r="A3374" s="5">
        <v>7</v>
      </c>
      <c r="B3374" s="5">
        <v>11</v>
      </c>
      <c r="C3374" s="5">
        <v>2008</v>
      </c>
      <c r="D3374" s="135">
        <f t="shared" si="0"/>
        <v>39640</v>
      </c>
      <c r="E3374" s="5">
        <v>2.59</v>
      </c>
      <c r="F3374" s="5">
        <v>3.27</v>
      </c>
      <c r="G3374" s="5">
        <v>3.96</v>
      </c>
    </row>
    <row r="3375" spans="1:7">
      <c r="A3375" s="5">
        <v>7</v>
      </c>
      <c r="B3375" s="5">
        <v>14</v>
      </c>
      <c r="C3375" s="5">
        <v>2008</v>
      </c>
      <c r="D3375" s="135">
        <f t="shared" si="0"/>
        <v>39643</v>
      </c>
      <c r="E3375" s="5">
        <v>2.4700000000000002</v>
      </c>
      <c r="F3375" s="5">
        <v>3.2</v>
      </c>
      <c r="G3375" s="5">
        <v>3.9</v>
      </c>
    </row>
    <row r="3376" spans="1:7">
      <c r="A3376" s="5">
        <v>7</v>
      </c>
      <c r="B3376" s="5">
        <v>15</v>
      </c>
      <c r="C3376" s="5">
        <v>2008</v>
      </c>
      <c r="D3376" s="135">
        <f t="shared" si="0"/>
        <v>39644</v>
      </c>
      <c r="E3376" s="5">
        <v>2.39</v>
      </c>
      <c r="F3376" s="5">
        <v>3.12</v>
      </c>
      <c r="G3376" s="5">
        <v>3.87</v>
      </c>
    </row>
    <row r="3377" spans="1:7">
      <c r="A3377" s="5">
        <v>7</v>
      </c>
      <c r="B3377" s="5">
        <v>16</v>
      </c>
      <c r="C3377" s="5">
        <v>2008</v>
      </c>
      <c r="D3377" s="135">
        <f t="shared" si="0"/>
        <v>39645</v>
      </c>
      <c r="E3377" s="5">
        <v>2.44</v>
      </c>
      <c r="F3377" s="5">
        <v>3.2</v>
      </c>
      <c r="G3377" s="5">
        <v>3.97</v>
      </c>
    </row>
    <row r="3378" spans="1:7">
      <c r="A3378" s="5">
        <v>7</v>
      </c>
      <c r="B3378" s="5">
        <v>17</v>
      </c>
      <c r="C3378" s="5">
        <v>2008</v>
      </c>
      <c r="D3378" s="135">
        <f t="shared" si="0"/>
        <v>39646</v>
      </c>
      <c r="E3378" s="5">
        <v>2.58</v>
      </c>
      <c r="F3378" s="5">
        <v>3.35</v>
      </c>
      <c r="G3378" s="5">
        <v>4.07</v>
      </c>
    </row>
    <row r="3379" spans="1:7">
      <c r="A3379" s="5">
        <v>7</v>
      </c>
      <c r="B3379" s="5">
        <v>18</v>
      </c>
      <c r="C3379" s="5">
        <v>2008</v>
      </c>
      <c r="D3379" s="135">
        <f t="shared" si="0"/>
        <v>39647</v>
      </c>
      <c r="E3379" s="5">
        <v>2.66</v>
      </c>
      <c r="F3379" s="5">
        <v>3.42</v>
      </c>
      <c r="G3379" s="5">
        <v>4.1100000000000003</v>
      </c>
    </row>
    <row r="3380" spans="1:7">
      <c r="A3380" s="5">
        <v>7</v>
      </c>
      <c r="B3380" s="5">
        <v>21</v>
      </c>
      <c r="C3380" s="5">
        <v>2008</v>
      </c>
      <c r="D3380" s="135">
        <f t="shared" si="0"/>
        <v>39650</v>
      </c>
      <c r="E3380" s="5">
        <v>2.66</v>
      </c>
      <c r="F3380" s="5">
        <v>3.41</v>
      </c>
      <c r="G3380" s="5">
        <v>4.09</v>
      </c>
    </row>
    <row r="3381" spans="1:7">
      <c r="A3381" s="5">
        <v>7</v>
      </c>
      <c r="B3381" s="5">
        <v>22</v>
      </c>
      <c r="C3381" s="5">
        <v>2008</v>
      </c>
      <c r="D3381" s="135">
        <f t="shared" si="0"/>
        <v>39651</v>
      </c>
      <c r="E3381" s="5">
        <v>2.74</v>
      </c>
      <c r="F3381" s="5">
        <v>3.48</v>
      </c>
      <c r="G3381" s="5">
        <v>4.1399999999999997</v>
      </c>
    </row>
    <row r="3382" spans="1:7">
      <c r="A3382" s="5">
        <v>7</v>
      </c>
      <c r="B3382" s="5">
        <v>23</v>
      </c>
      <c r="C3382" s="5">
        <v>2008</v>
      </c>
      <c r="D3382" s="135">
        <f t="shared" si="0"/>
        <v>39652</v>
      </c>
      <c r="E3382" s="5">
        <v>2.81</v>
      </c>
      <c r="F3382" s="5">
        <v>3.51</v>
      </c>
      <c r="G3382" s="5">
        <v>4.16</v>
      </c>
    </row>
    <row r="3383" spans="1:7">
      <c r="A3383" s="5">
        <v>7</v>
      </c>
      <c r="B3383" s="5">
        <v>24</v>
      </c>
      <c r="C3383" s="5">
        <v>2008</v>
      </c>
      <c r="D3383" s="135">
        <f t="shared" si="0"/>
        <v>39653</v>
      </c>
      <c r="E3383" s="5">
        <v>2.61</v>
      </c>
      <c r="F3383" s="5">
        <v>3.37</v>
      </c>
      <c r="G3383" s="5">
        <v>4.03</v>
      </c>
    </row>
    <row r="3384" spans="1:7">
      <c r="A3384" s="5">
        <v>7</v>
      </c>
      <c r="B3384" s="5">
        <v>25</v>
      </c>
      <c r="C3384" s="5">
        <v>2008</v>
      </c>
      <c r="D3384" s="135">
        <f t="shared" si="0"/>
        <v>39654</v>
      </c>
      <c r="E3384" s="5">
        <v>2.7</v>
      </c>
      <c r="F3384" s="5">
        <v>3.45</v>
      </c>
      <c r="G3384" s="5">
        <v>4.13</v>
      </c>
    </row>
    <row r="3385" spans="1:7">
      <c r="A3385" s="5">
        <v>7</v>
      </c>
      <c r="B3385" s="5">
        <v>28</v>
      </c>
      <c r="C3385" s="5">
        <v>2008</v>
      </c>
      <c r="D3385" s="135">
        <f t="shared" si="0"/>
        <v>39657</v>
      </c>
      <c r="E3385" s="5">
        <v>2.59</v>
      </c>
      <c r="F3385" s="5">
        <v>3.34</v>
      </c>
      <c r="G3385" s="5">
        <v>4.0599999999999996</v>
      </c>
    </row>
    <row r="3386" spans="1:7">
      <c r="A3386" s="5">
        <v>7</v>
      </c>
      <c r="B3386" s="5">
        <v>29</v>
      </c>
      <c r="C3386" s="5">
        <v>2008</v>
      </c>
      <c r="D3386" s="135">
        <f t="shared" si="0"/>
        <v>39658</v>
      </c>
      <c r="E3386" s="5">
        <v>2.65</v>
      </c>
      <c r="F3386" s="5">
        <v>3.39</v>
      </c>
      <c r="G3386" s="5">
        <v>4.09</v>
      </c>
    </row>
    <row r="3387" spans="1:7">
      <c r="A3387" s="5">
        <v>7</v>
      </c>
      <c r="B3387" s="5">
        <v>30</v>
      </c>
      <c r="C3387" s="5">
        <v>2008</v>
      </c>
      <c r="D3387" s="135">
        <f t="shared" si="0"/>
        <v>39659</v>
      </c>
      <c r="E3387" s="5">
        <v>2.64</v>
      </c>
      <c r="F3387" s="5">
        <v>3.36</v>
      </c>
      <c r="G3387" s="5">
        <v>4.07</v>
      </c>
    </row>
    <row r="3388" spans="1:7">
      <c r="A3388" s="5">
        <v>7</v>
      </c>
      <c r="B3388" s="5">
        <v>31</v>
      </c>
      <c r="C3388" s="5">
        <v>2008</v>
      </c>
      <c r="D3388" s="135">
        <f t="shared" si="0"/>
        <v>39660</v>
      </c>
      <c r="E3388" s="5">
        <v>2.52</v>
      </c>
      <c r="F3388" s="5">
        <v>3.25</v>
      </c>
      <c r="G3388" s="5">
        <v>3.99</v>
      </c>
    </row>
    <row r="3389" spans="1:7">
      <c r="A3389" s="5">
        <v>8</v>
      </c>
      <c r="B3389" s="5">
        <v>1</v>
      </c>
      <c r="C3389" s="5">
        <v>2008</v>
      </c>
      <c r="D3389" s="135">
        <f t="shared" si="0"/>
        <v>39661</v>
      </c>
      <c r="E3389" s="5">
        <v>2.5099999999999998</v>
      </c>
      <c r="F3389" s="5">
        <v>3.23</v>
      </c>
      <c r="G3389" s="5">
        <v>3.97</v>
      </c>
    </row>
    <row r="3390" spans="1:7">
      <c r="A3390" s="5">
        <v>8</v>
      </c>
      <c r="B3390" s="5">
        <v>4</v>
      </c>
      <c r="C3390" s="5">
        <v>2008</v>
      </c>
      <c r="D3390" s="135">
        <f t="shared" si="0"/>
        <v>39664</v>
      </c>
      <c r="E3390" s="5">
        <v>2.5299999999999998</v>
      </c>
      <c r="F3390" s="5">
        <v>3.23</v>
      </c>
      <c r="G3390" s="5">
        <v>3.98</v>
      </c>
    </row>
    <row r="3391" spans="1:7">
      <c r="A3391" s="5">
        <v>8</v>
      </c>
      <c r="B3391" s="5">
        <v>5</v>
      </c>
      <c r="C3391" s="5">
        <v>2008</v>
      </c>
      <c r="D3391" s="135">
        <f t="shared" si="0"/>
        <v>39665</v>
      </c>
      <c r="E3391" s="5">
        <v>2.54</v>
      </c>
      <c r="F3391" s="5">
        <v>3.28</v>
      </c>
      <c r="G3391" s="5">
        <v>4.04</v>
      </c>
    </row>
    <row r="3392" spans="1:7">
      <c r="A3392" s="5">
        <v>8</v>
      </c>
      <c r="B3392" s="5">
        <v>6</v>
      </c>
      <c r="C3392" s="5">
        <v>2008</v>
      </c>
      <c r="D3392" s="135">
        <f t="shared" si="0"/>
        <v>39666</v>
      </c>
      <c r="E3392" s="5">
        <v>2.56</v>
      </c>
      <c r="F3392" s="5">
        <v>3.3</v>
      </c>
      <c r="G3392" s="5">
        <v>4.0599999999999996</v>
      </c>
    </row>
    <row r="3393" spans="1:7">
      <c r="A3393" s="5">
        <v>8</v>
      </c>
      <c r="B3393" s="5">
        <v>7</v>
      </c>
      <c r="C3393" s="5">
        <v>2008</v>
      </c>
      <c r="D3393" s="135">
        <f t="shared" si="0"/>
        <v>39667</v>
      </c>
      <c r="E3393" s="5">
        <v>2.4300000000000002</v>
      </c>
      <c r="F3393" s="5">
        <v>3.16</v>
      </c>
      <c r="G3393" s="5">
        <v>3.92</v>
      </c>
    </row>
    <row r="3394" spans="1:7">
      <c r="A3394" s="5">
        <v>8</v>
      </c>
      <c r="B3394" s="5">
        <v>8</v>
      </c>
      <c r="C3394" s="5">
        <v>2008</v>
      </c>
      <c r="D3394" s="135">
        <f t="shared" si="0"/>
        <v>39668</v>
      </c>
      <c r="E3394" s="5">
        <v>2.5099999999999998</v>
      </c>
      <c r="F3394" s="5">
        <v>3.21</v>
      </c>
      <c r="G3394" s="5">
        <v>3.94</v>
      </c>
    </row>
    <row r="3395" spans="1:7">
      <c r="A3395" s="5">
        <v>8</v>
      </c>
      <c r="B3395" s="5">
        <v>11</v>
      </c>
      <c r="C3395" s="5">
        <v>2008</v>
      </c>
      <c r="D3395" s="135">
        <f t="shared" si="0"/>
        <v>39671</v>
      </c>
      <c r="E3395" s="5">
        <v>2.56</v>
      </c>
      <c r="F3395" s="5">
        <v>3.27</v>
      </c>
      <c r="G3395" s="5">
        <v>3.99</v>
      </c>
    </row>
    <row r="3396" spans="1:7">
      <c r="A3396" s="5">
        <v>8</v>
      </c>
      <c r="B3396" s="5">
        <v>12</v>
      </c>
      <c r="C3396" s="5">
        <v>2008</v>
      </c>
      <c r="D3396" s="135">
        <f t="shared" si="0"/>
        <v>39672</v>
      </c>
      <c r="E3396" s="5">
        <v>2.4500000000000002</v>
      </c>
      <c r="F3396" s="5">
        <v>3.16</v>
      </c>
      <c r="G3396" s="5">
        <v>3.91</v>
      </c>
    </row>
    <row r="3397" spans="1:7">
      <c r="A3397" s="5">
        <v>8</v>
      </c>
      <c r="B3397" s="5">
        <v>13</v>
      </c>
      <c r="C3397" s="5">
        <v>2008</v>
      </c>
      <c r="D3397" s="135">
        <f t="shared" si="0"/>
        <v>39673</v>
      </c>
      <c r="E3397" s="5">
        <v>2.5</v>
      </c>
      <c r="F3397" s="5">
        <v>3.21</v>
      </c>
      <c r="G3397" s="5">
        <v>3.94</v>
      </c>
    </row>
    <row r="3398" spans="1:7">
      <c r="A3398" s="5">
        <v>8</v>
      </c>
      <c r="B3398" s="5">
        <v>14</v>
      </c>
      <c r="C3398" s="5">
        <v>2008</v>
      </c>
      <c r="D3398" s="135">
        <f t="shared" si="0"/>
        <v>39674</v>
      </c>
      <c r="E3398" s="5">
        <v>2.4500000000000002</v>
      </c>
      <c r="F3398" s="5">
        <v>3.15</v>
      </c>
      <c r="G3398" s="5">
        <v>3.89</v>
      </c>
    </row>
    <row r="3399" spans="1:7">
      <c r="A3399" s="5">
        <v>8</v>
      </c>
      <c r="B3399" s="5">
        <v>15</v>
      </c>
      <c r="C3399" s="5">
        <v>2008</v>
      </c>
      <c r="D3399" s="135">
        <f t="shared" si="0"/>
        <v>39675</v>
      </c>
      <c r="E3399" s="5">
        <v>2.4</v>
      </c>
      <c r="F3399" s="5">
        <v>3.11</v>
      </c>
      <c r="G3399" s="5">
        <v>3.84</v>
      </c>
    </row>
    <row r="3400" spans="1:7">
      <c r="A3400" s="5">
        <v>8</v>
      </c>
      <c r="B3400" s="5">
        <v>18</v>
      </c>
      <c r="C3400" s="5">
        <v>2008</v>
      </c>
      <c r="D3400" s="135">
        <f t="shared" si="0"/>
        <v>39678</v>
      </c>
      <c r="E3400" s="5">
        <v>2.35</v>
      </c>
      <c r="F3400" s="5">
        <v>3.07</v>
      </c>
      <c r="G3400" s="5">
        <v>3.82</v>
      </c>
    </row>
    <row r="3401" spans="1:7">
      <c r="A3401" s="5">
        <v>8</v>
      </c>
      <c r="B3401" s="5">
        <v>19</v>
      </c>
      <c r="C3401" s="5">
        <v>2008</v>
      </c>
      <c r="D3401" s="135">
        <f t="shared" si="0"/>
        <v>39679</v>
      </c>
      <c r="E3401" s="5">
        <v>2.3199999999999998</v>
      </c>
      <c r="F3401" s="5">
        <v>3.07</v>
      </c>
      <c r="G3401" s="5">
        <v>3.83</v>
      </c>
    </row>
    <row r="3402" spans="1:7">
      <c r="A3402" s="5">
        <v>8</v>
      </c>
      <c r="B3402" s="5">
        <v>20</v>
      </c>
      <c r="C3402" s="5">
        <v>2008</v>
      </c>
      <c r="D3402" s="135">
        <f t="shared" si="0"/>
        <v>39680</v>
      </c>
      <c r="E3402" s="5">
        <v>2.25</v>
      </c>
      <c r="F3402" s="5">
        <v>3</v>
      </c>
      <c r="G3402" s="5">
        <v>3.79</v>
      </c>
    </row>
    <row r="3403" spans="1:7">
      <c r="A3403" s="5">
        <v>8</v>
      </c>
      <c r="B3403" s="5">
        <v>21</v>
      </c>
      <c r="C3403" s="5">
        <v>2008</v>
      </c>
      <c r="D3403" s="135">
        <f t="shared" si="0"/>
        <v>39681</v>
      </c>
      <c r="E3403" s="5">
        <v>2.33</v>
      </c>
      <c r="F3403" s="5">
        <v>3.08</v>
      </c>
      <c r="G3403" s="5">
        <v>3.84</v>
      </c>
    </row>
    <row r="3404" spans="1:7">
      <c r="A3404" s="5">
        <v>8</v>
      </c>
      <c r="B3404" s="5">
        <v>22</v>
      </c>
      <c r="C3404" s="5">
        <v>2008</v>
      </c>
      <c r="D3404" s="135">
        <f t="shared" si="0"/>
        <v>39682</v>
      </c>
      <c r="E3404" s="5">
        <v>2.42</v>
      </c>
      <c r="F3404" s="5">
        <v>3.14</v>
      </c>
      <c r="G3404" s="5">
        <v>3.87</v>
      </c>
    </row>
    <row r="3405" spans="1:7">
      <c r="A3405" s="5">
        <v>8</v>
      </c>
      <c r="B3405" s="5">
        <v>25</v>
      </c>
      <c r="C3405" s="5">
        <v>2008</v>
      </c>
      <c r="D3405" s="135">
        <f t="shared" si="0"/>
        <v>39685</v>
      </c>
      <c r="E3405" s="5">
        <v>2.33</v>
      </c>
      <c r="F3405" s="5">
        <v>3.04</v>
      </c>
      <c r="G3405" s="5">
        <v>3.79</v>
      </c>
    </row>
    <row r="3406" spans="1:7">
      <c r="A3406" s="5">
        <v>8</v>
      </c>
      <c r="B3406" s="5">
        <v>26</v>
      </c>
      <c r="C3406" s="5">
        <v>2008</v>
      </c>
      <c r="D3406" s="135">
        <f t="shared" si="0"/>
        <v>39686</v>
      </c>
      <c r="E3406" s="5">
        <v>2.35</v>
      </c>
      <c r="F3406" s="5">
        <v>3.06</v>
      </c>
      <c r="G3406" s="5">
        <v>3.79</v>
      </c>
    </row>
    <row r="3407" spans="1:7">
      <c r="A3407" s="5">
        <v>8</v>
      </c>
      <c r="B3407" s="5">
        <v>27</v>
      </c>
      <c r="C3407" s="5">
        <v>2008</v>
      </c>
      <c r="D3407" s="135">
        <f t="shared" si="0"/>
        <v>39687</v>
      </c>
      <c r="E3407" s="5">
        <v>2.31</v>
      </c>
      <c r="F3407" s="5">
        <v>3.02</v>
      </c>
      <c r="G3407" s="5">
        <v>3.77</v>
      </c>
    </row>
    <row r="3408" spans="1:7">
      <c r="A3408" s="5">
        <v>8</v>
      </c>
      <c r="B3408" s="5">
        <v>28</v>
      </c>
      <c r="C3408" s="5">
        <v>2008</v>
      </c>
      <c r="D3408" s="135">
        <f t="shared" si="0"/>
        <v>39688</v>
      </c>
      <c r="E3408" s="5">
        <v>2.37</v>
      </c>
      <c r="F3408" s="5">
        <v>3.09</v>
      </c>
      <c r="G3408" s="5">
        <v>3.79</v>
      </c>
    </row>
    <row r="3409" spans="1:7">
      <c r="A3409" s="5">
        <v>8</v>
      </c>
      <c r="B3409" s="5">
        <v>29</v>
      </c>
      <c r="C3409" s="5">
        <v>2008</v>
      </c>
      <c r="D3409" s="135">
        <f t="shared" si="0"/>
        <v>39689</v>
      </c>
      <c r="E3409" s="5">
        <v>2.36</v>
      </c>
      <c r="F3409" s="5">
        <v>3.1</v>
      </c>
      <c r="G3409" s="5">
        <v>3.83</v>
      </c>
    </row>
    <row r="3410" spans="1:7">
      <c r="A3410" s="5">
        <v>9</v>
      </c>
      <c r="B3410" s="5">
        <v>2</v>
      </c>
      <c r="C3410" s="5">
        <v>2008</v>
      </c>
      <c r="D3410" s="135">
        <f t="shared" si="0"/>
        <v>39693</v>
      </c>
      <c r="E3410" s="5">
        <v>2.2599999999999998</v>
      </c>
      <c r="F3410" s="5">
        <v>3</v>
      </c>
      <c r="G3410" s="5">
        <v>3.74</v>
      </c>
    </row>
    <row r="3411" spans="1:7">
      <c r="A3411" s="5">
        <v>9</v>
      </c>
      <c r="B3411" s="5">
        <v>3</v>
      </c>
      <c r="C3411" s="5">
        <v>2008</v>
      </c>
      <c r="D3411" s="135">
        <f t="shared" si="0"/>
        <v>39694</v>
      </c>
      <c r="E3411" s="5">
        <v>2.2599999999999998</v>
      </c>
      <c r="F3411" s="5">
        <v>2.95</v>
      </c>
      <c r="G3411" s="5">
        <v>3.71</v>
      </c>
    </row>
    <row r="3412" spans="1:7">
      <c r="A3412" s="5">
        <v>9</v>
      </c>
      <c r="B3412" s="5">
        <v>4</v>
      </c>
      <c r="C3412" s="5">
        <v>2008</v>
      </c>
      <c r="D3412" s="135">
        <f t="shared" si="0"/>
        <v>39695</v>
      </c>
      <c r="E3412" s="5">
        <v>2.2000000000000002</v>
      </c>
      <c r="F3412" s="5">
        <v>2.87</v>
      </c>
      <c r="G3412" s="5">
        <v>3.64</v>
      </c>
    </row>
    <row r="3413" spans="1:7">
      <c r="A3413" s="5">
        <v>9</v>
      </c>
      <c r="B3413" s="5">
        <v>5</v>
      </c>
      <c r="C3413" s="5">
        <v>2008</v>
      </c>
      <c r="D3413" s="135">
        <f t="shared" si="0"/>
        <v>39696</v>
      </c>
      <c r="E3413" s="5">
        <v>2.23</v>
      </c>
      <c r="F3413" s="5">
        <v>2.91</v>
      </c>
      <c r="G3413" s="5">
        <v>3.66</v>
      </c>
    </row>
    <row r="3414" spans="1:7">
      <c r="A3414" s="5">
        <v>9</v>
      </c>
      <c r="B3414" s="5">
        <v>8</v>
      </c>
      <c r="C3414" s="5">
        <v>2008</v>
      </c>
      <c r="D3414" s="135">
        <f t="shared" si="0"/>
        <v>39699</v>
      </c>
      <c r="E3414" s="5">
        <v>2.2999999999999998</v>
      </c>
      <c r="F3414" s="5">
        <v>2.96</v>
      </c>
      <c r="G3414" s="5">
        <v>3.66</v>
      </c>
    </row>
    <row r="3415" spans="1:7">
      <c r="A3415" s="5">
        <v>9</v>
      </c>
      <c r="B3415" s="5">
        <v>9</v>
      </c>
      <c r="C3415" s="5">
        <v>2008</v>
      </c>
      <c r="D3415" s="135">
        <f t="shared" si="0"/>
        <v>39700</v>
      </c>
      <c r="E3415" s="5">
        <v>2.23</v>
      </c>
      <c r="F3415" s="5">
        <v>2.9</v>
      </c>
      <c r="G3415" s="5">
        <v>3.62</v>
      </c>
    </row>
    <row r="3416" spans="1:7">
      <c r="A3416" s="5">
        <v>9</v>
      </c>
      <c r="B3416" s="5">
        <v>10</v>
      </c>
      <c r="C3416" s="5">
        <v>2008</v>
      </c>
      <c r="D3416" s="135">
        <f t="shared" si="0"/>
        <v>39701</v>
      </c>
      <c r="E3416" s="5">
        <v>2.2200000000000002</v>
      </c>
      <c r="F3416" s="5">
        <v>2.91</v>
      </c>
      <c r="G3416" s="5">
        <v>3.65</v>
      </c>
    </row>
    <row r="3417" spans="1:7">
      <c r="A3417" s="5">
        <v>9</v>
      </c>
      <c r="B3417" s="5">
        <v>11</v>
      </c>
      <c r="C3417" s="5">
        <v>2008</v>
      </c>
      <c r="D3417" s="135">
        <f t="shared" si="0"/>
        <v>39702</v>
      </c>
      <c r="E3417" s="5">
        <v>2.1800000000000002</v>
      </c>
      <c r="F3417" s="5">
        <v>2.87</v>
      </c>
      <c r="G3417" s="5">
        <v>3.64</v>
      </c>
    </row>
    <row r="3418" spans="1:7">
      <c r="A3418" s="5">
        <v>9</v>
      </c>
      <c r="B3418" s="5">
        <v>12</v>
      </c>
      <c r="C3418" s="5">
        <v>2008</v>
      </c>
      <c r="D3418" s="135">
        <f t="shared" si="0"/>
        <v>39703</v>
      </c>
      <c r="E3418" s="5">
        <v>2.23</v>
      </c>
      <c r="F3418" s="5">
        <v>2.97</v>
      </c>
      <c r="G3418" s="5">
        <v>3.74</v>
      </c>
    </row>
    <row r="3419" spans="1:7">
      <c r="A3419" s="5">
        <v>9</v>
      </c>
      <c r="B3419" s="5">
        <v>15</v>
      </c>
      <c r="C3419" s="5">
        <v>2008</v>
      </c>
      <c r="D3419" s="135">
        <f t="shared" si="0"/>
        <v>39706</v>
      </c>
      <c r="E3419" s="5">
        <v>1.78</v>
      </c>
      <c r="F3419" s="5">
        <v>2.59</v>
      </c>
      <c r="G3419" s="5">
        <v>3.47</v>
      </c>
    </row>
    <row r="3420" spans="1:7">
      <c r="A3420" s="5">
        <v>9</v>
      </c>
      <c r="B3420" s="5">
        <v>16</v>
      </c>
      <c r="C3420" s="5">
        <v>2008</v>
      </c>
      <c r="D3420" s="135">
        <f t="shared" si="0"/>
        <v>39707</v>
      </c>
      <c r="E3420" s="5">
        <v>1.89</v>
      </c>
      <c r="F3420" s="5">
        <v>2.64</v>
      </c>
      <c r="G3420" s="5">
        <v>3.48</v>
      </c>
    </row>
    <row r="3421" spans="1:7">
      <c r="A3421" s="5">
        <v>9</v>
      </c>
      <c r="B3421" s="5">
        <v>17</v>
      </c>
      <c r="C3421" s="5">
        <v>2008</v>
      </c>
      <c r="D3421" s="135">
        <f t="shared" si="0"/>
        <v>39708</v>
      </c>
      <c r="E3421" s="5">
        <v>1.64</v>
      </c>
      <c r="F3421" s="5">
        <v>2.52</v>
      </c>
      <c r="G3421" s="5">
        <v>3.41</v>
      </c>
    </row>
    <row r="3422" spans="1:7">
      <c r="A3422" s="5">
        <v>9</v>
      </c>
      <c r="B3422" s="5">
        <v>18</v>
      </c>
      <c r="C3422" s="5">
        <v>2008</v>
      </c>
      <c r="D3422" s="135">
        <f t="shared" si="0"/>
        <v>39709</v>
      </c>
      <c r="E3422" s="5">
        <v>1.78</v>
      </c>
      <c r="F3422" s="5">
        <v>2.67</v>
      </c>
      <c r="G3422" s="5">
        <v>3.54</v>
      </c>
    </row>
    <row r="3423" spans="1:7">
      <c r="A3423" s="5">
        <v>9</v>
      </c>
      <c r="B3423" s="5">
        <v>19</v>
      </c>
      <c r="C3423" s="5">
        <v>2008</v>
      </c>
      <c r="D3423" s="135">
        <f t="shared" si="0"/>
        <v>39710</v>
      </c>
      <c r="E3423" s="5">
        <v>2.16</v>
      </c>
      <c r="F3423" s="5">
        <v>3.01</v>
      </c>
      <c r="G3423" s="5">
        <v>3.78</v>
      </c>
    </row>
    <row r="3424" spans="1:7">
      <c r="A3424" s="5">
        <v>9</v>
      </c>
      <c r="B3424" s="5">
        <v>22</v>
      </c>
      <c r="C3424" s="5">
        <v>2008</v>
      </c>
      <c r="D3424" s="135">
        <f t="shared" si="0"/>
        <v>39713</v>
      </c>
      <c r="E3424" s="5">
        <v>2.13</v>
      </c>
      <c r="F3424" s="5">
        <v>3.04</v>
      </c>
      <c r="G3424" s="5">
        <v>3.83</v>
      </c>
    </row>
    <row r="3425" spans="1:7">
      <c r="A3425" s="5">
        <v>9</v>
      </c>
      <c r="B3425" s="5">
        <v>23</v>
      </c>
      <c r="C3425" s="5">
        <v>2008</v>
      </c>
      <c r="D3425" s="135">
        <f t="shared" si="0"/>
        <v>39714</v>
      </c>
      <c r="E3425" s="5">
        <v>2.11</v>
      </c>
      <c r="F3425" s="5">
        <v>3.03</v>
      </c>
      <c r="G3425" s="5">
        <v>3.85</v>
      </c>
    </row>
    <row r="3426" spans="1:7">
      <c r="A3426" s="5">
        <v>9</v>
      </c>
      <c r="B3426" s="5">
        <v>24</v>
      </c>
      <c r="C3426" s="5">
        <v>2008</v>
      </c>
      <c r="D3426" s="135">
        <f t="shared" si="0"/>
        <v>39715</v>
      </c>
      <c r="E3426" s="5">
        <v>2.0299999999999998</v>
      </c>
      <c r="F3426" s="5">
        <v>2.91</v>
      </c>
      <c r="G3426" s="5">
        <v>3.8</v>
      </c>
    </row>
    <row r="3427" spans="1:7">
      <c r="A3427" s="5">
        <v>9</v>
      </c>
      <c r="B3427" s="5">
        <v>25</v>
      </c>
      <c r="C3427" s="5">
        <v>2008</v>
      </c>
      <c r="D3427" s="135">
        <f t="shared" si="0"/>
        <v>39716</v>
      </c>
      <c r="E3427" s="5">
        <v>2.16</v>
      </c>
      <c r="F3427" s="5">
        <v>3.09</v>
      </c>
      <c r="G3427" s="5">
        <v>3.88</v>
      </c>
    </row>
    <row r="3428" spans="1:7">
      <c r="A3428" s="5">
        <v>9</v>
      </c>
      <c r="B3428" s="5">
        <v>26</v>
      </c>
      <c r="C3428" s="5">
        <v>2008</v>
      </c>
      <c r="D3428" s="135">
        <f t="shared" si="0"/>
        <v>39717</v>
      </c>
      <c r="E3428" s="5">
        <v>2.11</v>
      </c>
      <c r="F3428" s="5">
        <v>3.05</v>
      </c>
      <c r="G3428" s="5">
        <v>3.85</v>
      </c>
    </row>
    <row r="3429" spans="1:7">
      <c r="A3429" s="5">
        <v>9</v>
      </c>
      <c r="B3429" s="5">
        <v>29</v>
      </c>
      <c r="C3429" s="5">
        <v>2008</v>
      </c>
      <c r="D3429" s="135">
        <f t="shared" si="0"/>
        <v>39720</v>
      </c>
      <c r="E3429" s="5">
        <v>1.7</v>
      </c>
      <c r="F3429" s="5">
        <v>2.7</v>
      </c>
      <c r="G3429" s="5">
        <v>3.61</v>
      </c>
    </row>
    <row r="3430" spans="1:7">
      <c r="A3430" s="5">
        <v>9</v>
      </c>
      <c r="B3430" s="5">
        <v>30</v>
      </c>
      <c r="C3430" s="5">
        <v>2008</v>
      </c>
      <c r="D3430" s="135">
        <f t="shared" si="0"/>
        <v>39721</v>
      </c>
      <c r="E3430" s="5">
        <v>2</v>
      </c>
      <c r="F3430" s="5">
        <v>2.98</v>
      </c>
      <c r="G3430" s="5">
        <v>3.85</v>
      </c>
    </row>
    <row r="3431" spans="1:7">
      <c r="A3431" s="5">
        <v>10</v>
      </c>
      <c r="B3431" s="5">
        <v>1</v>
      </c>
      <c r="C3431" s="5">
        <v>2008</v>
      </c>
      <c r="D3431" s="135">
        <f t="shared" si="0"/>
        <v>39722</v>
      </c>
      <c r="E3431" s="5">
        <v>1.82</v>
      </c>
      <c r="F3431" s="5">
        <v>2.87</v>
      </c>
      <c r="G3431" s="5">
        <v>3.77</v>
      </c>
    </row>
    <row r="3432" spans="1:7">
      <c r="A3432" s="5">
        <v>10</v>
      </c>
      <c r="B3432" s="5">
        <v>2</v>
      </c>
      <c r="C3432" s="5">
        <v>2008</v>
      </c>
      <c r="D3432" s="135">
        <f t="shared" si="0"/>
        <v>39723</v>
      </c>
      <c r="E3432" s="5">
        <v>1.62</v>
      </c>
      <c r="F3432" s="5">
        <v>2.68</v>
      </c>
      <c r="G3432" s="5">
        <v>3.66</v>
      </c>
    </row>
    <row r="3433" spans="1:7">
      <c r="A3433" s="5">
        <v>10</v>
      </c>
      <c r="B3433" s="5">
        <v>3</v>
      </c>
      <c r="C3433" s="5">
        <v>2008</v>
      </c>
      <c r="D3433" s="135">
        <f t="shared" si="0"/>
        <v>39724</v>
      </c>
      <c r="E3433" s="5">
        <v>1.6</v>
      </c>
      <c r="F3433" s="5">
        <v>2.64</v>
      </c>
      <c r="G3433" s="5">
        <v>3.63</v>
      </c>
    </row>
    <row r="3434" spans="1:7">
      <c r="A3434" s="5">
        <v>10</v>
      </c>
      <c r="B3434" s="5">
        <v>6</v>
      </c>
      <c r="C3434" s="5">
        <v>2008</v>
      </c>
      <c r="D3434" s="135">
        <f t="shared" si="0"/>
        <v>39727</v>
      </c>
      <c r="E3434" s="5">
        <v>1.43</v>
      </c>
      <c r="F3434" s="5">
        <v>2.4500000000000002</v>
      </c>
      <c r="G3434" s="5">
        <v>3.48</v>
      </c>
    </row>
    <row r="3435" spans="1:7">
      <c r="A3435" s="5">
        <v>10</v>
      </c>
      <c r="B3435" s="5">
        <v>7</v>
      </c>
      <c r="C3435" s="5">
        <v>2008</v>
      </c>
      <c r="D3435" s="135">
        <f t="shared" si="0"/>
        <v>39728</v>
      </c>
      <c r="E3435" s="5">
        <v>1.47</v>
      </c>
      <c r="F3435" s="5">
        <v>2.4500000000000002</v>
      </c>
      <c r="G3435" s="5">
        <v>3.5</v>
      </c>
    </row>
    <row r="3436" spans="1:7">
      <c r="A3436" s="5">
        <v>10</v>
      </c>
      <c r="B3436" s="5">
        <v>8</v>
      </c>
      <c r="C3436" s="5">
        <v>2008</v>
      </c>
      <c r="D3436" s="135">
        <f t="shared" si="0"/>
        <v>39729</v>
      </c>
      <c r="E3436" s="5">
        <v>1.65</v>
      </c>
      <c r="F3436" s="5">
        <v>2.7</v>
      </c>
      <c r="G3436" s="5">
        <v>3.72</v>
      </c>
    </row>
    <row r="3437" spans="1:7">
      <c r="A3437" s="5">
        <v>10</v>
      </c>
      <c r="B3437" s="5">
        <v>9</v>
      </c>
      <c r="C3437" s="5">
        <v>2008</v>
      </c>
      <c r="D3437" s="135">
        <f t="shared" si="0"/>
        <v>39730</v>
      </c>
      <c r="E3437" s="5">
        <v>1.65</v>
      </c>
      <c r="F3437" s="5">
        <v>2.79</v>
      </c>
      <c r="G3437" s="5">
        <v>3.84</v>
      </c>
    </row>
    <row r="3438" spans="1:7">
      <c r="A3438" s="5">
        <v>10</v>
      </c>
      <c r="B3438" s="5">
        <v>10</v>
      </c>
      <c r="C3438" s="5">
        <v>2008</v>
      </c>
      <c r="D3438" s="135">
        <f t="shared" si="0"/>
        <v>39731</v>
      </c>
      <c r="E3438" s="5">
        <v>1.62</v>
      </c>
      <c r="F3438" s="5">
        <v>2.77</v>
      </c>
      <c r="G3438" s="5">
        <v>3.89</v>
      </c>
    </row>
    <row r="3439" spans="1:7">
      <c r="A3439" s="5">
        <v>10</v>
      </c>
      <c r="B3439" s="5">
        <v>14</v>
      </c>
      <c r="C3439" s="5">
        <v>2008</v>
      </c>
      <c r="D3439" s="135">
        <f t="shared" si="0"/>
        <v>39735</v>
      </c>
      <c r="E3439" s="5">
        <v>1.82</v>
      </c>
      <c r="F3439" s="5">
        <v>3.01</v>
      </c>
      <c r="G3439" s="5">
        <v>4.08</v>
      </c>
    </row>
    <row r="3440" spans="1:7">
      <c r="A3440" s="5">
        <v>10</v>
      </c>
      <c r="B3440" s="5">
        <v>15</v>
      </c>
      <c r="C3440" s="5">
        <v>2008</v>
      </c>
      <c r="D3440" s="135">
        <f t="shared" si="0"/>
        <v>39736</v>
      </c>
      <c r="E3440" s="5">
        <v>1.64</v>
      </c>
      <c r="F3440" s="5">
        <v>2.9</v>
      </c>
      <c r="G3440" s="5">
        <v>4.04</v>
      </c>
    </row>
    <row r="3441" spans="1:7">
      <c r="A3441" s="5">
        <v>10</v>
      </c>
      <c r="B3441" s="5">
        <v>16</v>
      </c>
      <c r="C3441" s="5">
        <v>2008</v>
      </c>
      <c r="D3441" s="135">
        <f t="shared" si="0"/>
        <v>39737</v>
      </c>
      <c r="E3441" s="5">
        <v>1.61</v>
      </c>
      <c r="F3441" s="5">
        <v>2.84</v>
      </c>
      <c r="G3441" s="5">
        <v>3.99</v>
      </c>
    </row>
    <row r="3442" spans="1:7">
      <c r="A3442" s="5">
        <v>10</v>
      </c>
      <c r="B3442" s="5">
        <v>17</v>
      </c>
      <c r="C3442" s="5">
        <v>2008</v>
      </c>
      <c r="D3442" s="135">
        <f t="shared" si="0"/>
        <v>39738</v>
      </c>
      <c r="E3442" s="5">
        <v>1.64</v>
      </c>
      <c r="F3442" s="5">
        <v>2.83</v>
      </c>
      <c r="G3442" s="5">
        <v>3.98</v>
      </c>
    </row>
    <row r="3443" spans="1:7">
      <c r="A3443" s="5">
        <v>10</v>
      </c>
      <c r="B3443" s="5">
        <v>20</v>
      </c>
      <c r="C3443" s="5">
        <v>2008</v>
      </c>
      <c r="D3443" s="135">
        <f t="shared" si="0"/>
        <v>39741</v>
      </c>
      <c r="E3443" s="5">
        <v>1.71</v>
      </c>
      <c r="F3443" s="5">
        <v>2.82</v>
      </c>
      <c r="G3443" s="5">
        <v>3.91</v>
      </c>
    </row>
    <row r="3444" spans="1:7">
      <c r="A3444" s="5">
        <v>10</v>
      </c>
      <c r="B3444" s="5">
        <v>21</v>
      </c>
      <c r="C3444" s="5">
        <v>2008</v>
      </c>
      <c r="D3444" s="135">
        <f t="shared" si="0"/>
        <v>39742</v>
      </c>
      <c r="E3444" s="5">
        <v>1.58</v>
      </c>
      <c r="F3444" s="5">
        <v>2.63</v>
      </c>
      <c r="G3444" s="5">
        <v>3.76</v>
      </c>
    </row>
    <row r="3445" spans="1:7">
      <c r="A3445" s="5">
        <v>10</v>
      </c>
      <c r="B3445" s="5">
        <v>22</v>
      </c>
      <c r="C3445" s="5">
        <v>2008</v>
      </c>
      <c r="D3445" s="135">
        <f t="shared" si="0"/>
        <v>39743</v>
      </c>
      <c r="E3445" s="5">
        <v>1.53</v>
      </c>
      <c r="F3445" s="5">
        <v>2.56</v>
      </c>
      <c r="G3445" s="5">
        <v>3.65</v>
      </c>
    </row>
    <row r="3446" spans="1:7">
      <c r="A3446" s="5">
        <v>10</v>
      </c>
      <c r="B3446" s="5">
        <v>23</v>
      </c>
      <c r="C3446" s="5">
        <v>2008</v>
      </c>
      <c r="D3446" s="135">
        <f t="shared" si="0"/>
        <v>39744</v>
      </c>
      <c r="E3446" s="5">
        <v>1.54</v>
      </c>
      <c r="F3446" s="5">
        <v>2.57</v>
      </c>
      <c r="G3446" s="5">
        <v>3.63</v>
      </c>
    </row>
    <row r="3447" spans="1:7">
      <c r="A3447" s="5">
        <v>10</v>
      </c>
      <c r="B3447" s="5">
        <v>24</v>
      </c>
      <c r="C3447" s="5">
        <v>2008</v>
      </c>
      <c r="D3447" s="135">
        <f t="shared" si="0"/>
        <v>39745</v>
      </c>
      <c r="E3447" s="5">
        <v>1.57</v>
      </c>
      <c r="F3447" s="5">
        <v>2.64</v>
      </c>
      <c r="G3447" s="5">
        <v>3.76</v>
      </c>
    </row>
    <row r="3448" spans="1:7">
      <c r="A3448" s="5">
        <v>10</v>
      </c>
      <c r="B3448" s="5">
        <v>27</v>
      </c>
      <c r="C3448" s="5">
        <v>2008</v>
      </c>
      <c r="D3448" s="135">
        <f t="shared" si="0"/>
        <v>39748</v>
      </c>
      <c r="E3448" s="5">
        <v>1.59</v>
      </c>
      <c r="F3448" s="5">
        <v>2.67</v>
      </c>
      <c r="G3448" s="5">
        <v>3.79</v>
      </c>
    </row>
    <row r="3449" spans="1:7">
      <c r="A3449" s="5">
        <v>10</v>
      </c>
      <c r="B3449" s="5">
        <v>28</v>
      </c>
      <c r="C3449" s="5">
        <v>2008</v>
      </c>
      <c r="D3449" s="135">
        <f t="shared" si="0"/>
        <v>39749</v>
      </c>
      <c r="E3449" s="5">
        <v>1.65</v>
      </c>
      <c r="F3449" s="5">
        <v>2.75</v>
      </c>
      <c r="G3449" s="5">
        <v>3.89</v>
      </c>
    </row>
    <row r="3450" spans="1:7">
      <c r="A3450" s="5">
        <v>10</v>
      </c>
      <c r="B3450" s="5">
        <v>29</v>
      </c>
      <c r="C3450" s="5">
        <v>2008</v>
      </c>
      <c r="D3450" s="135">
        <f t="shared" si="0"/>
        <v>39750</v>
      </c>
      <c r="E3450" s="5">
        <v>1.58</v>
      </c>
      <c r="F3450" s="5">
        <v>2.77</v>
      </c>
      <c r="G3450" s="5">
        <v>3.93</v>
      </c>
    </row>
    <row r="3451" spans="1:7">
      <c r="A3451" s="5">
        <v>10</v>
      </c>
      <c r="B3451" s="5">
        <v>30</v>
      </c>
      <c r="C3451" s="5">
        <v>2008</v>
      </c>
      <c r="D3451" s="135">
        <f t="shared" si="0"/>
        <v>39751</v>
      </c>
      <c r="E3451" s="5">
        <v>1.59</v>
      </c>
      <c r="F3451" s="5">
        <v>2.84</v>
      </c>
      <c r="G3451" s="5">
        <v>4</v>
      </c>
    </row>
    <row r="3452" spans="1:7">
      <c r="A3452" s="5">
        <v>10</v>
      </c>
      <c r="B3452" s="5">
        <v>31</v>
      </c>
      <c r="C3452" s="5">
        <v>2008</v>
      </c>
      <c r="D3452" s="135">
        <f t="shared" si="0"/>
        <v>39752</v>
      </c>
      <c r="E3452" s="5">
        <v>1.56</v>
      </c>
      <c r="F3452" s="5">
        <v>2.8</v>
      </c>
      <c r="G3452" s="5">
        <v>4.01</v>
      </c>
    </row>
    <row r="3453" spans="1:7">
      <c r="A3453" s="5">
        <v>11</v>
      </c>
      <c r="B3453" s="5">
        <v>3</v>
      </c>
      <c r="C3453" s="5">
        <v>2008</v>
      </c>
      <c r="D3453" s="135">
        <f t="shared" si="0"/>
        <v>39755</v>
      </c>
      <c r="E3453" s="5">
        <v>1.45</v>
      </c>
      <c r="F3453" s="5">
        <v>2.71</v>
      </c>
      <c r="G3453" s="5">
        <v>3.96</v>
      </c>
    </row>
    <row r="3454" spans="1:7">
      <c r="A3454" s="5">
        <v>11</v>
      </c>
      <c r="B3454" s="5">
        <v>4</v>
      </c>
      <c r="C3454" s="5">
        <v>2008</v>
      </c>
      <c r="D3454" s="135">
        <f t="shared" si="0"/>
        <v>39756</v>
      </c>
      <c r="E3454" s="5">
        <v>1.39</v>
      </c>
      <c r="F3454" s="5">
        <v>2.56</v>
      </c>
      <c r="G3454" s="5">
        <v>3.81</v>
      </c>
    </row>
    <row r="3455" spans="1:7">
      <c r="A3455" s="5">
        <v>11</v>
      </c>
      <c r="B3455" s="5">
        <v>5</v>
      </c>
      <c r="C3455" s="5">
        <v>2008</v>
      </c>
      <c r="D3455" s="135">
        <f t="shared" si="0"/>
        <v>39757</v>
      </c>
      <c r="E3455" s="5">
        <v>1.36</v>
      </c>
      <c r="F3455" s="5">
        <v>2.5</v>
      </c>
      <c r="G3455" s="5">
        <v>3.73</v>
      </c>
    </row>
    <row r="3456" spans="1:7">
      <c r="A3456" s="5">
        <v>11</v>
      </c>
      <c r="B3456" s="5">
        <v>6</v>
      </c>
      <c r="C3456" s="5">
        <v>2008</v>
      </c>
      <c r="D3456" s="135">
        <f t="shared" si="0"/>
        <v>39758</v>
      </c>
      <c r="E3456" s="5">
        <v>1.28</v>
      </c>
      <c r="F3456" s="5">
        <v>2.46</v>
      </c>
      <c r="G3456" s="5">
        <v>3.75</v>
      </c>
    </row>
    <row r="3457" spans="1:7">
      <c r="A3457" s="5">
        <v>11</v>
      </c>
      <c r="B3457" s="5">
        <v>7</v>
      </c>
      <c r="C3457" s="5">
        <v>2008</v>
      </c>
      <c r="D3457" s="135">
        <f t="shared" si="0"/>
        <v>39759</v>
      </c>
      <c r="E3457" s="5">
        <v>1.33</v>
      </c>
      <c r="F3457" s="5">
        <v>2.56</v>
      </c>
      <c r="G3457" s="5">
        <v>3.83</v>
      </c>
    </row>
    <row r="3458" spans="1:7">
      <c r="A3458" s="5">
        <v>11</v>
      </c>
      <c r="B3458" s="5">
        <v>10</v>
      </c>
      <c r="C3458" s="5">
        <v>2008</v>
      </c>
      <c r="D3458" s="135">
        <f t="shared" si="0"/>
        <v>39762</v>
      </c>
      <c r="E3458" s="5">
        <v>1.27</v>
      </c>
      <c r="F3458" s="5">
        <v>2.5099999999999998</v>
      </c>
      <c r="G3458" s="5">
        <v>3.82</v>
      </c>
    </row>
    <row r="3459" spans="1:7">
      <c r="A3459" s="5">
        <v>11</v>
      </c>
      <c r="B3459" s="5">
        <v>12</v>
      </c>
      <c r="C3459" s="5">
        <v>2008</v>
      </c>
      <c r="D3459" s="135">
        <f t="shared" si="0"/>
        <v>39764</v>
      </c>
      <c r="E3459" s="5">
        <v>1.19</v>
      </c>
      <c r="F3459" s="5">
        <v>2.37</v>
      </c>
      <c r="G3459" s="5">
        <v>3.75</v>
      </c>
    </row>
    <row r="3460" spans="1:7">
      <c r="A3460" s="5">
        <v>11</v>
      </c>
      <c r="B3460" s="5">
        <v>13</v>
      </c>
      <c r="C3460" s="5">
        <v>2008</v>
      </c>
      <c r="D3460" s="135">
        <f t="shared" si="0"/>
        <v>39765</v>
      </c>
      <c r="E3460" s="5">
        <v>1.24</v>
      </c>
      <c r="F3460" s="5">
        <v>2.4300000000000002</v>
      </c>
      <c r="G3460" s="5">
        <v>3.84</v>
      </c>
    </row>
    <row r="3461" spans="1:7">
      <c r="A3461" s="5">
        <v>11</v>
      </c>
      <c r="B3461" s="5">
        <v>14</v>
      </c>
      <c r="C3461" s="5">
        <v>2008</v>
      </c>
      <c r="D3461" s="135">
        <f t="shared" si="0"/>
        <v>39766</v>
      </c>
      <c r="E3461" s="5">
        <v>1.22</v>
      </c>
      <c r="F3461" s="5">
        <v>2.33</v>
      </c>
      <c r="G3461" s="5">
        <v>3.72</v>
      </c>
    </row>
    <row r="3462" spans="1:7">
      <c r="A3462" s="5">
        <v>11</v>
      </c>
      <c r="B3462" s="5">
        <v>17</v>
      </c>
      <c r="C3462" s="5">
        <v>2008</v>
      </c>
      <c r="D3462" s="135">
        <f t="shared" si="0"/>
        <v>39769</v>
      </c>
      <c r="E3462" s="5">
        <v>1.22</v>
      </c>
      <c r="F3462" s="5">
        <v>2.3199999999999998</v>
      </c>
      <c r="G3462" s="5">
        <v>3.68</v>
      </c>
    </row>
    <row r="3463" spans="1:7">
      <c r="A3463" s="5">
        <v>11</v>
      </c>
      <c r="B3463" s="5">
        <v>18</v>
      </c>
      <c r="C3463" s="5">
        <v>2008</v>
      </c>
      <c r="D3463" s="135">
        <f t="shared" si="0"/>
        <v>39770</v>
      </c>
      <c r="E3463" s="5">
        <v>1.1499999999999999</v>
      </c>
      <c r="F3463" s="5">
        <v>2.2200000000000002</v>
      </c>
      <c r="G3463" s="5">
        <v>3.53</v>
      </c>
    </row>
    <row r="3464" spans="1:7">
      <c r="A3464" s="5">
        <v>11</v>
      </c>
      <c r="B3464" s="5">
        <v>19</v>
      </c>
      <c r="C3464" s="5">
        <v>2008</v>
      </c>
      <c r="D3464" s="135">
        <f t="shared" si="0"/>
        <v>39771</v>
      </c>
      <c r="E3464" s="5">
        <v>1.0900000000000001</v>
      </c>
      <c r="F3464" s="5">
        <v>2.08</v>
      </c>
      <c r="G3464" s="5">
        <v>3.38</v>
      </c>
    </row>
    <row r="3465" spans="1:7">
      <c r="A3465" s="5">
        <v>11</v>
      </c>
      <c r="B3465" s="5">
        <v>20</v>
      </c>
      <c r="C3465" s="5">
        <v>2008</v>
      </c>
      <c r="D3465" s="135">
        <f t="shared" si="0"/>
        <v>39772</v>
      </c>
      <c r="E3465" s="5">
        <v>1</v>
      </c>
      <c r="F3465" s="5">
        <v>1.94</v>
      </c>
      <c r="G3465" s="5">
        <v>3.1</v>
      </c>
    </row>
    <row r="3466" spans="1:7">
      <c r="A3466" s="5">
        <v>11</v>
      </c>
      <c r="B3466" s="5">
        <v>21</v>
      </c>
      <c r="C3466" s="5">
        <v>2008</v>
      </c>
      <c r="D3466" s="135">
        <f t="shared" si="0"/>
        <v>39773</v>
      </c>
      <c r="E3466" s="5">
        <v>1.0900000000000001</v>
      </c>
      <c r="F3466" s="5">
        <v>2.02</v>
      </c>
      <c r="G3466" s="5">
        <v>3.2</v>
      </c>
    </row>
    <row r="3467" spans="1:7">
      <c r="A3467" s="5">
        <v>11</v>
      </c>
      <c r="B3467" s="5">
        <v>24</v>
      </c>
      <c r="C3467" s="5">
        <v>2008</v>
      </c>
      <c r="D3467" s="135">
        <f t="shared" si="0"/>
        <v>39776</v>
      </c>
      <c r="E3467" s="5">
        <v>1.31</v>
      </c>
      <c r="F3467" s="5">
        <v>2.2400000000000002</v>
      </c>
      <c r="G3467" s="5">
        <v>3.35</v>
      </c>
    </row>
    <row r="3468" spans="1:7">
      <c r="A3468" s="5">
        <v>11</v>
      </c>
      <c r="B3468" s="5">
        <v>25</v>
      </c>
      <c r="C3468" s="5">
        <v>2008</v>
      </c>
      <c r="D3468" s="135">
        <f t="shared" si="0"/>
        <v>39777</v>
      </c>
      <c r="E3468" s="5">
        <v>1.1499999999999999</v>
      </c>
      <c r="F3468" s="5">
        <v>2.06</v>
      </c>
      <c r="G3468" s="5">
        <v>3.11</v>
      </c>
    </row>
    <row r="3469" spans="1:7">
      <c r="A3469" s="5">
        <v>11</v>
      </c>
      <c r="B3469" s="5">
        <v>26</v>
      </c>
      <c r="C3469" s="5">
        <v>2008</v>
      </c>
      <c r="D3469" s="135">
        <f t="shared" si="0"/>
        <v>39778</v>
      </c>
      <c r="E3469" s="5">
        <v>1.0900000000000001</v>
      </c>
      <c r="F3469" s="5">
        <v>2.0099999999999998</v>
      </c>
      <c r="G3469" s="5">
        <v>2.99</v>
      </c>
    </row>
    <row r="3470" spans="1:7">
      <c r="A3470" s="5">
        <v>11</v>
      </c>
      <c r="B3470" s="5">
        <v>28</v>
      </c>
      <c r="C3470" s="5">
        <v>2008</v>
      </c>
      <c r="D3470" s="135">
        <f t="shared" si="0"/>
        <v>39780</v>
      </c>
      <c r="E3470" s="5">
        <v>1</v>
      </c>
      <c r="F3470" s="5">
        <v>1.93</v>
      </c>
      <c r="G3470" s="5">
        <v>2.93</v>
      </c>
    </row>
    <row r="3471" spans="1:7">
      <c r="A3471" s="5">
        <v>12</v>
      </c>
      <c r="B3471" s="5">
        <v>1</v>
      </c>
      <c r="C3471" s="5">
        <v>2008</v>
      </c>
      <c r="D3471" s="135">
        <f t="shared" si="0"/>
        <v>39783</v>
      </c>
      <c r="E3471" s="5">
        <v>0.9</v>
      </c>
      <c r="F3471" s="5">
        <v>1.71</v>
      </c>
      <c r="G3471" s="5">
        <v>2.72</v>
      </c>
    </row>
    <row r="3472" spans="1:7">
      <c r="A3472" s="5">
        <v>12</v>
      </c>
      <c r="B3472" s="5">
        <v>2</v>
      </c>
      <c r="C3472" s="5">
        <v>2008</v>
      </c>
      <c r="D3472" s="135">
        <f t="shared" si="0"/>
        <v>39784</v>
      </c>
      <c r="E3472" s="5">
        <v>0.9</v>
      </c>
      <c r="F3472" s="5">
        <v>1.65</v>
      </c>
      <c r="G3472" s="5">
        <v>2.68</v>
      </c>
    </row>
    <row r="3473" spans="1:7">
      <c r="A3473" s="5">
        <v>12</v>
      </c>
      <c r="B3473" s="5">
        <v>3</v>
      </c>
      <c r="C3473" s="5">
        <v>2008</v>
      </c>
      <c r="D3473" s="135">
        <f t="shared" si="0"/>
        <v>39785</v>
      </c>
      <c r="E3473" s="5">
        <v>0.87</v>
      </c>
      <c r="F3473" s="5">
        <v>1.6</v>
      </c>
      <c r="G3473" s="5">
        <v>2.67</v>
      </c>
    </row>
    <row r="3474" spans="1:7">
      <c r="A3474" s="5">
        <v>12</v>
      </c>
      <c r="B3474" s="5">
        <v>4</v>
      </c>
      <c r="C3474" s="5">
        <v>2008</v>
      </c>
      <c r="D3474" s="135">
        <f t="shared" si="0"/>
        <v>39786</v>
      </c>
      <c r="E3474" s="5">
        <v>0.82</v>
      </c>
      <c r="F3474" s="5">
        <v>1.51</v>
      </c>
      <c r="G3474" s="5">
        <v>2.5499999999999998</v>
      </c>
    </row>
    <row r="3475" spans="1:7">
      <c r="A3475" s="5">
        <v>12</v>
      </c>
      <c r="B3475" s="5">
        <v>5</v>
      </c>
      <c r="C3475" s="5">
        <v>2008</v>
      </c>
      <c r="D3475" s="135">
        <f t="shared" si="0"/>
        <v>39787</v>
      </c>
      <c r="E3475" s="5">
        <v>0.93</v>
      </c>
      <c r="F3475" s="5">
        <v>1.67</v>
      </c>
      <c r="G3475" s="5">
        <v>2.67</v>
      </c>
    </row>
    <row r="3476" spans="1:7">
      <c r="A3476" s="5">
        <v>12</v>
      </c>
      <c r="B3476" s="5">
        <v>8</v>
      </c>
      <c r="C3476" s="5">
        <v>2008</v>
      </c>
      <c r="D3476" s="135">
        <f t="shared" si="0"/>
        <v>39790</v>
      </c>
      <c r="E3476" s="5">
        <v>0.97</v>
      </c>
      <c r="F3476" s="5">
        <v>1.76</v>
      </c>
      <c r="G3476" s="5">
        <v>2.77</v>
      </c>
    </row>
    <row r="3477" spans="1:7">
      <c r="A3477" s="5">
        <v>12</v>
      </c>
      <c r="B3477" s="5">
        <v>9</v>
      </c>
      <c r="C3477" s="5">
        <v>2008</v>
      </c>
      <c r="D3477" s="135">
        <f t="shared" si="0"/>
        <v>39791</v>
      </c>
      <c r="E3477" s="5">
        <v>0.84</v>
      </c>
      <c r="F3477" s="5">
        <v>1.61</v>
      </c>
      <c r="G3477" s="5">
        <v>2.67</v>
      </c>
    </row>
    <row r="3478" spans="1:7">
      <c r="A3478" s="5">
        <v>12</v>
      </c>
      <c r="B3478" s="5">
        <v>10</v>
      </c>
      <c r="C3478" s="5">
        <v>2008</v>
      </c>
      <c r="D3478" s="135">
        <f t="shared" si="0"/>
        <v>39792</v>
      </c>
      <c r="E3478" s="5">
        <v>0.86</v>
      </c>
      <c r="F3478" s="5">
        <v>1.62</v>
      </c>
      <c r="G3478" s="5">
        <v>2.69</v>
      </c>
    </row>
    <row r="3479" spans="1:7">
      <c r="A3479" s="5">
        <v>12</v>
      </c>
      <c r="B3479" s="5">
        <v>11</v>
      </c>
      <c r="C3479" s="5">
        <v>2008</v>
      </c>
      <c r="D3479" s="135">
        <f t="shared" si="0"/>
        <v>39793</v>
      </c>
      <c r="E3479" s="5">
        <v>0.79</v>
      </c>
      <c r="F3479" s="5">
        <v>1.55</v>
      </c>
      <c r="G3479" s="5">
        <v>2.64</v>
      </c>
    </row>
    <row r="3480" spans="1:7">
      <c r="A3480" s="5">
        <v>12</v>
      </c>
      <c r="B3480" s="5">
        <v>12</v>
      </c>
      <c r="C3480" s="5">
        <v>2008</v>
      </c>
      <c r="D3480" s="135">
        <f t="shared" si="0"/>
        <v>39794</v>
      </c>
      <c r="E3480" s="5">
        <v>0.78</v>
      </c>
      <c r="F3480" s="5">
        <v>1.55</v>
      </c>
      <c r="G3480" s="5">
        <v>2.6</v>
      </c>
    </row>
    <row r="3481" spans="1:7">
      <c r="A3481" s="5">
        <v>12</v>
      </c>
      <c r="B3481" s="5">
        <v>15</v>
      </c>
      <c r="C3481" s="5">
        <v>2008</v>
      </c>
      <c r="D3481" s="135">
        <f t="shared" si="0"/>
        <v>39797</v>
      </c>
      <c r="E3481" s="5">
        <v>0.75</v>
      </c>
      <c r="F3481" s="5">
        <v>1.5</v>
      </c>
      <c r="G3481" s="5">
        <v>2.5299999999999998</v>
      </c>
    </row>
    <row r="3482" spans="1:7">
      <c r="A3482" s="5">
        <v>12</v>
      </c>
      <c r="B3482" s="5">
        <v>16</v>
      </c>
      <c r="C3482" s="5">
        <v>2008</v>
      </c>
      <c r="D3482" s="135">
        <f t="shared" si="0"/>
        <v>39798</v>
      </c>
      <c r="E3482" s="5">
        <v>0.65</v>
      </c>
      <c r="F3482" s="5">
        <v>1.34</v>
      </c>
      <c r="G3482" s="5">
        <v>2.37</v>
      </c>
    </row>
    <row r="3483" spans="1:7">
      <c r="A3483" s="5">
        <v>12</v>
      </c>
      <c r="B3483" s="5">
        <v>17</v>
      </c>
      <c r="C3483" s="5">
        <v>2008</v>
      </c>
      <c r="D3483" s="135">
        <f t="shared" si="0"/>
        <v>39799</v>
      </c>
      <c r="E3483" s="5">
        <v>0.73</v>
      </c>
      <c r="F3483" s="5">
        <v>1.35</v>
      </c>
      <c r="G3483" s="5">
        <v>2.2000000000000002</v>
      </c>
    </row>
    <row r="3484" spans="1:7">
      <c r="A3484" s="5">
        <v>12</v>
      </c>
      <c r="B3484" s="5">
        <v>18</v>
      </c>
      <c r="C3484" s="5">
        <v>2008</v>
      </c>
      <c r="D3484" s="135">
        <f t="shared" si="0"/>
        <v>39800</v>
      </c>
      <c r="E3484" s="5">
        <v>0.68</v>
      </c>
      <c r="F3484" s="5">
        <v>1.26</v>
      </c>
      <c r="G3484" s="5">
        <v>2.08</v>
      </c>
    </row>
    <row r="3485" spans="1:7">
      <c r="A3485" s="5">
        <v>12</v>
      </c>
      <c r="B3485" s="5">
        <v>19</v>
      </c>
      <c r="C3485" s="5">
        <v>2008</v>
      </c>
      <c r="D3485" s="135">
        <f t="shared" si="0"/>
        <v>39801</v>
      </c>
      <c r="E3485" s="5">
        <v>0.74</v>
      </c>
      <c r="F3485" s="5">
        <v>1.35</v>
      </c>
      <c r="G3485" s="5">
        <v>2.13</v>
      </c>
    </row>
    <row r="3486" spans="1:7">
      <c r="A3486" s="5">
        <v>12</v>
      </c>
      <c r="B3486" s="5">
        <v>22</v>
      </c>
      <c r="C3486" s="5">
        <v>2008</v>
      </c>
      <c r="D3486" s="135">
        <f t="shared" si="0"/>
        <v>39804</v>
      </c>
      <c r="E3486" s="5">
        <v>0.87</v>
      </c>
      <c r="F3486" s="5">
        <v>1.4</v>
      </c>
      <c r="G3486" s="5">
        <v>2.16</v>
      </c>
    </row>
    <row r="3487" spans="1:7">
      <c r="A3487" s="5">
        <v>12</v>
      </c>
      <c r="B3487" s="5">
        <v>23</v>
      </c>
      <c r="C3487" s="5">
        <v>2008</v>
      </c>
      <c r="D3487" s="135">
        <f t="shared" si="0"/>
        <v>39805</v>
      </c>
      <c r="E3487" s="5">
        <v>0.9</v>
      </c>
      <c r="F3487" s="5">
        <v>1.53</v>
      </c>
      <c r="G3487" s="5">
        <v>2.1800000000000002</v>
      </c>
    </row>
    <row r="3488" spans="1:7">
      <c r="A3488" s="5">
        <v>12</v>
      </c>
      <c r="B3488" s="5">
        <v>24</v>
      </c>
      <c r="C3488" s="5">
        <v>2008</v>
      </c>
      <c r="D3488" s="135">
        <f t="shared" si="0"/>
        <v>39806</v>
      </c>
      <c r="E3488" s="5">
        <v>0.9</v>
      </c>
      <c r="F3488" s="5">
        <v>1.54</v>
      </c>
      <c r="G3488" s="5">
        <v>2.2000000000000002</v>
      </c>
    </row>
    <row r="3489" spans="1:7">
      <c r="A3489" s="5">
        <v>12</v>
      </c>
      <c r="B3489" s="5">
        <v>26</v>
      </c>
      <c r="C3489" s="5">
        <v>2008</v>
      </c>
      <c r="D3489" s="135">
        <f t="shared" si="0"/>
        <v>39808</v>
      </c>
      <c r="E3489" s="5">
        <v>0.89</v>
      </c>
      <c r="F3489" s="5">
        <v>1.51</v>
      </c>
      <c r="G3489" s="5">
        <v>2.16</v>
      </c>
    </row>
    <row r="3490" spans="1:7">
      <c r="A3490" s="5">
        <v>12</v>
      </c>
      <c r="B3490" s="5">
        <v>29</v>
      </c>
      <c r="C3490" s="5">
        <v>2008</v>
      </c>
      <c r="D3490" s="135">
        <f t="shared" si="0"/>
        <v>39811</v>
      </c>
      <c r="E3490" s="5">
        <v>0.78</v>
      </c>
      <c r="F3490" s="5">
        <v>1.45</v>
      </c>
      <c r="G3490" s="5">
        <v>2.13</v>
      </c>
    </row>
    <row r="3491" spans="1:7">
      <c r="A3491" s="5">
        <v>12</v>
      </c>
      <c r="B3491" s="5">
        <v>30</v>
      </c>
      <c r="C3491" s="5">
        <v>2008</v>
      </c>
      <c r="D3491" s="135">
        <f t="shared" si="0"/>
        <v>39812</v>
      </c>
      <c r="E3491" s="5">
        <v>0.75</v>
      </c>
      <c r="F3491" s="5">
        <v>1.47</v>
      </c>
      <c r="G3491" s="5">
        <v>2.11</v>
      </c>
    </row>
    <row r="3492" spans="1:7">
      <c r="A3492" s="5">
        <v>12</v>
      </c>
      <c r="B3492" s="5">
        <v>31</v>
      </c>
      <c r="C3492" s="5">
        <v>2008</v>
      </c>
      <c r="D3492" s="135">
        <f t="shared" si="0"/>
        <v>39813</v>
      </c>
      <c r="E3492" s="5">
        <v>0.76</v>
      </c>
      <c r="F3492" s="5">
        <v>1.55</v>
      </c>
      <c r="G3492" s="5">
        <v>2.25</v>
      </c>
    </row>
    <row r="3493" spans="1:7">
      <c r="A3493" s="5"/>
      <c r="B3493" s="5"/>
      <c r="C3493" s="5"/>
      <c r="D3493" s="5"/>
      <c r="E3493" s="5"/>
      <c r="F3493" s="5"/>
      <c r="G3493" s="5"/>
    </row>
    <row r="3494" spans="1:7">
      <c r="A3494" s="5"/>
      <c r="B3494" s="5"/>
      <c r="C3494" s="5"/>
      <c r="D3494" s="5"/>
      <c r="E3494" s="5"/>
      <c r="F3494" s="5"/>
      <c r="G3494" s="5"/>
    </row>
    <row r="3495" spans="1:7">
      <c r="A3495" s="5"/>
      <c r="B3495" s="5"/>
      <c r="C3495" s="5"/>
      <c r="D3495" s="5"/>
      <c r="E3495" s="5"/>
      <c r="F3495" s="5"/>
      <c r="G3495" s="5"/>
    </row>
    <row r="3496" spans="1:7">
      <c r="A3496" s="5"/>
      <c r="B3496" s="5"/>
      <c r="C3496" s="5"/>
      <c r="D3496" s="5"/>
      <c r="E3496" s="5"/>
      <c r="F3496" s="5"/>
      <c r="G3496" s="5"/>
    </row>
    <row r="3497" spans="1:7">
      <c r="A3497" s="5"/>
      <c r="B3497" s="5"/>
      <c r="C3497" s="5"/>
      <c r="D3497" s="5"/>
      <c r="E3497" s="5"/>
      <c r="F3497" s="5"/>
      <c r="G3497" s="5"/>
    </row>
    <row r="3498" spans="1:7">
      <c r="A3498" s="5"/>
      <c r="B3498" s="5"/>
      <c r="C3498" s="5"/>
      <c r="D3498" s="5"/>
      <c r="E3498" s="5"/>
      <c r="F3498" s="5"/>
      <c r="G3498" s="5"/>
    </row>
    <row r="3499" spans="1:7">
      <c r="A3499" s="5"/>
      <c r="B3499" s="5"/>
      <c r="C3499" s="5"/>
      <c r="D3499" s="5"/>
      <c r="E3499" s="5"/>
      <c r="F3499" s="5"/>
      <c r="G3499" s="5"/>
    </row>
    <row r="3500" spans="1:7">
      <c r="A3500" s="5"/>
      <c r="B3500" s="5"/>
      <c r="C3500" s="5"/>
      <c r="D3500" s="5"/>
      <c r="E3500" s="5"/>
      <c r="F3500" s="5"/>
      <c r="G3500" s="5"/>
    </row>
    <row r="3501" spans="1:7">
      <c r="A3501" s="5"/>
      <c r="B3501" s="5"/>
      <c r="C3501" s="5"/>
      <c r="D3501" s="5"/>
      <c r="E3501" s="5"/>
      <c r="F3501" s="5"/>
      <c r="G3501" s="5"/>
    </row>
    <row r="3502" spans="1:7">
      <c r="A3502" s="5"/>
      <c r="B3502" s="5"/>
      <c r="C3502" s="5"/>
      <c r="D3502" s="5"/>
      <c r="E3502" s="5"/>
      <c r="F3502" s="5"/>
      <c r="G3502" s="5"/>
    </row>
    <row r="3503" spans="1:7">
      <c r="A3503" s="5"/>
      <c r="B3503" s="5"/>
      <c r="C3503" s="5"/>
      <c r="D3503" s="5"/>
      <c r="E3503" s="5"/>
      <c r="F3503" s="5"/>
      <c r="G3503" s="5"/>
    </row>
    <row r="3504" spans="1:7">
      <c r="A3504" s="5"/>
      <c r="B3504" s="5"/>
      <c r="C3504" s="5"/>
      <c r="D3504" s="5"/>
      <c r="E3504" s="5"/>
      <c r="F3504" s="5"/>
      <c r="G3504" s="5"/>
    </row>
    <row r="3505" spans="1:7">
      <c r="A3505" s="5"/>
      <c r="B3505" s="5"/>
      <c r="C3505" s="5"/>
      <c r="D3505" s="5"/>
      <c r="E3505" s="5"/>
      <c r="F3505" s="5"/>
      <c r="G3505" s="5"/>
    </row>
    <row r="3506" spans="1:7">
      <c r="A3506" s="5"/>
      <c r="B3506" s="5"/>
      <c r="C3506" s="5"/>
      <c r="D3506" s="5"/>
      <c r="E3506" s="5"/>
      <c r="F3506" s="5"/>
      <c r="G3506" s="5"/>
    </row>
    <row r="3507" spans="1:7">
      <c r="A3507" s="5"/>
      <c r="B3507" s="5"/>
      <c r="C3507" s="5"/>
      <c r="D3507" s="5"/>
      <c r="E3507" s="5"/>
      <c r="F3507" s="5"/>
      <c r="G3507" s="5"/>
    </row>
    <row r="3508" spans="1:7">
      <c r="A3508" s="5"/>
      <c r="B3508" s="5"/>
      <c r="C3508" s="5"/>
      <c r="D3508" s="5"/>
      <c r="E3508" s="5"/>
      <c r="F3508" s="5"/>
      <c r="G3508" s="5"/>
    </row>
    <row r="3509" spans="1:7">
      <c r="A3509" s="5"/>
      <c r="B3509" s="5"/>
      <c r="C3509" s="5"/>
      <c r="D3509" s="5"/>
      <c r="E3509" s="5"/>
      <c r="F3509" s="5"/>
      <c r="G3509" s="5"/>
    </row>
    <row r="3510" spans="1:7">
      <c r="A3510" s="5"/>
      <c r="B3510" s="5"/>
      <c r="C3510" s="5"/>
      <c r="D3510" s="5"/>
      <c r="E3510" s="5"/>
      <c r="F3510" s="5"/>
      <c r="G3510" s="5"/>
    </row>
    <row r="3511" spans="1:7">
      <c r="A3511" s="5"/>
      <c r="B3511" s="5"/>
      <c r="C3511" s="5"/>
      <c r="D3511" s="5"/>
      <c r="E3511" s="5"/>
      <c r="F3511" s="5"/>
      <c r="G3511" s="5"/>
    </row>
    <row r="3512" spans="1:7">
      <c r="A3512" s="5"/>
      <c r="B3512" s="5"/>
      <c r="C3512" s="5"/>
      <c r="D3512" s="5"/>
      <c r="E3512" s="5"/>
      <c r="F3512" s="5"/>
      <c r="G3512" s="5"/>
    </row>
    <row r="3513" spans="1:7">
      <c r="A3513" s="5"/>
      <c r="B3513" s="5"/>
      <c r="C3513" s="5"/>
      <c r="D3513" s="5"/>
      <c r="E3513" s="5"/>
      <c r="F3513" s="5"/>
      <c r="G3513" s="5"/>
    </row>
    <row r="3514" spans="1:7">
      <c r="A3514" s="5"/>
      <c r="B3514" s="5"/>
      <c r="C3514" s="5"/>
      <c r="D3514" s="5"/>
      <c r="E3514" s="5"/>
      <c r="F3514" s="5"/>
      <c r="G3514" s="5"/>
    </row>
    <row r="3515" spans="1:7">
      <c r="A3515" s="5"/>
      <c r="B3515" s="5"/>
      <c r="C3515" s="5"/>
      <c r="D3515" s="5"/>
      <c r="E3515" s="5"/>
      <c r="F3515" s="5"/>
      <c r="G3515" s="5"/>
    </row>
    <row r="3516" spans="1:7">
      <c r="A3516" s="5"/>
      <c r="B3516" s="5"/>
      <c r="C3516" s="5"/>
      <c r="D3516" s="5"/>
      <c r="E3516" s="5"/>
      <c r="F3516" s="5"/>
      <c r="G3516" s="5"/>
    </row>
    <row r="3517" spans="1:7">
      <c r="A3517" s="5"/>
      <c r="B3517" s="5"/>
      <c r="C3517" s="5"/>
      <c r="D3517" s="5"/>
      <c r="E3517" s="5"/>
      <c r="F3517" s="5"/>
      <c r="G3517" s="5"/>
    </row>
    <row r="3518" spans="1:7">
      <c r="A3518" s="5"/>
      <c r="B3518" s="5"/>
      <c r="C3518" s="5"/>
      <c r="D3518" s="5"/>
      <c r="E3518" s="5"/>
      <c r="F3518" s="5"/>
      <c r="G3518" s="5"/>
    </row>
    <row r="3519" spans="1:7">
      <c r="A3519" s="5"/>
      <c r="B3519" s="5"/>
      <c r="C3519" s="5"/>
      <c r="D3519" s="5"/>
      <c r="E3519" s="5"/>
      <c r="F3519" s="5"/>
      <c r="G3519" s="5"/>
    </row>
    <row r="3520" spans="1:7">
      <c r="A3520" s="5"/>
      <c r="B3520" s="5"/>
      <c r="C3520" s="5"/>
      <c r="D3520" s="5"/>
      <c r="E3520" s="5"/>
      <c r="F3520" s="5"/>
      <c r="G3520" s="5"/>
    </row>
    <row r="3521" spans="1:7">
      <c r="A3521" s="5"/>
      <c r="B3521" s="5"/>
      <c r="C3521" s="5"/>
      <c r="D3521" s="5"/>
      <c r="E3521" s="5"/>
      <c r="F3521" s="5"/>
      <c r="G3521" s="5"/>
    </row>
    <row r="3522" spans="1:7">
      <c r="A3522" s="5"/>
      <c r="B3522" s="5"/>
      <c r="C3522" s="5"/>
      <c r="D3522" s="5"/>
      <c r="E3522" s="5"/>
      <c r="F3522" s="5"/>
      <c r="G3522" s="5"/>
    </row>
    <row r="3523" spans="1:7">
      <c r="A3523" s="5"/>
      <c r="B3523" s="5"/>
      <c r="C3523" s="5"/>
      <c r="D3523" s="5"/>
      <c r="E3523" s="5"/>
      <c r="F3523" s="5"/>
      <c r="G3523" s="5"/>
    </row>
    <row r="3524" spans="1:7">
      <c r="A3524" s="5"/>
      <c r="B3524" s="5"/>
      <c r="C3524" s="5"/>
      <c r="D3524" s="5"/>
      <c r="E3524" s="5"/>
      <c r="F3524" s="5"/>
      <c r="G3524" s="5"/>
    </row>
    <row r="3525" spans="1:7">
      <c r="A3525" s="5"/>
      <c r="B3525" s="5"/>
      <c r="C3525" s="5"/>
      <c r="D3525" s="5"/>
      <c r="E3525" s="5"/>
      <c r="F3525" s="5"/>
      <c r="G3525" s="5"/>
    </row>
    <row r="3526" spans="1:7">
      <c r="A3526" s="5"/>
      <c r="B3526" s="5"/>
      <c r="C3526" s="5"/>
      <c r="D3526" s="5"/>
      <c r="E3526" s="5"/>
      <c r="F3526" s="5"/>
      <c r="G3526" s="5"/>
    </row>
    <row r="3527" spans="1:7">
      <c r="A3527" s="5"/>
      <c r="B3527" s="5"/>
      <c r="C3527" s="5"/>
      <c r="D3527" s="5"/>
      <c r="E3527" s="5"/>
      <c r="F3527" s="5"/>
      <c r="G3527" s="5"/>
    </row>
    <row r="3528" spans="1:7">
      <c r="A3528" s="5"/>
      <c r="B3528" s="5"/>
      <c r="C3528" s="5"/>
      <c r="D3528" s="5"/>
      <c r="E3528" s="5"/>
      <c r="F3528" s="5"/>
      <c r="G3528" s="5"/>
    </row>
    <row r="3529" spans="1:7">
      <c r="A3529" s="5"/>
      <c r="B3529" s="5"/>
      <c r="C3529" s="5"/>
      <c r="D3529" s="5"/>
      <c r="E3529" s="5"/>
      <c r="F3529" s="5"/>
      <c r="G3529" s="5"/>
    </row>
    <row r="3530" spans="1:7">
      <c r="A3530" s="5"/>
      <c r="B3530" s="5"/>
      <c r="C3530" s="5"/>
      <c r="D3530" s="5"/>
      <c r="E3530" s="5"/>
      <c r="F3530" s="5"/>
      <c r="G3530" s="5"/>
    </row>
    <row r="3531" spans="1:7">
      <c r="A3531" s="5"/>
      <c r="B3531" s="5"/>
      <c r="C3531" s="5"/>
      <c r="D3531" s="5"/>
      <c r="E3531" s="5"/>
      <c r="F3531" s="5"/>
      <c r="G3531" s="5"/>
    </row>
    <row r="3532" spans="1:7">
      <c r="A3532" s="5"/>
      <c r="B3532" s="5"/>
      <c r="C3532" s="5"/>
      <c r="D3532" s="5"/>
      <c r="E3532" s="5"/>
      <c r="F3532" s="5"/>
      <c r="G3532" s="5"/>
    </row>
    <row r="3533" spans="1:7">
      <c r="A3533" s="5"/>
      <c r="B3533" s="5"/>
      <c r="C3533" s="5"/>
      <c r="D3533" s="5"/>
      <c r="E3533" s="5"/>
      <c r="F3533" s="5"/>
      <c r="G3533" s="5"/>
    </row>
    <row r="3534" spans="1:7">
      <c r="A3534" s="5"/>
      <c r="B3534" s="5"/>
      <c r="C3534" s="5"/>
      <c r="D3534" s="5"/>
      <c r="E3534" s="5"/>
      <c r="F3534" s="5"/>
      <c r="G3534" s="5"/>
    </row>
    <row r="3535" spans="1:7">
      <c r="A3535" s="5"/>
      <c r="B3535" s="5"/>
      <c r="C3535" s="5"/>
      <c r="D3535" s="5"/>
      <c r="E3535" s="5"/>
      <c r="F3535" s="5"/>
      <c r="G3535" s="5"/>
    </row>
    <row r="3536" spans="1:7">
      <c r="A3536" s="5"/>
      <c r="B3536" s="5"/>
      <c r="C3536" s="5"/>
      <c r="D3536" s="5"/>
      <c r="E3536" s="5"/>
      <c r="F3536" s="5"/>
      <c r="G3536" s="5"/>
    </row>
    <row r="3537" spans="1:7">
      <c r="A3537" s="5"/>
      <c r="B3537" s="5"/>
      <c r="C3537" s="5"/>
      <c r="D3537" s="5"/>
      <c r="E3537" s="5"/>
      <c r="F3537" s="5"/>
      <c r="G3537" s="5"/>
    </row>
    <row r="3538" spans="1:7">
      <c r="A3538" s="5"/>
      <c r="B3538" s="5"/>
      <c r="C3538" s="5"/>
      <c r="D3538" s="5"/>
      <c r="E3538" s="5"/>
      <c r="F3538" s="5"/>
      <c r="G3538" s="5"/>
    </row>
    <row r="3539" spans="1:7">
      <c r="A3539" s="5"/>
      <c r="B3539" s="5"/>
      <c r="C3539" s="5"/>
      <c r="D3539" s="5"/>
      <c r="E3539" s="5"/>
      <c r="F3539" s="5"/>
      <c r="G3539" s="5"/>
    </row>
    <row r="3540" spans="1:7">
      <c r="A3540" s="5"/>
      <c r="B3540" s="5"/>
      <c r="C3540" s="5"/>
      <c r="D3540" s="5"/>
      <c r="E3540" s="5"/>
      <c r="F3540" s="5"/>
      <c r="G3540" s="5"/>
    </row>
    <row r="3541" spans="1:7">
      <c r="A3541" s="5"/>
      <c r="B3541" s="5"/>
      <c r="C3541" s="5"/>
      <c r="D3541" s="5"/>
      <c r="E3541" s="5"/>
      <c r="F3541" s="5"/>
      <c r="G3541" s="5"/>
    </row>
    <row r="3542" spans="1:7">
      <c r="A3542" s="5"/>
      <c r="B3542" s="5"/>
      <c r="C3542" s="5"/>
      <c r="D3542" s="5"/>
      <c r="E3542" s="5"/>
      <c r="F3542" s="5"/>
      <c r="G3542" s="5"/>
    </row>
    <row r="3543" spans="1:7">
      <c r="A3543" s="5"/>
      <c r="B3543" s="5"/>
      <c r="C3543" s="5"/>
      <c r="D3543" s="5"/>
      <c r="E3543" s="5"/>
      <c r="F3543" s="5"/>
      <c r="G3543" s="5"/>
    </row>
    <row r="3544" spans="1:7">
      <c r="A3544" s="5"/>
      <c r="B3544" s="5"/>
      <c r="C3544" s="5"/>
      <c r="D3544" s="5"/>
      <c r="E3544" s="5"/>
      <c r="F3544" s="5"/>
      <c r="G3544" s="5"/>
    </row>
    <row r="3545" spans="1:7">
      <c r="A3545" s="5"/>
      <c r="B3545" s="5"/>
      <c r="C3545" s="5"/>
      <c r="D3545" s="5"/>
      <c r="E3545" s="5"/>
      <c r="F3545" s="5"/>
      <c r="G3545" s="5"/>
    </row>
    <row r="3546" spans="1:7">
      <c r="A3546" s="5"/>
      <c r="B3546" s="5"/>
      <c r="C3546" s="5"/>
      <c r="D3546" s="5"/>
      <c r="E3546" s="5"/>
      <c r="F3546" s="5"/>
      <c r="G3546" s="5"/>
    </row>
    <row r="3547" spans="1:7">
      <c r="A3547" s="5"/>
      <c r="B3547" s="5"/>
      <c r="C3547" s="5"/>
      <c r="D3547" s="5"/>
      <c r="E3547" s="5"/>
      <c r="F3547" s="5"/>
      <c r="G3547" s="5"/>
    </row>
    <row r="3548" spans="1:7">
      <c r="A3548" s="5"/>
      <c r="B3548" s="5"/>
      <c r="C3548" s="5"/>
      <c r="D3548" s="5"/>
      <c r="E3548" s="5"/>
      <c r="F3548" s="5"/>
      <c r="G3548" s="5"/>
    </row>
    <row r="3549" spans="1:7">
      <c r="A3549" s="5"/>
      <c r="B3549" s="5"/>
      <c r="C3549" s="5"/>
      <c r="D3549" s="5"/>
      <c r="E3549" s="5"/>
      <c r="F3549" s="5"/>
      <c r="G3549" s="5"/>
    </row>
    <row r="3550" spans="1:7">
      <c r="A3550" s="5"/>
      <c r="B3550" s="5"/>
      <c r="C3550" s="5"/>
      <c r="D3550" s="5"/>
      <c r="E3550" s="5"/>
      <c r="F3550" s="5"/>
      <c r="G3550" s="5"/>
    </row>
    <row r="3551" spans="1:7">
      <c r="A3551" s="5"/>
      <c r="B3551" s="5"/>
      <c r="C3551" s="5"/>
      <c r="D3551" s="5"/>
      <c r="E3551" s="5"/>
      <c r="F3551" s="5"/>
      <c r="G3551" s="5"/>
    </row>
    <row r="3552" spans="1:7">
      <c r="A3552" s="5"/>
      <c r="B3552" s="5"/>
      <c r="C3552" s="5"/>
      <c r="D3552" s="5"/>
      <c r="E3552" s="5"/>
      <c r="F3552" s="5"/>
      <c r="G3552" s="5"/>
    </row>
    <row r="3553" spans="1:7">
      <c r="A3553" s="5"/>
      <c r="B3553" s="5"/>
      <c r="C3553" s="5"/>
      <c r="D3553" s="5"/>
      <c r="E3553" s="5"/>
      <c r="F3553" s="5"/>
      <c r="G3553" s="5"/>
    </row>
    <row r="3554" spans="1:7">
      <c r="A3554" s="5"/>
      <c r="B3554" s="5"/>
      <c r="C3554" s="5"/>
      <c r="D3554" s="5"/>
      <c r="E3554" s="5"/>
      <c r="F3554" s="5"/>
      <c r="G3554" s="5"/>
    </row>
    <row r="3555" spans="1:7">
      <c r="A3555" s="5"/>
      <c r="B3555" s="5"/>
      <c r="C3555" s="5"/>
      <c r="D3555" s="5"/>
      <c r="E3555" s="5"/>
      <c r="F3555" s="5"/>
      <c r="G3555" s="5"/>
    </row>
    <row r="3556" spans="1:7">
      <c r="A3556" s="5"/>
      <c r="B3556" s="5"/>
      <c r="C3556" s="5"/>
      <c r="D3556" s="5"/>
      <c r="E3556" s="5"/>
      <c r="F3556" s="5"/>
      <c r="G3556" s="5"/>
    </row>
    <row r="3557" spans="1:7">
      <c r="A3557" s="5"/>
      <c r="B3557" s="5"/>
      <c r="C3557" s="5"/>
      <c r="D3557" s="5"/>
      <c r="E3557" s="5"/>
      <c r="F3557" s="5"/>
      <c r="G3557" s="5"/>
    </row>
    <row r="3558" spans="1:7">
      <c r="A3558" s="5"/>
      <c r="B3558" s="5"/>
      <c r="C3558" s="5"/>
      <c r="D3558" s="5"/>
      <c r="E3558" s="5"/>
      <c r="F3558" s="5"/>
      <c r="G3558" s="5"/>
    </row>
    <row r="3559" spans="1:7">
      <c r="A3559" s="5"/>
      <c r="B3559" s="5"/>
      <c r="C3559" s="5"/>
      <c r="D3559" s="5"/>
      <c r="E3559" s="5"/>
      <c r="F3559" s="5"/>
      <c r="G3559" s="5"/>
    </row>
    <row r="3560" spans="1:7">
      <c r="A3560" s="5"/>
      <c r="B3560" s="5"/>
      <c r="C3560" s="5"/>
      <c r="D3560" s="5"/>
      <c r="E3560" s="5"/>
      <c r="F3560" s="5"/>
      <c r="G3560" s="5"/>
    </row>
    <row r="3561" spans="1:7">
      <c r="A3561" s="5"/>
      <c r="B3561" s="5"/>
      <c r="C3561" s="5"/>
      <c r="D3561" s="5"/>
      <c r="E3561" s="5"/>
      <c r="F3561" s="5"/>
      <c r="G3561" s="5"/>
    </row>
    <row r="3562" spans="1:7">
      <c r="A3562" s="5"/>
      <c r="B3562" s="5"/>
      <c r="C3562" s="5"/>
      <c r="D3562" s="5"/>
      <c r="E3562" s="5"/>
      <c r="F3562" s="5"/>
      <c r="G3562" s="5"/>
    </row>
    <row r="3563" spans="1:7">
      <c r="A3563" s="5"/>
      <c r="B3563" s="5"/>
      <c r="C3563" s="5"/>
      <c r="D3563" s="5"/>
      <c r="E3563" s="5"/>
      <c r="F3563" s="5"/>
      <c r="G3563" s="5"/>
    </row>
    <row r="3564" spans="1:7">
      <c r="A3564" s="5"/>
      <c r="B3564" s="5"/>
      <c r="C3564" s="5"/>
      <c r="D3564" s="5"/>
      <c r="E3564" s="5"/>
      <c r="F3564" s="5"/>
      <c r="G3564" s="5"/>
    </row>
    <row r="3565" spans="1:7">
      <c r="A3565" s="5"/>
      <c r="B3565" s="5"/>
      <c r="C3565" s="5"/>
      <c r="D3565" s="5"/>
      <c r="E3565" s="5"/>
      <c r="F3565" s="5"/>
      <c r="G3565" s="5"/>
    </row>
    <row r="3566" spans="1:7">
      <c r="A3566" s="5"/>
      <c r="B3566" s="5"/>
      <c r="C3566" s="5"/>
      <c r="D3566" s="5"/>
      <c r="E3566" s="5"/>
      <c r="F3566" s="5"/>
      <c r="G3566" s="5"/>
    </row>
    <row r="3567" spans="1:7">
      <c r="A3567" s="5"/>
      <c r="B3567" s="5"/>
      <c r="C3567" s="5"/>
      <c r="D3567" s="5"/>
      <c r="E3567" s="5"/>
      <c r="F3567" s="5"/>
      <c r="G3567" s="5"/>
    </row>
    <row r="3568" spans="1:7">
      <c r="A3568" s="5"/>
      <c r="B3568" s="5"/>
      <c r="C3568" s="5"/>
      <c r="D3568" s="5"/>
      <c r="E3568" s="5"/>
      <c r="F3568" s="5"/>
      <c r="G3568" s="5"/>
    </row>
    <row r="3569" spans="1:7">
      <c r="A3569" s="5"/>
      <c r="B3569" s="5"/>
      <c r="C3569" s="5"/>
      <c r="D3569" s="5"/>
      <c r="E3569" s="5"/>
      <c r="F3569" s="5"/>
      <c r="G3569" s="5"/>
    </row>
    <row r="3570" spans="1:7">
      <c r="A3570" s="5"/>
      <c r="B3570" s="5"/>
      <c r="C3570" s="5"/>
      <c r="D3570" s="5"/>
      <c r="E3570" s="5"/>
      <c r="F3570" s="5"/>
      <c r="G3570" s="5"/>
    </row>
    <row r="3571" spans="1:7">
      <c r="A3571" s="5"/>
      <c r="B3571" s="5"/>
      <c r="C3571" s="5"/>
      <c r="D3571" s="5"/>
      <c r="E3571" s="5"/>
      <c r="F3571" s="5"/>
      <c r="G3571" s="5"/>
    </row>
    <row r="3572" spans="1:7">
      <c r="A3572" s="5"/>
      <c r="B3572" s="5"/>
      <c r="C3572" s="5"/>
      <c r="D3572" s="5"/>
      <c r="E3572" s="5"/>
      <c r="F3572" s="5"/>
      <c r="G3572" s="5"/>
    </row>
    <row r="3573" spans="1:7">
      <c r="A3573" s="5"/>
      <c r="B3573" s="5"/>
      <c r="C3573" s="5"/>
      <c r="D3573" s="5"/>
      <c r="E3573" s="5"/>
      <c r="F3573" s="5"/>
      <c r="G3573" s="5"/>
    </row>
    <row r="3574" spans="1:7">
      <c r="A3574" s="5"/>
      <c r="B3574" s="5"/>
      <c r="C3574" s="5"/>
      <c r="D3574" s="5"/>
      <c r="E3574" s="5"/>
      <c r="F3574" s="5"/>
      <c r="G3574" s="5"/>
    </row>
    <row r="3575" spans="1:7">
      <c r="A3575" s="5"/>
      <c r="B3575" s="5"/>
      <c r="C3575" s="5"/>
      <c r="D3575" s="5"/>
      <c r="E3575" s="5"/>
      <c r="F3575" s="5"/>
      <c r="G3575" s="5"/>
    </row>
    <row r="3576" spans="1:7">
      <c r="A3576" s="5"/>
      <c r="B3576" s="5"/>
      <c r="C3576" s="5"/>
      <c r="D3576" s="5"/>
      <c r="E3576" s="5"/>
      <c r="F3576" s="5"/>
      <c r="G3576" s="5"/>
    </row>
    <row r="3577" spans="1:7">
      <c r="A3577" s="5"/>
      <c r="B3577" s="5"/>
      <c r="C3577" s="5"/>
      <c r="D3577" s="5"/>
      <c r="E3577" s="5"/>
      <c r="F3577" s="5"/>
      <c r="G3577" s="5"/>
    </row>
    <row r="3578" spans="1:7">
      <c r="A3578" s="5"/>
      <c r="B3578" s="5"/>
      <c r="C3578" s="5"/>
      <c r="D3578" s="5"/>
      <c r="E3578" s="5"/>
      <c r="F3578" s="5"/>
      <c r="G3578" s="5"/>
    </row>
    <row r="3579" spans="1:7">
      <c r="A3579" s="5"/>
      <c r="B3579" s="5"/>
      <c r="C3579" s="5"/>
      <c r="D3579" s="5"/>
      <c r="E3579" s="5"/>
      <c r="F3579" s="5"/>
      <c r="G3579" s="5"/>
    </row>
    <row r="3580" spans="1:7">
      <c r="A3580" s="5"/>
      <c r="B3580" s="5"/>
      <c r="C3580" s="5"/>
      <c r="D3580" s="5"/>
      <c r="E3580" s="5"/>
      <c r="F3580" s="5"/>
      <c r="G3580" s="5"/>
    </row>
    <row r="3581" spans="1:7">
      <c r="A3581" s="5"/>
      <c r="B3581" s="5"/>
      <c r="C3581" s="5"/>
      <c r="D3581" s="5"/>
      <c r="E3581" s="5"/>
      <c r="F3581" s="5"/>
      <c r="G3581" s="5"/>
    </row>
    <row r="3582" spans="1:7">
      <c r="A3582" s="5"/>
      <c r="B3582" s="5"/>
      <c r="C3582" s="5"/>
      <c r="D3582" s="5"/>
      <c r="E3582" s="5"/>
      <c r="F3582" s="5"/>
      <c r="G3582" s="5"/>
    </row>
    <row r="3583" spans="1:7">
      <c r="A3583" s="5"/>
      <c r="B3583" s="5"/>
      <c r="C3583" s="5"/>
      <c r="D3583" s="5"/>
      <c r="E3583" s="5"/>
      <c r="F3583" s="5"/>
      <c r="G3583" s="5"/>
    </row>
    <row r="3584" spans="1:7">
      <c r="A3584" s="5"/>
      <c r="B3584" s="5"/>
      <c r="C3584" s="5"/>
      <c r="D3584" s="5"/>
      <c r="E3584" s="5"/>
      <c r="F3584" s="5"/>
      <c r="G3584" s="5"/>
    </row>
    <row r="3585" spans="1:7">
      <c r="A3585" s="5"/>
      <c r="B3585" s="5"/>
      <c r="C3585" s="5"/>
      <c r="D3585" s="5"/>
      <c r="E3585" s="5"/>
      <c r="F3585" s="5"/>
      <c r="G3585" s="5"/>
    </row>
    <row r="3586" spans="1:7">
      <c r="A3586" s="5"/>
      <c r="B3586" s="5"/>
      <c r="C3586" s="5"/>
      <c r="D3586" s="5"/>
      <c r="E3586" s="5"/>
      <c r="F3586" s="5"/>
      <c r="G3586" s="5"/>
    </row>
    <row r="3587" spans="1:7">
      <c r="A3587" s="5"/>
      <c r="B3587" s="5"/>
      <c r="C3587" s="5"/>
      <c r="D3587" s="5"/>
      <c r="E3587" s="5"/>
      <c r="F3587" s="5"/>
      <c r="G3587" s="5"/>
    </row>
    <row r="3588" spans="1:7">
      <c r="A3588" s="5"/>
      <c r="B3588" s="5"/>
      <c r="C3588" s="5"/>
      <c r="D3588" s="5"/>
      <c r="E3588" s="5"/>
      <c r="F3588" s="5"/>
      <c r="G3588" s="5"/>
    </row>
    <row r="3589" spans="1:7">
      <c r="A3589" s="5"/>
      <c r="B3589" s="5"/>
      <c r="C3589" s="5"/>
      <c r="D3589" s="5"/>
      <c r="E3589" s="5"/>
      <c r="F3589" s="5"/>
      <c r="G3589" s="5"/>
    </row>
    <row r="3590" spans="1:7">
      <c r="A3590" s="5"/>
      <c r="B3590" s="5"/>
      <c r="C3590" s="5"/>
      <c r="D3590" s="5"/>
      <c r="E3590" s="5"/>
      <c r="F3590" s="5"/>
      <c r="G3590" s="5"/>
    </row>
    <row r="3591" spans="1:7">
      <c r="A3591" s="5"/>
      <c r="B3591" s="5"/>
      <c r="C3591" s="5"/>
      <c r="D3591" s="5"/>
      <c r="E3591" s="5"/>
      <c r="F3591" s="5"/>
      <c r="G3591" s="5"/>
    </row>
    <row r="3592" spans="1:7">
      <c r="A3592" s="5"/>
      <c r="B3592" s="5"/>
      <c r="C3592" s="5"/>
      <c r="D3592" s="5"/>
      <c r="E3592" s="5"/>
      <c r="F3592" s="5"/>
      <c r="G3592" s="5"/>
    </row>
    <row r="3593" spans="1:7">
      <c r="A3593" s="5"/>
      <c r="B3593" s="5"/>
      <c r="C3593" s="5"/>
      <c r="D3593" s="5"/>
      <c r="E3593" s="5"/>
      <c r="F3593" s="5"/>
      <c r="G3593" s="5"/>
    </row>
    <row r="3594" spans="1:7">
      <c r="A3594" s="5"/>
      <c r="B3594" s="5"/>
      <c r="C3594" s="5"/>
      <c r="D3594" s="5"/>
      <c r="E3594" s="5"/>
      <c r="F3594" s="5"/>
      <c r="G3594" s="5"/>
    </row>
    <row r="3595" spans="1:7">
      <c r="A3595" s="5"/>
      <c r="B3595" s="5"/>
      <c r="C3595" s="5"/>
      <c r="D3595" s="5"/>
      <c r="E3595" s="5"/>
      <c r="F3595" s="5"/>
      <c r="G3595" s="5"/>
    </row>
    <row r="3596" spans="1:7">
      <c r="A3596" s="5"/>
      <c r="B3596" s="5"/>
      <c r="C3596" s="5"/>
      <c r="D3596" s="5"/>
      <c r="E3596" s="5"/>
      <c r="F3596" s="5"/>
      <c r="G3596" s="5"/>
    </row>
    <row r="3597" spans="1:7">
      <c r="A3597" s="5"/>
      <c r="B3597" s="5"/>
      <c r="C3597" s="5"/>
      <c r="D3597" s="5"/>
      <c r="E3597" s="5"/>
      <c r="F3597" s="5"/>
      <c r="G3597" s="5"/>
    </row>
    <row r="3598" spans="1:7">
      <c r="A3598" s="5"/>
      <c r="B3598" s="5"/>
      <c r="C3598" s="5"/>
      <c r="D3598" s="5"/>
      <c r="E3598" s="5"/>
      <c r="F3598" s="5"/>
      <c r="G3598" s="5"/>
    </row>
    <row r="3599" spans="1:7">
      <c r="A3599" s="5"/>
      <c r="B3599" s="5"/>
      <c r="C3599" s="5"/>
      <c r="D3599" s="5"/>
      <c r="E3599" s="5"/>
      <c r="F3599" s="5"/>
      <c r="G3599" s="5"/>
    </row>
    <row r="3600" spans="1:7">
      <c r="A3600" s="5"/>
      <c r="B3600" s="5"/>
      <c r="C3600" s="5"/>
      <c r="D3600" s="5"/>
      <c r="E3600" s="5"/>
      <c r="F3600" s="5"/>
      <c r="G3600" s="5"/>
    </row>
    <row r="3601" spans="1:7">
      <c r="A3601" s="5"/>
      <c r="B3601" s="5"/>
      <c r="C3601" s="5"/>
      <c r="D3601" s="5"/>
      <c r="E3601" s="5"/>
      <c r="F3601" s="5"/>
      <c r="G3601" s="5"/>
    </row>
    <row r="3602" spans="1:7">
      <c r="A3602" s="5"/>
      <c r="B3602" s="5"/>
      <c r="C3602" s="5"/>
      <c r="D3602" s="5"/>
      <c r="E3602" s="5"/>
      <c r="F3602" s="5"/>
      <c r="G3602" s="5"/>
    </row>
    <row r="3603" spans="1:7">
      <c r="A3603" s="5"/>
      <c r="B3603" s="5"/>
      <c r="C3603" s="5"/>
      <c r="D3603" s="5"/>
      <c r="E3603" s="5"/>
      <c r="F3603" s="5"/>
      <c r="G3603" s="5"/>
    </row>
    <row r="3604" spans="1:7">
      <c r="A3604" s="5"/>
      <c r="B3604" s="5"/>
      <c r="C3604" s="5"/>
      <c r="D3604" s="5"/>
      <c r="E3604" s="5"/>
      <c r="F3604" s="5"/>
      <c r="G3604" s="5"/>
    </row>
    <row r="3605" spans="1:7">
      <c r="A3605" s="5"/>
      <c r="B3605" s="5"/>
      <c r="C3605" s="5"/>
      <c r="D3605" s="5"/>
      <c r="E3605" s="5"/>
      <c r="F3605" s="5"/>
      <c r="G3605" s="5"/>
    </row>
    <row r="3606" spans="1:7">
      <c r="A3606" s="5"/>
      <c r="B3606" s="5"/>
      <c r="C3606" s="5"/>
      <c r="D3606" s="5"/>
      <c r="E3606" s="5"/>
      <c r="F3606" s="5"/>
      <c r="G3606" s="5"/>
    </row>
    <row r="3607" spans="1:7">
      <c r="A3607" s="5"/>
      <c r="B3607" s="5"/>
      <c r="C3607" s="5"/>
      <c r="D3607" s="5"/>
      <c r="E3607" s="5"/>
      <c r="F3607" s="5"/>
      <c r="G3607" s="5"/>
    </row>
    <row r="3608" spans="1:7">
      <c r="A3608" s="5"/>
      <c r="B3608" s="5"/>
      <c r="C3608" s="5"/>
      <c r="D3608" s="5"/>
      <c r="E3608" s="5"/>
      <c r="F3608" s="5"/>
      <c r="G3608" s="5"/>
    </row>
    <row r="3609" spans="1:7">
      <c r="A3609" s="5"/>
      <c r="B3609" s="5"/>
      <c r="C3609" s="5"/>
      <c r="D3609" s="5"/>
      <c r="E3609" s="5"/>
      <c r="F3609" s="5"/>
      <c r="G3609" s="5"/>
    </row>
    <row r="3610" spans="1:7">
      <c r="A3610" s="5"/>
      <c r="B3610" s="5"/>
      <c r="C3610" s="5"/>
      <c r="D3610" s="5"/>
      <c r="E3610" s="5"/>
      <c r="F3610" s="5"/>
      <c r="G3610" s="5"/>
    </row>
    <row r="3611" spans="1:7">
      <c r="A3611" s="5"/>
      <c r="B3611" s="5"/>
      <c r="C3611" s="5"/>
      <c r="D3611" s="5"/>
      <c r="E3611" s="5"/>
      <c r="F3611" s="5"/>
      <c r="G3611" s="5"/>
    </row>
    <row r="3612" spans="1:7">
      <c r="A3612" s="5"/>
      <c r="B3612" s="5"/>
      <c r="C3612" s="5"/>
      <c r="D3612" s="5"/>
      <c r="E3612" s="5"/>
      <c r="F3612" s="5"/>
      <c r="G3612" s="5"/>
    </row>
    <row r="3613" spans="1:7">
      <c r="A3613" s="5"/>
      <c r="B3613" s="5"/>
      <c r="C3613" s="5"/>
      <c r="D3613" s="5"/>
      <c r="E3613" s="5"/>
      <c r="F3613" s="5"/>
      <c r="G3613" s="5"/>
    </row>
    <row r="3614" spans="1:7">
      <c r="A3614" s="5"/>
      <c r="B3614" s="5"/>
      <c r="C3614" s="5"/>
      <c r="D3614" s="5"/>
      <c r="E3614" s="5"/>
      <c r="F3614" s="5"/>
      <c r="G3614" s="5"/>
    </row>
    <row r="3615" spans="1:7">
      <c r="A3615" s="5"/>
      <c r="B3615" s="5"/>
      <c r="C3615" s="5"/>
      <c r="D3615" s="5"/>
      <c r="E3615" s="5"/>
      <c r="F3615" s="5"/>
      <c r="G3615" s="5"/>
    </row>
    <row r="3616" spans="1:7">
      <c r="A3616" s="5"/>
      <c r="B3616" s="5"/>
      <c r="C3616" s="5"/>
      <c r="D3616" s="5"/>
      <c r="E3616" s="5"/>
      <c r="F3616" s="5"/>
      <c r="G3616" s="5"/>
    </row>
    <row r="3617" spans="1:7">
      <c r="A3617" s="5"/>
      <c r="B3617" s="5"/>
      <c r="C3617" s="5"/>
      <c r="D3617" s="5"/>
      <c r="E3617" s="5"/>
      <c r="F3617" s="5"/>
      <c r="G3617" s="5"/>
    </row>
    <row r="3618" spans="1:7">
      <c r="A3618" s="5"/>
      <c r="B3618" s="5"/>
      <c r="C3618" s="5"/>
      <c r="D3618" s="5"/>
      <c r="E3618" s="5"/>
      <c r="F3618" s="5"/>
      <c r="G3618" s="5"/>
    </row>
    <row r="3619" spans="1:7">
      <c r="A3619" s="5"/>
      <c r="B3619" s="5"/>
      <c r="C3619" s="5"/>
      <c r="D3619" s="5"/>
      <c r="E3619" s="5"/>
      <c r="F3619" s="5"/>
      <c r="G3619" s="5"/>
    </row>
    <row r="3620" spans="1:7">
      <c r="A3620" s="5"/>
      <c r="B3620" s="5"/>
      <c r="C3620" s="5"/>
      <c r="D3620" s="5"/>
      <c r="E3620" s="5"/>
      <c r="F3620" s="5"/>
      <c r="G3620" s="5"/>
    </row>
    <row r="3621" spans="1:7">
      <c r="A3621" s="5"/>
      <c r="B3621" s="5"/>
      <c r="C3621" s="5"/>
      <c r="D3621" s="5"/>
      <c r="E3621" s="5"/>
      <c r="F3621" s="5"/>
      <c r="G3621" s="5"/>
    </row>
    <row r="3622" spans="1:7">
      <c r="A3622" s="5"/>
      <c r="B3622" s="5"/>
      <c r="C3622" s="5"/>
      <c r="D3622" s="5"/>
      <c r="E3622" s="5"/>
      <c r="F3622" s="5"/>
      <c r="G3622" s="5"/>
    </row>
    <row r="3623" spans="1:7">
      <c r="A3623" s="5"/>
      <c r="B3623" s="5"/>
      <c r="C3623" s="5"/>
      <c r="D3623" s="5"/>
      <c r="E3623" s="5"/>
      <c r="F3623" s="5"/>
      <c r="G3623" s="5"/>
    </row>
    <row r="3624" spans="1:7">
      <c r="A3624" s="5"/>
      <c r="B3624" s="5"/>
      <c r="C3624" s="5"/>
      <c r="D3624" s="5"/>
      <c r="E3624" s="5"/>
      <c r="F3624" s="5"/>
      <c r="G3624" s="5"/>
    </row>
    <row r="3625" spans="1:7">
      <c r="A3625" s="5"/>
      <c r="B3625" s="5"/>
      <c r="C3625" s="5"/>
      <c r="D3625" s="5"/>
      <c r="E3625" s="5"/>
      <c r="F3625" s="5"/>
      <c r="G3625" s="5"/>
    </row>
    <row r="3626" spans="1:7">
      <c r="A3626" s="5"/>
      <c r="B3626" s="5"/>
      <c r="C3626" s="5"/>
      <c r="D3626" s="5"/>
      <c r="E3626" s="5"/>
      <c r="F3626" s="5"/>
      <c r="G3626" s="5"/>
    </row>
    <row r="3627" spans="1:7">
      <c r="A3627" s="5"/>
      <c r="B3627" s="5"/>
      <c r="C3627" s="5"/>
      <c r="D3627" s="5"/>
      <c r="E3627" s="5"/>
      <c r="F3627" s="5"/>
      <c r="G3627" s="5"/>
    </row>
    <row r="3628" spans="1:7">
      <c r="A3628" s="5"/>
      <c r="B3628" s="5"/>
      <c r="C3628" s="5"/>
      <c r="D3628" s="5"/>
      <c r="E3628" s="5"/>
      <c r="F3628" s="5"/>
      <c r="G3628" s="5"/>
    </row>
    <row r="3629" spans="1:7">
      <c r="A3629" s="5"/>
      <c r="B3629" s="5"/>
      <c r="C3629" s="5"/>
      <c r="D3629" s="5"/>
      <c r="E3629" s="5"/>
      <c r="F3629" s="5"/>
      <c r="G3629" s="5"/>
    </row>
    <row r="3630" spans="1:7">
      <c r="A3630" s="5"/>
      <c r="B3630" s="5"/>
      <c r="C3630" s="5"/>
      <c r="D3630" s="5"/>
      <c r="E3630" s="5"/>
      <c r="F3630" s="5"/>
      <c r="G3630" s="5"/>
    </row>
    <row r="3631" spans="1:7">
      <c r="A3631" s="5"/>
      <c r="B3631" s="5"/>
      <c r="C3631" s="5"/>
      <c r="D3631" s="5"/>
      <c r="E3631" s="5"/>
      <c r="F3631" s="5"/>
      <c r="G3631" s="5"/>
    </row>
    <row r="3632" spans="1:7">
      <c r="A3632" s="5"/>
      <c r="B3632" s="5"/>
      <c r="C3632" s="5"/>
      <c r="D3632" s="5"/>
      <c r="E3632" s="5"/>
      <c r="F3632" s="5"/>
      <c r="G3632" s="5"/>
    </row>
    <row r="3633" spans="1:7">
      <c r="A3633" s="5"/>
      <c r="B3633" s="5"/>
      <c r="C3633" s="5"/>
      <c r="D3633" s="5"/>
      <c r="E3633" s="5"/>
      <c r="F3633" s="5"/>
      <c r="G3633" s="5"/>
    </row>
    <row r="3634" spans="1:7">
      <c r="A3634" s="5"/>
      <c r="B3634" s="5"/>
      <c r="C3634" s="5"/>
      <c r="D3634" s="5"/>
      <c r="E3634" s="5"/>
      <c r="F3634" s="5"/>
      <c r="G3634" s="5"/>
    </row>
    <row r="3635" spans="1:7">
      <c r="A3635" s="5"/>
      <c r="B3635" s="5"/>
      <c r="C3635" s="5"/>
      <c r="D3635" s="5"/>
      <c r="E3635" s="5"/>
      <c r="F3635" s="5"/>
      <c r="G3635" s="5"/>
    </row>
    <row r="3636" spans="1:7">
      <c r="A3636" s="5"/>
      <c r="B3636" s="5"/>
      <c r="C3636" s="5"/>
      <c r="D3636" s="5"/>
      <c r="E3636" s="5"/>
      <c r="F3636" s="5"/>
      <c r="G3636" s="5"/>
    </row>
    <row r="3637" spans="1:7">
      <c r="A3637" s="5"/>
      <c r="B3637" s="5"/>
      <c r="C3637" s="5"/>
      <c r="D3637" s="5"/>
      <c r="E3637" s="5"/>
      <c r="F3637" s="5"/>
      <c r="G3637" s="5"/>
    </row>
    <row r="3638" spans="1:7">
      <c r="A3638" s="5"/>
      <c r="B3638" s="5"/>
      <c r="C3638" s="5"/>
      <c r="D3638" s="5"/>
      <c r="E3638" s="5"/>
      <c r="F3638" s="5"/>
      <c r="G3638" s="5"/>
    </row>
    <row r="3639" spans="1:7">
      <c r="A3639" s="5"/>
      <c r="B3639" s="5"/>
      <c r="C3639" s="5"/>
      <c r="D3639" s="5"/>
      <c r="E3639" s="5"/>
      <c r="F3639" s="5"/>
      <c r="G3639" s="5"/>
    </row>
    <row r="3640" spans="1:7">
      <c r="A3640" s="5"/>
      <c r="B3640" s="5"/>
      <c r="C3640" s="5"/>
      <c r="D3640" s="5"/>
      <c r="E3640" s="5"/>
      <c r="F3640" s="5"/>
      <c r="G3640" s="5"/>
    </row>
    <row r="3641" spans="1:7">
      <c r="A3641" s="5"/>
      <c r="B3641" s="5"/>
      <c r="C3641" s="5"/>
      <c r="D3641" s="5"/>
      <c r="E3641" s="5"/>
      <c r="F3641" s="5"/>
      <c r="G3641" s="5"/>
    </row>
    <row r="3642" spans="1:7">
      <c r="A3642" s="5"/>
      <c r="B3642" s="5"/>
      <c r="C3642" s="5"/>
      <c r="D3642" s="5"/>
      <c r="E3642" s="5"/>
      <c r="F3642" s="5"/>
      <c r="G3642" s="5"/>
    </row>
    <row r="3643" spans="1:7">
      <c r="A3643" s="5"/>
      <c r="B3643" s="5"/>
      <c r="C3643" s="5"/>
      <c r="D3643" s="5"/>
      <c r="E3643" s="5"/>
      <c r="F3643" s="5"/>
      <c r="G3643" s="5"/>
    </row>
    <row r="3644" spans="1:7">
      <c r="A3644" s="5"/>
      <c r="B3644" s="5"/>
      <c r="C3644" s="5"/>
      <c r="D3644" s="5"/>
      <c r="E3644" s="5"/>
      <c r="F3644" s="5"/>
      <c r="G3644" s="5"/>
    </row>
    <row r="3645" spans="1:7">
      <c r="A3645" s="5"/>
      <c r="B3645" s="5"/>
      <c r="C3645" s="5"/>
      <c r="D3645" s="5"/>
      <c r="E3645" s="5"/>
      <c r="F3645" s="5"/>
      <c r="G3645" s="5"/>
    </row>
    <row r="3646" spans="1:7">
      <c r="A3646" s="5"/>
      <c r="B3646" s="5"/>
      <c r="C3646" s="5"/>
      <c r="D3646" s="5"/>
      <c r="E3646" s="5"/>
      <c r="F3646" s="5"/>
      <c r="G3646" s="5"/>
    </row>
    <row r="3647" spans="1:7">
      <c r="A3647" s="5"/>
      <c r="B3647" s="5"/>
      <c r="C3647" s="5"/>
      <c r="D3647" s="5"/>
      <c r="E3647" s="5"/>
      <c r="F3647" s="5"/>
      <c r="G3647" s="5"/>
    </row>
    <row r="3648" spans="1:7">
      <c r="A3648" s="5"/>
      <c r="B3648" s="5"/>
      <c r="C3648" s="5"/>
      <c r="D3648" s="5"/>
      <c r="E3648" s="5"/>
      <c r="F3648" s="5"/>
      <c r="G3648" s="5"/>
    </row>
    <row r="3649" spans="1:7">
      <c r="A3649" s="5"/>
      <c r="B3649" s="5"/>
      <c r="C3649" s="5"/>
      <c r="D3649" s="5"/>
      <c r="E3649" s="5"/>
      <c r="F3649" s="5"/>
      <c r="G3649" s="5"/>
    </row>
    <row r="3650" spans="1:7">
      <c r="A3650" s="5"/>
      <c r="B3650" s="5"/>
      <c r="C3650" s="5"/>
      <c r="D3650" s="5"/>
      <c r="E3650" s="5"/>
      <c r="F3650" s="5"/>
      <c r="G3650" s="5"/>
    </row>
    <row r="3651" spans="1:7">
      <c r="A3651" s="5"/>
      <c r="B3651" s="5"/>
      <c r="C3651" s="5"/>
      <c r="D3651" s="5"/>
      <c r="E3651" s="5"/>
      <c r="F3651" s="5"/>
      <c r="G3651" s="5"/>
    </row>
    <row r="3652" spans="1:7">
      <c r="A3652" s="5"/>
      <c r="B3652" s="5"/>
      <c r="C3652" s="5"/>
      <c r="D3652" s="5"/>
      <c r="E3652" s="5"/>
      <c r="F3652" s="5"/>
      <c r="G3652" s="5"/>
    </row>
    <row r="3653" spans="1:7">
      <c r="A3653" s="5"/>
      <c r="B3653" s="5"/>
      <c r="C3653" s="5"/>
      <c r="D3653" s="5"/>
      <c r="E3653" s="5"/>
      <c r="F3653" s="5"/>
      <c r="G3653" s="5"/>
    </row>
    <row r="3654" spans="1:7">
      <c r="A3654" s="5"/>
      <c r="B3654" s="5"/>
      <c r="C3654" s="5"/>
      <c r="D3654" s="5"/>
      <c r="E3654" s="5"/>
      <c r="F3654" s="5"/>
      <c r="G3654" s="5"/>
    </row>
    <row r="3655" spans="1:7">
      <c r="A3655" s="5"/>
      <c r="B3655" s="5"/>
      <c r="C3655" s="5"/>
      <c r="D3655" s="5"/>
      <c r="E3655" s="5"/>
      <c r="F3655" s="5"/>
      <c r="G3655" s="5"/>
    </row>
    <row r="3656" spans="1:7">
      <c r="A3656" s="5"/>
      <c r="B3656" s="5"/>
      <c r="C3656" s="5"/>
      <c r="D3656" s="5"/>
      <c r="E3656" s="5"/>
      <c r="F3656" s="5"/>
      <c r="G3656" s="5"/>
    </row>
    <row r="3657" spans="1:7">
      <c r="A3657" s="5"/>
      <c r="B3657" s="5"/>
      <c r="C3657" s="5"/>
      <c r="D3657" s="5"/>
      <c r="E3657" s="5"/>
      <c r="F3657" s="5"/>
      <c r="G3657" s="5"/>
    </row>
    <row r="3658" spans="1:7">
      <c r="A3658" s="5"/>
      <c r="B3658" s="5"/>
      <c r="C3658" s="5"/>
      <c r="D3658" s="5"/>
      <c r="E3658" s="5"/>
      <c r="F3658" s="5"/>
      <c r="G3658" s="5"/>
    </row>
    <row r="3659" spans="1:7">
      <c r="A3659" s="5"/>
      <c r="B3659" s="5"/>
      <c r="C3659" s="5"/>
      <c r="D3659" s="5"/>
      <c r="E3659" s="5"/>
      <c r="F3659" s="5"/>
      <c r="G3659" s="5"/>
    </row>
    <row r="3660" spans="1:7">
      <c r="A3660" s="5"/>
      <c r="B3660" s="5"/>
      <c r="C3660" s="5"/>
      <c r="D3660" s="5"/>
      <c r="E3660" s="5"/>
      <c r="F3660" s="5"/>
      <c r="G3660" s="5"/>
    </row>
    <row r="3661" spans="1:7">
      <c r="A3661" s="5"/>
      <c r="B3661" s="5"/>
      <c r="C3661" s="5"/>
      <c r="D3661" s="5"/>
      <c r="E3661" s="5"/>
      <c r="F3661" s="5"/>
      <c r="G3661" s="5"/>
    </row>
    <row r="3662" spans="1:7">
      <c r="A3662" s="5"/>
      <c r="B3662" s="5"/>
      <c r="C3662" s="5"/>
      <c r="D3662" s="5"/>
      <c r="E3662" s="5"/>
      <c r="F3662" s="5"/>
      <c r="G3662" s="5"/>
    </row>
    <row r="3663" spans="1:7">
      <c r="A3663" s="5"/>
      <c r="B3663" s="5"/>
      <c r="C3663" s="5"/>
      <c r="D3663" s="5"/>
      <c r="E3663" s="5"/>
      <c r="F3663" s="5"/>
      <c r="G3663" s="5"/>
    </row>
    <row r="3664" spans="1:7">
      <c r="A3664" s="5"/>
      <c r="B3664" s="5"/>
      <c r="C3664" s="5"/>
      <c r="D3664" s="5"/>
      <c r="E3664" s="5"/>
      <c r="F3664" s="5"/>
      <c r="G3664" s="5"/>
    </row>
    <row r="3665" spans="1:7">
      <c r="A3665" s="5"/>
      <c r="B3665" s="5"/>
      <c r="C3665" s="5"/>
      <c r="D3665" s="5"/>
      <c r="E3665" s="5"/>
      <c r="F3665" s="5"/>
      <c r="G3665" s="5"/>
    </row>
    <row r="3666" spans="1:7">
      <c r="A3666" s="5"/>
      <c r="B3666" s="5"/>
      <c r="C3666" s="5"/>
      <c r="D3666" s="5"/>
      <c r="E3666" s="5"/>
      <c r="F3666" s="5"/>
      <c r="G3666" s="5"/>
    </row>
    <row r="3667" spans="1:7">
      <c r="A3667" s="5"/>
      <c r="B3667" s="5"/>
      <c r="C3667" s="5"/>
      <c r="D3667" s="5"/>
      <c r="E3667" s="5"/>
      <c r="F3667" s="5"/>
      <c r="G3667" s="5"/>
    </row>
    <row r="3668" spans="1:7">
      <c r="A3668" s="5"/>
      <c r="B3668" s="5"/>
      <c r="C3668" s="5"/>
      <c r="D3668" s="5"/>
      <c r="E3668" s="5"/>
      <c r="F3668" s="5"/>
      <c r="G3668" s="5"/>
    </row>
    <row r="3669" spans="1:7">
      <c r="A3669" s="5"/>
      <c r="B3669" s="5"/>
      <c r="C3669" s="5"/>
      <c r="D3669" s="5"/>
      <c r="E3669" s="5"/>
      <c r="F3669" s="5"/>
      <c r="G3669" s="5"/>
    </row>
    <row r="3670" spans="1:7">
      <c r="A3670" s="5"/>
      <c r="B3670" s="5"/>
      <c r="C3670" s="5"/>
      <c r="D3670" s="5"/>
      <c r="E3670" s="5"/>
      <c r="F3670" s="5"/>
      <c r="G3670" s="5"/>
    </row>
    <row r="3671" spans="1:7">
      <c r="A3671" s="5"/>
      <c r="B3671" s="5"/>
      <c r="C3671" s="5"/>
      <c r="D3671" s="5"/>
      <c r="E3671" s="5"/>
      <c r="F3671" s="5"/>
      <c r="G3671" s="5"/>
    </row>
    <row r="3672" spans="1:7">
      <c r="A3672" s="5"/>
      <c r="B3672" s="5"/>
      <c r="C3672" s="5"/>
      <c r="D3672" s="5"/>
      <c r="E3672" s="5"/>
      <c r="F3672" s="5"/>
      <c r="G3672" s="5"/>
    </row>
    <row r="3673" spans="1:7">
      <c r="A3673" s="5"/>
      <c r="B3673" s="5"/>
      <c r="C3673" s="5"/>
      <c r="D3673" s="5"/>
      <c r="E3673" s="5"/>
      <c r="F3673" s="5"/>
      <c r="G3673" s="5"/>
    </row>
    <row r="3674" spans="1:7">
      <c r="A3674" s="5"/>
      <c r="B3674" s="5"/>
      <c r="C3674" s="5"/>
      <c r="D3674" s="5"/>
      <c r="E3674" s="5"/>
      <c r="F3674" s="5"/>
      <c r="G3674" s="5"/>
    </row>
    <row r="3675" spans="1:7">
      <c r="A3675" s="5"/>
      <c r="B3675" s="5"/>
      <c r="C3675" s="5"/>
      <c r="D3675" s="5"/>
      <c r="E3675" s="5"/>
      <c r="F3675" s="5"/>
      <c r="G3675" s="5"/>
    </row>
    <row r="3676" spans="1:7">
      <c r="A3676" s="5"/>
      <c r="B3676" s="5"/>
      <c r="C3676" s="5"/>
      <c r="D3676" s="5"/>
      <c r="E3676" s="5"/>
      <c r="F3676" s="5"/>
      <c r="G3676" s="5"/>
    </row>
    <row r="3677" spans="1:7">
      <c r="A3677" s="5"/>
      <c r="B3677" s="5"/>
      <c r="C3677" s="5"/>
      <c r="D3677" s="5"/>
      <c r="E3677" s="5"/>
      <c r="F3677" s="5"/>
      <c r="G3677" s="5"/>
    </row>
    <row r="3678" spans="1:7">
      <c r="A3678" s="5"/>
      <c r="B3678" s="5"/>
      <c r="C3678" s="5"/>
      <c r="D3678" s="5"/>
      <c r="E3678" s="5"/>
      <c r="F3678" s="5"/>
      <c r="G3678" s="5"/>
    </row>
    <row r="3679" spans="1:7">
      <c r="A3679" s="5"/>
      <c r="B3679" s="5"/>
      <c r="C3679" s="5"/>
      <c r="D3679" s="5"/>
      <c r="E3679" s="5"/>
      <c r="F3679" s="5"/>
      <c r="G3679" s="5"/>
    </row>
    <row r="3680" spans="1:7">
      <c r="A3680" s="5"/>
      <c r="B3680" s="5"/>
      <c r="C3680" s="5"/>
      <c r="D3680" s="5"/>
      <c r="E3680" s="5"/>
      <c r="F3680" s="5"/>
      <c r="G3680" s="5"/>
    </row>
    <row r="3681" spans="1:7">
      <c r="A3681" s="5"/>
      <c r="B3681" s="5"/>
      <c r="C3681" s="5"/>
      <c r="D3681" s="5"/>
      <c r="E3681" s="5"/>
      <c r="F3681" s="5"/>
      <c r="G3681" s="5"/>
    </row>
    <row r="3682" spans="1:7">
      <c r="A3682" s="5"/>
      <c r="B3682" s="5"/>
      <c r="C3682" s="5"/>
      <c r="D3682" s="5"/>
      <c r="E3682" s="5"/>
      <c r="F3682" s="5"/>
      <c r="G3682" s="5"/>
    </row>
    <row r="3683" spans="1:7">
      <c r="A3683" s="5"/>
      <c r="B3683" s="5"/>
      <c r="C3683" s="5"/>
      <c r="D3683" s="5"/>
      <c r="E3683" s="5"/>
      <c r="F3683" s="5"/>
      <c r="G3683" s="5"/>
    </row>
    <row r="3684" spans="1:7">
      <c r="A3684" s="5"/>
      <c r="B3684" s="5"/>
      <c r="C3684" s="5"/>
      <c r="D3684" s="5"/>
      <c r="E3684" s="5"/>
      <c r="F3684" s="5"/>
      <c r="G3684" s="5"/>
    </row>
    <row r="3685" spans="1:7">
      <c r="A3685" s="5"/>
      <c r="B3685" s="5"/>
      <c r="C3685" s="5"/>
      <c r="D3685" s="5"/>
      <c r="E3685" s="5"/>
      <c r="F3685" s="5"/>
      <c r="G3685" s="5"/>
    </row>
    <row r="3686" spans="1:7">
      <c r="A3686" s="5"/>
      <c r="B3686" s="5"/>
      <c r="C3686" s="5"/>
      <c r="D3686" s="5"/>
      <c r="E3686" s="5"/>
      <c r="F3686" s="5"/>
      <c r="G3686" s="5"/>
    </row>
    <row r="3687" spans="1:7">
      <c r="A3687" s="5"/>
      <c r="B3687" s="5"/>
      <c r="C3687" s="5"/>
      <c r="D3687" s="5"/>
      <c r="E3687" s="5"/>
      <c r="F3687" s="5"/>
      <c r="G3687" s="5"/>
    </row>
    <row r="3688" spans="1:7">
      <c r="A3688" s="5"/>
      <c r="B3688" s="5"/>
      <c r="C3688" s="5"/>
      <c r="D3688" s="5"/>
      <c r="E3688" s="5"/>
      <c r="F3688" s="5"/>
      <c r="G3688" s="5"/>
    </row>
    <row r="3689" spans="1:7">
      <c r="A3689" s="5"/>
      <c r="B3689" s="5"/>
      <c r="C3689" s="5"/>
      <c r="D3689" s="5"/>
      <c r="E3689" s="5"/>
      <c r="F3689" s="5"/>
      <c r="G3689" s="5"/>
    </row>
    <row r="3690" spans="1:7">
      <c r="A3690" s="5"/>
      <c r="B3690" s="5"/>
      <c r="C3690" s="5"/>
      <c r="D3690" s="5"/>
      <c r="E3690" s="5"/>
      <c r="F3690" s="5"/>
      <c r="G3690" s="5"/>
    </row>
    <row r="3691" spans="1:7">
      <c r="A3691" s="5"/>
      <c r="B3691" s="5"/>
      <c r="C3691" s="5"/>
      <c r="D3691" s="5"/>
      <c r="E3691" s="5"/>
      <c r="F3691" s="5"/>
      <c r="G3691" s="5"/>
    </row>
    <row r="3692" spans="1:7">
      <c r="A3692" s="5"/>
      <c r="B3692" s="5"/>
      <c r="C3692" s="5"/>
      <c r="D3692" s="5"/>
      <c r="E3692" s="5"/>
      <c r="F3692" s="5"/>
      <c r="G3692" s="5"/>
    </row>
    <row r="3693" spans="1:7">
      <c r="A3693" s="5"/>
      <c r="B3693" s="5"/>
      <c r="C3693" s="5"/>
      <c r="D3693" s="5"/>
      <c r="E3693" s="5"/>
      <c r="F3693" s="5"/>
      <c r="G3693" s="5"/>
    </row>
    <row r="3694" spans="1:7">
      <c r="A3694" s="5"/>
      <c r="B3694" s="5"/>
      <c r="C3694" s="5"/>
      <c r="D3694" s="5"/>
      <c r="E3694" s="5"/>
      <c r="F3694" s="5"/>
      <c r="G3694" s="5"/>
    </row>
    <row r="3695" spans="1:7">
      <c r="A3695" s="5"/>
      <c r="B3695" s="5"/>
      <c r="C3695" s="5"/>
      <c r="D3695" s="5"/>
      <c r="E3695" s="5"/>
      <c r="F3695" s="5"/>
      <c r="G3695" s="5"/>
    </row>
    <row r="3696" spans="1:7">
      <c r="A3696" s="5"/>
      <c r="B3696" s="5"/>
      <c r="C3696" s="5"/>
      <c r="D3696" s="5"/>
      <c r="E3696" s="5"/>
      <c r="F3696" s="5"/>
      <c r="G3696" s="5"/>
    </row>
    <row r="3697" spans="1:7">
      <c r="A3697" s="5"/>
      <c r="B3697" s="5"/>
      <c r="C3697" s="5"/>
      <c r="D3697" s="5"/>
      <c r="E3697" s="5"/>
      <c r="F3697" s="5"/>
      <c r="G3697" s="5"/>
    </row>
    <row r="3698" spans="1:7">
      <c r="A3698" s="5"/>
      <c r="B3698" s="5"/>
      <c r="C3698" s="5"/>
      <c r="D3698" s="5"/>
      <c r="E3698" s="5"/>
      <c r="F3698" s="5"/>
      <c r="G3698" s="5"/>
    </row>
    <row r="3699" spans="1:7">
      <c r="A3699" s="5"/>
      <c r="B3699" s="5"/>
      <c r="C3699" s="5"/>
      <c r="D3699" s="5"/>
      <c r="E3699" s="5"/>
      <c r="F3699" s="5"/>
      <c r="G3699" s="5"/>
    </row>
    <row r="3700" spans="1:7">
      <c r="A3700" s="5"/>
      <c r="B3700" s="5"/>
      <c r="C3700" s="5"/>
      <c r="D3700" s="5"/>
      <c r="E3700" s="5"/>
      <c r="F3700" s="5"/>
      <c r="G3700" s="5"/>
    </row>
    <row r="3701" spans="1:7">
      <c r="A3701" s="5"/>
      <c r="B3701" s="5"/>
      <c r="C3701" s="5"/>
      <c r="D3701" s="5"/>
      <c r="E3701" s="5"/>
      <c r="F3701" s="5"/>
      <c r="G3701" s="5"/>
    </row>
    <row r="3702" spans="1:7">
      <c r="A3702" s="5"/>
      <c r="B3702" s="5"/>
      <c r="C3702" s="5"/>
      <c r="D3702" s="5"/>
      <c r="E3702" s="5"/>
      <c r="F3702" s="5"/>
      <c r="G3702" s="5"/>
    </row>
    <row r="3703" spans="1:7">
      <c r="A3703" s="5"/>
      <c r="B3703" s="5"/>
      <c r="C3703" s="5"/>
      <c r="D3703" s="5"/>
      <c r="E3703" s="5"/>
      <c r="F3703" s="5"/>
      <c r="G3703" s="5"/>
    </row>
    <row r="3704" spans="1:7">
      <c r="A3704" s="5"/>
      <c r="B3704" s="5"/>
      <c r="C3704" s="5"/>
      <c r="D3704" s="5"/>
      <c r="E3704" s="5"/>
      <c r="F3704" s="5"/>
      <c r="G3704" s="5"/>
    </row>
    <row r="3705" spans="1:7">
      <c r="A3705" s="5"/>
      <c r="B3705" s="5"/>
      <c r="C3705" s="5"/>
      <c r="D3705" s="5"/>
      <c r="E3705" s="5"/>
      <c r="F3705" s="5"/>
      <c r="G3705" s="5"/>
    </row>
    <row r="3706" spans="1:7">
      <c r="A3706" s="5"/>
      <c r="B3706" s="5"/>
      <c r="C3706" s="5"/>
      <c r="D3706" s="5"/>
      <c r="E3706" s="5"/>
      <c r="F3706" s="5"/>
      <c r="G3706" s="5"/>
    </row>
    <row r="3707" spans="1:7">
      <c r="A3707" s="5"/>
      <c r="B3707" s="5"/>
      <c r="C3707" s="5"/>
      <c r="D3707" s="5"/>
      <c r="E3707" s="5"/>
      <c r="F3707" s="5"/>
      <c r="G3707" s="5"/>
    </row>
    <row r="3708" spans="1:7">
      <c r="A3708" s="5"/>
      <c r="B3708" s="5"/>
      <c r="C3708" s="5"/>
      <c r="D3708" s="5"/>
      <c r="E3708" s="5"/>
      <c r="F3708" s="5"/>
      <c r="G3708" s="5"/>
    </row>
    <row r="3709" spans="1:7">
      <c r="A3709" s="5"/>
      <c r="B3709" s="5"/>
      <c r="C3709" s="5"/>
      <c r="D3709" s="5"/>
      <c r="E3709" s="5"/>
      <c r="F3709" s="5"/>
      <c r="G3709" s="5"/>
    </row>
    <row r="3710" spans="1:7">
      <c r="A3710" s="5"/>
      <c r="B3710" s="5"/>
      <c r="C3710" s="5"/>
      <c r="D3710" s="5"/>
      <c r="E3710" s="5"/>
      <c r="F3710" s="5"/>
      <c r="G3710" s="5"/>
    </row>
    <row r="3711" spans="1:7">
      <c r="A3711" s="5"/>
      <c r="B3711" s="5"/>
      <c r="C3711" s="5"/>
      <c r="D3711" s="5"/>
      <c r="E3711" s="5"/>
      <c r="F3711" s="5"/>
      <c r="G3711" s="5"/>
    </row>
    <row r="3712" spans="1:7">
      <c r="A3712" s="5"/>
      <c r="B3712" s="5"/>
      <c r="C3712" s="5"/>
      <c r="D3712" s="5"/>
      <c r="E3712" s="5"/>
      <c r="F3712" s="5"/>
      <c r="G3712" s="5"/>
    </row>
    <row r="3713" spans="1:7">
      <c r="A3713" s="5"/>
      <c r="B3713" s="5"/>
      <c r="C3713" s="5"/>
      <c r="D3713" s="5"/>
      <c r="E3713" s="5"/>
      <c r="F3713" s="5"/>
      <c r="G3713" s="5"/>
    </row>
    <row r="3714" spans="1:7">
      <c r="A3714" s="5"/>
      <c r="B3714" s="5"/>
      <c r="C3714" s="5"/>
      <c r="D3714" s="5"/>
      <c r="E3714" s="5"/>
      <c r="F3714" s="5"/>
      <c r="G3714" s="5"/>
    </row>
    <row r="3715" spans="1:7">
      <c r="A3715" s="5"/>
      <c r="B3715" s="5"/>
      <c r="C3715" s="5"/>
      <c r="D3715" s="5"/>
      <c r="E3715" s="5"/>
      <c r="F3715" s="5"/>
      <c r="G3715" s="5"/>
    </row>
    <row r="3716" spans="1:7">
      <c r="A3716" s="5"/>
      <c r="B3716" s="5"/>
      <c r="C3716" s="5"/>
      <c r="D3716" s="5"/>
      <c r="E3716" s="5"/>
      <c r="F3716" s="5"/>
      <c r="G3716" s="5"/>
    </row>
    <row r="3717" spans="1:7">
      <c r="A3717" s="5"/>
      <c r="B3717" s="5"/>
      <c r="C3717" s="5"/>
      <c r="D3717" s="5"/>
      <c r="E3717" s="5"/>
      <c r="F3717" s="5"/>
      <c r="G3717" s="5"/>
    </row>
    <row r="3718" spans="1:7">
      <c r="A3718" s="5"/>
      <c r="B3718" s="5"/>
      <c r="C3718" s="5"/>
      <c r="D3718" s="5"/>
      <c r="E3718" s="5"/>
      <c r="F3718" s="5"/>
      <c r="G3718" s="5"/>
    </row>
    <row r="3719" spans="1:7">
      <c r="A3719" s="5"/>
      <c r="B3719" s="5"/>
      <c r="C3719" s="5"/>
      <c r="D3719" s="5"/>
      <c r="E3719" s="5"/>
      <c r="F3719" s="5"/>
      <c r="G3719" s="5"/>
    </row>
    <row r="3720" spans="1:7">
      <c r="A3720" s="5"/>
      <c r="B3720" s="5"/>
      <c r="C3720" s="5"/>
      <c r="D3720" s="5"/>
      <c r="E3720" s="5"/>
      <c r="F3720" s="5"/>
      <c r="G3720" s="5"/>
    </row>
    <row r="3721" spans="1:7">
      <c r="A3721" s="5"/>
      <c r="B3721" s="5"/>
      <c r="C3721" s="5"/>
      <c r="D3721" s="5"/>
      <c r="E3721" s="5"/>
      <c r="F3721" s="5"/>
      <c r="G3721" s="5"/>
    </row>
    <row r="3722" spans="1:7">
      <c r="A3722" s="5"/>
      <c r="B3722" s="5"/>
      <c r="C3722" s="5"/>
      <c r="D3722" s="5"/>
      <c r="E3722" s="5"/>
      <c r="F3722" s="5"/>
      <c r="G3722" s="5"/>
    </row>
    <row r="3723" spans="1:7">
      <c r="A3723" s="5"/>
      <c r="B3723" s="5"/>
      <c r="C3723" s="5"/>
      <c r="D3723" s="5"/>
      <c r="E3723" s="5"/>
      <c r="F3723" s="5"/>
      <c r="G3723" s="5"/>
    </row>
    <row r="3724" spans="1:7">
      <c r="A3724" s="5"/>
      <c r="B3724" s="5"/>
      <c r="C3724" s="5"/>
      <c r="D3724" s="5"/>
      <c r="E3724" s="5"/>
      <c r="F3724" s="5"/>
      <c r="G3724" s="5"/>
    </row>
    <row r="3725" spans="1:7">
      <c r="A3725" s="5"/>
      <c r="B3725" s="5"/>
      <c r="C3725" s="5"/>
      <c r="D3725" s="5"/>
      <c r="E3725" s="5"/>
      <c r="F3725" s="5"/>
      <c r="G3725" s="5"/>
    </row>
    <row r="3726" spans="1:7">
      <c r="A3726" s="5"/>
      <c r="B3726" s="5"/>
      <c r="C3726" s="5"/>
      <c r="D3726" s="5"/>
      <c r="E3726" s="5"/>
      <c r="F3726" s="5"/>
      <c r="G3726" s="5"/>
    </row>
    <row r="3727" spans="1:7">
      <c r="A3727" s="5"/>
      <c r="B3727" s="5"/>
      <c r="C3727" s="5"/>
      <c r="D3727" s="5"/>
      <c r="E3727" s="5"/>
      <c r="F3727" s="5"/>
      <c r="G3727" s="5"/>
    </row>
    <row r="3728" spans="1:7">
      <c r="A3728" s="5"/>
      <c r="B3728" s="5"/>
      <c r="C3728" s="5"/>
      <c r="D3728" s="5"/>
      <c r="E3728" s="5"/>
      <c r="F3728" s="5"/>
      <c r="G3728" s="5"/>
    </row>
    <row r="3729" spans="1:7">
      <c r="A3729" s="5"/>
      <c r="B3729" s="5"/>
      <c r="C3729" s="5"/>
      <c r="D3729" s="5"/>
      <c r="E3729" s="5"/>
      <c r="F3729" s="5"/>
      <c r="G3729" s="5"/>
    </row>
    <row r="3730" spans="1:7">
      <c r="A3730" s="5"/>
      <c r="B3730" s="5"/>
      <c r="C3730" s="5"/>
      <c r="D3730" s="5"/>
      <c r="E3730" s="5"/>
      <c r="F3730" s="5"/>
      <c r="G3730" s="5"/>
    </row>
    <row r="3731" spans="1:7">
      <c r="A3731" s="5"/>
      <c r="B3731" s="5"/>
      <c r="C3731" s="5"/>
      <c r="D3731" s="5"/>
      <c r="E3731" s="5"/>
      <c r="F3731" s="5"/>
      <c r="G3731" s="5"/>
    </row>
    <row r="3732" spans="1:7">
      <c r="A3732" s="5"/>
      <c r="B3732" s="5"/>
      <c r="C3732" s="5"/>
      <c r="D3732" s="5"/>
      <c r="E3732" s="5"/>
      <c r="F3732" s="5"/>
      <c r="G3732" s="5"/>
    </row>
    <row r="3733" spans="1:7">
      <c r="A3733" s="5"/>
      <c r="B3733" s="5"/>
      <c r="C3733" s="5"/>
      <c r="D3733" s="5"/>
      <c r="E3733" s="5"/>
      <c r="F3733" s="5"/>
      <c r="G3733" s="5"/>
    </row>
    <row r="3734" spans="1:7">
      <c r="A3734" s="5"/>
      <c r="B3734" s="5"/>
      <c r="C3734" s="5"/>
      <c r="D3734" s="5"/>
      <c r="E3734" s="5"/>
      <c r="F3734" s="5"/>
      <c r="G3734" s="5"/>
    </row>
    <row r="3735" spans="1:7">
      <c r="A3735" s="5"/>
      <c r="B3735" s="5"/>
      <c r="C3735" s="5"/>
      <c r="D3735" s="5"/>
      <c r="E3735" s="5"/>
      <c r="F3735" s="5"/>
      <c r="G3735" s="5"/>
    </row>
    <row r="3736" spans="1:7">
      <c r="A3736" s="5"/>
      <c r="B3736" s="5"/>
      <c r="C3736" s="5"/>
      <c r="D3736" s="5"/>
      <c r="E3736" s="5"/>
      <c r="F3736" s="5"/>
      <c r="G3736" s="5"/>
    </row>
    <row r="3737" spans="1:7">
      <c r="A3737" s="5"/>
      <c r="B3737" s="5"/>
      <c r="C3737" s="5"/>
      <c r="D3737" s="5"/>
      <c r="E3737" s="5"/>
      <c r="F3737" s="5"/>
      <c r="G3737" s="5"/>
    </row>
    <row r="3738" spans="1:7">
      <c r="A3738" s="5"/>
      <c r="B3738" s="5"/>
      <c r="C3738" s="5"/>
      <c r="D3738" s="5"/>
      <c r="E3738" s="5"/>
      <c r="F3738" s="5"/>
      <c r="G3738" s="5"/>
    </row>
    <row r="3739" spans="1:7">
      <c r="A3739" s="5"/>
      <c r="B3739" s="5"/>
      <c r="C3739" s="5"/>
      <c r="D3739" s="5"/>
      <c r="E3739" s="5"/>
      <c r="F3739" s="5"/>
      <c r="G3739" s="5"/>
    </row>
    <row r="3740" spans="1:7">
      <c r="A3740" s="5"/>
      <c r="B3740" s="5"/>
      <c r="C3740" s="5"/>
      <c r="D3740" s="5"/>
      <c r="E3740" s="5"/>
      <c r="F3740" s="5"/>
      <c r="G3740" s="5"/>
    </row>
    <row r="3741" spans="1:7">
      <c r="A3741" s="5"/>
      <c r="B3741" s="5"/>
      <c r="C3741" s="5"/>
      <c r="D3741" s="5"/>
      <c r="E3741" s="5"/>
      <c r="F3741" s="5"/>
      <c r="G3741" s="5"/>
    </row>
    <row r="3742" spans="1:7">
      <c r="A3742" s="5"/>
      <c r="B3742" s="5"/>
      <c r="C3742" s="5"/>
      <c r="D3742" s="5"/>
      <c r="E3742" s="5"/>
      <c r="F3742" s="5"/>
      <c r="G3742" s="5"/>
    </row>
    <row r="3743" spans="1:7">
      <c r="A3743" s="5"/>
      <c r="B3743" s="5"/>
      <c r="C3743" s="5"/>
      <c r="D3743" s="5"/>
      <c r="E3743" s="5"/>
      <c r="F3743" s="5"/>
      <c r="G3743" s="5"/>
    </row>
    <row r="3744" spans="1:7">
      <c r="A3744" s="5"/>
      <c r="B3744" s="5"/>
      <c r="C3744" s="5"/>
      <c r="D3744" s="5"/>
      <c r="E3744" s="5"/>
      <c r="F3744" s="5"/>
      <c r="G3744" s="5"/>
    </row>
    <row r="3745" spans="1:7">
      <c r="A3745" s="5"/>
      <c r="B3745" s="5"/>
      <c r="C3745" s="5"/>
      <c r="D3745" s="5"/>
      <c r="E3745" s="5"/>
      <c r="F3745" s="5"/>
      <c r="G3745" s="5"/>
    </row>
    <row r="3746" spans="1:7">
      <c r="A3746" s="5"/>
      <c r="B3746" s="5"/>
      <c r="C3746" s="5"/>
      <c r="D3746" s="5"/>
      <c r="E3746" s="5"/>
      <c r="F3746" s="5"/>
      <c r="G3746" s="5"/>
    </row>
    <row r="3747" spans="1:7">
      <c r="A3747" s="5"/>
      <c r="B3747" s="5"/>
      <c r="C3747" s="5"/>
      <c r="D3747" s="5"/>
      <c r="E3747" s="5"/>
      <c r="F3747" s="5"/>
      <c r="G3747" s="5"/>
    </row>
    <row r="3748" spans="1:7">
      <c r="A3748" s="5"/>
      <c r="B3748" s="5"/>
      <c r="C3748" s="5"/>
      <c r="D3748" s="5"/>
      <c r="E3748" s="5"/>
      <c r="F3748" s="5"/>
      <c r="G3748" s="5"/>
    </row>
    <row r="3749" spans="1:7">
      <c r="A3749" s="5"/>
      <c r="B3749" s="5"/>
      <c r="C3749" s="5"/>
      <c r="D3749" s="5"/>
      <c r="E3749" s="5"/>
      <c r="F3749" s="5"/>
      <c r="G3749" s="5"/>
    </row>
    <row r="3750" spans="1:7">
      <c r="A3750" s="5"/>
      <c r="B3750" s="5"/>
      <c r="C3750" s="5"/>
      <c r="D3750" s="5"/>
      <c r="E3750" s="5"/>
      <c r="F3750" s="5"/>
      <c r="G3750" s="5"/>
    </row>
    <row r="3751" spans="1:7">
      <c r="A3751" s="5"/>
      <c r="B3751" s="5"/>
      <c r="C3751" s="5"/>
      <c r="D3751" s="5"/>
      <c r="E3751" s="5"/>
      <c r="F3751" s="5"/>
      <c r="G3751" s="5"/>
    </row>
    <row r="3752" spans="1:7">
      <c r="A3752" s="5"/>
      <c r="B3752" s="5"/>
      <c r="C3752" s="5"/>
      <c r="D3752" s="5"/>
      <c r="E3752" s="5"/>
      <c r="F3752" s="5"/>
      <c r="G3752" s="5"/>
    </row>
    <row r="3753" spans="1:7">
      <c r="A3753" s="5"/>
      <c r="B3753" s="5"/>
      <c r="C3753" s="5"/>
      <c r="D3753" s="5"/>
      <c r="E3753" s="5"/>
      <c r="F3753" s="5"/>
      <c r="G3753" s="5"/>
    </row>
    <row r="3754" spans="1:7">
      <c r="A3754" s="5"/>
      <c r="B3754" s="5"/>
      <c r="C3754" s="5"/>
      <c r="D3754" s="5"/>
      <c r="E3754" s="5"/>
      <c r="F3754" s="5"/>
      <c r="G3754" s="5"/>
    </row>
    <row r="3755" spans="1:7">
      <c r="A3755" s="5"/>
      <c r="B3755" s="5"/>
      <c r="C3755" s="5"/>
      <c r="D3755" s="5"/>
      <c r="E3755" s="5"/>
      <c r="F3755" s="5"/>
      <c r="G3755" s="5"/>
    </row>
    <row r="3756" spans="1:7">
      <c r="A3756" s="5"/>
      <c r="B3756" s="5"/>
      <c r="C3756" s="5"/>
      <c r="D3756" s="5"/>
      <c r="E3756" s="5"/>
      <c r="F3756" s="5"/>
      <c r="G3756" s="5"/>
    </row>
    <row r="3757" spans="1:7">
      <c r="A3757" s="5"/>
      <c r="B3757" s="5"/>
      <c r="C3757" s="5"/>
      <c r="D3757" s="5"/>
      <c r="E3757" s="5"/>
      <c r="F3757" s="5"/>
      <c r="G3757" s="5"/>
    </row>
    <row r="3758" spans="1:7">
      <c r="A3758" s="5"/>
      <c r="B3758" s="5"/>
      <c r="C3758" s="5"/>
      <c r="D3758" s="5"/>
      <c r="E3758" s="5"/>
      <c r="F3758" s="5"/>
      <c r="G3758" s="5"/>
    </row>
    <row r="3759" spans="1:7">
      <c r="A3759" s="5"/>
      <c r="B3759" s="5"/>
      <c r="C3759" s="5"/>
      <c r="D3759" s="5"/>
      <c r="E3759" s="5"/>
      <c r="F3759" s="5"/>
      <c r="G3759" s="5"/>
    </row>
    <row r="3760" spans="1:7">
      <c r="A3760" s="5"/>
      <c r="B3760" s="5"/>
      <c r="C3760" s="5"/>
      <c r="D3760" s="5"/>
      <c r="E3760" s="5"/>
      <c r="F3760" s="5"/>
      <c r="G3760" s="5"/>
    </row>
    <row r="3761" spans="1:7">
      <c r="A3761" s="5"/>
      <c r="B3761" s="5"/>
      <c r="C3761" s="5"/>
      <c r="D3761" s="5"/>
      <c r="E3761" s="5"/>
      <c r="F3761" s="5"/>
      <c r="G3761" s="5"/>
    </row>
    <row r="3762" spans="1:7">
      <c r="A3762" s="5"/>
      <c r="B3762" s="5"/>
      <c r="C3762" s="5"/>
      <c r="D3762" s="5"/>
      <c r="E3762" s="5"/>
      <c r="F3762" s="5"/>
      <c r="G3762" s="5"/>
    </row>
    <row r="3763" spans="1:7">
      <c r="A3763" s="5"/>
      <c r="B3763" s="5"/>
      <c r="C3763" s="5"/>
      <c r="D3763" s="5"/>
      <c r="E3763" s="5"/>
      <c r="F3763" s="5"/>
      <c r="G3763" s="5"/>
    </row>
    <row r="3764" spans="1:7">
      <c r="A3764" s="5"/>
      <c r="B3764" s="5"/>
      <c r="C3764" s="5"/>
      <c r="D3764" s="5"/>
      <c r="E3764" s="5"/>
      <c r="F3764" s="5"/>
      <c r="G3764" s="5"/>
    </row>
    <row r="3765" spans="1:7">
      <c r="A3765" s="5"/>
      <c r="B3765" s="5"/>
      <c r="C3765" s="5"/>
      <c r="D3765" s="5"/>
      <c r="E3765" s="5"/>
      <c r="F3765" s="5"/>
      <c r="G3765" s="5"/>
    </row>
    <row r="3766" spans="1:7">
      <c r="A3766" s="5"/>
      <c r="B3766" s="5"/>
      <c r="C3766" s="5"/>
      <c r="D3766" s="5"/>
      <c r="E3766" s="5"/>
      <c r="F3766" s="5"/>
      <c r="G3766" s="5"/>
    </row>
    <row r="3767" spans="1:7">
      <c r="A3767" s="5"/>
      <c r="B3767" s="5"/>
      <c r="C3767" s="5"/>
      <c r="D3767" s="5"/>
      <c r="E3767" s="5"/>
      <c r="F3767" s="5"/>
      <c r="G3767" s="5"/>
    </row>
    <row r="3768" spans="1:7">
      <c r="A3768" s="5"/>
      <c r="B3768" s="5"/>
      <c r="C3768" s="5"/>
      <c r="D3768" s="5"/>
      <c r="E3768" s="5"/>
      <c r="F3768" s="5"/>
      <c r="G3768" s="5"/>
    </row>
    <row r="3769" spans="1:7">
      <c r="A3769" s="5"/>
      <c r="B3769" s="5"/>
      <c r="C3769" s="5"/>
      <c r="D3769" s="5"/>
      <c r="E3769" s="5"/>
      <c r="F3769" s="5"/>
      <c r="G3769" s="5"/>
    </row>
    <row r="3770" spans="1:7">
      <c r="A3770" s="5"/>
      <c r="B3770" s="5"/>
      <c r="C3770" s="5"/>
      <c r="D3770" s="5"/>
      <c r="E3770" s="5"/>
      <c r="F3770" s="5"/>
      <c r="G3770" s="5"/>
    </row>
    <row r="3771" spans="1:7">
      <c r="A3771" s="5"/>
      <c r="B3771" s="5"/>
      <c r="C3771" s="5"/>
      <c r="D3771" s="5"/>
      <c r="E3771" s="5"/>
      <c r="F3771" s="5"/>
      <c r="G3771" s="5"/>
    </row>
    <row r="3772" spans="1:7">
      <c r="A3772" s="5"/>
      <c r="B3772" s="5"/>
      <c r="C3772" s="5"/>
      <c r="D3772" s="5"/>
      <c r="E3772" s="5"/>
      <c r="F3772" s="5"/>
      <c r="G3772" s="5"/>
    </row>
    <row r="3773" spans="1:7">
      <c r="A3773" s="5"/>
      <c r="B3773" s="5"/>
      <c r="C3773" s="5"/>
      <c r="D3773" s="5"/>
      <c r="E3773" s="5"/>
      <c r="F3773" s="5"/>
      <c r="G3773" s="5"/>
    </row>
    <row r="3774" spans="1:7">
      <c r="A3774" s="5"/>
      <c r="B3774" s="5"/>
      <c r="C3774" s="5"/>
      <c r="D3774" s="5"/>
      <c r="E3774" s="5"/>
      <c r="F3774" s="5"/>
      <c r="G3774" s="5"/>
    </row>
    <row r="3775" spans="1:7">
      <c r="A3775" s="5"/>
      <c r="B3775" s="5"/>
      <c r="C3775" s="5"/>
      <c r="D3775" s="5"/>
      <c r="E3775" s="5"/>
      <c r="F3775" s="5"/>
      <c r="G3775" s="5"/>
    </row>
    <row r="3776" spans="1:7">
      <c r="A3776" s="5"/>
      <c r="B3776" s="5"/>
      <c r="C3776" s="5"/>
      <c r="D3776" s="5"/>
      <c r="E3776" s="5"/>
      <c r="F3776" s="5"/>
      <c r="G3776" s="5"/>
    </row>
    <row r="3777" spans="1:7">
      <c r="A3777" s="5"/>
      <c r="B3777" s="5"/>
      <c r="C3777" s="5"/>
      <c r="D3777" s="5"/>
      <c r="E3777" s="5"/>
      <c r="F3777" s="5"/>
      <c r="G3777" s="5"/>
    </row>
    <row r="3778" spans="1:7">
      <c r="A3778" s="5"/>
      <c r="B3778" s="5"/>
      <c r="C3778" s="5"/>
      <c r="D3778" s="5"/>
      <c r="E3778" s="5"/>
      <c r="F3778" s="5"/>
      <c r="G3778" s="5"/>
    </row>
    <row r="3779" spans="1:7">
      <c r="A3779" s="5"/>
      <c r="B3779" s="5"/>
      <c r="C3779" s="5"/>
      <c r="D3779" s="5"/>
      <c r="E3779" s="5"/>
      <c r="F3779" s="5"/>
      <c r="G3779" s="5"/>
    </row>
    <row r="3780" spans="1:7">
      <c r="A3780" s="5"/>
      <c r="B3780" s="5"/>
      <c r="C3780" s="5"/>
      <c r="D3780" s="5"/>
      <c r="E3780" s="5"/>
      <c r="F3780" s="5"/>
      <c r="G3780" s="5"/>
    </row>
    <row r="3781" spans="1:7">
      <c r="A3781" s="5"/>
      <c r="B3781" s="5"/>
      <c r="C3781" s="5"/>
      <c r="D3781" s="5"/>
      <c r="E3781" s="5"/>
      <c r="F3781" s="5"/>
      <c r="G3781" s="5"/>
    </row>
    <row r="3782" spans="1:7">
      <c r="A3782" s="5"/>
      <c r="B3782" s="5"/>
      <c r="C3782" s="5"/>
      <c r="D3782" s="5"/>
      <c r="E3782" s="5"/>
      <c r="F3782" s="5"/>
      <c r="G3782" s="5"/>
    </row>
    <row r="3783" spans="1:7">
      <c r="A3783" s="5"/>
      <c r="B3783" s="5"/>
      <c r="C3783" s="5"/>
      <c r="D3783" s="5"/>
      <c r="E3783" s="5"/>
      <c r="F3783" s="5"/>
      <c r="G3783" s="5"/>
    </row>
    <row r="3784" spans="1:7">
      <c r="A3784" s="5"/>
      <c r="B3784" s="5"/>
      <c r="C3784" s="5"/>
      <c r="D3784" s="5"/>
      <c r="E3784" s="5"/>
      <c r="F3784" s="5"/>
      <c r="G3784" s="5"/>
    </row>
    <row r="3785" spans="1:7">
      <c r="A3785" s="5"/>
      <c r="B3785" s="5"/>
      <c r="C3785" s="5"/>
      <c r="D3785" s="5"/>
      <c r="E3785" s="5"/>
      <c r="F3785" s="5"/>
      <c r="G3785" s="5"/>
    </row>
    <row r="3786" spans="1:7">
      <c r="A3786" s="5"/>
      <c r="B3786" s="5"/>
      <c r="C3786" s="5"/>
      <c r="D3786" s="5"/>
      <c r="E3786" s="5"/>
      <c r="F3786" s="5"/>
      <c r="G3786" s="5"/>
    </row>
    <row r="3787" spans="1:7">
      <c r="A3787" s="5"/>
      <c r="B3787" s="5"/>
      <c r="C3787" s="5"/>
      <c r="D3787" s="5"/>
      <c r="E3787" s="5"/>
      <c r="F3787" s="5"/>
      <c r="G3787" s="5"/>
    </row>
    <row r="3788" spans="1:7">
      <c r="A3788" s="5"/>
      <c r="B3788" s="5"/>
      <c r="C3788" s="5"/>
      <c r="D3788" s="5"/>
      <c r="E3788" s="5"/>
      <c r="F3788" s="5"/>
      <c r="G3788" s="5"/>
    </row>
    <row r="3789" spans="1:7">
      <c r="A3789" s="5"/>
      <c r="B3789" s="5"/>
      <c r="C3789" s="5"/>
      <c r="D3789" s="5"/>
      <c r="E3789" s="5"/>
      <c r="F3789" s="5"/>
      <c r="G3789" s="5"/>
    </row>
    <row r="3790" spans="1:7">
      <c r="A3790" s="5"/>
      <c r="B3790" s="5"/>
      <c r="C3790" s="5"/>
      <c r="D3790" s="5"/>
      <c r="E3790" s="5"/>
      <c r="F3790" s="5"/>
      <c r="G3790" s="5"/>
    </row>
    <row r="3791" spans="1:7">
      <c r="A3791" s="5"/>
      <c r="B3791" s="5"/>
      <c r="C3791" s="5"/>
      <c r="D3791" s="5"/>
      <c r="E3791" s="5"/>
      <c r="F3791" s="5"/>
      <c r="G3791" s="5"/>
    </row>
    <row r="3792" spans="1:7">
      <c r="A3792" s="5"/>
      <c r="B3792" s="5"/>
      <c r="C3792" s="5"/>
      <c r="D3792" s="5"/>
      <c r="E3792" s="5"/>
      <c r="F3792" s="5"/>
      <c r="G3792" s="5"/>
    </row>
    <row r="3793" spans="1:7">
      <c r="A3793" s="5"/>
      <c r="B3793" s="5"/>
      <c r="C3793" s="5"/>
      <c r="D3793" s="5"/>
      <c r="E3793" s="5"/>
      <c r="F3793" s="5"/>
      <c r="G3793" s="5"/>
    </row>
    <row r="3794" spans="1:7">
      <c r="A3794" s="5"/>
      <c r="B3794" s="5"/>
      <c r="C3794" s="5"/>
      <c r="D3794" s="5"/>
      <c r="E3794" s="5"/>
      <c r="F3794" s="5"/>
      <c r="G3794" s="5"/>
    </row>
    <row r="3795" spans="1:7">
      <c r="A3795" s="5"/>
      <c r="B3795" s="5"/>
      <c r="C3795" s="5"/>
      <c r="D3795" s="5"/>
      <c r="E3795" s="5"/>
      <c r="F3795" s="5"/>
      <c r="G3795" s="5"/>
    </row>
    <row r="3796" spans="1:7">
      <c r="A3796" s="5"/>
      <c r="B3796" s="5"/>
      <c r="C3796" s="5"/>
      <c r="D3796" s="5"/>
      <c r="E3796" s="5"/>
      <c r="F3796" s="5"/>
      <c r="G3796" s="5"/>
    </row>
    <row r="3797" spans="1:7">
      <c r="A3797" s="5"/>
      <c r="B3797" s="5"/>
      <c r="C3797" s="5"/>
      <c r="D3797" s="5"/>
      <c r="E3797" s="5"/>
      <c r="F3797" s="5"/>
      <c r="G3797" s="5"/>
    </row>
    <row r="3798" spans="1:7">
      <c r="A3798" s="5"/>
      <c r="B3798" s="5"/>
      <c r="C3798" s="5"/>
      <c r="D3798" s="5"/>
      <c r="E3798" s="5"/>
      <c r="F3798" s="5"/>
      <c r="G3798" s="5"/>
    </row>
    <row r="3799" spans="1:7">
      <c r="A3799" s="5"/>
      <c r="B3799" s="5"/>
      <c r="C3799" s="5"/>
      <c r="D3799" s="5"/>
      <c r="E3799" s="5"/>
      <c r="F3799" s="5"/>
      <c r="G3799" s="5"/>
    </row>
    <row r="3800" spans="1:7">
      <c r="A3800" s="5"/>
      <c r="B3800" s="5"/>
      <c r="C3800" s="5"/>
      <c r="D3800" s="5"/>
      <c r="E3800" s="5"/>
      <c r="F3800" s="5"/>
      <c r="G3800" s="5"/>
    </row>
    <row r="3801" spans="1:7">
      <c r="A3801" s="5"/>
      <c r="B3801" s="5"/>
      <c r="C3801" s="5"/>
      <c r="D3801" s="5"/>
      <c r="E3801" s="5"/>
      <c r="F3801" s="5"/>
      <c r="G3801" s="5"/>
    </row>
    <row r="3802" spans="1:7">
      <c r="A3802" s="5"/>
      <c r="B3802" s="5"/>
      <c r="C3802" s="5"/>
      <c r="D3802" s="5"/>
      <c r="E3802" s="5"/>
      <c r="F3802" s="5"/>
      <c r="G3802" s="5"/>
    </row>
    <row r="3803" spans="1:7">
      <c r="A3803" s="5"/>
      <c r="B3803" s="5"/>
      <c r="C3803" s="5"/>
      <c r="D3803" s="5"/>
      <c r="E3803" s="5"/>
      <c r="F3803" s="5"/>
      <c r="G3803" s="5"/>
    </row>
    <row r="3804" spans="1:7">
      <c r="A3804" s="5"/>
      <c r="B3804" s="5"/>
      <c r="C3804" s="5"/>
      <c r="D3804" s="5"/>
      <c r="E3804" s="5"/>
      <c r="F3804" s="5"/>
      <c r="G3804" s="5"/>
    </row>
    <row r="3805" spans="1:7">
      <c r="A3805" s="5"/>
      <c r="B3805" s="5"/>
      <c r="C3805" s="5"/>
      <c r="D3805" s="5"/>
      <c r="E3805" s="5"/>
      <c r="F3805" s="5"/>
      <c r="G3805" s="5"/>
    </row>
    <row r="3806" spans="1:7">
      <c r="A3806" s="5"/>
      <c r="B3806" s="5"/>
      <c r="C3806" s="5"/>
      <c r="D3806" s="5"/>
      <c r="E3806" s="5"/>
      <c r="F3806" s="5"/>
      <c r="G3806" s="5"/>
    </row>
    <row r="3807" spans="1:7">
      <c r="A3807" s="5"/>
      <c r="B3807" s="5"/>
      <c r="C3807" s="5"/>
      <c r="D3807" s="5"/>
      <c r="E3807" s="5"/>
      <c r="F3807" s="5"/>
      <c r="G3807" s="5"/>
    </row>
    <row r="3808" spans="1:7">
      <c r="A3808" s="5"/>
      <c r="B3808" s="5"/>
      <c r="C3808" s="5"/>
      <c r="D3808" s="5"/>
      <c r="E3808" s="5"/>
      <c r="F3808" s="5"/>
      <c r="G3808" s="5"/>
    </row>
    <row r="3809" spans="1:7">
      <c r="A3809" s="5"/>
      <c r="B3809" s="5"/>
      <c r="C3809" s="5"/>
      <c r="D3809" s="5"/>
      <c r="E3809" s="5"/>
      <c r="F3809" s="5"/>
      <c r="G3809" s="5"/>
    </row>
    <row r="3810" spans="1:7">
      <c r="A3810" s="5"/>
      <c r="B3810" s="5"/>
      <c r="C3810" s="5"/>
      <c r="D3810" s="5"/>
      <c r="E3810" s="5"/>
      <c r="F3810" s="5"/>
      <c r="G3810" s="5"/>
    </row>
    <row r="3811" spans="1:7">
      <c r="A3811" s="5"/>
      <c r="B3811" s="5"/>
      <c r="C3811" s="5"/>
      <c r="D3811" s="5"/>
      <c r="E3811" s="5"/>
      <c r="F3811" s="5"/>
      <c r="G3811" s="5"/>
    </row>
    <row r="3812" spans="1:7">
      <c r="A3812" s="5"/>
      <c r="B3812" s="5"/>
      <c r="C3812" s="5"/>
      <c r="D3812" s="5"/>
      <c r="E3812" s="5"/>
      <c r="F3812" s="5"/>
      <c r="G3812" s="5"/>
    </row>
    <row r="3813" spans="1:7">
      <c r="A3813" s="5"/>
      <c r="B3813" s="5"/>
      <c r="C3813" s="5"/>
      <c r="D3813" s="5"/>
      <c r="E3813" s="5"/>
      <c r="F3813" s="5"/>
      <c r="G3813" s="5"/>
    </row>
    <row r="3814" spans="1:7">
      <c r="A3814" s="5"/>
      <c r="B3814" s="5"/>
      <c r="C3814" s="5"/>
      <c r="D3814" s="5"/>
      <c r="E3814" s="5"/>
      <c r="F3814" s="5"/>
      <c r="G3814" s="5"/>
    </row>
    <row r="3815" spans="1:7">
      <c r="A3815" s="5"/>
      <c r="B3815" s="5"/>
      <c r="C3815" s="5"/>
      <c r="D3815" s="5"/>
      <c r="E3815" s="5"/>
      <c r="F3815" s="5"/>
      <c r="G3815" s="5"/>
    </row>
    <row r="3816" spans="1:7">
      <c r="A3816" s="5"/>
      <c r="B3816" s="5"/>
      <c r="C3816" s="5"/>
      <c r="D3816" s="5"/>
      <c r="E3816" s="5"/>
      <c r="F3816" s="5"/>
      <c r="G3816" s="5"/>
    </row>
    <row r="3817" spans="1:7">
      <c r="A3817" s="5"/>
      <c r="B3817" s="5"/>
      <c r="C3817" s="5"/>
      <c r="D3817" s="5"/>
      <c r="E3817" s="5"/>
      <c r="F3817" s="5"/>
      <c r="G3817" s="5"/>
    </row>
    <row r="3818" spans="1:7">
      <c r="A3818" s="5"/>
      <c r="B3818" s="5"/>
      <c r="C3818" s="5"/>
      <c r="D3818" s="5"/>
      <c r="E3818" s="5"/>
      <c r="F3818" s="5"/>
      <c r="G3818" s="5"/>
    </row>
    <row r="3819" spans="1:7">
      <c r="A3819" s="5"/>
      <c r="B3819" s="5"/>
      <c r="C3819" s="5"/>
      <c r="D3819" s="5"/>
      <c r="E3819" s="5"/>
      <c r="F3819" s="5"/>
      <c r="G3819" s="5"/>
    </row>
    <row r="3820" spans="1:7">
      <c r="A3820" s="5"/>
      <c r="B3820" s="5"/>
      <c r="C3820" s="5"/>
      <c r="D3820" s="5"/>
      <c r="E3820" s="5"/>
      <c r="F3820" s="5"/>
      <c r="G3820" s="5"/>
    </row>
    <row r="3821" spans="1:7">
      <c r="A3821" s="5"/>
      <c r="B3821" s="5"/>
      <c r="C3821" s="5"/>
      <c r="D3821" s="5"/>
      <c r="E3821" s="5"/>
      <c r="F3821" s="5"/>
      <c r="G3821" s="5"/>
    </row>
    <row r="3822" spans="1:7">
      <c r="A3822" s="5"/>
      <c r="B3822" s="5"/>
      <c r="C3822" s="5"/>
      <c r="D3822" s="5"/>
      <c r="E3822" s="5"/>
      <c r="F3822" s="5"/>
      <c r="G3822" s="5"/>
    </row>
    <row r="3823" spans="1:7">
      <c r="A3823" s="5"/>
      <c r="B3823" s="5"/>
      <c r="C3823" s="5"/>
      <c r="D3823" s="5"/>
      <c r="E3823" s="5"/>
      <c r="F3823" s="5"/>
      <c r="G3823" s="5"/>
    </row>
    <row r="3824" spans="1:7">
      <c r="A3824" s="5"/>
      <c r="B3824" s="5"/>
      <c r="C3824" s="5"/>
      <c r="D3824" s="5"/>
      <c r="E3824" s="5"/>
      <c r="F3824" s="5"/>
      <c r="G3824" s="5"/>
    </row>
    <row r="3825" spans="1:7">
      <c r="A3825" s="5"/>
      <c r="B3825" s="5"/>
      <c r="C3825" s="5"/>
      <c r="D3825" s="5"/>
      <c r="E3825" s="5"/>
      <c r="F3825" s="5"/>
      <c r="G3825" s="5"/>
    </row>
    <row r="3826" spans="1:7">
      <c r="A3826" s="5"/>
      <c r="B3826" s="5"/>
      <c r="C3826" s="5"/>
      <c r="D3826" s="5"/>
      <c r="E3826" s="5"/>
      <c r="F3826" s="5"/>
      <c r="G3826" s="5"/>
    </row>
    <row r="3827" spans="1:7">
      <c r="A3827" s="5"/>
      <c r="B3827" s="5"/>
      <c r="C3827" s="5"/>
      <c r="D3827" s="5"/>
      <c r="E3827" s="5"/>
      <c r="F3827" s="5"/>
      <c r="G3827" s="5"/>
    </row>
    <row r="3828" spans="1:7">
      <c r="A3828" s="5"/>
      <c r="B3828" s="5"/>
      <c r="C3828" s="5"/>
      <c r="D3828" s="5"/>
      <c r="E3828" s="5"/>
      <c r="F3828" s="5"/>
      <c r="G3828" s="5"/>
    </row>
    <row r="3829" spans="1:7">
      <c r="A3829" s="5"/>
      <c r="B3829" s="5"/>
      <c r="C3829" s="5"/>
      <c r="D3829" s="5"/>
      <c r="E3829" s="5"/>
      <c r="F3829" s="5"/>
      <c r="G3829" s="5"/>
    </row>
    <row r="3830" spans="1:7">
      <c r="A3830" s="5"/>
      <c r="B3830" s="5"/>
      <c r="C3830" s="5"/>
      <c r="D3830" s="5"/>
      <c r="E3830" s="5"/>
      <c r="F3830" s="5"/>
      <c r="G3830" s="5"/>
    </row>
    <row r="3831" spans="1:7">
      <c r="A3831" s="5"/>
      <c r="B3831" s="5"/>
      <c r="C3831" s="5"/>
      <c r="D3831" s="5"/>
      <c r="E3831" s="5"/>
      <c r="F3831" s="5"/>
      <c r="G3831" s="5"/>
    </row>
    <row r="3832" spans="1:7">
      <c r="A3832" s="5"/>
      <c r="B3832" s="5"/>
      <c r="C3832" s="5"/>
      <c r="D3832" s="5"/>
      <c r="E3832" s="5"/>
      <c r="F3832" s="5"/>
      <c r="G3832" s="5"/>
    </row>
    <row r="3833" spans="1:7">
      <c r="A3833" s="5"/>
      <c r="B3833" s="5"/>
      <c r="C3833" s="5"/>
      <c r="D3833" s="5"/>
      <c r="E3833" s="5"/>
      <c r="F3833" s="5"/>
      <c r="G3833" s="5"/>
    </row>
    <row r="3834" spans="1:7">
      <c r="A3834" s="5"/>
      <c r="B3834" s="5"/>
      <c r="C3834" s="5"/>
      <c r="D3834" s="5"/>
      <c r="E3834" s="5"/>
      <c r="F3834" s="5"/>
      <c r="G3834" s="5"/>
    </row>
    <row r="3835" spans="1:7">
      <c r="A3835" s="5"/>
      <c r="B3835" s="5"/>
      <c r="C3835" s="5"/>
      <c r="D3835" s="5"/>
      <c r="E3835" s="5"/>
      <c r="F3835" s="5"/>
      <c r="G3835" s="5"/>
    </row>
    <row r="3836" spans="1:7">
      <c r="A3836" s="5"/>
      <c r="B3836" s="5"/>
      <c r="C3836" s="5"/>
      <c r="D3836" s="5"/>
      <c r="E3836" s="5"/>
      <c r="F3836" s="5"/>
      <c r="G3836" s="5"/>
    </row>
    <row r="3837" spans="1:7">
      <c r="A3837" s="5"/>
      <c r="B3837" s="5"/>
      <c r="C3837" s="5"/>
      <c r="D3837" s="5"/>
      <c r="E3837" s="5"/>
      <c r="F3837" s="5"/>
      <c r="G3837" s="5"/>
    </row>
    <row r="3838" spans="1:7">
      <c r="A3838" s="5"/>
      <c r="B3838" s="5"/>
      <c r="C3838" s="5"/>
      <c r="D3838" s="5"/>
      <c r="E3838" s="5"/>
      <c r="F3838" s="5"/>
      <c r="G3838" s="5"/>
    </row>
    <row r="3839" spans="1:7">
      <c r="A3839" s="5"/>
      <c r="B3839" s="5"/>
      <c r="C3839" s="5"/>
      <c r="D3839" s="5"/>
      <c r="E3839" s="5"/>
      <c r="F3839" s="5"/>
      <c r="G3839" s="5"/>
    </row>
    <row r="3840" spans="1:7">
      <c r="A3840" s="5"/>
      <c r="B3840" s="5"/>
      <c r="C3840" s="5"/>
      <c r="D3840" s="5"/>
      <c r="E3840" s="5"/>
      <c r="F3840" s="5"/>
      <c r="G3840" s="5"/>
    </row>
    <row r="3841" spans="1:7">
      <c r="A3841" s="5"/>
      <c r="B3841" s="5"/>
      <c r="C3841" s="5"/>
      <c r="D3841" s="5"/>
      <c r="E3841" s="5"/>
      <c r="F3841" s="5"/>
      <c r="G3841" s="5"/>
    </row>
    <row r="3842" spans="1:7">
      <c r="A3842" s="5"/>
      <c r="B3842" s="5"/>
      <c r="C3842" s="5"/>
      <c r="D3842" s="5"/>
      <c r="E3842" s="5"/>
      <c r="F3842" s="5"/>
      <c r="G3842" s="5"/>
    </row>
    <row r="3843" spans="1:7">
      <c r="A3843" s="5"/>
      <c r="B3843" s="5"/>
      <c r="C3843" s="5"/>
      <c r="D3843" s="5"/>
      <c r="E3843" s="5"/>
      <c r="F3843" s="5"/>
      <c r="G3843" s="5"/>
    </row>
    <row r="3844" spans="1:7">
      <c r="A3844" s="5"/>
      <c r="B3844" s="5"/>
      <c r="C3844" s="5"/>
      <c r="D3844" s="5"/>
      <c r="E3844" s="5"/>
      <c r="F3844" s="5"/>
      <c r="G3844" s="5"/>
    </row>
    <row r="3845" spans="1:7">
      <c r="A3845" s="5"/>
      <c r="B3845" s="5"/>
      <c r="C3845" s="5"/>
      <c r="D3845" s="5"/>
      <c r="E3845" s="5"/>
      <c r="F3845" s="5"/>
      <c r="G3845" s="5"/>
    </row>
    <row r="3846" spans="1:7">
      <c r="A3846" s="5"/>
      <c r="B3846" s="5"/>
      <c r="C3846" s="5"/>
      <c r="D3846" s="5"/>
      <c r="E3846" s="5"/>
      <c r="F3846" s="5"/>
      <c r="G3846" s="5"/>
    </row>
    <row r="3847" spans="1:7">
      <c r="A3847" s="5"/>
      <c r="B3847" s="5"/>
      <c r="C3847" s="5"/>
      <c r="D3847" s="5"/>
      <c r="E3847" s="5"/>
      <c r="F3847" s="5"/>
      <c r="G3847" s="5"/>
    </row>
    <row r="3848" spans="1:7">
      <c r="A3848" s="5"/>
      <c r="B3848" s="5"/>
      <c r="C3848" s="5"/>
      <c r="D3848" s="5"/>
      <c r="E3848" s="5"/>
      <c r="F3848" s="5"/>
      <c r="G3848" s="5"/>
    </row>
    <row r="3849" spans="1:7">
      <c r="A3849" s="5"/>
      <c r="B3849" s="5"/>
      <c r="C3849" s="5"/>
      <c r="D3849" s="5"/>
      <c r="E3849" s="5"/>
      <c r="F3849" s="5"/>
      <c r="G3849" s="5"/>
    </row>
    <row r="3850" spans="1:7">
      <c r="A3850" s="5"/>
      <c r="B3850" s="5"/>
      <c r="C3850" s="5"/>
      <c r="D3850" s="5"/>
      <c r="E3850" s="5"/>
      <c r="F3850" s="5"/>
      <c r="G3850" s="5"/>
    </row>
    <row r="3851" spans="1:7">
      <c r="A3851" s="5"/>
      <c r="B3851" s="5"/>
      <c r="C3851" s="5"/>
      <c r="D3851" s="5"/>
      <c r="E3851" s="5"/>
      <c r="F3851" s="5"/>
      <c r="G3851" s="5"/>
    </row>
    <row r="3852" spans="1:7">
      <c r="A3852" s="5"/>
      <c r="B3852" s="5"/>
      <c r="C3852" s="5"/>
      <c r="D3852" s="5"/>
      <c r="E3852" s="5"/>
      <c r="F3852" s="5"/>
      <c r="G3852" s="5"/>
    </row>
    <row r="3853" spans="1:7">
      <c r="A3853" s="5"/>
      <c r="B3853" s="5"/>
      <c r="C3853" s="5"/>
      <c r="D3853" s="5"/>
      <c r="E3853" s="5"/>
      <c r="F3853" s="5"/>
      <c r="G3853" s="5"/>
    </row>
    <row r="3854" spans="1:7">
      <c r="A3854" s="5"/>
      <c r="B3854" s="5"/>
      <c r="C3854" s="5"/>
      <c r="D3854" s="5"/>
      <c r="E3854" s="5"/>
      <c r="F3854" s="5"/>
      <c r="G3854" s="5"/>
    </row>
    <row r="3855" spans="1:7">
      <c r="A3855" s="5"/>
      <c r="B3855" s="5"/>
      <c r="C3855" s="5"/>
      <c r="D3855" s="5"/>
      <c r="E3855" s="5"/>
      <c r="F3855" s="5"/>
      <c r="G3855" s="5"/>
    </row>
    <row r="3856" spans="1:7">
      <c r="A3856" s="5"/>
      <c r="B3856" s="5"/>
      <c r="C3856" s="5"/>
      <c r="D3856" s="5"/>
      <c r="E3856" s="5"/>
      <c r="F3856" s="5"/>
      <c r="G3856" s="5"/>
    </row>
    <row r="3857" spans="1:7">
      <c r="A3857" s="5"/>
      <c r="B3857" s="5"/>
      <c r="C3857" s="5"/>
      <c r="D3857" s="5"/>
      <c r="E3857" s="5"/>
      <c r="F3857" s="5"/>
      <c r="G3857" s="5"/>
    </row>
    <row r="3858" spans="1:7">
      <c r="A3858" s="5"/>
      <c r="B3858" s="5"/>
      <c r="C3858" s="5"/>
      <c r="D3858" s="5"/>
      <c r="E3858" s="5"/>
      <c r="F3858" s="5"/>
      <c r="G3858" s="5"/>
    </row>
    <row r="3859" spans="1:7">
      <c r="A3859" s="5"/>
      <c r="B3859" s="5"/>
      <c r="C3859" s="5"/>
      <c r="D3859" s="5"/>
      <c r="E3859" s="5"/>
      <c r="F3859" s="5"/>
      <c r="G3859" s="5"/>
    </row>
    <row r="3860" spans="1:7">
      <c r="A3860" s="5"/>
      <c r="B3860" s="5"/>
      <c r="C3860" s="5"/>
      <c r="D3860" s="5"/>
      <c r="E3860" s="5"/>
      <c r="F3860" s="5"/>
      <c r="G3860" s="5"/>
    </row>
    <row r="3861" spans="1:7">
      <c r="A3861" s="5"/>
      <c r="B3861" s="5"/>
      <c r="C3861" s="5"/>
      <c r="D3861" s="5"/>
      <c r="E3861" s="5"/>
      <c r="F3861" s="5"/>
      <c r="G3861" s="5"/>
    </row>
    <row r="3862" spans="1:7">
      <c r="A3862" s="5"/>
      <c r="B3862" s="5"/>
      <c r="C3862" s="5"/>
      <c r="D3862" s="5"/>
      <c r="E3862" s="5"/>
      <c r="F3862" s="5"/>
      <c r="G3862" s="5"/>
    </row>
    <row r="3863" spans="1:7">
      <c r="A3863" s="5"/>
      <c r="B3863" s="5"/>
      <c r="C3863" s="5"/>
      <c r="D3863" s="5"/>
      <c r="E3863" s="5"/>
      <c r="F3863" s="5"/>
      <c r="G3863" s="5"/>
    </row>
    <row r="3864" spans="1:7">
      <c r="A3864" s="5"/>
      <c r="B3864" s="5"/>
      <c r="C3864" s="5"/>
      <c r="D3864" s="5"/>
      <c r="E3864" s="5"/>
      <c r="F3864" s="5"/>
      <c r="G3864" s="5"/>
    </row>
    <row r="3865" spans="1:7">
      <c r="A3865" s="5"/>
      <c r="B3865" s="5"/>
      <c r="C3865" s="5"/>
      <c r="D3865" s="5"/>
      <c r="E3865" s="5"/>
      <c r="F3865" s="5"/>
      <c r="G3865" s="5"/>
    </row>
    <row r="3866" spans="1:7">
      <c r="A3866" s="5"/>
      <c r="B3866" s="5"/>
      <c r="C3866" s="5"/>
      <c r="D3866" s="5"/>
      <c r="E3866" s="5"/>
      <c r="F3866" s="5"/>
      <c r="G3866" s="5"/>
    </row>
    <row r="3867" spans="1:7">
      <c r="A3867" s="5"/>
      <c r="B3867" s="5"/>
      <c r="C3867" s="5"/>
      <c r="D3867" s="5"/>
      <c r="E3867" s="5"/>
      <c r="F3867" s="5"/>
      <c r="G3867" s="5"/>
    </row>
    <row r="3868" spans="1:7">
      <c r="A3868" s="5"/>
      <c r="B3868" s="5"/>
      <c r="C3868" s="5"/>
      <c r="D3868" s="5"/>
      <c r="E3868" s="5"/>
      <c r="F3868" s="5"/>
      <c r="G3868" s="5"/>
    </row>
    <row r="3869" spans="1:7">
      <c r="A3869" s="5"/>
      <c r="B3869" s="5"/>
      <c r="C3869" s="5"/>
      <c r="D3869" s="5"/>
      <c r="E3869" s="5"/>
      <c r="F3869" s="5"/>
      <c r="G3869" s="5"/>
    </row>
    <row r="3870" spans="1:7">
      <c r="A3870" s="5"/>
      <c r="B3870" s="5"/>
      <c r="C3870" s="5"/>
      <c r="D3870" s="5"/>
      <c r="E3870" s="5"/>
      <c r="F3870" s="5"/>
      <c r="G3870" s="5"/>
    </row>
    <row r="3871" spans="1:7">
      <c r="A3871" s="5"/>
      <c r="B3871" s="5"/>
      <c r="C3871" s="5"/>
      <c r="D3871" s="5"/>
      <c r="E3871" s="5"/>
      <c r="F3871" s="5"/>
      <c r="G3871" s="5"/>
    </row>
    <row r="3872" spans="1:7">
      <c r="A3872" s="5"/>
      <c r="B3872" s="5"/>
      <c r="C3872" s="5"/>
      <c r="D3872" s="5"/>
      <c r="E3872" s="5"/>
      <c r="F3872" s="5"/>
      <c r="G3872" s="5"/>
    </row>
    <row r="3873" spans="1:7">
      <c r="A3873" s="5"/>
      <c r="B3873" s="5"/>
      <c r="C3873" s="5"/>
      <c r="D3873" s="5"/>
      <c r="E3873" s="5"/>
      <c r="F3873" s="5"/>
      <c r="G3873" s="5"/>
    </row>
    <row r="3874" spans="1:7">
      <c r="A3874" s="5"/>
      <c r="B3874" s="5"/>
      <c r="C3874" s="5"/>
      <c r="D3874" s="5"/>
      <c r="E3874" s="5"/>
      <c r="F3874" s="5"/>
      <c r="G3874" s="5"/>
    </row>
    <row r="3875" spans="1:7">
      <c r="A3875" s="5"/>
      <c r="B3875" s="5"/>
      <c r="C3875" s="5"/>
      <c r="D3875" s="5"/>
      <c r="E3875" s="5"/>
      <c r="F3875" s="5"/>
      <c r="G3875" s="5"/>
    </row>
    <row r="3876" spans="1:7">
      <c r="A3876" s="5"/>
      <c r="B3876" s="5"/>
      <c r="C3876" s="5"/>
      <c r="D3876" s="5"/>
      <c r="E3876" s="5"/>
      <c r="F3876" s="5"/>
      <c r="G3876" s="5"/>
    </row>
    <row r="3877" spans="1:7">
      <c r="A3877" s="5"/>
      <c r="B3877" s="5"/>
      <c r="C3877" s="5"/>
      <c r="D3877" s="5"/>
      <c r="E3877" s="5"/>
      <c r="F3877" s="5"/>
      <c r="G3877" s="5"/>
    </row>
    <row r="3878" spans="1:7">
      <c r="A3878" s="5"/>
      <c r="B3878" s="5"/>
      <c r="C3878" s="5"/>
      <c r="D3878" s="5"/>
      <c r="E3878" s="5"/>
      <c r="F3878" s="5"/>
      <c r="G3878" s="5"/>
    </row>
    <row r="3879" spans="1:7">
      <c r="A3879" s="5"/>
      <c r="B3879" s="5"/>
      <c r="C3879" s="5"/>
      <c r="D3879" s="5"/>
      <c r="E3879" s="5"/>
      <c r="F3879" s="5"/>
      <c r="G3879" s="5"/>
    </row>
    <row r="3880" spans="1:7">
      <c r="A3880" s="5"/>
      <c r="B3880" s="5"/>
      <c r="C3880" s="5"/>
      <c r="D3880" s="5"/>
      <c r="E3880" s="5"/>
      <c r="F3880" s="5"/>
      <c r="G3880" s="5"/>
    </row>
    <row r="3881" spans="1:7">
      <c r="A3881" s="5"/>
      <c r="B3881" s="5"/>
      <c r="C3881" s="5"/>
      <c r="D3881" s="5"/>
      <c r="E3881" s="5"/>
      <c r="F3881" s="5"/>
      <c r="G3881" s="5"/>
    </row>
    <row r="3882" spans="1:7">
      <c r="A3882" s="5"/>
      <c r="B3882" s="5"/>
      <c r="C3882" s="5"/>
      <c r="D3882" s="5"/>
      <c r="E3882" s="5"/>
      <c r="F3882" s="5"/>
      <c r="G3882" s="5"/>
    </row>
    <row r="3883" spans="1:7">
      <c r="A3883" s="5"/>
      <c r="B3883" s="5"/>
      <c r="C3883" s="5"/>
      <c r="D3883" s="5"/>
      <c r="E3883" s="5"/>
      <c r="F3883" s="5"/>
      <c r="G3883" s="5"/>
    </row>
    <row r="3884" spans="1:7">
      <c r="A3884" s="5"/>
      <c r="B3884" s="5"/>
      <c r="C3884" s="5"/>
      <c r="D3884" s="5"/>
      <c r="E3884" s="5"/>
      <c r="F3884" s="5"/>
      <c r="G3884" s="5"/>
    </row>
    <row r="3885" spans="1:7">
      <c r="A3885" s="5"/>
      <c r="B3885" s="5"/>
      <c r="C3885" s="5"/>
      <c r="D3885" s="5"/>
      <c r="E3885" s="5"/>
      <c r="F3885" s="5"/>
      <c r="G3885" s="5"/>
    </row>
    <row r="3886" spans="1:7">
      <c r="A3886" s="5"/>
      <c r="B3886" s="5"/>
      <c r="C3886" s="5"/>
      <c r="D3886" s="5"/>
      <c r="E3886" s="5"/>
      <c r="F3886" s="5"/>
      <c r="G3886" s="5"/>
    </row>
    <row r="3887" spans="1:7">
      <c r="A3887" s="5"/>
      <c r="B3887" s="5"/>
      <c r="C3887" s="5"/>
      <c r="D3887" s="5"/>
      <c r="E3887" s="5"/>
      <c r="F3887" s="5"/>
      <c r="G3887" s="5"/>
    </row>
    <row r="3888" spans="1:7">
      <c r="A3888" s="5"/>
      <c r="B3888" s="5"/>
      <c r="C3888" s="5"/>
      <c r="D3888" s="5"/>
      <c r="E3888" s="5"/>
      <c r="F3888" s="5"/>
      <c r="G3888" s="5"/>
    </row>
    <row r="3889" spans="1:7">
      <c r="A3889" s="5"/>
      <c r="B3889" s="5"/>
      <c r="C3889" s="5"/>
      <c r="D3889" s="5"/>
      <c r="E3889" s="5"/>
      <c r="F3889" s="5"/>
      <c r="G3889" s="5"/>
    </row>
    <row r="3890" spans="1:7">
      <c r="A3890" s="5"/>
      <c r="B3890" s="5"/>
      <c r="C3890" s="5"/>
      <c r="D3890" s="5"/>
      <c r="E3890" s="5"/>
      <c r="F3890" s="5"/>
      <c r="G3890" s="5"/>
    </row>
    <row r="3891" spans="1:7">
      <c r="A3891" s="5"/>
      <c r="B3891" s="5"/>
      <c r="C3891" s="5"/>
      <c r="D3891" s="5"/>
      <c r="E3891" s="5"/>
      <c r="F3891" s="5"/>
      <c r="G3891" s="5"/>
    </row>
    <row r="3892" spans="1:7">
      <c r="A3892" s="5"/>
      <c r="B3892" s="5"/>
      <c r="C3892" s="5"/>
      <c r="D3892" s="5"/>
      <c r="E3892" s="5"/>
      <c r="F3892" s="5"/>
      <c r="G3892" s="5"/>
    </row>
    <row r="3893" spans="1:7">
      <c r="A3893" s="5"/>
      <c r="B3893" s="5"/>
      <c r="C3893" s="5"/>
      <c r="D3893" s="5"/>
      <c r="E3893" s="5"/>
      <c r="F3893" s="5"/>
      <c r="G3893" s="5"/>
    </row>
    <row r="3894" spans="1:7">
      <c r="A3894" s="5"/>
      <c r="B3894" s="5"/>
      <c r="C3894" s="5"/>
      <c r="D3894" s="5"/>
      <c r="E3894" s="5"/>
      <c r="F3894" s="5"/>
      <c r="G3894" s="5"/>
    </row>
    <row r="3895" spans="1:7">
      <c r="A3895" s="5"/>
      <c r="B3895" s="5"/>
      <c r="C3895" s="5"/>
      <c r="D3895" s="5"/>
      <c r="E3895" s="5"/>
      <c r="F3895" s="5"/>
      <c r="G3895" s="5"/>
    </row>
    <row r="3896" spans="1:7">
      <c r="A3896" s="5"/>
      <c r="B3896" s="5"/>
      <c r="C3896" s="5"/>
      <c r="D3896" s="5"/>
      <c r="E3896" s="5"/>
      <c r="F3896" s="5"/>
      <c r="G3896" s="5"/>
    </row>
    <row r="3897" spans="1:7">
      <c r="A3897" s="5"/>
      <c r="B3897" s="5"/>
      <c r="C3897" s="5"/>
      <c r="D3897" s="5"/>
      <c r="E3897" s="5"/>
      <c r="F3897" s="5"/>
      <c r="G3897" s="5"/>
    </row>
    <row r="3898" spans="1:7">
      <c r="A3898" s="5"/>
      <c r="B3898" s="5"/>
      <c r="C3898" s="5"/>
      <c r="D3898" s="5"/>
      <c r="E3898" s="5"/>
      <c r="F3898" s="5"/>
      <c r="G3898" s="5"/>
    </row>
    <row r="3899" spans="1:7">
      <c r="A3899" s="5"/>
      <c r="B3899" s="5"/>
      <c r="C3899" s="5"/>
      <c r="D3899" s="5"/>
      <c r="E3899" s="5"/>
      <c r="F3899" s="5"/>
      <c r="G3899" s="5"/>
    </row>
    <row r="3900" spans="1:7">
      <c r="A3900" s="5"/>
      <c r="B3900" s="5"/>
      <c r="C3900" s="5"/>
      <c r="D3900" s="5"/>
      <c r="E3900" s="5"/>
      <c r="F3900" s="5"/>
      <c r="G3900" s="5"/>
    </row>
    <row r="3901" spans="1:7">
      <c r="A3901" s="5"/>
      <c r="B3901" s="5"/>
      <c r="C3901" s="5"/>
      <c r="D3901" s="5"/>
      <c r="E3901" s="5"/>
      <c r="F3901" s="5"/>
      <c r="G3901" s="5"/>
    </row>
    <row r="3902" spans="1:7">
      <c r="A3902" s="5"/>
      <c r="B3902" s="5"/>
      <c r="C3902" s="5"/>
      <c r="D3902" s="5"/>
      <c r="E3902" s="5"/>
      <c r="F3902" s="5"/>
      <c r="G3902" s="5"/>
    </row>
    <row r="3903" spans="1:7">
      <c r="A3903" s="5"/>
      <c r="B3903" s="5"/>
      <c r="C3903" s="5"/>
      <c r="D3903" s="5"/>
      <c r="E3903" s="5"/>
      <c r="F3903" s="5"/>
      <c r="G3903" s="5"/>
    </row>
    <row r="3904" spans="1:7">
      <c r="A3904" s="5"/>
      <c r="B3904" s="5"/>
      <c r="C3904" s="5"/>
      <c r="D3904" s="5"/>
      <c r="E3904" s="5"/>
      <c r="F3904" s="5"/>
      <c r="G3904" s="5"/>
    </row>
    <row r="3905" spans="1:7">
      <c r="A3905" s="5"/>
      <c r="B3905" s="5"/>
      <c r="C3905" s="5"/>
      <c r="D3905" s="5"/>
      <c r="E3905" s="5"/>
      <c r="F3905" s="5"/>
      <c r="G3905" s="5"/>
    </row>
    <row r="3906" spans="1:7">
      <c r="A3906" s="5"/>
      <c r="B3906" s="5"/>
      <c r="C3906" s="5"/>
      <c r="D3906" s="5"/>
      <c r="E3906" s="5"/>
      <c r="F3906" s="5"/>
      <c r="G3906" s="5"/>
    </row>
    <row r="3907" spans="1:7">
      <c r="A3907" s="5"/>
      <c r="B3907" s="5"/>
      <c r="C3907" s="5"/>
      <c r="D3907" s="5"/>
      <c r="E3907" s="5"/>
      <c r="F3907" s="5"/>
      <c r="G3907" s="5"/>
    </row>
    <row r="3908" spans="1:7">
      <c r="A3908" s="5"/>
      <c r="B3908" s="5"/>
      <c r="C3908" s="5"/>
      <c r="D3908" s="5"/>
      <c r="E3908" s="5"/>
      <c r="F3908" s="5"/>
      <c r="G3908" s="5"/>
    </row>
    <row r="3909" spans="1:7">
      <c r="A3909" s="5"/>
      <c r="B3909" s="5"/>
      <c r="C3909" s="5"/>
      <c r="D3909" s="5"/>
      <c r="E3909" s="5"/>
      <c r="F3909" s="5"/>
      <c r="G3909" s="5"/>
    </row>
    <row r="3910" spans="1:7">
      <c r="A3910" s="5"/>
      <c r="B3910" s="5"/>
      <c r="C3910" s="5"/>
      <c r="D3910" s="5"/>
      <c r="E3910" s="5"/>
      <c r="F3910" s="5"/>
      <c r="G3910" s="5"/>
    </row>
    <row r="3911" spans="1:7">
      <c r="A3911" s="5"/>
      <c r="B3911" s="5"/>
      <c r="C3911" s="5"/>
      <c r="D3911" s="5"/>
      <c r="E3911" s="5"/>
      <c r="F3911" s="5"/>
      <c r="G3911" s="5"/>
    </row>
    <row r="3912" spans="1:7">
      <c r="A3912" s="5"/>
      <c r="B3912" s="5"/>
      <c r="C3912" s="5"/>
      <c r="D3912" s="5"/>
      <c r="E3912" s="5"/>
      <c r="F3912" s="5"/>
      <c r="G3912" s="5"/>
    </row>
    <row r="3913" spans="1:7">
      <c r="A3913" s="5"/>
      <c r="B3913" s="5"/>
      <c r="C3913" s="5"/>
      <c r="D3913" s="5"/>
      <c r="E3913" s="5"/>
      <c r="F3913" s="5"/>
      <c r="G3913" s="5"/>
    </row>
    <row r="3914" spans="1:7">
      <c r="A3914" s="5"/>
      <c r="B3914" s="5"/>
      <c r="C3914" s="5"/>
      <c r="D3914" s="5"/>
      <c r="E3914" s="5"/>
      <c r="F3914" s="5"/>
      <c r="G3914" s="5"/>
    </row>
    <row r="3915" spans="1:7">
      <c r="A3915" s="5"/>
      <c r="B3915" s="5"/>
      <c r="C3915" s="5"/>
      <c r="D3915" s="5"/>
      <c r="E3915" s="5"/>
      <c r="F3915" s="5"/>
      <c r="G3915" s="5"/>
    </row>
    <row r="3916" spans="1:7">
      <c r="A3916" s="5"/>
      <c r="B3916" s="5"/>
      <c r="C3916" s="5"/>
      <c r="D3916" s="5"/>
      <c r="E3916" s="5"/>
      <c r="F3916" s="5"/>
      <c r="G3916" s="5"/>
    </row>
    <row r="3917" spans="1:7">
      <c r="A3917" s="5"/>
      <c r="B3917" s="5"/>
      <c r="C3917" s="5"/>
      <c r="D3917" s="5"/>
      <c r="E3917" s="5"/>
      <c r="F3917" s="5"/>
      <c r="G3917" s="5"/>
    </row>
    <row r="3918" spans="1:7">
      <c r="A3918" s="5"/>
      <c r="B3918" s="5"/>
      <c r="C3918" s="5"/>
      <c r="D3918" s="5"/>
      <c r="E3918" s="5"/>
      <c r="F3918" s="5"/>
      <c r="G3918" s="5"/>
    </row>
    <row r="3919" spans="1:7">
      <c r="A3919" s="5"/>
      <c r="B3919" s="5"/>
      <c r="C3919" s="5"/>
      <c r="D3919" s="5"/>
      <c r="E3919" s="5"/>
      <c r="F3919" s="5"/>
      <c r="G3919" s="5"/>
    </row>
    <row r="3920" spans="1:7">
      <c r="A3920" s="5"/>
      <c r="B3920" s="5"/>
      <c r="C3920" s="5"/>
      <c r="D3920" s="5"/>
      <c r="E3920" s="5"/>
      <c r="F3920" s="5"/>
      <c r="G3920" s="5"/>
    </row>
    <row r="3921" spans="1:7">
      <c r="A3921" s="5"/>
      <c r="B3921" s="5"/>
      <c r="C3921" s="5"/>
      <c r="D3921" s="5"/>
      <c r="E3921" s="5"/>
      <c r="F3921" s="5"/>
      <c r="G3921" s="5"/>
    </row>
    <row r="3922" spans="1:7">
      <c r="A3922" s="5"/>
      <c r="B3922" s="5"/>
      <c r="C3922" s="5"/>
      <c r="D3922" s="5"/>
      <c r="E3922" s="5"/>
      <c r="F3922" s="5"/>
      <c r="G3922" s="5"/>
    </row>
    <row r="3923" spans="1:7">
      <c r="A3923" s="5"/>
      <c r="B3923" s="5"/>
      <c r="C3923" s="5"/>
      <c r="D3923" s="5"/>
      <c r="E3923" s="5"/>
      <c r="F3923" s="5"/>
      <c r="G3923" s="5"/>
    </row>
    <row r="3924" spans="1:7">
      <c r="A3924" s="5"/>
      <c r="B3924" s="5"/>
      <c r="C3924" s="5"/>
      <c r="D3924" s="5"/>
      <c r="E3924" s="5"/>
      <c r="F3924" s="5"/>
      <c r="G3924" s="5"/>
    </row>
    <row r="3925" spans="1:7">
      <c r="A3925" s="5"/>
      <c r="B3925" s="5"/>
      <c r="C3925" s="5"/>
      <c r="D3925" s="5"/>
      <c r="E3925" s="5"/>
      <c r="F3925" s="5"/>
      <c r="G3925" s="5"/>
    </row>
    <row r="3926" spans="1:7">
      <c r="A3926" s="5"/>
      <c r="B3926" s="5"/>
      <c r="C3926" s="5"/>
      <c r="D3926" s="5"/>
      <c r="E3926" s="5"/>
      <c r="F3926" s="5"/>
      <c r="G3926" s="5"/>
    </row>
    <row r="3927" spans="1:7">
      <c r="A3927" s="5"/>
      <c r="B3927" s="5"/>
      <c r="C3927" s="5"/>
      <c r="D3927" s="5"/>
      <c r="E3927" s="5"/>
      <c r="F3927" s="5"/>
      <c r="G3927" s="5"/>
    </row>
    <row r="3928" spans="1:7">
      <c r="A3928" s="5"/>
      <c r="B3928" s="5"/>
      <c r="C3928" s="5"/>
      <c r="D3928" s="5"/>
      <c r="E3928" s="5"/>
      <c r="F3928" s="5"/>
      <c r="G3928" s="5"/>
    </row>
    <row r="3929" spans="1:7">
      <c r="A3929" s="5"/>
      <c r="B3929" s="5"/>
      <c r="C3929" s="5"/>
      <c r="D3929" s="5"/>
      <c r="E3929" s="5"/>
      <c r="F3929" s="5"/>
      <c r="G3929" s="5"/>
    </row>
    <row r="3930" spans="1:7">
      <c r="A3930" s="5"/>
      <c r="B3930" s="5"/>
      <c r="C3930" s="5"/>
      <c r="D3930" s="5"/>
      <c r="E3930" s="5"/>
      <c r="F3930" s="5"/>
      <c r="G3930" s="5"/>
    </row>
    <row r="3931" spans="1:7">
      <c r="A3931" s="5"/>
      <c r="B3931" s="5"/>
      <c r="C3931" s="5"/>
      <c r="D3931" s="5"/>
      <c r="E3931" s="5"/>
      <c r="F3931" s="5"/>
      <c r="G3931" s="5"/>
    </row>
    <row r="3932" spans="1:7">
      <c r="A3932" s="5"/>
      <c r="B3932" s="5"/>
      <c r="C3932" s="5"/>
      <c r="D3932" s="5"/>
      <c r="E3932" s="5"/>
      <c r="F3932" s="5"/>
      <c r="G3932" s="5"/>
    </row>
    <row r="3933" spans="1:7">
      <c r="A3933" s="5"/>
      <c r="B3933" s="5"/>
      <c r="C3933" s="5"/>
      <c r="D3933" s="5"/>
      <c r="E3933" s="5"/>
      <c r="F3933" s="5"/>
      <c r="G3933" s="5"/>
    </row>
    <row r="3934" spans="1:7">
      <c r="A3934" s="5"/>
      <c r="B3934" s="5"/>
      <c r="C3934" s="5"/>
      <c r="D3934" s="5"/>
      <c r="E3934" s="5"/>
      <c r="F3934" s="5"/>
      <c r="G3934" s="5"/>
    </row>
    <row r="3935" spans="1:7">
      <c r="A3935" s="5"/>
      <c r="B3935" s="5"/>
      <c r="C3935" s="5"/>
      <c r="D3935" s="5"/>
      <c r="E3935" s="5"/>
      <c r="F3935" s="5"/>
      <c r="G3935" s="5"/>
    </row>
    <row r="3936" spans="1:7">
      <c r="A3936" s="5"/>
      <c r="B3936" s="5"/>
      <c r="C3936" s="5"/>
      <c r="D3936" s="5"/>
      <c r="E3936" s="5"/>
      <c r="F3936" s="5"/>
      <c r="G3936" s="5"/>
    </row>
    <row r="3937" spans="1:7">
      <c r="A3937" s="5"/>
      <c r="B3937" s="5"/>
      <c r="C3937" s="5"/>
      <c r="D3937" s="5"/>
      <c r="E3937" s="5"/>
      <c r="F3937" s="5"/>
      <c r="G3937" s="5"/>
    </row>
    <row r="3938" spans="1:7">
      <c r="A3938" s="5"/>
      <c r="B3938" s="5"/>
      <c r="C3938" s="5"/>
      <c r="D3938" s="5"/>
      <c r="E3938" s="5"/>
      <c r="F3938" s="5"/>
      <c r="G3938" s="5"/>
    </row>
    <row r="3939" spans="1:7">
      <c r="A3939" s="5"/>
      <c r="B3939" s="5"/>
      <c r="C3939" s="5"/>
      <c r="D3939" s="5"/>
      <c r="E3939" s="5"/>
      <c r="F3939" s="5"/>
      <c r="G3939" s="5"/>
    </row>
    <row r="3940" spans="1:7">
      <c r="A3940" s="5"/>
      <c r="B3940" s="5"/>
      <c r="C3940" s="5"/>
      <c r="D3940" s="5"/>
      <c r="E3940" s="5"/>
      <c r="F3940" s="5"/>
      <c r="G3940" s="5"/>
    </row>
    <row r="3941" spans="1:7">
      <c r="A3941" s="5"/>
      <c r="B3941" s="5"/>
      <c r="C3941" s="5"/>
      <c r="D3941" s="5"/>
      <c r="E3941" s="5"/>
      <c r="F3941" s="5"/>
      <c r="G3941" s="5"/>
    </row>
    <row r="3942" spans="1:7">
      <c r="A3942" s="5"/>
      <c r="B3942" s="5"/>
      <c r="C3942" s="5"/>
      <c r="D3942" s="5"/>
      <c r="E3942" s="5"/>
      <c r="F3942" s="5"/>
      <c r="G3942" s="5"/>
    </row>
    <row r="3943" spans="1:7">
      <c r="A3943" s="5"/>
      <c r="B3943" s="5"/>
      <c r="C3943" s="5"/>
      <c r="D3943" s="5"/>
      <c r="E3943" s="5"/>
      <c r="F3943" s="5"/>
      <c r="G3943" s="5"/>
    </row>
    <row r="3944" spans="1:7">
      <c r="A3944" s="5"/>
      <c r="B3944" s="5"/>
      <c r="C3944" s="5"/>
      <c r="D3944" s="5"/>
      <c r="E3944" s="5"/>
      <c r="F3944" s="5"/>
      <c r="G3944" s="5"/>
    </row>
    <row r="3945" spans="1:7">
      <c r="A3945" s="5"/>
      <c r="B3945" s="5"/>
      <c r="C3945" s="5"/>
      <c r="D3945" s="5"/>
      <c r="E3945" s="5"/>
      <c r="F3945" s="5"/>
      <c r="G3945" s="5"/>
    </row>
    <row r="3946" spans="1:7">
      <c r="A3946" s="5"/>
      <c r="B3946" s="5"/>
      <c r="C3946" s="5"/>
      <c r="D3946" s="5"/>
      <c r="E3946" s="5"/>
      <c r="F3946" s="5"/>
      <c r="G3946" s="5"/>
    </row>
    <row r="3947" spans="1:7">
      <c r="A3947" s="5"/>
      <c r="B3947" s="5"/>
      <c r="C3947" s="5"/>
      <c r="D3947" s="5"/>
      <c r="E3947" s="5"/>
      <c r="F3947" s="5"/>
      <c r="G3947" s="5"/>
    </row>
    <row r="3948" spans="1:7">
      <c r="A3948" s="5"/>
      <c r="B3948" s="5"/>
      <c r="C3948" s="5"/>
      <c r="D3948" s="5"/>
      <c r="E3948" s="5"/>
      <c r="F3948" s="5"/>
      <c r="G3948" s="5"/>
    </row>
    <row r="3949" spans="1:7">
      <c r="A3949" s="5"/>
      <c r="B3949" s="5"/>
      <c r="C3949" s="5"/>
      <c r="D3949" s="5"/>
      <c r="E3949" s="5"/>
      <c r="F3949" s="5"/>
      <c r="G3949" s="5"/>
    </row>
    <row r="3950" spans="1:7">
      <c r="A3950" s="5"/>
      <c r="B3950" s="5"/>
      <c r="C3950" s="5"/>
      <c r="D3950" s="5"/>
      <c r="E3950" s="5"/>
      <c r="F3950" s="5"/>
      <c r="G3950" s="5"/>
    </row>
    <row r="3951" spans="1:7">
      <c r="A3951" s="5"/>
      <c r="B3951" s="5"/>
      <c r="C3951" s="5"/>
      <c r="D3951" s="5"/>
      <c r="E3951" s="5"/>
      <c r="F3951" s="5"/>
      <c r="G3951" s="5"/>
    </row>
    <row r="3952" spans="1:7">
      <c r="A3952" s="5"/>
      <c r="B3952" s="5"/>
      <c r="C3952" s="5"/>
      <c r="D3952" s="5"/>
      <c r="E3952" s="5"/>
      <c r="F3952" s="5"/>
      <c r="G3952" s="5"/>
    </row>
    <row r="3953" spans="1:7">
      <c r="A3953" s="5"/>
      <c r="B3953" s="5"/>
      <c r="C3953" s="5"/>
      <c r="D3953" s="5"/>
      <c r="E3953" s="5"/>
      <c r="F3953" s="5"/>
      <c r="G3953" s="5"/>
    </row>
    <row r="3954" spans="1:7">
      <c r="A3954" s="5"/>
      <c r="B3954" s="5"/>
      <c r="C3954" s="5"/>
      <c r="D3954" s="5"/>
      <c r="E3954" s="5"/>
      <c r="F3954" s="5"/>
      <c r="G3954" s="5"/>
    </row>
    <row r="3955" spans="1:7">
      <c r="A3955" s="5"/>
      <c r="B3955" s="5"/>
      <c r="C3955" s="5"/>
      <c r="D3955" s="5"/>
      <c r="E3955" s="5"/>
      <c r="F3955" s="5"/>
      <c r="G3955" s="5"/>
    </row>
    <row r="3956" spans="1:7">
      <c r="A3956" s="5"/>
      <c r="B3956" s="5"/>
      <c r="C3956" s="5"/>
      <c r="D3956" s="5"/>
      <c r="E3956" s="5"/>
      <c r="F3956" s="5"/>
      <c r="G3956" s="5"/>
    </row>
    <row r="3957" spans="1:7">
      <c r="A3957" s="5"/>
      <c r="B3957" s="5"/>
      <c r="C3957" s="5"/>
      <c r="D3957" s="5"/>
      <c r="E3957" s="5"/>
      <c r="F3957" s="5"/>
      <c r="G3957" s="5"/>
    </row>
    <row r="3958" spans="1:7">
      <c r="A3958" s="5"/>
      <c r="B3958" s="5"/>
      <c r="C3958" s="5"/>
      <c r="D3958" s="5"/>
      <c r="E3958" s="5"/>
      <c r="F3958" s="5"/>
      <c r="G3958" s="5"/>
    </row>
    <row r="3959" spans="1:7">
      <c r="A3959" s="5"/>
      <c r="B3959" s="5"/>
      <c r="C3959" s="5"/>
      <c r="D3959" s="5"/>
      <c r="E3959" s="5"/>
      <c r="F3959" s="5"/>
      <c r="G3959" s="5"/>
    </row>
    <row r="3960" spans="1:7">
      <c r="A3960" s="5"/>
      <c r="B3960" s="5"/>
      <c r="C3960" s="5"/>
      <c r="D3960" s="5"/>
      <c r="E3960" s="5"/>
      <c r="F3960" s="5"/>
      <c r="G3960" s="5"/>
    </row>
    <row r="3961" spans="1:7">
      <c r="A3961" s="5"/>
      <c r="B3961" s="5"/>
      <c r="C3961" s="5"/>
      <c r="D3961" s="5"/>
      <c r="E3961" s="5"/>
      <c r="F3961" s="5"/>
      <c r="G3961" s="5"/>
    </row>
    <row r="3962" spans="1:7">
      <c r="A3962" s="5"/>
      <c r="B3962" s="5"/>
      <c r="C3962" s="5"/>
      <c r="D3962" s="5"/>
      <c r="E3962" s="5"/>
      <c r="F3962" s="5"/>
      <c r="G3962" s="5"/>
    </row>
    <row r="3963" spans="1:7">
      <c r="A3963" s="5"/>
      <c r="B3963" s="5"/>
      <c r="C3963" s="5"/>
      <c r="D3963" s="5"/>
      <c r="E3963" s="5"/>
      <c r="F3963" s="5"/>
      <c r="G3963" s="5"/>
    </row>
    <row r="3964" spans="1:7">
      <c r="A3964" s="5"/>
      <c r="B3964" s="5"/>
      <c r="C3964" s="5"/>
      <c r="D3964" s="5"/>
      <c r="E3964" s="5"/>
      <c r="F3964" s="5"/>
      <c r="G3964" s="5"/>
    </row>
    <row r="3965" spans="1:7">
      <c r="A3965" s="5"/>
      <c r="B3965" s="5"/>
      <c r="C3965" s="5"/>
      <c r="D3965" s="5"/>
      <c r="E3965" s="5"/>
      <c r="F3965" s="5"/>
      <c r="G3965" s="5"/>
    </row>
    <row r="3966" spans="1:7">
      <c r="A3966" s="5"/>
      <c r="B3966" s="5"/>
      <c r="C3966" s="5"/>
      <c r="D3966" s="5"/>
      <c r="E3966" s="5"/>
      <c r="F3966" s="5"/>
      <c r="G3966" s="5"/>
    </row>
    <row r="3967" spans="1:7">
      <c r="A3967" s="5"/>
      <c r="B3967" s="5"/>
      <c r="C3967" s="5"/>
      <c r="D3967" s="5"/>
      <c r="E3967" s="5"/>
      <c r="F3967" s="5"/>
      <c r="G3967" s="5"/>
    </row>
    <row r="3968" spans="1:7">
      <c r="A3968" s="5"/>
      <c r="B3968" s="5"/>
      <c r="C3968" s="5"/>
      <c r="D3968" s="5"/>
      <c r="E3968" s="5"/>
      <c r="F3968" s="5"/>
      <c r="G3968" s="5"/>
    </row>
    <row r="3969" spans="1:7">
      <c r="A3969" s="5"/>
      <c r="B3969" s="5"/>
      <c r="C3969" s="5"/>
      <c r="D3969" s="5"/>
      <c r="E3969" s="5"/>
      <c r="F3969" s="5"/>
      <c r="G3969" s="5"/>
    </row>
    <row r="3970" spans="1:7">
      <c r="A3970" s="5"/>
      <c r="B3970" s="5"/>
      <c r="C3970" s="5"/>
      <c r="D3970" s="5"/>
      <c r="E3970" s="5"/>
      <c r="F3970" s="5"/>
      <c r="G3970" s="5"/>
    </row>
    <row r="3971" spans="1:7">
      <c r="A3971" s="5"/>
      <c r="B3971" s="5"/>
      <c r="C3971" s="5"/>
      <c r="D3971" s="5"/>
      <c r="E3971" s="5"/>
      <c r="F3971" s="5"/>
      <c r="G3971" s="5"/>
    </row>
    <row r="3972" spans="1:7">
      <c r="A3972" s="5"/>
      <c r="B3972" s="5"/>
      <c r="C3972" s="5"/>
      <c r="D3972" s="5"/>
      <c r="E3972" s="5"/>
      <c r="F3972" s="5"/>
      <c r="G3972" s="5"/>
    </row>
    <row r="3973" spans="1:7">
      <c r="A3973" s="5"/>
      <c r="B3973" s="5"/>
      <c r="C3973" s="5"/>
      <c r="D3973" s="5"/>
      <c r="E3973" s="5"/>
      <c r="F3973" s="5"/>
      <c r="G3973" s="5"/>
    </row>
    <row r="3974" spans="1:7">
      <c r="A3974" s="5"/>
      <c r="B3974" s="5"/>
      <c r="C3974" s="5"/>
      <c r="D3974" s="5"/>
      <c r="E3974" s="5"/>
      <c r="F3974" s="5"/>
      <c r="G3974" s="5"/>
    </row>
    <row r="3975" spans="1:7">
      <c r="A3975" s="5"/>
      <c r="B3975" s="5"/>
      <c r="C3975" s="5"/>
      <c r="D3975" s="5"/>
      <c r="E3975" s="5"/>
      <c r="F3975" s="5"/>
      <c r="G3975" s="5"/>
    </row>
    <row r="3976" spans="1:7">
      <c r="A3976" s="5"/>
      <c r="B3976" s="5"/>
      <c r="C3976" s="5"/>
      <c r="D3976" s="5"/>
      <c r="E3976" s="5"/>
      <c r="F3976" s="5"/>
      <c r="G3976" s="5"/>
    </row>
    <row r="3977" spans="1:7">
      <c r="A3977" s="5"/>
      <c r="B3977" s="5"/>
      <c r="C3977" s="5"/>
      <c r="D3977" s="5"/>
      <c r="E3977" s="5"/>
      <c r="F3977" s="5"/>
      <c r="G3977" s="5"/>
    </row>
    <row r="3978" spans="1:7">
      <c r="A3978" s="5"/>
      <c r="B3978" s="5"/>
      <c r="C3978" s="5"/>
      <c r="D3978" s="5"/>
      <c r="E3978" s="5"/>
      <c r="F3978" s="5"/>
      <c r="G3978" s="5"/>
    </row>
    <row r="3979" spans="1:7">
      <c r="A3979" s="5"/>
      <c r="B3979" s="5"/>
      <c r="C3979" s="5"/>
      <c r="D3979" s="5"/>
      <c r="E3979" s="5"/>
      <c r="F3979" s="5"/>
      <c r="G3979" s="5"/>
    </row>
    <row r="3980" spans="1:7">
      <c r="A3980" s="5"/>
      <c r="B3980" s="5"/>
      <c r="C3980" s="5"/>
      <c r="D3980" s="5"/>
      <c r="E3980" s="5"/>
      <c r="F3980" s="5"/>
      <c r="G3980" s="5"/>
    </row>
    <row r="3981" spans="1:7">
      <c r="A3981" s="5"/>
      <c r="B3981" s="5"/>
      <c r="C3981" s="5"/>
      <c r="D3981" s="5"/>
      <c r="E3981" s="5"/>
      <c r="F3981" s="5"/>
      <c r="G3981" s="5"/>
    </row>
    <row r="3982" spans="1:7">
      <c r="A3982" s="5"/>
      <c r="B3982" s="5"/>
      <c r="C3982" s="5"/>
      <c r="D3982" s="5"/>
      <c r="E3982" s="5"/>
      <c r="F3982" s="5"/>
      <c r="G3982" s="5"/>
    </row>
    <row r="3983" spans="1:7">
      <c r="A3983" s="5"/>
      <c r="B3983" s="5"/>
      <c r="C3983" s="5"/>
      <c r="D3983" s="5"/>
      <c r="E3983" s="5"/>
      <c r="F3983" s="5"/>
      <c r="G3983" s="5"/>
    </row>
    <row r="3984" spans="1:7">
      <c r="A3984" s="5"/>
      <c r="B3984" s="5"/>
      <c r="C3984" s="5"/>
      <c r="D3984" s="5"/>
      <c r="E3984" s="5"/>
      <c r="F3984" s="5"/>
      <c r="G3984" s="5"/>
    </row>
    <row r="3985" spans="1:7">
      <c r="A3985" s="5"/>
      <c r="B3985" s="5"/>
      <c r="C3985" s="5"/>
      <c r="D3985" s="5"/>
      <c r="E3985" s="5"/>
      <c r="F3985" s="5"/>
      <c r="G3985" s="5"/>
    </row>
    <row r="3986" spans="1:7">
      <c r="A3986" s="5"/>
      <c r="B3986" s="5"/>
      <c r="C3986" s="5"/>
      <c r="D3986" s="5"/>
      <c r="E3986" s="5"/>
      <c r="F3986" s="5"/>
      <c r="G3986" s="5"/>
    </row>
    <row r="3987" spans="1:7">
      <c r="A3987" s="5"/>
      <c r="B3987" s="5"/>
      <c r="C3987" s="5"/>
      <c r="D3987" s="5"/>
      <c r="E3987" s="5"/>
      <c r="F3987" s="5"/>
      <c r="G3987" s="5"/>
    </row>
    <row r="3988" spans="1:7">
      <c r="A3988" s="5"/>
      <c r="B3988" s="5"/>
      <c r="C3988" s="5"/>
      <c r="D3988" s="5"/>
      <c r="E3988" s="5"/>
      <c r="F3988" s="5"/>
      <c r="G3988" s="5"/>
    </row>
    <row r="3989" spans="1:7">
      <c r="A3989" s="5"/>
      <c r="B3989" s="5"/>
      <c r="C3989" s="5"/>
      <c r="D3989" s="5"/>
      <c r="E3989" s="5"/>
      <c r="F3989" s="5"/>
      <c r="G3989" s="5"/>
    </row>
    <row r="3990" spans="1:7">
      <c r="A3990" s="5"/>
      <c r="B3990" s="5"/>
      <c r="C3990" s="5"/>
      <c r="D3990" s="5"/>
      <c r="E3990" s="5"/>
      <c r="F3990" s="5"/>
      <c r="G3990" s="5"/>
    </row>
    <row r="3991" spans="1:7">
      <c r="A3991" s="5"/>
      <c r="B3991" s="5"/>
      <c r="C3991" s="5"/>
      <c r="D3991" s="5"/>
      <c r="E3991" s="5"/>
      <c r="F3991" s="5"/>
      <c r="G3991" s="5"/>
    </row>
    <row r="3992" spans="1:7">
      <c r="A3992" s="5"/>
      <c r="B3992" s="5"/>
      <c r="C3992" s="5"/>
      <c r="D3992" s="5"/>
      <c r="E3992" s="5"/>
      <c r="F3992" s="5"/>
      <c r="G3992" s="5"/>
    </row>
    <row r="3993" spans="1:7">
      <c r="A3993" s="5"/>
      <c r="B3993" s="5"/>
      <c r="C3993" s="5"/>
      <c r="D3993" s="5"/>
      <c r="E3993" s="5"/>
      <c r="F3993" s="5"/>
      <c r="G3993" s="5"/>
    </row>
    <row r="3994" spans="1:7">
      <c r="A3994" s="5"/>
      <c r="B3994" s="5"/>
      <c r="C3994" s="5"/>
      <c r="D3994" s="5"/>
      <c r="E3994" s="5"/>
      <c r="F3994" s="5"/>
      <c r="G3994" s="5"/>
    </row>
    <row r="3995" spans="1:7">
      <c r="A3995" s="5"/>
      <c r="B3995" s="5"/>
      <c r="C3995" s="5"/>
      <c r="D3995" s="5"/>
      <c r="E3995" s="5"/>
      <c r="F3995" s="5"/>
      <c r="G3995" s="5"/>
    </row>
    <row r="3996" spans="1:7">
      <c r="A3996" s="5"/>
      <c r="B3996" s="5"/>
      <c r="C3996" s="5"/>
      <c r="D3996" s="5"/>
      <c r="E3996" s="5"/>
      <c r="F3996" s="5"/>
      <c r="G3996" s="5"/>
    </row>
    <row r="3997" spans="1:7">
      <c r="A3997" s="5"/>
      <c r="B3997" s="5"/>
      <c r="C3997" s="5"/>
      <c r="D3997" s="5"/>
      <c r="E3997" s="5"/>
      <c r="F3997" s="5"/>
      <c r="G3997" s="5"/>
    </row>
    <row r="3998" spans="1:7">
      <c r="A3998" s="5"/>
      <c r="B3998" s="5"/>
      <c r="C3998" s="5"/>
      <c r="D3998" s="5"/>
      <c r="E3998" s="5"/>
      <c r="F3998" s="5"/>
      <c r="G3998" s="5"/>
    </row>
    <row r="3999" spans="1:7">
      <c r="A3999" s="5"/>
      <c r="B3999" s="5"/>
      <c r="C3999" s="5"/>
      <c r="D3999" s="5"/>
      <c r="E3999" s="5"/>
      <c r="F3999" s="5"/>
      <c r="G3999" s="5"/>
    </row>
    <row r="4000" spans="1:7">
      <c r="A4000" s="5"/>
      <c r="B4000" s="5"/>
      <c r="C4000" s="5"/>
      <c r="D4000" s="5"/>
      <c r="E4000" s="5"/>
      <c r="F4000" s="5"/>
      <c r="G4000" s="5"/>
    </row>
    <row r="4001" spans="1:7">
      <c r="A4001" s="5"/>
      <c r="B4001" s="5"/>
      <c r="C4001" s="5"/>
      <c r="D4001" s="5"/>
      <c r="E4001" s="5"/>
      <c r="F4001" s="5"/>
      <c r="G4001" s="5"/>
    </row>
    <row r="4002" spans="1:7">
      <c r="A4002" s="5"/>
      <c r="B4002" s="5"/>
      <c r="C4002" s="5"/>
      <c r="D4002" s="5"/>
      <c r="E4002" s="5"/>
      <c r="F4002" s="5"/>
      <c r="G4002" s="5"/>
    </row>
    <row r="4003" spans="1:7">
      <c r="A4003" s="5"/>
      <c r="B4003" s="5"/>
      <c r="C4003" s="5"/>
      <c r="D4003" s="5"/>
      <c r="E4003" s="5"/>
      <c r="F4003" s="5"/>
      <c r="G4003" s="5"/>
    </row>
    <row r="4004" spans="1:7">
      <c r="A4004" s="5"/>
      <c r="B4004" s="5"/>
      <c r="C4004" s="5"/>
      <c r="D4004" s="5"/>
      <c r="E4004" s="5"/>
      <c r="F4004" s="5"/>
      <c r="G4004" s="5"/>
    </row>
    <row r="4005" spans="1:7">
      <c r="A4005" s="5"/>
      <c r="B4005" s="5"/>
      <c r="C4005" s="5"/>
      <c r="D4005" s="5"/>
      <c r="E4005" s="5"/>
      <c r="F4005" s="5"/>
      <c r="G4005" s="5"/>
    </row>
    <row r="4006" spans="1:7">
      <c r="A4006" s="5"/>
      <c r="B4006" s="5"/>
      <c r="C4006" s="5"/>
      <c r="D4006" s="5"/>
      <c r="E4006" s="5"/>
      <c r="F4006" s="5"/>
      <c r="G4006" s="5"/>
    </row>
    <row r="4007" spans="1:7">
      <c r="A4007" s="5"/>
      <c r="B4007" s="5"/>
      <c r="C4007" s="5"/>
      <c r="D4007" s="5"/>
      <c r="E4007" s="5"/>
      <c r="F4007" s="5"/>
      <c r="G4007" s="5"/>
    </row>
    <row r="4008" spans="1:7">
      <c r="A4008" s="5"/>
      <c r="B4008" s="5"/>
      <c r="C4008" s="5"/>
      <c r="D4008" s="5"/>
      <c r="E4008" s="5"/>
      <c r="F4008" s="5"/>
      <c r="G4008" s="5"/>
    </row>
    <row r="4009" spans="1:7">
      <c r="A4009" s="5"/>
      <c r="B4009" s="5"/>
      <c r="C4009" s="5"/>
      <c r="D4009" s="5"/>
      <c r="E4009" s="5"/>
      <c r="F4009" s="5"/>
      <c r="G4009" s="5"/>
    </row>
    <row r="4010" spans="1:7">
      <c r="A4010" s="5"/>
      <c r="B4010" s="5"/>
      <c r="C4010" s="5"/>
      <c r="D4010" s="5"/>
      <c r="E4010" s="5"/>
      <c r="F4010" s="5"/>
      <c r="G4010" s="5"/>
    </row>
    <row r="4011" spans="1:7">
      <c r="A4011" s="5"/>
      <c r="B4011" s="5"/>
      <c r="C4011" s="5"/>
      <c r="D4011" s="5"/>
      <c r="E4011" s="5"/>
      <c r="F4011" s="5"/>
      <c r="G4011" s="5"/>
    </row>
    <row r="4012" spans="1:7">
      <c r="A4012" s="5"/>
      <c r="B4012" s="5"/>
      <c r="C4012" s="5"/>
      <c r="D4012" s="5"/>
      <c r="E4012" s="5"/>
      <c r="F4012" s="5"/>
      <c r="G4012" s="5"/>
    </row>
    <row r="4013" spans="1:7">
      <c r="A4013" s="5"/>
      <c r="B4013" s="5"/>
      <c r="C4013" s="5"/>
      <c r="D4013" s="5"/>
      <c r="E4013" s="5"/>
      <c r="F4013" s="5"/>
      <c r="G4013" s="5"/>
    </row>
    <row r="4014" spans="1:7">
      <c r="A4014" s="5"/>
      <c r="B4014" s="5"/>
      <c r="C4014" s="5"/>
      <c r="D4014" s="5"/>
      <c r="E4014" s="5"/>
      <c r="F4014" s="5"/>
      <c r="G4014" s="5"/>
    </row>
    <row r="4015" spans="1:7">
      <c r="A4015" s="5"/>
      <c r="B4015" s="5"/>
      <c r="C4015" s="5"/>
      <c r="D4015" s="5"/>
      <c r="E4015" s="5"/>
      <c r="F4015" s="5"/>
      <c r="G4015" s="5"/>
    </row>
    <row r="4016" spans="1:7">
      <c r="A4016" s="5"/>
      <c r="B4016" s="5"/>
      <c r="C4016" s="5"/>
      <c r="D4016" s="5"/>
      <c r="E4016" s="5"/>
      <c r="F4016" s="5"/>
      <c r="G4016" s="5"/>
    </row>
    <row r="4017" spans="1:7">
      <c r="A4017" s="5"/>
      <c r="B4017" s="5"/>
      <c r="C4017" s="5"/>
      <c r="D4017" s="5"/>
      <c r="E4017" s="5"/>
      <c r="F4017" s="5"/>
      <c r="G4017" s="5"/>
    </row>
    <row r="4018" spans="1:7">
      <c r="A4018" s="5"/>
      <c r="B4018" s="5"/>
      <c r="C4018" s="5"/>
      <c r="D4018" s="5"/>
      <c r="E4018" s="5"/>
      <c r="F4018" s="5"/>
      <c r="G4018" s="5"/>
    </row>
    <row r="4019" spans="1:7">
      <c r="A4019" s="5"/>
      <c r="B4019" s="5"/>
      <c r="C4019" s="5"/>
      <c r="D4019" s="5"/>
      <c r="E4019" s="5"/>
      <c r="F4019" s="5"/>
      <c r="G4019" s="5"/>
    </row>
    <row r="4020" spans="1:7">
      <c r="A4020" s="5"/>
      <c r="B4020" s="5"/>
      <c r="C4020" s="5"/>
      <c r="D4020" s="5"/>
      <c r="E4020" s="5"/>
      <c r="F4020" s="5"/>
      <c r="G4020" s="5"/>
    </row>
    <row r="4021" spans="1:7">
      <c r="A4021" s="5"/>
      <c r="B4021" s="5"/>
      <c r="C4021" s="5"/>
      <c r="D4021" s="5"/>
      <c r="E4021" s="5"/>
      <c r="F4021" s="5"/>
      <c r="G4021" s="5"/>
    </row>
    <row r="4022" spans="1:7">
      <c r="A4022" s="5"/>
      <c r="B4022" s="5"/>
      <c r="C4022" s="5"/>
      <c r="D4022" s="5"/>
      <c r="E4022" s="5"/>
      <c r="F4022" s="5"/>
      <c r="G4022" s="5"/>
    </row>
    <row r="4023" spans="1:7">
      <c r="A4023" s="5"/>
      <c r="B4023" s="5"/>
      <c r="C4023" s="5"/>
      <c r="D4023" s="5"/>
      <c r="E4023" s="5"/>
      <c r="F4023" s="5"/>
      <c r="G4023" s="5"/>
    </row>
    <row r="4024" spans="1:7">
      <c r="A4024" s="5"/>
      <c r="B4024" s="5"/>
      <c r="C4024" s="5"/>
      <c r="D4024" s="5"/>
      <c r="E4024" s="5"/>
      <c r="F4024" s="5"/>
      <c r="G4024" s="5"/>
    </row>
    <row r="4025" spans="1:7">
      <c r="A4025" s="5"/>
      <c r="B4025" s="5"/>
      <c r="C4025" s="5"/>
      <c r="D4025" s="5"/>
      <c r="E4025" s="5"/>
      <c r="F4025" s="5"/>
      <c r="G4025" s="5"/>
    </row>
    <row r="4026" spans="1:7">
      <c r="A4026" s="5"/>
      <c r="B4026" s="5"/>
      <c r="C4026" s="5"/>
      <c r="D4026" s="5"/>
      <c r="E4026" s="5"/>
      <c r="F4026" s="5"/>
      <c r="G4026" s="5"/>
    </row>
    <row r="4027" spans="1:7">
      <c r="A4027" s="5"/>
      <c r="B4027" s="5"/>
      <c r="C4027" s="5"/>
      <c r="D4027" s="5"/>
      <c r="E4027" s="5"/>
      <c r="F4027" s="5"/>
      <c r="G4027" s="5"/>
    </row>
    <row r="4028" spans="1:7">
      <c r="A4028" s="5"/>
      <c r="B4028" s="5"/>
      <c r="C4028" s="5"/>
      <c r="D4028" s="5"/>
      <c r="E4028" s="5"/>
      <c r="F4028" s="5"/>
      <c r="G4028" s="5"/>
    </row>
    <row r="4029" spans="1:7">
      <c r="A4029" s="5"/>
      <c r="B4029" s="5"/>
      <c r="C4029" s="5"/>
      <c r="D4029" s="5"/>
      <c r="E4029" s="5"/>
      <c r="F4029" s="5"/>
      <c r="G4029" s="5"/>
    </row>
    <row r="4030" spans="1:7">
      <c r="A4030" s="5"/>
      <c r="B4030" s="5"/>
      <c r="C4030" s="5"/>
      <c r="D4030" s="5"/>
      <c r="E4030" s="5"/>
      <c r="F4030" s="5"/>
      <c r="G4030" s="5"/>
    </row>
    <row r="4031" spans="1:7">
      <c r="A4031" s="5"/>
      <c r="B4031" s="5"/>
      <c r="C4031" s="5"/>
      <c r="D4031" s="5"/>
      <c r="E4031" s="5"/>
      <c r="F4031" s="5"/>
      <c r="G4031" s="5"/>
    </row>
    <row r="4032" spans="1:7">
      <c r="A4032" s="5"/>
      <c r="B4032" s="5"/>
      <c r="C4032" s="5"/>
      <c r="D4032" s="5"/>
      <c r="E4032" s="5"/>
      <c r="F4032" s="5"/>
      <c r="G4032" s="5"/>
    </row>
    <row r="4033" spans="1:7">
      <c r="A4033" s="5"/>
      <c r="B4033" s="5"/>
      <c r="C4033" s="5"/>
      <c r="D4033" s="5"/>
      <c r="E4033" s="5"/>
      <c r="F4033" s="5"/>
      <c r="G4033" s="5"/>
    </row>
    <row r="4034" spans="1:7">
      <c r="A4034" s="5"/>
      <c r="B4034" s="5"/>
      <c r="C4034" s="5"/>
      <c r="D4034" s="5"/>
      <c r="E4034" s="5"/>
      <c r="F4034" s="5"/>
      <c r="G4034" s="5"/>
    </row>
    <row r="4035" spans="1:7">
      <c r="A4035" s="5"/>
      <c r="B4035" s="5"/>
      <c r="C4035" s="5"/>
      <c r="D4035" s="5"/>
      <c r="E4035" s="5"/>
      <c r="F4035" s="5"/>
      <c r="G4035" s="5"/>
    </row>
    <row r="4036" spans="1:7">
      <c r="A4036" s="5"/>
      <c r="B4036" s="5"/>
      <c r="C4036" s="5"/>
      <c r="D4036" s="5"/>
      <c r="E4036" s="5"/>
      <c r="F4036" s="5"/>
      <c r="G4036" s="5"/>
    </row>
    <row r="4037" spans="1:7">
      <c r="A4037" s="5"/>
      <c r="B4037" s="5"/>
      <c r="C4037" s="5"/>
      <c r="D4037" s="5"/>
      <c r="E4037" s="5"/>
      <c r="F4037" s="5"/>
      <c r="G4037" s="5"/>
    </row>
    <row r="4038" spans="1:7">
      <c r="A4038" s="5"/>
      <c r="B4038" s="5"/>
      <c r="C4038" s="5"/>
      <c r="D4038" s="5"/>
      <c r="E4038" s="5"/>
      <c r="F4038" s="5"/>
      <c r="G4038" s="5"/>
    </row>
    <row r="4039" spans="1:7">
      <c r="A4039" s="5"/>
      <c r="B4039" s="5"/>
      <c r="C4039" s="5"/>
      <c r="D4039" s="5"/>
      <c r="E4039" s="5"/>
      <c r="F4039" s="5"/>
      <c r="G4039" s="5"/>
    </row>
    <row r="4040" spans="1:7">
      <c r="A4040" s="5"/>
      <c r="B4040" s="5"/>
      <c r="C4040" s="5"/>
      <c r="D4040" s="5"/>
      <c r="E4040" s="5"/>
      <c r="F4040" s="5"/>
      <c r="G4040" s="5"/>
    </row>
    <row r="4041" spans="1:7">
      <c r="A4041" s="5"/>
      <c r="B4041" s="5"/>
      <c r="C4041" s="5"/>
      <c r="D4041" s="5"/>
      <c r="E4041" s="5"/>
      <c r="F4041" s="5"/>
      <c r="G4041" s="5"/>
    </row>
    <row r="4042" spans="1:7">
      <c r="A4042" s="5"/>
      <c r="B4042" s="5"/>
      <c r="C4042" s="5"/>
      <c r="D4042" s="5"/>
      <c r="E4042" s="5"/>
      <c r="F4042" s="5"/>
      <c r="G4042" s="5"/>
    </row>
    <row r="4043" spans="1:7">
      <c r="A4043" s="5"/>
      <c r="B4043" s="5"/>
      <c r="C4043" s="5"/>
      <c r="D4043" s="5"/>
      <c r="E4043" s="5"/>
      <c r="F4043" s="5"/>
      <c r="G4043" s="5"/>
    </row>
    <row r="4044" spans="1:7">
      <c r="A4044" s="5"/>
      <c r="B4044" s="5"/>
      <c r="C4044" s="5"/>
      <c r="D4044" s="5"/>
      <c r="E4044" s="5"/>
      <c r="F4044" s="5"/>
      <c r="G4044" s="5"/>
    </row>
    <row r="4045" spans="1:7">
      <c r="A4045" s="5"/>
      <c r="B4045" s="5"/>
      <c r="C4045" s="5"/>
      <c r="D4045" s="5"/>
      <c r="E4045" s="5"/>
      <c r="F4045" s="5"/>
      <c r="G4045" s="5"/>
    </row>
    <row r="4046" spans="1:7">
      <c r="A4046" s="5"/>
      <c r="B4046" s="5"/>
      <c r="C4046" s="5"/>
      <c r="D4046" s="5"/>
      <c r="E4046" s="5"/>
      <c r="F4046" s="5"/>
      <c r="G4046" s="5"/>
    </row>
    <row r="4047" spans="1:7">
      <c r="A4047" s="5"/>
      <c r="B4047" s="5"/>
      <c r="C4047" s="5"/>
      <c r="D4047" s="5"/>
      <c r="E4047" s="5"/>
      <c r="F4047" s="5"/>
      <c r="G4047" s="5"/>
    </row>
    <row r="4048" spans="1:7">
      <c r="A4048" s="5"/>
      <c r="B4048" s="5"/>
      <c r="C4048" s="5"/>
      <c r="D4048" s="5"/>
      <c r="E4048" s="5"/>
      <c r="F4048" s="5"/>
      <c r="G4048" s="5"/>
    </row>
    <row r="4049" spans="1:7">
      <c r="A4049" s="5"/>
      <c r="B4049" s="5"/>
      <c r="C4049" s="5"/>
      <c r="D4049" s="5"/>
      <c r="E4049" s="5"/>
      <c r="F4049" s="5"/>
      <c r="G4049" s="5"/>
    </row>
    <row r="4050" spans="1:7">
      <c r="A4050" s="5"/>
      <c r="B4050" s="5"/>
      <c r="C4050" s="5"/>
      <c r="D4050" s="5"/>
      <c r="E4050" s="5"/>
      <c r="F4050" s="5"/>
      <c r="G4050" s="5"/>
    </row>
    <row r="4051" spans="1:7">
      <c r="A4051" s="5"/>
      <c r="B4051" s="5"/>
      <c r="C4051" s="5"/>
      <c r="D4051" s="5"/>
      <c r="E4051" s="5"/>
      <c r="F4051" s="5"/>
      <c r="G4051" s="5"/>
    </row>
    <row r="4052" spans="1:7">
      <c r="A4052" s="5"/>
      <c r="B4052" s="5"/>
      <c r="C4052" s="5"/>
      <c r="D4052" s="5"/>
      <c r="E4052" s="5"/>
      <c r="F4052" s="5"/>
      <c r="G4052" s="5"/>
    </row>
    <row r="4053" spans="1:7">
      <c r="A4053" s="5"/>
      <c r="B4053" s="5"/>
      <c r="C4053" s="5"/>
      <c r="D4053" s="5"/>
      <c r="E4053" s="5"/>
      <c r="F4053" s="5"/>
      <c r="G4053" s="5"/>
    </row>
    <row r="4054" spans="1:7">
      <c r="A4054" s="5"/>
      <c r="B4054" s="5"/>
      <c r="C4054" s="5"/>
      <c r="D4054" s="5"/>
      <c r="E4054" s="5"/>
      <c r="F4054" s="5"/>
      <c r="G4054" s="5"/>
    </row>
    <row r="4055" spans="1:7">
      <c r="A4055" s="5"/>
      <c r="B4055" s="5"/>
      <c r="C4055" s="5"/>
      <c r="D4055" s="5"/>
      <c r="E4055" s="5"/>
      <c r="F4055" s="5"/>
      <c r="G4055" s="5"/>
    </row>
    <row r="4056" spans="1:7">
      <c r="A4056" s="5"/>
      <c r="B4056" s="5"/>
      <c r="C4056" s="5"/>
      <c r="D4056" s="5"/>
      <c r="E4056" s="5"/>
      <c r="F4056" s="5"/>
      <c r="G4056" s="5"/>
    </row>
    <row r="4057" spans="1:7">
      <c r="A4057" s="5"/>
      <c r="B4057" s="5"/>
      <c r="C4057" s="5"/>
      <c r="D4057" s="5"/>
      <c r="E4057" s="5"/>
      <c r="F4057" s="5"/>
      <c r="G4057" s="5"/>
    </row>
    <row r="4058" spans="1:7">
      <c r="A4058" s="5"/>
      <c r="B4058" s="5"/>
      <c r="C4058" s="5"/>
      <c r="D4058" s="5"/>
      <c r="E4058" s="5"/>
      <c r="F4058" s="5"/>
      <c r="G4058" s="5"/>
    </row>
    <row r="4059" spans="1:7">
      <c r="A4059" s="5"/>
      <c r="B4059" s="5"/>
      <c r="C4059" s="5"/>
      <c r="D4059" s="5"/>
      <c r="E4059" s="5"/>
      <c r="F4059" s="5"/>
      <c r="G4059" s="5"/>
    </row>
    <row r="4060" spans="1:7">
      <c r="A4060" s="5"/>
      <c r="B4060" s="5"/>
      <c r="C4060" s="5"/>
      <c r="D4060" s="5"/>
      <c r="E4060" s="5"/>
      <c r="F4060" s="5"/>
      <c r="G4060" s="5"/>
    </row>
    <row r="4061" spans="1:7">
      <c r="A4061" s="5"/>
      <c r="B4061" s="5"/>
      <c r="C4061" s="5"/>
      <c r="D4061" s="5"/>
      <c r="E4061" s="5"/>
      <c r="F4061" s="5"/>
      <c r="G4061" s="5"/>
    </row>
    <row r="4062" spans="1:7">
      <c r="A4062" s="5"/>
      <c r="B4062" s="5"/>
      <c r="C4062" s="5"/>
      <c r="D4062" s="5"/>
      <c r="E4062" s="5"/>
      <c r="F4062" s="5"/>
      <c r="G4062" s="5"/>
    </row>
    <row r="4063" spans="1:7">
      <c r="A4063" s="5"/>
      <c r="B4063" s="5"/>
      <c r="C4063" s="5"/>
      <c r="D4063" s="5"/>
      <c r="E4063" s="5"/>
      <c r="F4063" s="5"/>
      <c r="G4063" s="5"/>
    </row>
    <row r="4064" spans="1:7">
      <c r="A4064" s="5"/>
      <c r="B4064" s="5"/>
      <c r="C4064" s="5"/>
      <c r="D4064" s="5"/>
      <c r="E4064" s="5"/>
      <c r="F4064" s="5"/>
      <c r="G4064" s="5"/>
    </row>
    <row r="4065" spans="1:7">
      <c r="A4065" s="5"/>
      <c r="B4065" s="5"/>
      <c r="C4065" s="5"/>
      <c r="D4065" s="5"/>
      <c r="E4065" s="5"/>
      <c r="F4065" s="5"/>
      <c r="G4065" s="5"/>
    </row>
    <row r="4066" spans="1:7">
      <c r="A4066" s="5"/>
      <c r="B4066" s="5"/>
      <c r="C4066" s="5"/>
      <c r="D4066" s="5"/>
      <c r="E4066" s="5"/>
      <c r="F4066" s="5"/>
      <c r="G4066" s="5"/>
    </row>
    <row r="4067" spans="1:7">
      <c r="A4067" s="5"/>
      <c r="B4067" s="5"/>
      <c r="C4067" s="5"/>
      <c r="D4067" s="5"/>
      <c r="E4067" s="5"/>
      <c r="F4067" s="5"/>
      <c r="G4067" s="5"/>
    </row>
    <row r="4068" spans="1:7">
      <c r="A4068" s="5"/>
      <c r="B4068" s="5"/>
      <c r="C4068" s="5"/>
      <c r="D4068" s="5"/>
      <c r="E4068" s="5"/>
      <c r="F4068" s="5"/>
      <c r="G4068" s="5"/>
    </row>
    <row r="4069" spans="1:7">
      <c r="A4069" s="5"/>
      <c r="B4069" s="5"/>
      <c r="C4069" s="5"/>
      <c r="D4069" s="5"/>
      <c r="E4069" s="5"/>
      <c r="F4069" s="5"/>
      <c r="G4069" s="5"/>
    </row>
    <row r="4070" spans="1:7">
      <c r="A4070" s="5"/>
      <c r="B4070" s="5"/>
      <c r="C4070" s="5"/>
      <c r="D4070" s="5"/>
      <c r="E4070" s="5"/>
      <c r="F4070" s="5"/>
      <c r="G4070" s="5"/>
    </row>
    <row r="4071" spans="1:7">
      <c r="A4071" s="5"/>
      <c r="B4071" s="5"/>
      <c r="C4071" s="5"/>
      <c r="D4071" s="5"/>
      <c r="E4071" s="5"/>
      <c r="F4071" s="5"/>
      <c r="G4071" s="5"/>
    </row>
    <row r="4072" spans="1:7">
      <c r="A4072" s="5"/>
      <c r="B4072" s="5"/>
      <c r="C4072" s="5"/>
      <c r="D4072" s="5"/>
      <c r="E4072" s="5"/>
      <c r="F4072" s="5"/>
      <c r="G4072" s="5"/>
    </row>
    <row r="4073" spans="1:7">
      <c r="A4073" s="5"/>
      <c r="B4073" s="5"/>
      <c r="C4073" s="5"/>
      <c r="D4073" s="5"/>
      <c r="E4073" s="5"/>
      <c r="F4073" s="5"/>
      <c r="G4073" s="5"/>
    </row>
    <row r="4074" spans="1:7">
      <c r="A4074" s="5"/>
      <c r="B4074" s="5"/>
      <c r="C4074" s="5"/>
      <c r="D4074" s="5"/>
      <c r="E4074" s="5"/>
      <c r="F4074" s="5"/>
      <c r="G4074" s="5"/>
    </row>
    <row r="4075" spans="1:7">
      <c r="A4075" s="5"/>
      <c r="B4075" s="5"/>
      <c r="C4075" s="5"/>
      <c r="D4075" s="5"/>
      <c r="E4075" s="5"/>
      <c r="F4075" s="5"/>
      <c r="G4075" s="5"/>
    </row>
    <row r="4076" spans="1:7">
      <c r="A4076" s="5"/>
      <c r="B4076" s="5"/>
      <c r="C4076" s="5"/>
      <c r="D4076" s="5"/>
      <c r="E4076" s="5"/>
      <c r="F4076" s="5"/>
      <c r="G4076" s="5"/>
    </row>
    <row r="4077" spans="1:7">
      <c r="A4077" s="5"/>
      <c r="B4077" s="5"/>
      <c r="C4077" s="5"/>
      <c r="D4077" s="5"/>
      <c r="E4077" s="5"/>
      <c r="F4077" s="5"/>
      <c r="G4077" s="5"/>
    </row>
    <row r="4078" spans="1:7">
      <c r="A4078" s="5"/>
      <c r="B4078" s="5"/>
      <c r="C4078" s="5"/>
      <c r="D4078" s="5"/>
      <c r="E4078" s="5"/>
      <c r="F4078" s="5"/>
      <c r="G4078" s="5"/>
    </row>
    <row r="4079" spans="1:7">
      <c r="A4079" s="5"/>
      <c r="B4079" s="5"/>
      <c r="C4079" s="5"/>
      <c r="D4079" s="5"/>
      <c r="E4079" s="5"/>
      <c r="F4079" s="5"/>
      <c r="G4079" s="5"/>
    </row>
    <row r="4080" spans="1:7">
      <c r="A4080" s="5"/>
      <c r="B4080" s="5"/>
      <c r="C4080" s="5"/>
      <c r="D4080" s="5"/>
      <c r="E4080" s="5"/>
      <c r="F4080" s="5"/>
      <c r="G4080" s="5"/>
    </row>
    <row r="4081" spans="1:7">
      <c r="A4081" s="5"/>
      <c r="B4081" s="5"/>
      <c r="C4081" s="5"/>
      <c r="D4081" s="5"/>
      <c r="E4081" s="5"/>
      <c r="F4081" s="5"/>
      <c r="G4081" s="5"/>
    </row>
    <row r="4082" spans="1:7">
      <c r="A4082" s="5"/>
      <c r="B4082" s="5"/>
      <c r="C4082" s="5"/>
      <c r="D4082" s="5"/>
      <c r="E4082" s="5"/>
      <c r="F4082" s="5"/>
      <c r="G4082" s="5"/>
    </row>
    <row r="4083" spans="1:7">
      <c r="A4083" s="5"/>
      <c r="B4083" s="5"/>
      <c r="C4083" s="5"/>
      <c r="D4083" s="5"/>
      <c r="E4083" s="5"/>
      <c r="F4083" s="5"/>
      <c r="G4083" s="5"/>
    </row>
    <row r="4084" spans="1:7">
      <c r="A4084" s="5"/>
      <c r="B4084" s="5"/>
      <c r="C4084" s="5"/>
      <c r="D4084" s="5"/>
      <c r="E4084" s="5"/>
      <c r="F4084" s="5"/>
      <c r="G4084" s="5"/>
    </row>
    <row r="4085" spans="1:7">
      <c r="A4085" s="5"/>
      <c r="B4085" s="5"/>
      <c r="C4085" s="5"/>
      <c r="D4085" s="5"/>
      <c r="E4085" s="5"/>
      <c r="F4085" s="5"/>
      <c r="G4085" s="5"/>
    </row>
    <row r="4086" spans="1:7">
      <c r="A4086" s="5"/>
      <c r="B4086" s="5"/>
      <c r="C4086" s="5"/>
      <c r="D4086" s="5"/>
      <c r="E4086" s="5"/>
      <c r="F4086" s="5"/>
      <c r="G4086" s="5"/>
    </row>
    <row r="4087" spans="1:7">
      <c r="A4087" s="5"/>
      <c r="B4087" s="5"/>
      <c r="C4087" s="5"/>
      <c r="D4087" s="5"/>
      <c r="E4087" s="5"/>
      <c r="F4087" s="5"/>
      <c r="G4087" s="5"/>
    </row>
    <row r="4088" spans="1:7">
      <c r="A4088" s="5"/>
      <c r="B4088" s="5"/>
      <c r="C4088" s="5"/>
      <c r="D4088" s="5"/>
      <c r="E4088" s="5"/>
      <c r="F4088" s="5"/>
      <c r="G4088" s="5"/>
    </row>
    <row r="4089" spans="1:7">
      <c r="A4089" s="5"/>
      <c r="B4089" s="5"/>
      <c r="C4089" s="5"/>
      <c r="D4089" s="5"/>
      <c r="E4089" s="5"/>
      <c r="F4089" s="5"/>
      <c r="G4089" s="5"/>
    </row>
    <row r="4090" spans="1:7">
      <c r="A4090" s="5"/>
      <c r="B4090" s="5"/>
      <c r="C4090" s="5"/>
      <c r="D4090" s="5"/>
      <c r="E4090" s="5"/>
      <c r="F4090" s="5"/>
      <c r="G4090" s="5"/>
    </row>
    <row r="4091" spans="1:7">
      <c r="A4091" s="5"/>
      <c r="B4091" s="5"/>
      <c r="C4091" s="5"/>
      <c r="D4091" s="5"/>
      <c r="E4091" s="5"/>
      <c r="F4091" s="5"/>
      <c r="G4091" s="5"/>
    </row>
    <row r="4092" spans="1:7">
      <c r="A4092" s="5"/>
      <c r="B4092" s="5"/>
      <c r="C4092" s="5"/>
      <c r="D4092" s="5"/>
      <c r="E4092" s="5"/>
      <c r="F4092" s="5"/>
      <c r="G4092" s="5"/>
    </row>
    <row r="4093" spans="1:7">
      <c r="A4093" s="5"/>
      <c r="B4093" s="5"/>
      <c r="C4093" s="5"/>
      <c r="D4093" s="5"/>
      <c r="E4093" s="5"/>
      <c r="F4093" s="5"/>
      <c r="G4093" s="5"/>
    </row>
    <row r="4094" spans="1:7">
      <c r="A4094" s="5"/>
      <c r="B4094" s="5"/>
      <c r="C4094" s="5"/>
      <c r="D4094" s="5"/>
      <c r="E4094" s="5"/>
      <c r="F4094" s="5"/>
      <c r="G4094" s="5"/>
    </row>
    <row r="4095" spans="1:7">
      <c r="A4095" s="5"/>
      <c r="B4095" s="5"/>
      <c r="C4095" s="5"/>
      <c r="D4095" s="5"/>
      <c r="E4095" s="5"/>
      <c r="F4095" s="5"/>
      <c r="G4095" s="5"/>
    </row>
    <row r="4096" spans="1:7">
      <c r="A4096" s="5"/>
      <c r="B4096" s="5"/>
      <c r="C4096" s="5"/>
      <c r="D4096" s="5"/>
      <c r="E4096" s="5"/>
      <c r="F4096" s="5"/>
      <c r="G4096" s="5"/>
    </row>
    <row r="4097" spans="1:7">
      <c r="A4097" s="5"/>
      <c r="B4097" s="5"/>
      <c r="C4097" s="5"/>
      <c r="D4097" s="5"/>
      <c r="E4097" s="5"/>
      <c r="F4097" s="5"/>
      <c r="G4097" s="5"/>
    </row>
    <row r="4098" spans="1:7">
      <c r="A4098" s="5"/>
      <c r="B4098" s="5"/>
      <c r="C4098" s="5"/>
      <c r="D4098" s="5"/>
      <c r="E4098" s="5"/>
      <c r="F4098" s="5"/>
      <c r="G4098" s="5"/>
    </row>
    <row r="4099" spans="1:7">
      <c r="A4099" s="5"/>
      <c r="B4099" s="5"/>
      <c r="C4099" s="5"/>
      <c r="D4099" s="5"/>
      <c r="E4099" s="5"/>
      <c r="F4099" s="5"/>
      <c r="G4099" s="5"/>
    </row>
    <row r="4100" spans="1:7">
      <c r="A4100" s="5"/>
      <c r="B4100" s="5"/>
      <c r="C4100" s="5"/>
      <c r="D4100" s="5"/>
      <c r="E4100" s="5"/>
      <c r="F4100" s="5"/>
      <c r="G4100" s="5"/>
    </row>
    <row r="4101" spans="1:7">
      <c r="A4101" s="5"/>
      <c r="B4101" s="5"/>
      <c r="C4101" s="5"/>
      <c r="D4101" s="5"/>
      <c r="E4101" s="5"/>
      <c r="F4101" s="5"/>
      <c r="G4101" s="5"/>
    </row>
    <row r="4102" spans="1:7">
      <c r="A4102" s="5"/>
      <c r="B4102" s="5"/>
      <c r="C4102" s="5"/>
      <c r="D4102" s="5"/>
      <c r="E4102" s="5"/>
      <c r="F4102" s="5"/>
      <c r="G4102" s="5"/>
    </row>
    <row r="4103" spans="1:7">
      <c r="A4103" s="5"/>
      <c r="B4103" s="5"/>
      <c r="C4103" s="5"/>
      <c r="D4103" s="5"/>
      <c r="E4103" s="5"/>
      <c r="F4103" s="5"/>
      <c r="G4103" s="5"/>
    </row>
    <row r="4104" spans="1:7">
      <c r="A4104" s="5"/>
      <c r="B4104" s="5"/>
      <c r="C4104" s="5"/>
      <c r="D4104" s="5"/>
      <c r="E4104" s="5"/>
      <c r="F4104" s="5"/>
      <c r="G4104" s="5"/>
    </row>
    <row r="4105" spans="1:7">
      <c r="A4105" s="5"/>
      <c r="B4105" s="5"/>
      <c r="C4105" s="5"/>
      <c r="D4105" s="5"/>
      <c r="E4105" s="5"/>
      <c r="F4105" s="5"/>
      <c r="G4105" s="5"/>
    </row>
    <row r="4106" spans="1:7">
      <c r="A4106" s="5"/>
      <c r="B4106" s="5"/>
      <c r="C4106" s="5"/>
      <c r="D4106" s="5"/>
      <c r="E4106" s="5"/>
      <c r="F4106" s="5"/>
      <c r="G4106" s="5"/>
    </row>
    <row r="4107" spans="1:7">
      <c r="A4107" s="5"/>
      <c r="B4107" s="5"/>
      <c r="C4107" s="5"/>
      <c r="D4107" s="5"/>
      <c r="E4107" s="5"/>
      <c r="F4107" s="5"/>
      <c r="G4107" s="5"/>
    </row>
    <row r="4108" spans="1:7">
      <c r="A4108" s="5"/>
      <c r="B4108" s="5"/>
      <c r="C4108" s="5"/>
      <c r="D4108" s="5"/>
      <c r="E4108" s="5"/>
      <c r="F4108" s="5"/>
      <c r="G4108" s="5"/>
    </row>
    <row r="4109" spans="1:7">
      <c r="A4109" s="5"/>
      <c r="B4109" s="5"/>
      <c r="C4109" s="5"/>
      <c r="D4109" s="5"/>
      <c r="E4109" s="5"/>
      <c r="F4109" s="5"/>
      <c r="G4109" s="5"/>
    </row>
    <row r="4110" spans="1:7">
      <c r="A4110" s="5"/>
      <c r="B4110" s="5"/>
      <c r="C4110" s="5"/>
      <c r="D4110" s="5"/>
      <c r="E4110" s="5"/>
      <c r="F4110" s="5"/>
      <c r="G4110" s="5"/>
    </row>
    <row r="4111" spans="1:7">
      <c r="A4111" s="5"/>
      <c r="B4111" s="5"/>
      <c r="C4111" s="5"/>
      <c r="D4111" s="5"/>
      <c r="E4111" s="5"/>
      <c r="F4111" s="5"/>
      <c r="G4111" s="5"/>
    </row>
    <row r="4112" spans="1:7">
      <c r="A4112" s="5"/>
      <c r="B4112" s="5"/>
      <c r="C4112" s="5"/>
      <c r="D4112" s="5"/>
      <c r="E4112" s="5"/>
      <c r="F4112" s="5"/>
      <c r="G4112" s="5"/>
    </row>
    <row r="4113" spans="1:7">
      <c r="A4113" s="5"/>
      <c r="B4113" s="5"/>
      <c r="C4113" s="5"/>
      <c r="D4113" s="5"/>
      <c r="E4113" s="5"/>
      <c r="F4113" s="5"/>
      <c r="G4113" s="5"/>
    </row>
    <row r="4114" spans="1:7">
      <c r="A4114" s="5"/>
      <c r="B4114" s="5"/>
      <c r="C4114" s="5"/>
      <c r="D4114" s="5"/>
      <c r="E4114" s="5"/>
      <c r="F4114" s="5"/>
      <c r="G4114" s="5"/>
    </row>
    <row r="4115" spans="1:7">
      <c r="A4115" s="5"/>
      <c r="B4115" s="5"/>
      <c r="C4115" s="5"/>
      <c r="D4115" s="5"/>
      <c r="E4115" s="5"/>
      <c r="F4115" s="5"/>
      <c r="G4115" s="5"/>
    </row>
    <row r="4116" spans="1:7">
      <c r="A4116" s="5"/>
      <c r="B4116" s="5"/>
      <c r="C4116" s="5"/>
      <c r="D4116" s="5"/>
      <c r="E4116" s="5"/>
      <c r="F4116" s="5"/>
      <c r="G4116" s="5"/>
    </row>
    <row r="4117" spans="1:7">
      <c r="A4117" s="5"/>
      <c r="B4117" s="5"/>
      <c r="C4117" s="5"/>
      <c r="D4117" s="5"/>
      <c r="E4117" s="5"/>
      <c r="F4117" s="5"/>
      <c r="G4117" s="5"/>
    </row>
    <row r="4118" spans="1:7">
      <c r="A4118" s="5"/>
      <c r="B4118" s="5"/>
      <c r="C4118" s="5"/>
      <c r="D4118" s="5"/>
      <c r="E4118" s="5"/>
      <c r="F4118" s="5"/>
      <c r="G4118" s="5"/>
    </row>
    <row r="4119" spans="1:7">
      <c r="A4119" s="5"/>
      <c r="B4119" s="5"/>
      <c r="C4119" s="5"/>
      <c r="D4119" s="5"/>
      <c r="E4119" s="5"/>
      <c r="F4119" s="5"/>
      <c r="G4119" s="5"/>
    </row>
    <row r="4120" spans="1:7">
      <c r="A4120" s="5"/>
      <c r="B4120" s="5"/>
      <c r="C4120" s="5"/>
      <c r="D4120" s="5"/>
      <c r="E4120" s="5"/>
      <c r="F4120" s="5"/>
      <c r="G4120" s="5"/>
    </row>
    <row r="4121" spans="1:7">
      <c r="A4121" s="5"/>
      <c r="B4121" s="5"/>
      <c r="C4121" s="5"/>
      <c r="D4121" s="5"/>
      <c r="E4121" s="5"/>
      <c r="F4121" s="5"/>
      <c r="G4121" s="5"/>
    </row>
    <row r="4122" spans="1:7">
      <c r="A4122" s="5"/>
      <c r="B4122" s="5"/>
      <c r="C4122" s="5"/>
      <c r="D4122" s="5"/>
      <c r="E4122" s="5"/>
      <c r="F4122" s="5"/>
      <c r="G4122" s="5"/>
    </row>
    <row r="4123" spans="1:7">
      <c r="A4123" s="5"/>
      <c r="B4123" s="5"/>
      <c r="C4123" s="5"/>
      <c r="D4123" s="5"/>
      <c r="E4123" s="5"/>
      <c r="F4123" s="5"/>
      <c r="G4123" s="5"/>
    </row>
    <row r="4124" spans="1:7">
      <c r="A4124" s="5"/>
      <c r="B4124" s="5"/>
      <c r="C4124" s="5"/>
      <c r="D4124" s="5"/>
      <c r="E4124" s="5"/>
      <c r="F4124" s="5"/>
      <c r="G4124" s="5"/>
    </row>
    <row r="4125" spans="1:7">
      <c r="A4125" s="5"/>
      <c r="B4125" s="5"/>
      <c r="C4125" s="5"/>
      <c r="D4125" s="5"/>
      <c r="E4125" s="5"/>
      <c r="F4125" s="5"/>
      <c r="G4125" s="5"/>
    </row>
    <row r="4126" spans="1:7">
      <c r="A4126" s="5"/>
      <c r="B4126" s="5"/>
      <c r="C4126" s="5"/>
      <c r="D4126" s="5"/>
      <c r="E4126" s="5"/>
      <c r="F4126" s="5"/>
      <c r="G4126" s="5"/>
    </row>
    <row r="4127" spans="1:7">
      <c r="A4127" s="5"/>
      <c r="B4127" s="5"/>
      <c r="C4127" s="5"/>
      <c r="D4127" s="5"/>
      <c r="E4127" s="5"/>
      <c r="F4127" s="5"/>
      <c r="G4127" s="5"/>
    </row>
    <row r="4128" spans="1:7">
      <c r="A4128" s="5"/>
      <c r="B4128" s="5"/>
      <c r="C4128" s="5"/>
      <c r="D4128" s="5"/>
      <c r="E4128" s="5"/>
      <c r="F4128" s="5"/>
      <c r="G4128" s="5"/>
    </row>
    <row r="4129" spans="1:7">
      <c r="A4129" s="5"/>
      <c r="B4129" s="5"/>
      <c r="C4129" s="5"/>
      <c r="D4129" s="5"/>
      <c r="E4129" s="5"/>
      <c r="F4129" s="5"/>
      <c r="G4129" s="5"/>
    </row>
    <row r="4130" spans="1:7">
      <c r="A4130" s="5"/>
      <c r="B4130" s="5"/>
      <c r="C4130" s="5"/>
      <c r="D4130" s="5"/>
      <c r="E4130" s="5"/>
      <c r="F4130" s="5"/>
      <c r="G4130" s="5"/>
    </row>
    <row r="4131" spans="1:7">
      <c r="A4131" s="5"/>
      <c r="B4131" s="5"/>
      <c r="C4131" s="5"/>
      <c r="D4131" s="5"/>
      <c r="E4131" s="5"/>
      <c r="F4131" s="5"/>
      <c r="G4131" s="5"/>
    </row>
    <row r="4132" spans="1:7">
      <c r="A4132" s="5"/>
      <c r="B4132" s="5"/>
      <c r="C4132" s="5"/>
      <c r="D4132" s="5"/>
      <c r="E4132" s="5"/>
      <c r="F4132" s="5"/>
      <c r="G4132" s="5"/>
    </row>
    <row r="4133" spans="1:7">
      <c r="A4133" s="5"/>
      <c r="B4133" s="5"/>
      <c r="C4133" s="5"/>
      <c r="D4133" s="5"/>
      <c r="E4133" s="5"/>
      <c r="F4133" s="5"/>
      <c r="G4133" s="5"/>
    </row>
    <row r="4134" spans="1:7">
      <c r="A4134" s="5"/>
      <c r="B4134" s="5"/>
      <c r="C4134" s="5"/>
      <c r="D4134" s="5"/>
      <c r="E4134" s="5"/>
      <c r="F4134" s="5"/>
      <c r="G4134" s="5"/>
    </row>
    <row r="4135" spans="1:7">
      <c r="A4135" s="5"/>
      <c r="B4135" s="5"/>
      <c r="C4135" s="5"/>
      <c r="D4135" s="5"/>
      <c r="E4135" s="5"/>
      <c r="F4135" s="5"/>
      <c r="G4135" s="5"/>
    </row>
    <row r="4136" spans="1:7">
      <c r="A4136" s="5"/>
      <c r="B4136" s="5"/>
      <c r="C4136" s="5"/>
      <c r="D4136" s="5"/>
      <c r="E4136" s="5"/>
      <c r="F4136" s="5"/>
      <c r="G4136" s="5"/>
    </row>
    <row r="4137" spans="1:7">
      <c r="A4137" s="5"/>
      <c r="B4137" s="5"/>
      <c r="C4137" s="5"/>
      <c r="D4137" s="5"/>
      <c r="E4137" s="5"/>
      <c r="F4137" s="5"/>
      <c r="G4137" s="5"/>
    </row>
    <row r="4138" spans="1:7">
      <c r="A4138" s="5"/>
      <c r="B4138" s="5"/>
      <c r="C4138" s="5"/>
      <c r="D4138" s="5"/>
      <c r="E4138" s="5"/>
      <c r="F4138" s="5"/>
      <c r="G4138" s="5"/>
    </row>
    <row r="4139" spans="1:7">
      <c r="A4139" s="5"/>
      <c r="B4139" s="5"/>
      <c r="C4139" s="5"/>
      <c r="D4139" s="5"/>
      <c r="E4139" s="5"/>
      <c r="F4139" s="5"/>
      <c r="G4139" s="5"/>
    </row>
    <row r="4140" spans="1:7">
      <c r="A4140" s="5"/>
      <c r="B4140" s="5"/>
      <c r="C4140" s="5"/>
      <c r="D4140" s="5"/>
      <c r="E4140" s="5"/>
      <c r="F4140" s="5"/>
      <c r="G4140" s="5"/>
    </row>
    <row r="4141" spans="1:7">
      <c r="A4141" s="5"/>
      <c r="B4141" s="5"/>
      <c r="C4141" s="5"/>
      <c r="D4141" s="5"/>
      <c r="E4141" s="5"/>
      <c r="F4141" s="5"/>
      <c r="G4141" s="5"/>
    </row>
    <row r="4142" spans="1:7">
      <c r="A4142" s="5"/>
      <c r="B4142" s="5"/>
      <c r="C4142" s="5"/>
      <c r="D4142" s="5"/>
      <c r="E4142" s="5"/>
      <c r="F4142" s="5"/>
      <c r="G4142" s="5"/>
    </row>
    <row r="4143" spans="1:7">
      <c r="A4143" s="5"/>
      <c r="B4143" s="5"/>
      <c r="C4143" s="5"/>
      <c r="D4143" s="5"/>
      <c r="E4143" s="5"/>
      <c r="F4143" s="5"/>
      <c r="G4143" s="5"/>
    </row>
    <row r="4144" spans="1:7">
      <c r="A4144" s="5"/>
      <c r="B4144" s="5"/>
      <c r="C4144" s="5"/>
      <c r="D4144" s="5"/>
      <c r="E4144" s="5"/>
      <c r="F4144" s="5"/>
      <c r="G4144" s="5"/>
    </row>
    <row r="4145" spans="1:7">
      <c r="A4145" s="5"/>
      <c r="B4145" s="5"/>
      <c r="C4145" s="5"/>
      <c r="D4145" s="5"/>
      <c r="E4145" s="5"/>
      <c r="F4145" s="5"/>
      <c r="G4145" s="5"/>
    </row>
    <row r="4146" spans="1:7">
      <c r="A4146" s="5"/>
      <c r="B4146" s="5"/>
      <c r="C4146" s="5"/>
      <c r="D4146" s="5"/>
      <c r="E4146" s="5"/>
      <c r="F4146" s="5"/>
      <c r="G4146" s="5"/>
    </row>
    <row r="4147" spans="1:7">
      <c r="A4147" s="5"/>
      <c r="B4147" s="5"/>
      <c r="C4147" s="5"/>
      <c r="D4147" s="5"/>
      <c r="E4147" s="5"/>
      <c r="F4147" s="5"/>
      <c r="G4147" s="5"/>
    </row>
    <row r="4148" spans="1:7">
      <c r="A4148" s="5"/>
      <c r="B4148" s="5"/>
      <c r="C4148" s="5"/>
      <c r="D4148" s="5"/>
      <c r="E4148" s="5"/>
      <c r="F4148" s="5"/>
      <c r="G4148" s="5"/>
    </row>
    <row r="4149" spans="1:7">
      <c r="A4149" s="5"/>
      <c r="B4149" s="5"/>
      <c r="C4149" s="5"/>
      <c r="D4149" s="5"/>
      <c r="E4149" s="5"/>
      <c r="F4149" s="5"/>
      <c r="G4149" s="5"/>
    </row>
    <row r="4150" spans="1:7">
      <c r="A4150" s="5"/>
      <c r="B4150" s="5"/>
      <c r="C4150" s="5"/>
      <c r="D4150" s="5"/>
      <c r="E4150" s="5"/>
      <c r="F4150" s="5"/>
      <c r="G4150" s="5"/>
    </row>
    <row r="4151" spans="1:7">
      <c r="A4151" s="5"/>
      <c r="B4151" s="5"/>
      <c r="C4151" s="5"/>
      <c r="D4151" s="5"/>
      <c r="E4151" s="5"/>
      <c r="F4151" s="5"/>
      <c r="G4151" s="5"/>
    </row>
    <row r="4152" spans="1:7">
      <c r="A4152" s="5"/>
      <c r="B4152" s="5"/>
      <c r="C4152" s="5"/>
      <c r="D4152" s="5"/>
      <c r="E4152" s="5"/>
      <c r="F4152" s="5"/>
      <c r="G4152" s="5"/>
    </row>
    <row r="4153" spans="1:7">
      <c r="A4153" s="5"/>
      <c r="B4153" s="5"/>
      <c r="C4153" s="5"/>
      <c r="D4153" s="5"/>
      <c r="E4153" s="5"/>
      <c r="F4153" s="5"/>
      <c r="G4153" s="5"/>
    </row>
    <row r="4154" spans="1:7">
      <c r="A4154" s="5"/>
      <c r="B4154" s="5"/>
      <c r="C4154" s="5"/>
      <c r="D4154" s="5"/>
      <c r="E4154" s="5"/>
      <c r="F4154" s="5"/>
      <c r="G4154" s="5"/>
    </row>
    <row r="4155" spans="1:7">
      <c r="A4155" s="5"/>
      <c r="B4155" s="5"/>
      <c r="C4155" s="5"/>
      <c r="D4155" s="5"/>
      <c r="E4155" s="5"/>
      <c r="F4155" s="5"/>
      <c r="G4155" s="5"/>
    </row>
    <row r="4156" spans="1:7">
      <c r="A4156" s="5"/>
      <c r="B4156" s="5"/>
      <c r="C4156" s="5"/>
      <c r="D4156" s="5"/>
      <c r="E4156" s="5"/>
      <c r="F4156" s="5"/>
      <c r="G4156" s="5"/>
    </row>
    <row r="4157" spans="1:7">
      <c r="A4157" s="5"/>
      <c r="B4157" s="5"/>
      <c r="C4157" s="5"/>
      <c r="D4157" s="5"/>
      <c r="E4157" s="5"/>
      <c r="F4157" s="5"/>
      <c r="G4157" s="5"/>
    </row>
    <row r="4158" spans="1:7">
      <c r="A4158" s="5"/>
      <c r="B4158" s="5"/>
      <c r="C4158" s="5"/>
      <c r="D4158" s="5"/>
      <c r="E4158" s="5"/>
      <c r="F4158" s="5"/>
      <c r="G4158" s="5"/>
    </row>
    <row r="4159" spans="1:7">
      <c r="A4159" s="5"/>
      <c r="B4159" s="5"/>
      <c r="C4159" s="5"/>
      <c r="D4159" s="5"/>
      <c r="E4159" s="5"/>
      <c r="F4159" s="5"/>
      <c r="G4159" s="5"/>
    </row>
    <row r="4160" spans="1:7">
      <c r="A4160" s="5"/>
      <c r="B4160" s="5"/>
      <c r="C4160" s="5"/>
      <c r="D4160" s="5"/>
      <c r="E4160" s="5"/>
      <c r="F4160" s="5"/>
      <c r="G4160" s="5"/>
    </row>
    <row r="4161" spans="1:7">
      <c r="A4161" s="5"/>
      <c r="B4161" s="5"/>
      <c r="C4161" s="5"/>
      <c r="D4161" s="5"/>
      <c r="E4161" s="5"/>
      <c r="F4161" s="5"/>
      <c r="G4161" s="5"/>
    </row>
    <row r="4162" spans="1:7">
      <c r="A4162" s="5"/>
      <c r="B4162" s="5"/>
      <c r="C4162" s="5"/>
      <c r="D4162" s="5"/>
      <c r="E4162" s="5"/>
      <c r="F4162" s="5"/>
      <c r="G4162" s="5"/>
    </row>
    <row r="4163" spans="1:7">
      <c r="A4163" s="5"/>
      <c r="B4163" s="5"/>
      <c r="C4163" s="5"/>
      <c r="D4163" s="5"/>
      <c r="E4163" s="5"/>
      <c r="F4163" s="5"/>
      <c r="G4163" s="5"/>
    </row>
    <row r="4164" spans="1:7">
      <c r="A4164" s="5"/>
      <c r="B4164" s="5"/>
      <c r="C4164" s="5"/>
      <c r="D4164" s="5"/>
      <c r="E4164" s="5"/>
      <c r="F4164" s="5"/>
      <c r="G4164" s="5"/>
    </row>
    <row r="4165" spans="1:7">
      <c r="A4165" s="5"/>
      <c r="B4165" s="5"/>
      <c r="C4165" s="5"/>
      <c r="D4165" s="5"/>
      <c r="E4165" s="5"/>
      <c r="F4165" s="5"/>
      <c r="G4165" s="5"/>
    </row>
    <row r="4166" spans="1:7">
      <c r="A4166" s="5"/>
      <c r="B4166" s="5"/>
      <c r="C4166" s="5"/>
      <c r="D4166" s="5"/>
      <c r="E4166" s="5"/>
      <c r="F4166" s="5"/>
      <c r="G4166" s="5"/>
    </row>
    <row r="4167" spans="1:7">
      <c r="A4167" s="5"/>
      <c r="B4167" s="5"/>
      <c r="C4167" s="5"/>
      <c r="D4167" s="5"/>
      <c r="E4167" s="5"/>
      <c r="F4167" s="5"/>
      <c r="G4167" s="5"/>
    </row>
    <row r="4168" spans="1:7">
      <c r="A4168" s="5"/>
      <c r="B4168" s="5"/>
      <c r="C4168" s="5"/>
      <c r="D4168" s="5"/>
      <c r="E4168" s="5"/>
      <c r="F4168" s="5"/>
      <c r="G4168" s="5"/>
    </row>
    <row r="4169" spans="1:7">
      <c r="A4169" s="5"/>
      <c r="B4169" s="5"/>
      <c r="C4169" s="5"/>
      <c r="D4169" s="5"/>
      <c r="E4169" s="5"/>
      <c r="F4169" s="5"/>
      <c r="G4169" s="5"/>
    </row>
    <row r="4170" spans="1:7">
      <c r="A4170" s="5"/>
      <c r="B4170" s="5"/>
      <c r="C4170" s="5"/>
      <c r="D4170" s="5"/>
      <c r="E4170" s="5"/>
      <c r="F4170" s="5"/>
      <c r="G4170" s="5"/>
    </row>
    <row r="4171" spans="1:7">
      <c r="A4171" s="5"/>
      <c r="B4171" s="5"/>
      <c r="C4171" s="5"/>
      <c r="D4171" s="5"/>
      <c r="E4171" s="5"/>
      <c r="F4171" s="5"/>
      <c r="G4171" s="5"/>
    </row>
    <row r="4172" spans="1:7">
      <c r="A4172" s="5"/>
      <c r="B4172" s="5"/>
      <c r="C4172" s="5"/>
      <c r="D4172" s="5"/>
      <c r="E4172" s="5"/>
      <c r="F4172" s="5"/>
      <c r="G4172" s="5"/>
    </row>
    <row r="4173" spans="1:7">
      <c r="A4173" s="5"/>
      <c r="B4173" s="5"/>
      <c r="C4173" s="5"/>
      <c r="D4173" s="5"/>
      <c r="E4173" s="5"/>
      <c r="F4173" s="5"/>
      <c r="G4173" s="5"/>
    </row>
    <row r="4174" spans="1:7">
      <c r="A4174" s="5"/>
      <c r="B4174" s="5"/>
      <c r="C4174" s="5"/>
      <c r="D4174" s="5"/>
      <c r="E4174" s="5"/>
      <c r="F4174" s="5"/>
      <c r="G4174" s="5"/>
    </row>
    <row r="4175" spans="1:7">
      <c r="A4175" s="5"/>
      <c r="B4175" s="5"/>
      <c r="C4175" s="5"/>
      <c r="D4175" s="5"/>
      <c r="E4175" s="5"/>
      <c r="F4175" s="5"/>
      <c r="G4175" s="5"/>
    </row>
    <row r="4176" spans="1:7">
      <c r="A4176" s="5"/>
      <c r="B4176" s="5"/>
      <c r="C4176" s="5"/>
      <c r="D4176" s="5"/>
      <c r="E4176" s="5"/>
      <c r="F4176" s="5"/>
      <c r="G4176" s="5"/>
    </row>
    <row r="4177" spans="1:7">
      <c r="A4177" s="5"/>
      <c r="B4177" s="5"/>
      <c r="C4177" s="5"/>
      <c r="D4177" s="5"/>
      <c r="E4177" s="5"/>
      <c r="F4177" s="5"/>
      <c r="G4177" s="5"/>
    </row>
    <row r="4178" spans="1:7">
      <c r="A4178" s="5"/>
      <c r="B4178" s="5"/>
      <c r="C4178" s="5"/>
      <c r="D4178" s="5"/>
      <c r="E4178" s="5"/>
      <c r="F4178" s="5"/>
      <c r="G4178" s="5"/>
    </row>
    <row r="4179" spans="1:7">
      <c r="A4179" s="5"/>
      <c r="B4179" s="5"/>
      <c r="C4179" s="5"/>
      <c r="D4179" s="5"/>
      <c r="E4179" s="5"/>
      <c r="F4179" s="5"/>
      <c r="G4179" s="5"/>
    </row>
    <row r="4180" spans="1:7">
      <c r="A4180" s="5"/>
      <c r="B4180" s="5"/>
      <c r="C4180" s="5"/>
      <c r="D4180" s="5"/>
      <c r="E4180" s="5"/>
      <c r="F4180" s="5"/>
      <c r="G4180" s="5"/>
    </row>
    <row r="4181" spans="1:7">
      <c r="A4181" s="5"/>
      <c r="B4181" s="5"/>
      <c r="C4181" s="5"/>
      <c r="D4181" s="5"/>
      <c r="E4181" s="5"/>
      <c r="F4181" s="5"/>
      <c r="G4181" s="5"/>
    </row>
    <row r="4182" spans="1:7">
      <c r="A4182" s="5"/>
      <c r="B4182" s="5"/>
      <c r="C4182" s="5"/>
      <c r="D4182" s="5"/>
      <c r="E4182" s="5"/>
      <c r="F4182" s="5"/>
      <c r="G4182" s="5"/>
    </row>
    <row r="4183" spans="1:7">
      <c r="A4183" s="5"/>
      <c r="B4183" s="5"/>
      <c r="C4183" s="5"/>
      <c r="D4183" s="5"/>
      <c r="E4183" s="5"/>
      <c r="F4183" s="5"/>
      <c r="G4183" s="5"/>
    </row>
    <row r="4184" spans="1:7">
      <c r="A4184" s="5"/>
      <c r="B4184" s="5"/>
      <c r="C4184" s="5"/>
      <c r="D4184" s="5"/>
      <c r="E4184" s="5"/>
      <c r="F4184" s="5"/>
      <c r="G4184" s="5"/>
    </row>
    <row r="4185" spans="1:7">
      <c r="A4185" s="5"/>
      <c r="B4185" s="5"/>
      <c r="C4185" s="5"/>
      <c r="D4185" s="5"/>
      <c r="E4185" s="5"/>
      <c r="F4185" s="5"/>
      <c r="G4185" s="5"/>
    </row>
    <row r="4186" spans="1:7">
      <c r="A4186" s="5"/>
      <c r="B4186" s="5"/>
      <c r="C4186" s="5"/>
      <c r="D4186" s="5"/>
      <c r="E4186" s="5"/>
      <c r="F4186" s="5"/>
      <c r="G4186" s="5"/>
    </row>
    <row r="4187" spans="1:7">
      <c r="A4187" s="5"/>
      <c r="B4187" s="5"/>
      <c r="C4187" s="5"/>
      <c r="D4187" s="5"/>
      <c r="E4187" s="5"/>
      <c r="F4187" s="5"/>
      <c r="G4187" s="5"/>
    </row>
    <row r="4188" spans="1:7">
      <c r="A4188" s="5"/>
      <c r="B4188" s="5"/>
      <c r="C4188" s="5"/>
      <c r="D4188" s="5"/>
      <c r="E4188" s="5"/>
      <c r="F4188" s="5"/>
      <c r="G4188" s="5"/>
    </row>
    <row r="4189" spans="1:7">
      <c r="A4189" s="5"/>
      <c r="B4189" s="5"/>
      <c r="C4189" s="5"/>
      <c r="D4189" s="5"/>
      <c r="E4189" s="5"/>
      <c r="F4189" s="5"/>
      <c r="G4189" s="5"/>
    </row>
    <row r="4190" spans="1:7">
      <c r="A4190" s="5"/>
      <c r="B4190" s="5"/>
      <c r="C4190" s="5"/>
      <c r="D4190" s="5"/>
      <c r="E4190" s="5"/>
      <c r="F4190" s="5"/>
      <c r="G4190" s="5"/>
    </row>
    <row r="4191" spans="1:7">
      <c r="A4191" s="5"/>
      <c r="B4191" s="5"/>
      <c r="C4191" s="5"/>
      <c r="D4191" s="5"/>
      <c r="E4191" s="5"/>
      <c r="F4191" s="5"/>
      <c r="G4191" s="5"/>
    </row>
    <row r="4192" spans="1:7">
      <c r="A4192" s="5"/>
      <c r="B4192" s="5"/>
      <c r="C4192" s="5"/>
      <c r="D4192" s="5"/>
      <c r="E4192" s="5"/>
      <c r="F4192" s="5"/>
      <c r="G4192" s="5"/>
    </row>
    <row r="4193" spans="1:7">
      <c r="A4193" s="5"/>
      <c r="B4193" s="5"/>
      <c r="C4193" s="5"/>
      <c r="D4193" s="5"/>
      <c r="E4193" s="5"/>
      <c r="F4193" s="5"/>
      <c r="G4193" s="5"/>
    </row>
    <row r="4194" spans="1:7">
      <c r="A4194" s="5"/>
      <c r="B4194" s="5"/>
      <c r="C4194" s="5"/>
      <c r="D4194" s="5"/>
      <c r="E4194" s="5"/>
      <c r="F4194" s="5"/>
      <c r="G4194" s="5"/>
    </row>
    <row r="4195" spans="1:7">
      <c r="A4195" s="5"/>
      <c r="B4195" s="5"/>
      <c r="C4195" s="5"/>
      <c r="D4195" s="5"/>
      <c r="E4195" s="5"/>
      <c r="F4195" s="5"/>
      <c r="G4195" s="5"/>
    </row>
    <row r="4196" spans="1:7">
      <c r="A4196" s="5"/>
      <c r="B4196" s="5"/>
      <c r="C4196" s="5"/>
      <c r="D4196" s="5"/>
      <c r="E4196" s="5"/>
      <c r="F4196" s="5"/>
      <c r="G4196" s="5"/>
    </row>
    <row r="4197" spans="1:7">
      <c r="A4197" s="5"/>
      <c r="B4197" s="5"/>
      <c r="C4197" s="5"/>
      <c r="D4197" s="5"/>
      <c r="E4197" s="5"/>
      <c r="F4197" s="5"/>
      <c r="G4197" s="5"/>
    </row>
    <row r="4198" spans="1:7">
      <c r="A4198" s="5"/>
      <c r="B4198" s="5"/>
      <c r="C4198" s="5"/>
      <c r="D4198" s="5"/>
      <c r="E4198" s="5"/>
      <c r="F4198" s="5"/>
      <c r="G4198" s="5"/>
    </row>
    <row r="4199" spans="1:7">
      <c r="A4199" s="5"/>
      <c r="B4199" s="5"/>
      <c r="C4199" s="5"/>
      <c r="D4199" s="5"/>
      <c r="E4199" s="5"/>
      <c r="F4199" s="5"/>
      <c r="G4199" s="5"/>
    </row>
    <row r="4200" spans="1:7">
      <c r="A4200" s="5"/>
      <c r="B4200" s="5"/>
      <c r="C4200" s="5"/>
      <c r="D4200" s="5"/>
      <c r="E4200" s="5"/>
      <c r="F4200" s="5"/>
      <c r="G4200" s="5"/>
    </row>
    <row r="4201" spans="1:7">
      <c r="A4201" s="5"/>
      <c r="B4201" s="5"/>
      <c r="C4201" s="5"/>
      <c r="D4201" s="5"/>
      <c r="E4201" s="5"/>
      <c r="F4201" s="5"/>
      <c r="G4201" s="5"/>
    </row>
    <row r="4202" spans="1:7">
      <c r="A4202" s="5"/>
      <c r="B4202" s="5"/>
      <c r="C4202" s="5"/>
      <c r="D4202" s="5"/>
      <c r="E4202" s="5"/>
      <c r="F4202" s="5"/>
      <c r="G4202" s="5"/>
    </row>
    <row r="4203" spans="1:7">
      <c r="A4203" s="5"/>
      <c r="B4203" s="5"/>
      <c r="C4203" s="5"/>
      <c r="D4203" s="5"/>
      <c r="E4203" s="5"/>
      <c r="F4203" s="5"/>
      <c r="G4203" s="5"/>
    </row>
    <row r="4204" spans="1:7">
      <c r="A4204" s="5"/>
      <c r="B4204" s="5"/>
      <c r="C4204" s="5"/>
      <c r="D4204" s="5"/>
      <c r="E4204" s="5"/>
      <c r="F4204" s="5"/>
      <c r="G4204" s="5"/>
    </row>
    <row r="4205" spans="1:7">
      <c r="A4205" s="5"/>
      <c r="B4205" s="5"/>
      <c r="C4205" s="5"/>
      <c r="D4205" s="5"/>
      <c r="E4205" s="5"/>
      <c r="F4205" s="5"/>
      <c r="G4205" s="5"/>
    </row>
    <row r="4206" spans="1:7">
      <c r="A4206" s="5"/>
      <c r="B4206" s="5"/>
      <c r="C4206" s="5"/>
      <c r="D4206" s="5"/>
      <c r="E4206" s="5"/>
      <c r="F4206" s="5"/>
      <c r="G4206" s="5"/>
    </row>
    <row r="4207" spans="1:7">
      <c r="A4207" s="5"/>
      <c r="B4207" s="5"/>
      <c r="C4207" s="5"/>
      <c r="D4207" s="5"/>
      <c r="E4207" s="5"/>
      <c r="F4207" s="5"/>
      <c r="G4207" s="5"/>
    </row>
    <row r="4208" spans="1:7">
      <c r="A4208" s="5"/>
      <c r="B4208" s="5"/>
      <c r="C4208" s="5"/>
      <c r="D4208" s="5"/>
      <c r="E4208" s="5"/>
      <c r="F4208" s="5"/>
      <c r="G4208" s="5"/>
    </row>
    <row r="4209" spans="1:7">
      <c r="A4209" s="5"/>
      <c r="B4209" s="5"/>
      <c r="C4209" s="5"/>
      <c r="D4209" s="5"/>
      <c r="E4209" s="5"/>
      <c r="F4209" s="5"/>
      <c r="G4209" s="5"/>
    </row>
    <row r="4210" spans="1:7">
      <c r="A4210" s="5"/>
      <c r="B4210" s="5"/>
      <c r="C4210" s="5"/>
      <c r="D4210" s="5"/>
      <c r="E4210" s="5"/>
      <c r="F4210" s="5"/>
      <c r="G4210" s="5"/>
    </row>
    <row r="4211" spans="1:7">
      <c r="A4211" s="5"/>
      <c r="B4211" s="5"/>
      <c r="C4211" s="5"/>
      <c r="D4211" s="5"/>
      <c r="E4211" s="5"/>
      <c r="F4211" s="5"/>
      <c r="G4211" s="5"/>
    </row>
    <row r="4212" spans="1:7">
      <c r="A4212" s="5"/>
      <c r="B4212" s="5"/>
      <c r="C4212" s="5"/>
      <c r="D4212" s="5"/>
      <c r="E4212" s="5"/>
      <c r="F4212" s="5"/>
      <c r="G4212" s="5"/>
    </row>
    <row r="4213" spans="1:7">
      <c r="A4213" s="5"/>
      <c r="B4213" s="5"/>
      <c r="C4213" s="5"/>
      <c r="D4213" s="5"/>
      <c r="E4213" s="5"/>
      <c r="F4213" s="5"/>
      <c r="G4213" s="5"/>
    </row>
    <row r="4214" spans="1:7">
      <c r="A4214" s="5"/>
      <c r="B4214" s="5"/>
      <c r="C4214" s="5"/>
      <c r="D4214" s="5"/>
      <c r="E4214" s="5"/>
      <c r="F4214" s="5"/>
      <c r="G4214" s="5"/>
    </row>
    <row r="4215" spans="1:7">
      <c r="A4215" s="5"/>
      <c r="B4215" s="5"/>
      <c r="C4215" s="5"/>
      <c r="D4215" s="5"/>
      <c r="E4215" s="5"/>
      <c r="F4215" s="5"/>
      <c r="G4215" s="5"/>
    </row>
    <row r="4216" spans="1:7">
      <c r="A4216" s="5"/>
      <c r="B4216" s="5"/>
      <c r="C4216" s="5"/>
      <c r="D4216" s="5"/>
      <c r="E4216" s="5"/>
      <c r="F4216" s="5"/>
      <c r="G4216" s="5"/>
    </row>
    <row r="4217" spans="1:7">
      <c r="A4217" s="5"/>
      <c r="B4217" s="5"/>
      <c r="C4217" s="5"/>
      <c r="D4217" s="5"/>
      <c r="E4217" s="5"/>
      <c r="F4217" s="5"/>
      <c r="G4217" s="5"/>
    </row>
    <row r="4218" spans="1:7">
      <c r="A4218" s="5"/>
      <c r="B4218" s="5"/>
      <c r="C4218" s="5"/>
      <c r="D4218" s="5"/>
      <c r="E4218" s="5"/>
      <c r="F4218" s="5"/>
      <c r="G4218" s="5"/>
    </row>
    <row r="4219" spans="1:7">
      <c r="A4219" s="5"/>
      <c r="B4219" s="5"/>
      <c r="C4219" s="5"/>
      <c r="D4219" s="5"/>
      <c r="E4219" s="5"/>
      <c r="F4219" s="5"/>
      <c r="G4219" s="5"/>
    </row>
    <row r="4220" spans="1:7">
      <c r="A4220" s="5"/>
      <c r="B4220" s="5"/>
      <c r="C4220" s="5"/>
      <c r="D4220" s="5"/>
      <c r="E4220" s="5"/>
      <c r="F4220" s="5"/>
      <c r="G4220" s="5"/>
    </row>
    <row r="4221" spans="1:7">
      <c r="A4221" s="5"/>
      <c r="B4221" s="5"/>
      <c r="C4221" s="5"/>
      <c r="D4221" s="5"/>
      <c r="E4221" s="5"/>
      <c r="F4221" s="5"/>
      <c r="G4221" s="5"/>
    </row>
    <row r="4222" spans="1:7">
      <c r="A4222" s="5"/>
      <c r="B4222" s="5"/>
      <c r="C4222" s="5"/>
      <c r="D4222" s="5"/>
      <c r="E4222" s="5"/>
      <c r="F4222" s="5"/>
      <c r="G4222" s="5"/>
    </row>
    <row r="4223" spans="1:7">
      <c r="A4223" s="5"/>
      <c r="B4223" s="5"/>
      <c r="C4223" s="5"/>
      <c r="D4223" s="5"/>
      <c r="E4223" s="5"/>
      <c r="F4223" s="5"/>
      <c r="G4223" s="5"/>
    </row>
    <row r="4224" spans="1:7">
      <c r="A4224" s="5"/>
      <c r="B4224" s="5"/>
      <c r="C4224" s="5"/>
      <c r="D4224" s="5"/>
      <c r="E4224" s="5"/>
      <c r="F4224" s="5"/>
      <c r="G4224" s="5"/>
    </row>
    <row r="4225" spans="1:7">
      <c r="A4225" s="5"/>
      <c r="B4225" s="5"/>
      <c r="C4225" s="5"/>
      <c r="D4225" s="5"/>
      <c r="E4225" s="5"/>
      <c r="F4225" s="5"/>
      <c r="G4225" s="5"/>
    </row>
    <row r="4226" spans="1:7">
      <c r="A4226" s="5"/>
      <c r="B4226" s="5"/>
      <c r="C4226" s="5"/>
      <c r="D4226" s="5"/>
      <c r="E4226" s="5"/>
      <c r="F4226" s="5"/>
      <c r="G4226" s="5"/>
    </row>
    <row r="4227" spans="1:7">
      <c r="A4227" s="5"/>
      <c r="B4227" s="5"/>
      <c r="C4227" s="5"/>
      <c r="D4227" s="5"/>
      <c r="E4227" s="5"/>
      <c r="F4227" s="5"/>
      <c r="G4227" s="5"/>
    </row>
    <row r="4228" spans="1:7">
      <c r="A4228" s="5"/>
      <c r="B4228" s="5"/>
      <c r="C4228" s="5"/>
      <c r="D4228" s="5"/>
      <c r="E4228" s="5"/>
      <c r="F4228" s="5"/>
      <c r="G4228" s="5"/>
    </row>
    <row r="4229" spans="1:7">
      <c r="A4229" s="5"/>
      <c r="B4229" s="5"/>
      <c r="C4229" s="5"/>
      <c r="D4229" s="5"/>
      <c r="E4229" s="5"/>
      <c r="F4229" s="5"/>
      <c r="G4229" s="5"/>
    </row>
    <row r="4230" spans="1:7">
      <c r="A4230" s="5"/>
      <c r="B4230" s="5"/>
      <c r="C4230" s="5"/>
      <c r="D4230" s="5"/>
      <c r="E4230" s="5"/>
      <c r="F4230" s="5"/>
      <c r="G4230" s="5"/>
    </row>
    <row r="4231" spans="1:7">
      <c r="A4231" s="5"/>
      <c r="B4231" s="5"/>
      <c r="C4231" s="5"/>
      <c r="D4231" s="5"/>
      <c r="E4231" s="5"/>
      <c r="F4231" s="5"/>
      <c r="G4231" s="5"/>
    </row>
    <row r="4232" spans="1:7">
      <c r="A4232" s="5"/>
      <c r="B4232" s="5"/>
      <c r="C4232" s="5"/>
      <c r="D4232" s="5"/>
      <c r="E4232" s="5"/>
      <c r="F4232" s="5"/>
      <c r="G4232" s="5"/>
    </row>
    <row r="4233" spans="1:7">
      <c r="A4233" s="5"/>
      <c r="B4233" s="5"/>
      <c r="C4233" s="5"/>
      <c r="D4233" s="5"/>
      <c r="E4233" s="5"/>
      <c r="F4233" s="5"/>
      <c r="G4233" s="5"/>
    </row>
    <row r="4234" spans="1:7">
      <c r="A4234" s="5"/>
      <c r="B4234" s="5"/>
      <c r="C4234" s="5"/>
      <c r="D4234" s="5"/>
      <c r="E4234" s="5"/>
      <c r="F4234" s="5"/>
      <c r="G4234" s="5"/>
    </row>
    <row r="4235" spans="1:7">
      <c r="A4235" s="5"/>
      <c r="B4235" s="5"/>
      <c r="C4235" s="5"/>
      <c r="D4235" s="5"/>
      <c r="E4235" s="5"/>
      <c r="F4235" s="5"/>
      <c r="G4235" s="5"/>
    </row>
    <row r="4236" spans="1:7">
      <c r="A4236" s="5"/>
      <c r="B4236" s="5"/>
      <c r="C4236" s="5"/>
      <c r="D4236" s="5"/>
      <c r="E4236" s="5"/>
      <c r="F4236" s="5"/>
      <c r="G4236" s="5"/>
    </row>
    <row r="4237" spans="1:7">
      <c r="A4237" s="5"/>
      <c r="B4237" s="5"/>
      <c r="C4237" s="5"/>
      <c r="D4237" s="5"/>
      <c r="E4237" s="5"/>
      <c r="F4237" s="5"/>
      <c r="G4237" s="5"/>
    </row>
    <row r="4238" spans="1:7">
      <c r="A4238" s="5"/>
      <c r="B4238" s="5"/>
      <c r="C4238" s="5"/>
      <c r="D4238" s="5"/>
      <c r="E4238" s="5"/>
      <c r="F4238" s="5"/>
      <c r="G4238" s="5"/>
    </row>
    <row r="4239" spans="1:7">
      <c r="A4239" s="5"/>
      <c r="B4239" s="5"/>
      <c r="C4239" s="5"/>
      <c r="D4239" s="5"/>
      <c r="E4239" s="5"/>
      <c r="F4239" s="5"/>
      <c r="G4239" s="5"/>
    </row>
    <row r="4240" spans="1:7">
      <c r="A4240" s="5"/>
      <c r="B4240" s="5"/>
      <c r="C4240" s="5"/>
      <c r="D4240" s="5"/>
      <c r="E4240" s="5"/>
      <c r="F4240" s="5"/>
      <c r="G4240" s="5"/>
    </row>
    <row r="4241" spans="1:7">
      <c r="A4241" s="5"/>
      <c r="B4241" s="5"/>
      <c r="C4241" s="5"/>
      <c r="D4241" s="5"/>
      <c r="E4241" s="5"/>
      <c r="F4241" s="5"/>
      <c r="G424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3284"/>
  <sheetViews>
    <sheetView workbookViewId="0"/>
  </sheetViews>
  <sheetFormatPr defaultColWidth="14.42578125" defaultRowHeight="15" customHeight="1"/>
  <sheetData>
    <row r="1" spans="1:2">
      <c r="A1" s="136">
        <v>44176</v>
      </c>
      <c r="B1" s="137" t="s">
        <v>3794</v>
      </c>
    </row>
    <row r="2" spans="1:2">
      <c r="A2" s="136">
        <v>44175</v>
      </c>
      <c r="B2" s="137" t="s">
        <v>3795</v>
      </c>
    </row>
    <row r="3" spans="1:2">
      <c r="A3" s="136">
        <v>44174</v>
      </c>
      <c r="B3" s="137" t="s">
        <v>3796</v>
      </c>
    </row>
    <row r="4" spans="1:2">
      <c r="A4" s="136">
        <v>44173</v>
      </c>
      <c r="B4" s="137" t="s">
        <v>3797</v>
      </c>
    </row>
    <row r="5" spans="1:2">
      <c r="A5" s="136">
        <v>44172</v>
      </c>
      <c r="B5" s="137" t="s">
        <v>3798</v>
      </c>
    </row>
    <row r="6" spans="1:2">
      <c r="A6" s="136">
        <v>44169</v>
      </c>
      <c r="B6" s="137" t="s">
        <v>3799</v>
      </c>
    </row>
    <row r="7" spans="1:2">
      <c r="A7" s="136">
        <v>44168</v>
      </c>
      <c r="B7" s="137" t="s">
        <v>3800</v>
      </c>
    </row>
    <row r="8" spans="1:2">
      <c r="A8" s="136">
        <v>44167</v>
      </c>
      <c r="B8" s="137" t="s">
        <v>3801</v>
      </c>
    </row>
    <row r="9" spans="1:2">
      <c r="A9" s="136">
        <v>44166</v>
      </c>
      <c r="B9" s="137" t="s">
        <v>3802</v>
      </c>
    </row>
    <row r="10" spans="1:2">
      <c r="A10" s="136">
        <v>44165</v>
      </c>
      <c r="B10" s="137" t="s">
        <v>3803</v>
      </c>
    </row>
    <row r="11" spans="1:2">
      <c r="A11" s="136">
        <v>44162</v>
      </c>
      <c r="B11" s="137" t="s">
        <v>3804</v>
      </c>
    </row>
    <row r="12" spans="1:2">
      <c r="A12" s="136">
        <v>44161</v>
      </c>
      <c r="B12" s="137" t="s">
        <v>3805</v>
      </c>
    </row>
    <row r="13" spans="1:2">
      <c r="A13" s="136">
        <v>44160</v>
      </c>
      <c r="B13" s="137" t="s">
        <v>3806</v>
      </c>
    </row>
    <row r="14" spans="1:2">
      <c r="A14" s="136">
        <v>44159</v>
      </c>
      <c r="B14" s="137" t="s">
        <v>3807</v>
      </c>
    </row>
    <row r="15" spans="1:2">
      <c r="A15" s="136">
        <v>44158</v>
      </c>
      <c r="B15" s="137" t="s">
        <v>3808</v>
      </c>
    </row>
    <row r="16" spans="1:2">
      <c r="A16" s="136">
        <v>44155</v>
      </c>
      <c r="B16" s="137" t="s">
        <v>3809</v>
      </c>
    </row>
    <row r="17" spans="1:2">
      <c r="A17" s="136">
        <v>44154</v>
      </c>
      <c r="B17" s="137" t="s">
        <v>3810</v>
      </c>
    </row>
    <row r="18" spans="1:2">
      <c r="A18" s="136">
        <v>44153</v>
      </c>
      <c r="B18" s="137" t="s">
        <v>3811</v>
      </c>
    </row>
    <row r="19" spans="1:2">
      <c r="A19" s="136">
        <v>44152</v>
      </c>
      <c r="B19" s="137" t="s">
        <v>3812</v>
      </c>
    </row>
    <row r="20" spans="1:2">
      <c r="A20" s="136">
        <v>44151</v>
      </c>
      <c r="B20" s="137" t="s">
        <v>3813</v>
      </c>
    </row>
    <row r="21" spans="1:2">
      <c r="A21" s="136">
        <v>44148</v>
      </c>
      <c r="B21" s="137" t="s">
        <v>3814</v>
      </c>
    </row>
    <row r="22" spans="1:2">
      <c r="A22" s="136">
        <v>44147</v>
      </c>
      <c r="B22" s="137" t="s">
        <v>3815</v>
      </c>
    </row>
    <row r="23" spans="1:2">
      <c r="A23" s="136">
        <v>44146</v>
      </c>
      <c r="B23" s="137" t="s">
        <v>3816</v>
      </c>
    </row>
    <row r="24" spans="1:2">
      <c r="A24" s="136">
        <v>44145</v>
      </c>
      <c r="B24" s="137" t="s">
        <v>3817</v>
      </c>
    </row>
    <row r="25" spans="1:2">
      <c r="A25" s="136">
        <v>44144</v>
      </c>
      <c r="B25" s="137" t="s">
        <v>3818</v>
      </c>
    </row>
    <row r="26" spans="1:2">
      <c r="A26" s="136">
        <v>44141</v>
      </c>
      <c r="B26" s="137" t="s">
        <v>3819</v>
      </c>
    </row>
    <row r="27" spans="1:2">
      <c r="A27" s="136">
        <v>44140</v>
      </c>
      <c r="B27" s="137" t="s">
        <v>3820</v>
      </c>
    </row>
    <row r="28" spans="1:2">
      <c r="A28" s="136">
        <v>44138</v>
      </c>
      <c r="B28" s="137" t="s">
        <v>3821</v>
      </c>
    </row>
    <row r="29" spans="1:2">
      <c r="A29" s="136">
        <v>44137</v>
      </c>
      <c r="B29" s="137" t="s">
        <v>3822</v>
      </c>
    </row>
    <row r="30" spans="1:2">
      <c r="A30" s="136">
        <v>44134</v>
      </c>
      <c r="B30" s="137" t="s">
        <v>3823</v>
      </c>
    </row>
    <row r="31" spans="1:2">
      <c r="A31" s="136">
        <v>44133</v>
      </c>
      <c r="B31" s="137" t="s">
        <v>3824</v>
      </c>
    </row>
    <row r="32" spans="1:2">
      <c r="A32" s="136">
        <v>44132</v>
      </c>
      <c r="B32" s="137" t="s">
        <v>3825</v>
      </c>
    </row>
    <row r="33" spans="1:2">
      <c r="A33" s="136">
        <v>44131</v>
      </c>
      <c r="B33" s="137" t="s">
        <v>3826</v>
      </c>
    </row>
    <row r="34" spans="1:2">
      <c r="A34" s="136">
        <v>44130</v>
      </c>
      <c r="B34" s="137" t="s">
        <v>3827</v>
      </c>
    </row>
    <row r="35" spans="1:2">
      <c r="A35" s="136">
        <v>44127</v>
      </c>
      <c r="B35" s="137" t="s">
        <v>3828</v>
      </c>
    </row>
    <row r="36" spans="1:2">
      <c r="A36" s="136">
        <v>44126</v>
      </c>
      <c r="B36" s="137" t="s">
        <v>3829</v>
      </c>
    </row>
    <row r="37" spans="1:2">
      <c r="A37" s="136">
        <v>44125</v>
      </c>
      <c r="B37" s="137" t="s">
        <v>3830</v>
      </c>
    </row>
    <row r="38" spans="1:2">
      <c r="A38" s="136">
        <v>44124</v>
      </c>
      <c r="B38" s="137" t="s">
        <v>3831</v>
      </c>
    </row>
    <row r="39" spans="1:2">
      <c r="A39" s="136">
        <v>44123</v>
      </c>
      <c r="B39" s="137" t="s">
        <v>3832</v>
      </c>
    </row>
    <row r="40" spans="1:2">
      <c r="A40" s="136">
        <v>44120</v>
      </c>
      <c r="B40" s="137" t="s">
        <v>3833</v>
      </c>
    </row>
    <row r="41" spans="1:2">
      <c r="A41" s="136">
        <v>44119</v>
      </c>
      <c r="B41" s="137" t="s">
        <v>3834</v>
      </c>
    </row>
    <row r="42" spans="1:2">
      <c r="A42" s="136">
        <v>44118</v>
      </c>
      <c r="B42" s="137" t="s">
        <v>3835</v>
      </c>
    </row>
    <row r="43" spans="1:2">
      <c r="A43" s="136">
        <v>44117</v>
      </c>
      <c r="B43" s="137" t="s">
        <v>3836</v>
      </c>
    </row>
    <row r="44" spans="1:2">
      <c r="A44" s="136">
        <v>44116</v>
      </c>
      <c r="B44" s="137" t="s">
        <v>3837</v>
      </c>
    </row>
    <row r="45" spans="1:2">
      <c r="A45" s="136">
        <v>44113</v>
      </c>
      <c r="B45" s="137" t="s">
        <v>3838</v>
      </c>
    </row>
    <row r="46" spans="1:2">
      <c r="A46" s="136">
        <v>44112</v>
      </c>
      <c r="B46" s="137" t="s">
        <v>3839</v>
      </c>
    </row>
    <row r="47" spans="1:2">
      <c r="A47" s="136">
        <v>44111</v>
      </c>
      <c r="B47" s="137" t="s">
        <v>3840</v>
      </c>
    </row>
    <row r="48" spans="1:2">
      <c r="A48" s="136">
        <v>44110</v>
      </c>
      <c r="B48" s="137" t="s">
        <v>3841</v>
      </c>
    </row>
    <row r="49" spans="1:2">
      <c r="A49" s="136">
        <v>44109</v>
      </c>
      <c r="B49" s="137" t="s">
        <v>3842</v>
      </c>
    </row>
    <row r="50" spans="1:2">
      <c r="A50" s="136">
        <v>44106</v>
      </c>
      <c r="B50" s="137" t="s">
        <v>3843</v>
      </c>
    </row>
    <row r="51" spans="1:2">
      <c r="A51" s="136">
        <v>44105</v>
      </c>
      <c r="B51" s="137" t="s">
        <v>3844</v>
      </c>
    </row>
    <row r="52" spans="1:2">
      <c r="A52" s="136">
        <v>44104</v>
      </c>
      <c r="B52" s="137" t="s">
        <v>30</v>
      </c>
    </row>
    <row r="53" spans="1:2">
      <c r="A53" s="136">
        <v>44103</v>
      </c>
      <c r="B53" s="137" t="s">
        <v>3845</v>
      </c>
    </row>
    <row r="54" spans="1:2">
      <c r="A54" s="136">
        <v>44102</v>
      </c>
      <c r="B54" s="137" t="s">
        <v>3846</v>
      </c>
    </row>
    <row r="55" spans="1:2">
      <c r="A55" s="136">
        <v>44099</v>
      </c>
      <c r="B55" s="137" t="s">
        <v>3847</v>
      </c>
    </row>
    <row r="56" spans="1:2">
      <c r="A56" s="136">
        <v>44098</v>
      </c>
      <c r="B56" s="137" t="s">
        <v>3848</v>
      </c>
    </row>
    <row r="57" spans="1:2">
      <c r="A57" s="136">
        <v>44097</v>
      </c>
      <c r="B57" s="137" t="s">
        <v>123</v>
      </c>
    </row>
    <row r="58" spans="1:2">
      <c r="A58" s="136">
        <v>44096</v>
      </c>
      <c r="B58" s="137" t="s">
        <v>3849</v>
      </c>
    </row>
    <row r="59" spans="1:2">
      <c r="A59" s="136">
        <v>44095</v>
      </c>
      <c r="B59" s="137" t="s">
        <v>3850</v>
      </c>
    </row>
    <row r="60" spans="1:2">
      <c r="A60" s="136">
        <v>44092</v>
      </c>
      <c r="B60" s="137" t="s">
        <v>3851</v>
      </c>
    </row>
    <row r="61" spans="1:2">
      <c r="A61" s="136">
        <v>44091</v>
      </c>
      <c r="B61" s="137" t="s">
        <v>3852</v>
      </c>
    </row>
    <row r="62" spans="1:2">
      <c r="A62" s="136">
        <v>44090</v>
      </c>
      <c r="B62" s="137" t="s">
        <v>3853</v>
      </c>
    </row>
    <row r="63" spans="1:2">
      <c r="A63" s="136">
        <v>44089</v>
      </c>
      <c r="B63" s="137" t="s">
        <v>3854</v>
      </c>
    </row>
    <row r="64" spans="1:2">
      <c r="A64" s="136">
        <v>44088</v>
      </c>
      <c r="B64" s="137" t="s">
        <v>3855</v>
      </c>
    </row>
    <row r="65" spans="1:2">
      <c r="A65" s="136">
        <v>44085</v>
      </c>
      <c r="B65" s="137" t="s">
        <v>3856</v>
      </c>
    </row>
    <row r="66" spans="1:2">
      <c r="A66" s="136">
        <v>44084</v>
      </c>
      <c r="B66" s="137" t="s">
        <v>3857</v>
      </c>
    </row>
    <row r="67" spans="1:2">
      <c r="A67" s="136">
        <v>44083</v>
      </c>
      <c r="B67" s="137" t="s">
        <v>3858</v>
      </c>
    </row>
    <row r="68" spans="1:2">
      <c r="A68" s="136">
        <v>44082</v>
      </c>
      <c r="B68" s="137" t="s">
        <v>3859</v>
      </c>
    </row>
    <row r="69" spans="1:2">
      <c r="A69" s="136">
        <v>44081</v>
      </c>
      <c r="B69" s="137" t="s">
        <v>3860</v>
      </c>
    </row>
    <row r="70" spans="1:2">
      <c r="A70" s="136">
        <v>44078</v>
      </c>
      <c r="B70" s="137" t="s">
        <v>3861</v>
      </c>
    </row>
    <row r="71" spans="1:2">
      <c r="A71" s="136">
        <v>44077</v>
      </c>
      <c r="B71" s="137" t="s">
        <v>3862</v>
      </c>
    </row>
    <row r="72" spans="1:2">
      <c r="A72" s="136">
        <v>44076</v>
      </c>
      <c r="B72" s="137" t="s">
        <v>3863</v>
      </c>
    </row>
    <row r="73" spans="1:2">
      <c r="A73" s="136">
        <v>44075</v>
      </c>
      <c r="B73" s="137" t="s">
        <v>3864</v>
      </c>
    </row>
    <row r="74" spans="1:2">
      <c r="A74" s="136">
        <v>44074</v>
      </c>
      <c r="B74" s="137" t="s">
        <v>3865</v>
      </c>
    </row>
    <row r="75" spans="1:2">
      <c r="A75" s="136">
        <v>44071</v>
      </c>
      <c r="B75" s="137" t="s">
        <v>3866</v>
      </c>
    </row>
    <row r="76" spans="1:2">
      <c r="A76" s="136">
        <v>44070</v>
      </c>
      <c r="B76" s="137" t="s">
        <v>3867</v>
      </c>
    </row>
    <row r="77" spans="1:2">
      <c r="A77" s="136">
        <v>44069</v>
      </c>
      <c r="B77" s="137" t="s">
        <v>3868</v>
      </c>
    </row>
    <row r="78" spans="1:2">
      <c r="A78" s="136">
        <v>44068</v>
      </c>
      <c r="B78" s="137" t="s">
        <v>3869</v>
      </c>
    </row>
    <row r="79" spans="1:2">
      <c r="A79" s="136">
        <v>44067</v>
      </c>
      <c r="B79" s="137" t="s">
        <v>3870</v>
      </c>
    </row>
    <row r="80" spans="1:2">
      <c r="A80" s="136">
        <v>44064</v>
      </c>
      <c r="B80" s="137" t="s">
        <v>3871</v>
      </c>
    </row>
    <row r="81" spans="1:2">
      <c r="A81" s="136">
        <v>44063</v>
      </c>
      <c r="B81" s="137" t="s">
        <v>3872</v>
      </c>
    </row>
    <row r="82" spans="1:2">
      <c r="A82" s="136">
        <v>44062</v>
      </c>
      <c r="B82" s="137" t="s">
        <v>3873</v>
      </c>
    </row>
    <row r="83" spans="1:2">
      <c r="A83" s="136">
        <v>44061</v>
      </c>
      <c r="B83" s="137" t="s">
        <v>3874</v>
      </c>
    </row>
    <row r="84" spans="1:2">
      <c r="A84" s="136">
        <v>44060</v>
      </c>
      <c r="B84" s="137" t="s">
        <v>3875</v>
      </c>
    </row>
    <row r="85" spans="1:2">
      <c r="A85" s="136">
        <v>44057</v>
      </c>
      <c r="B85" s="137" t="s">
        <v>3876</v>
      </c>
    </row>
    <row r="86" spans="1:2">
      <c r="A86" s="136">
        <v>44056</v>
      </c>
      <c r="B86" s="137" t="s">
        <v>3877</v>
      </c>
    </row>
    <row r="87" spans="1:2">
      <c r="A87" s="136">
        <v>44055</v>
      </c>
      <c r="B87" s="137" t="s">
        <v>3878</v>
      </c>
    </row>
    <row r="88" spans="1:2">
      <c r="A88" s="136">
        <v>44054</v>
      </c>
      <c r="B88" s="137" t="s">
        <v>3879</v>
      </c>
    </row>
    <row r="89" spans="1:2">
      <c r="A89" s="136">
        <v>44053</v>
      </c>
      <c r="B89" s="137" t="s">
        <v>3880</v>
      </c>
    </row>
    <row r="90" spans="1:2">
      <c r="A90" s="136">
        <v>44050</v>
      </c>
      <c r="B90" s="137" t="s">
        <v>3881</v>
      </c>
    </row>
    <row r="91" spans="1:2">
      <c r="A91" s="136">
        <v>44049</v>
      </c>
      <c r="B91" s="137" t="s">
        <v>3882</v>
      </c>
    </row>
    <row r="92" spans="1:2">
      <c r="A92" s="136">
        <v>44048</v>
      </c>
      <c r="B92" s="137" t="s">
        <v>3883</v>
      </c>
    </row>
    <row r="93" spans="1:2">
      <c r="A93" s="136">
        <v>44047</v>
      </c>
      <c r="B93" s="137" t="s">
        <v>3884</v>
      </c>
    </row>
    <row r="94" spans="1:2">
      <c r="A94" s="136">
        <v>44046</v>
      </c>
      <c r="B94" s="137" t="s">
        <v>3885</v>
      </c>
    </row>
    <row r="95" spans="1:2">
      <c r="A95" s="136">
        <v>44043</v>
      </c>
      <c r="B95" s="137" t="s">
        <v>3886</v>
      </c>
    </row>
    <row r="96" spans="1:2">
      <c r="A96" s="136">
        <v>44042</v>
      </c>
      <c r="B96" s="137" t="s">
        <v>3887</v>
      </c>
    </row>
    <row r="97" spans="1:2">
      <c r="A97" s="136">
        <v>44041</v>
      </c>
      <c r="B97" s="137" t="s">
        <v>3888</v>
      </c>
    </row>
    <row r="98" spans="1:2">
      <c r="A98" s="136">
        <v>44040</v>
      </c>
      <c r="B98" s="137" t="s">
        <v>3889</v>
      </c>
    </row>
    <row r="99" spans="1:2">
      <c r="A99" s="136">
        <v>44039</v>
      </c>
      <c r="B99" s="137" t="s">
        <v>3890</v>
      </c>
    </row>
    <row r="100" spans="1:2">
      <c r="A100" s="136">
        <v>44036</v>
      </c>
      <c r="B100" s="137" t="s">
        <v>3891</v>
      </c>
    </row>
    <row r="101" spans="1:2">
      <c r="A101" s="136">
        <v>44035</v>
      </c>
      <c r="B101" s="137" t="s">
        <v>3892</v>
      </c>
    </row>
    <row r="102" spans="1:2">
      <c r="A102" s="136">
        <v>44034</v>
      </c>
      <c r="B102" s="137" t="s">
        <v>3893</v>
      </c>
    </row>
    <row r="103" spans="1:2">
      <c r="A103" s="136">
        <v>44033</v>
      </c>
      <c r="B103" s="137" t="s">
        <v>3894</v>
      </c>
    </row>
    <row r="104" spans="1:2">
      <c r="A104" s="136">
        <v>44032</v>
      </c>
      <c r="B104" s="137" t="s">
        <v>3895</v>
      </c>
    </row>
    <row r="105" spans="1:2">
      <c r="A105" s="136">
        <v>44029</v>
      </c>
      <c r="B105" s="137" t="s">
        <v>3896</v>
      </c>
    </row>
    <row r="106" spans="1:2">
      <c r="A106" s="136">
        <v>44028</v>
      </c>
      <c r="B106" s="137" t="s">
        <v>130</v>
      </c>
    </row>
    <row r="107" spans="1:2">
      <c r="A107" s="136">
        <v>44027</v>
      </c>
      <c r="B107" s="137" t="s">
        <v>3897</v>
      </c>
    </row>
    <row r="108" spans="1:2">
      <c r="A108" s="136">
        <v>44026</v>
      </c>
      <c r="B108" s="137" t="s">
        <v>3898</v>
      </c>
    </row>
    <row r="109" spans="1:2">
      <c r="A109" s="136">
        <v>44025</v>
      </c>
      <c r="B109" s="137" t="s">
        <v>3899</v>
      </c>
    </row>
    <row r="110" spans="1:2">
      <c r="A110" s="136">
        <v>44022</v>
      </c>
      <c r="B110" s="137" t="s">
        <v>3900</v>
      </c>
    </row>
    <row r="111" spans="1:2">
      <c r="A111" s="136">
        <v>44021</v>
      </c>
      <c r="B111" s="137" t="s">
        <v>3901</v>
      </c>
    </row>
    <row r="112" spans="1:2">
      <c r="A112" s="136">
        <v>44020</v>
      </c>
      <c r="B112" s="137" t="s">
        <v>3902</v>
      </c>
    </row>
    <row r="113" spans="1:2">
      <c r="A113" s="136">
        <v>44019</v>
      </c>
      <c r="B113" s="137" t="s">
        <v>3903</v>
      </c>
    </row>
    <row r="114" spans="1:2">
      <c r="A114" s="136">
        <v>44018</v>
      </c>
      <c r="B114" s="137" t="s">
        <v>3904</v>
      </c>
    </row>
    <row r="115" spans="1:2">
      <c r="A115" s="136">
        <v>44015</v>
      </c>
      <c r="B115" s="137" t="s">
        <v>3905</v>
      </c>
    </row>
    <row r="116" spans="1:2">
      <c r="A116" s="136">
        <v>44014</v>
      </c>
      <c r="B116" s="137" t="s">
        <v>3906</v>
      </c>
    </row>
    <row r="117" spans="1:2">
      <c r="A117" s="136">
        <v>44012</v>
      </c>
      <c r="B117" s="137" t="s">
        <v>3907</v>
      </c>
    </row>
    <row r="118" spans="1:2">
      <c r="A118" s="136">
        <v>44011</v>
      </c>
      <c r="B118" s="137" t="s">
        <v>3908</v>
      </c>
    </row>
    <row r="119" spans="1:2">
      <c r="A119" s="136">
        <v>44008</v>
      </c>
      <c r="B119" s="137" t="s">
        <v>3909</v>
      </c>
    </row>
    <row r="120" spans="1:2">
      <c r="A120" s="136">
        <v>44007</v>
      </c>
      <c r="B120" s="137" t="s">
        <v>3910</v>
      </c>
    </row>
    <row r="121" spans="1:2">
      <c r="A121" s="136">
        <v>44005</v>
      </c>
      <c r="B121" s="137" t="s">
        <v>3911</v>
      </c>
    </row>
    <row r="122" spans="1:2">
      <c r="A122" s="136">
        <v>44004</v>
      </c>
      <c r="B122" s="137" t="s">
        <v>3912</v>
      </c>
    </row>
    <row r="123" spans="1:2">
      <c r="A123" s="136">
        <v>44001</v>
      </c>
      <c r="B123" s="137" t="s">
        <v>3913</v>
      </c>
    </row>
    <row r="124" spans="1:2">
      <c r="A124" s="136">
        <v>44000</v>
      </c>
      <c r="B124" s="137" t="s">
        <v>46</v>
      </c>
    </row>
    <row r="125" spans="1:2">
      <c r="A125" s="136">
        <v>43999</v>
      </c>
      <c r="B125" s="137" t="s">
        <v>3914</v>
      </c>
    </row>
    <row r="126" spans="1:2">
      <c r="A126" s="136">
        <v>43998</v>
      </c>
      <c r="B126" s="137" t="s">
        <v>3915</v>
      </c>
    </row>
    <row r="127" spans="1:2">
      <c r="A127" s="136">
        <v>43997</v>
      </c>
      <c r="B127" s="137" t="s">
        <v>3916</v>
      </c>
    </row>
    <row r="128" spans="1:2">
      <c r="A128" s="136">
        <v>43993</v>
      </c>
      <c r="B128" s="137" t="s">
        <v>3917</v>
      </c>
    </row>
    <row r="129" spans="1:2">
      <c r="A129" s="136">
        <v>43992</v>
      </c>
      <c r="B129" s="137" t="s">
        <v>3918</v>
      </c>
    </row>
    <row r="130" spans="1:2">
      <c r="A130" s="136">
        <v>43991</v>
      </c>
      <c r="B130" s="137" t="s">
        <v>3919</v>
      </c>
    </row>
    <row r="131" spans="1:2">
      <c r="A131" s="136">
        <v>43990</v>
      </c>
      <c r="B131" s="137" t="s">
        <v>3920</v>
      </c>
    </row>
    <row r="132" spans="1:2">
      <c r="A132" s="136">
        <v>43987</v>
      </c>
      <c r="B132" s="137" t="s">
        <v>3921</v>
      </c>
    </row>
    <row r="133" spans="1:2">
      <c r="A133" s="136">
        <v>43986</v>
      </c>
      <c r="B133" s="137" t="s">
        <v>93</v>
      </c>
    </row>
    <row r="134" spans="1:2">
      <c r="A134" s="136">
        <v>43985</v>
      </c>
      <c r="B134" s="137" t="s">
        <v>3922</v>
      </c>
    </row>
    <row r="135" spans="1:2">
      <c r="A135" s="136">
        <v>43984</v>
      </c>
      <c r="B135" s="137" t="s">
        <v>3923</v>
      </c>
    </row>
    <row r="136" spans="1:2">
      <c r="A136" s="136">
        <v>43983</v>
      </c>
      <c r="B136" s="137" t="s">
        <v>3924</v>
      </c>
    </row>
    <row r="137" spans="1:2">
      <c r="A137" s="136">
        <v>43980</v>
      </c>
      <c r="B137" s="137" t="s">
        <v>3925</v>
      </c>
    </row>
    <row r="138" spans="1:2">
      <c r="A138" s="136">
        <v>43979</v>
      </c>
      <c r="B138" s="137" t="s">
        <v>3926</v>
      </c>
    </row>
    <row r="139" spans="1:2">
      <c r="A139" s="136">
        <v>43978</v>
      </c>
      <c r="B139" s="137" t="s">
        <v>3927</v>
      </c>
    </row>
    <row r="140" spans="1:2">
      <c r="A140" s="136">
        <v>43977</v>
      </c>
      <c r="B140" s="137" t="s">
        <v>3928</v>
      </c>
    </row>
    <row r="141" spans="1:2">
      <c r="A141" s="136">
        <v>43976</v>
      </c>
      <c r="B141" s="137" t="s">
        <v>3929</v>
      </c>
    </row>
    <row r="142" spans="1:2">
      <c r="A142" s="136">
        <v>43973</v>
      </c>
      <c r="B142" s="137" t="s">
        <v>3930</v>
      </c>
    </row>
    <row r="143" spans="1:2">
      <c r="A143" s="136">
        <v>43972</v>
      </c>
      <c r="B143" s="137" t="s">
        <v>3931</v>
      </c>
    </row>
    <row r="144" spans="1:2">
      <c r="A144" s="136">
        <v>43971</v>
      </c>
      <c r="B144" s="137" t="s">
        <v>3932</v>
      </c>
    </row>
    <row r="145" spans="1:2">
      <c r="A145" s="136">
        <v>43970</v>
      </c>
      <c r="B145" s="137" t="s">
        <v>3933</v>
      </c>
    </row>
    <row r="146" spans="1:2">
      <c r="A146" s="136">
        <v>43969</v>
      </c>
      <c r="B146" s="137" t="s">
        <v>3934</v>
      </c>
    </row>
    <row r="147" spans="1:2">
      <c r="A147" s="136">
        <v>43966</v>
      </c>
      <c r="B147" s="137" t="s">
        <v>3935</v>
      </c>
    </row>
    <row r="148" spans="1:2">
      <c r="A148" s="136">
        <v>43965</v>
      </c>
      <c r="B148" s="137" t="s">
        <v>3936</v>
      </c>
    </row>
    <row r="149" spans="1:2">
      <c r="A149" s="136">
        <v>43964</v>
      </c>
      <c r="B149" s="137" t="s">
        <v>3937</v>
      </c>
    </row>
    <row r="150" spans="1:2">
      <c r="A150" s="136">
        <v>43963</v>
      </c>
      <c r="B150" s="137" t="s">
        <v>3938</v>
      </c>
    </row>
    <row r="151" spans="1:2">
      <c r="A151" s="136">
        <v>43959</v>
      </c>
      <c r="B151" s="137" t="s">
        <v>3939</v>
      </c>
    </row>
    <row r="152" spans="1:2">
      <c r="A152" s="136">
        <v>43958</v>
      </c>
      <c r="B152" s="137" t="s">
        <v>3940</v>
      </c>
    </row>
    <row r="153" spans="1:2">
      <c r="A153" s="136">
        <v>43957</v>
      </c>
      <c r="B153" s="137" t="s">
        <v>3941</v>
      </c>
    </row>
    <row r="154" spans="1:2">
      <c r="A154" s="136">
        <v>43956</v>
      </c>
      <c r="B154" s="137" t="s">
        <v>3942</v>
      </c>
    </row>
    <row r="155" spans="1:2">
      <c r="A155" s="136">
        <v>43955</v>
      </c>
      <c r="B155" s="137" t="s">
        <v>3943</v>
      </c>
    </row>
    <row r="156" spans="1:2">
      <c r="A156" s="136">
        <v>43951</v>
      </c>
      <c r="B156" s="137" t="s">
        <v>3944</v>
      </c>
    </row>
    <row r="157" spans="1:2">
      <c r="A157" s="136">
        <v>43950</v>
      </c>
      <c r="B157" s="137" t="s">
        <v>3945</v>
      </c>
    </row>
    <row r="158" spans="1:2">
      <c r="A158" s="136">
        <v>43949</v>
      </c>
      <c r="B158" s="137" t="s">
        <v>3946</v>
      </c>
    </row>
    <row r="159" spans="1:2">
      <c r="A159" s="136">
        <v>43948</v>
      </c>
      <c r="B159" s="137" t="s">
        <v>3947</v>
      </c>
    </row>
    <row r="160" spans="1:2">
      <c r="A160" s="136">
        <v>43945</v>
      </c>
      <c r="B160" s="137" t="s">
        <v>3948</v>
      </c>
    </row>
    <row r="161" spans="1:2">
      <c r="A161" s="136">
        <v>43944</v>
      </c>
      <c r="B161" s="137" t="s">
        <v>3949</v>
      </c>
    </row>
    <row r="162" spans="1:2">
      <c r="A162" s="136">
        <v>43943</v>
      </c>
      <c r="B162" s="137" t="s">
        <v>3950</v>
      </c>
    </row>
    <row r="163" spans="1:2">
      <c r="A163" s="136">
        <v>43942</v>
      </c>
      <c r="B163" s="137" t="s">
        <v>31</v>
      </c>
    </row>
    <row r="164" spans="1:2">
      <c r="A164" s="136">
        <v>43941</v>
      </c>
      <c r="B164" s="137" t="s">
        <v>3951</v>
      </c>
    </row>
    <row r="165" spans="1:2">
      <c r="A165" s="136">
        <v>43938</v>
      </c>
      <c r="B165" s="137" t="s">
        <v>3952</v>
      </c>
    </row>
    <row r="166" spans="1:2">
      <c r="A166" s="136">
        <v>43937</v>
      </c>
      <c r="B166" s="137" t="s">
        <v>3953</v>
      </c>
    </row>
    <row r="167" spans="1:2">
      <c r="A167" s="136">
        <v>43936</v>
      </c>
      <c r="B167" s="137" t="s">
        <v>3954</v>
      </c>
    </row>
    <row r="168" spans="1:2">
      <c r="A168" s="136">
        <v>43935</v>
      </c>
      <c r="B168" s="137" t="s">
        <v>3955</v>
      </c>
    </row>
    <row r="169" spans="1:2">
      <c r="A169" s="136">
        <v>43934</v>
      </c>
      <c r="B169" s="137" t="s">
        <v>3956</v>
      </c>
    </row>
    <row r="170" spans="1:2">
      <c r="A170" s="136">
        <v>43931</v>
      </c>
      <c r="B170" s="137" t="s">
        <v>3957</v>
      </c>
    </row>
    <row r="171" spans="1:2">
      <c r="A171" s="136">
        <v>43930</v>
      </c>
      <c r="B171" s="137" t="s">
        <v>3958</v>
      </c>
    </row>
    <row r="172" spans="1:2">
      <c r="A172" s="136">
        <v>43929</v>
      </c>
      <c r="B172" s="137" t="s">
        <v>3959</v>
      </c>
    </row>
    <row r="173" spans="1:2">
      <c r="A173" s="136">
        <v>43928</v>
      </c>
      <c r="B173" s="137" t="s">
        <v>3960</v>
      </c>
    </row>
    <row r="174" spans="1:2">
      <c r="A174" s="136">
        <v>43927</v>
      </c>
      <c r="B174" s="137" t="s">
        <v>3961</v>
      </c>
    </row>
    <row r="175" spans="1:2">
      <c r="A175" s="136">
        <v>43924</v>
      </c>
      <c r="B175" s="137" t="s">
        <v>3962</v>
      </c>
    </row>
    <row r="176" spans="1:2">
      <c r="A176" s="136">
        <v>43923</v>
      </c>
      <c r="B176" s="137" t="s">
        <v>3963</v>
      </c>
    </row>
    <row r="177" spans="1:2">
      <c r="A177" s="136">
        <v>43922</v>
      </c>
      <c r="B177" s="137" t="s">
        <v>3964</v>
      </c>
    </row>
    <row r="178" spans="1:2">
      <c r="A178" s="136">
        <v>43921</v>
      </c>
      <c r="B178" s="137" t="s">
        <v>3965</v>
      </c>
    </row>
    <row r="179" spans="1:2">
      <c r="A179" s="136">
        <v>43920</v>
      </c>
      <c r="B179" s="137" t="s">
        <v>3966</v>
      </c>
    </row>
    <row r="180" spans="1:2">
      <c r="A180" s="136">
        <v>43917</v>
      </c>
      <c r="B180" s="137" t="s">
        <v>3967</v>
      </c>
    </row>
    <row r="181" spans="1:2">
      <c r="A181" s="136">
        <v>43916</v>
      </c>
      <c r="B181" s="137" t="s">
        <v>3968</v>
      </c>
    </row>
    <row r="182" spans="1:2">
      <c r="A182" s="136">
        <v>43915</v>
      </c>
      <c r="B182" s="137" t="s">
        <v>3969</v>
      </c>
    </row>
    <row r="183" spans="1:2">
      <c r="A183" s="136">
        <v>43914</v>
      </c>
      <c r="B183" s="137" t="s">
        <v>3970</v>
      </c>
    </row>
    <row r="184" spans="1:2">
      <c r="A184" s="136">
        <v>43913</v>
      </c>
      <c r="B184" s="137" t="s">
        <v>3971</v>
      </c>
    </row>
    <row r="185" spans="1:2">
      <c r="A185" s="136">
        <v>43910</v>
      </c>
      <c r="B185" s="137" t="s">
        <v>3972</v>
      </c>
    </row>
    <row r="186" spans="1:2">
      <c r="A186" s="136">
        <v>43909</v>
      </c>
      <c r="B186" s="137" t="s">
        <v>3973</v>
      </c>
    </row>
    <row r="187" spans="1:2">
      <c r="A187" s="136">
        <v>43908</v>
      </c>
      <c r="B187" s="137" t="s">
        <v>3974</v>
      </c>
    </row>
    <row r="188" spans="1:2">
      <c r="A188" s="136">
        <v>43907</v>
      </c>
      <c r="B188" s="137" t="s">
        <v>3975</v>
      </c>
    </row>
    <row r="189" spans="1:2">
      <c r="A189" s="136">
        <v>43906</v>
      </c>
      <c r="B189" s="137" t="s">
        <v>3976</v>
      </c>
    </row>
    <row r="190" spans="1:2">
      <c r="A190" s="136">
        <v>43903</v>
      </c>
      <c r="B190" s="137" t="s">
        <v>3977</v>
      </c>
    </row>
    <row r="191" spans="1:2">
      <c r="A191" s="136">
        <v>43902</v>
      </c>
      <c r="B191" s="137" t="s">
        <v>3978</v>
      </c>
    </row>
    <row r="192" spans="1:2">
      <c r="A192" s="136">
        <v>43901</v>
      </c>
      <c r="B192" s="137" t="s">
        <v>3979</v>
      </c>
    </row>
    <row r="193" spans="1:2">
      <c r="A193" s="136">
        <v>43900</v>
      </c>
      <c r="B193" s="137" t="s">
        <v>3954</v>
      </c>
    </row>
    <row r="194" spans="1:2">
      <c r="A194" s="136">
        <v>43896</v>
      </c>
      <c r="B194" s="137" t="s">
        <v>3980</v>
      </c>
    </row>
    <row r="195" spans="1:2">
      <c r="A195" s="136">
        <v>43895</v>
      </c>
      <c r="B195" s="137" t="s">
        <v>3828</v>
      </c>
    </row>
    <row r="196" spans="1:2">
      <c r="A196" s="136">
        <v>43894</v>
      </c>
      <c r="B196" s="137" t="s">
        <v>3981</v>
      </c>
    </row>
    <row r="197" spans="1:2">
      <c r="A197" s="136">
        <v>43893</v>
      </c>
      <c r="B197" s="137" t="s">
        <v>3982</v>
      </c>
    </row>
    <row r="198" spans="1:2">
      <c r="A198" s="136">
        <v>43892</v>
      </c>
      <c r="B198" s="137" t="s">
        <v>3983</v>
      </c>
    </row>
    <row r="199" spans="1:2">
      <c r="A199" s="136">
        <v>43889</v>
      </c>
      <c r="B199" s="137" t="s">
        <v>3984</v>
      </c>
    </row>
    <row r="200" spans="1:2">
      <c r="A200" s="136">
        <v>43888</v>
      </c>
      <c r="B200" s="137" t="s">
        <v>3985</v>
      </c>
    </row>
    <row r="201" spans="1:2">
      <c r="A201" s="136">
        <v>43887</v>
      </c>
      <c r="B201" s="137" t="s">
        <v>3986</v>
      </c>
    </row>
    <row r="202" spans="1:2">
      <c r="A202" s="136">
        <v>43886</v>
      </c>
      <c r="B202" s="137" t="s">
        <v>3987</v>
      </c>
    </row>
    <row r="203" spans="1:2">
      <c r="A203" s="136">
        <v>43882</v>
      </c>
      <c r="B203" s="137" t="s">
        <v>3988</v>
      </c>
    </row>
    <row r="204" spans="1:2">
      <c r="A204" s="136">
        <v>43881</v>
      </c>
      <c r="B204" s="137" t="s">
        <v>3989</v>
      </c>
    </row>
    <row r="205" spans="1:2">
      <c r="A205" s="136">
        <v>43880</v>
      </c>
      <c r="B205" s="137" t="s">
        <v>3990</v>
      </c>
    </row>
    <row r="206" spans="1:2">
      <c r="A206" s="136">
        <v>43879</v>
      </c>
      <c r="B206" s="137" t="s">
        <v>3991</v>
      </c>
    </row>
    <row r="207" spans="1:2">
      <c r="A207" s="136">
        <v>43878</v>
      </c>
      <c r="B207" s="137" t="s">
        <v>3992</v>
      </c>
    </row>
    <row r="208" spans="1:2">
      <c r="A208" s="136">
        <v>43875</v>
      </c>
      <c r="B208" s="137" t="s">
        <v>3993</v>
      </c>
    </row>
    <row r="209" spans="1:2">
      <c r="A209" s="136">
        <v>43874</v>
      </c>
      <c r="B209" s="137" t="s">
        <v>70</v>
      </c>
    </row>
    <row r="210" spans="1:2">
      <c r="A210" s="136">
        <v>43873</v>
      </c>
      <c r="B210" s="137" t="s">
        <v>3994</v>
      </c>
    </row>
    <row r="211" spans="1:2">
      <c r="A211" s="136">
        <v>43872</v>
      </c>
      <c r="B211" s="137" t="s">
        <v>3995</v>
      </c>
    </row>
    <row r="212" spans="1:2">
      <c r="A212" s="136">
        <v>43871</v>
      </c>
      <c r="B212" s="137" t="s">
        <v>3996</v>
      </c>
    </row>
    <row r="213" spans="1:2">
      <c r="A213" s="136">
        <v>43868</v>
      </c>
      <c r="B213" s="137" t="s">
        <v>3997</v>
      </c>
    </row>
    <row r="214" spans="1:2">
      <c r="A214" s="136">
        <v>43867</v>
      </c>
      <c r="B214" s="137" t="s">
        <v>3998</v>
      </c>
    </row>
    <row r="215" spans="1:2">
      <c r="A215" s="136">
        <v>43866</v>
      </c>
      <c r="B215" s="137" t="s">
        <v>3999</v>
      </c>
    </row>
    <row r="216" spans="1:2">
      <c r="A216" s="136">
        <v>43865</v>
      </c>
      <c r="B216" s="137" t="s">
        <v>4000</v>
      </c>
    </row>
    <row r="217" spans="1:2">
      <c r="A217" s="136">
        <v>43864</v>
      </c>
      <c r="B217" s="137" t="s">
        <v>4001</v>
      </c>
    </row>
    <row r="218" spans="1:2">
      <c r="A218" s="136">
        <v>43861</v>
      </c>
      <c r="B218" s="137" t="s">
        <v>4002</v>
      </c>
    </row>
    <row r="219" spans="1:2">
      <c r="A219" s="136">
        <v>43860</v>
      </c>
      <c r="B219" s="137" t="s">
        <v>4003</v>
      </c>
    </row>
    <row r="220" spans="1:2">
      <c r="A220" s="136">
        <v>43859</v>
      </c>
      <c r="B220" s="137" t="s">
        <v>4004</v>
      </c>
    </row>
    <row r="221" spans="1:2">
      <c r="A221" s="136">
        <v>43858</v>
      </c>
      <c r="B221" s="137" t="s">
        <v>4005</v>
      </c>
    </row>
    <row r="222" spans="1:2">
      <c r="A222" s="136">
        <v>43857</v>
      </c>
      <c r="B222" s="137" t="s">
        <v>113</v>
      </c>
    </row>
    <row r="223" spans="1:2">
      <c r="A223" s="136">
        <v>43854</v>
      </c>
      <c r="B223" s="137" t="s">
        <v>4006</v>
      </c>
    </row>
    <row r="224" spans="1:2">
      <c r="A224" s="136">
        <v>43853</v>
      </c>
      <c r="B224" s="137" t="s">
        <v>4007</v>
      </c>
    </row>
    <row r="225" spans="1:2">
      <c r="A225" s="136">
        <v>43852</v>
      </c>
      <c r="B225" s="137" t="s">
        <v>4008</v>
      </c>
    </row>
    <row r="226" spans="1:2">
      <c r="A226" s="136">
        <v>43851</v>
      </c>
      <c r="B226" s="137" t="s">
        <v>4009</v>
      </c>
    </row>
    <row r="227" spans="1:2">
      <c r="A227" s="136">
        <v>43850</v>
      </c>
      <c r="B227" s="137" t="s">
        <v>4010</v>
      </c>
    </row>
    <row r="228" spans="1:2">
      <c r="A228" s="136">
        <v>43847</v>
      </c>
      <c r="B228" s="137" t="s">
        <v>4011</v>
      </c>
    </row>
    <row r="229" spans="1:2">
      <c r="A229" s="136">
        <v>43846</v>
      </c>
      <c r="B229" s="137" t="s">
        <v>4012</v>
      </c>
    </row>
    <row r="230" spans="1:2">
      <c r="A230" s="136">
        <v>43845</v>
      </c>
      <c r="B230" s="137" t="s">
        <v>4013</v>
      </c>
    </row>
    <row r="231" spans="1:2">
      <c r="A231" s="136">
        <v>43844</v>
      </c>
      <c r="B231" s="137" t="s">
        <v>4014</v>
      </c>
    </row>
    <row r="232" spans="1:2">
      <c r="A232" s="136">
        <v>43843</v>
      </c>
      <c r="B232" s="137" t="s">
        <v>4015</v>
      </c>
    </row>
    <row r="233" spans="1:2">
      <c r="A233" s="136">
        <v>43840</v>
      </c>
      <c r="B233" s="137" t="s">
        <v>4016</v>
      </c>
    </row>
    <row r="234" spans="1:2">
      <c r="A234" s="136">
        <v>43839</v>
      </c>
      <c r="B234" s="137" t="s">
        <v>4017</v>
      </c>
    </row>
    <row r="235" spans="1:2">
      <c r="A235" s="136">
        <v>43838</v>
      </c>
      <c r="B235" s="137" t="s">
        <v>3992</v>
      </c>
    </row>
    <row r="236" spans="1:2">
      <c r="A236" s="136">
        <v>43836</v>
      </c>
      <c r="B236" s="137" t="s">
        <v>4018</v>
      </c>
    </row>
    <row r="237" spans="1:2">
      <c r="A237" s="136">
        <v>43833</v>
      </c>
      <c r="B237" s="137" t="s">
        <v>4019</v>
      </c>
    </row>
    <row r="238" spans="1:2">
      <c r="A238" s="136">
        <v>43829</v>
      </c>
      <c r="B238" s="137" t="s">
        <v>4020</v>
      </c>
    </row>
    <row r="239" spans="1:2">
      <c r="A239" s="136">
        <v>43826</v>
      </c>
      <c r="B239" s="137" t="s">
        <v>4021</v>
      </c>
    </row>
    <row r="240" spans="1:2">
      <c r="A240" s="136">
        <v>43825</v>
      </c>
      <c r="B240" s="137" t="s">
        <v>4022</v>
      </c>
    </row>
    <row r="241" spans="1:2">
      <c r="A241" s="136">
        <v>43824</v>
      </c>
      <c r="B241" s="137" t="s">
        <v>105</v>
      </c>
    </row>
    <row r="242" spans="1:2">
      <c r="A242" s="136">
        <v>43823</v>
      </c>
      <c r="B242" s="137" t="s">
        <v>4023</v>
      </c>
    </row>
    <row r="243" spans="1:2">
      <c r="A243" s="136">
        <v>43822</v>
      </c>
      <c r="B243" s="137" t="s">
        <v>84</v>
      </c>
    </row>
    <row r="244" spans="1:2">
      <c r="A244" s="136">
        <v>43819</v>
      </c>
      <c r="B244" s="137" t="s">
        <v>4024</v>
      </c>
    </row>
    <row r="245" spans="1:2">
      <c r="A245" s="136">
        <v>43818</v>
      </c>
      <c r="B245" s="137" t="s">
        <v>4025</v>
      </c>
    </row>
    <row r="246" spans="1:2">
      <c r="A246" s="136">
        <v>43817</v>
      </c>
      <c r="B246" s="137" t="s">
        <v>4026</v>
      </c>
    </row>
    <row r="247" spans="1:2">
      <c r="A247" s="136">
        <v>43816</v>
      </c>
      <c r="B247" s="137" t="s">
        <v>4027</v>
      </c>
    </row>
    <row r="248" spans="1:2">
      <c r="A248" s="136">
        <v>43815</v>
      </c>
      <c r="B248" s="137" t="s">
        <v>4028</v>
      </c>
    </row>
    <row r="249" spans="1:2">
      <c r="A249" s="136">
        <v>43812</v>
      </c>
      <c r="B249" s="137" t="s">
        <v>4029</v>
      </c>
    </row>
    <row r="250" spans="1:2">
      <c r="A250" s="136">
        <v>43811</v>
      </c>
      <c r="B250" s="137" t="s">
        <v>4030</v>
      </c>
    </row>
    <row r="251" spans="1:2">
      <c r="A251" s="136">
        <v>43810</v>
      </c>
      <c r="B251" s="137" t="s">
        <v>4031</v>
      </c>
    </row>
    <row r="252" spans="1:2">
      <c r="A252" s="136">
        <v>43809</v>
      </c>
      <c r="B252" s="137" t="s">
        <v>4032</v>
      </c>
    </row>
    <row r="253" spans="1:2">
      <c r="A253" s="136">
        <v>43808</v>
      </c>
      <c r="B253" s="137" t="s">
        <v>4033</v>
      </c>
    </row>
    <row r="254" spans="1:2">
      <c r="A254" s="136">
        <v>43805</v>
      </c>
      <c r="B254" s="137" t="s">
        <v>4034</v>
      </c>
    </row>
    <row r="255" spans="1:2">
      <c r="A255" s="136">
        <v>43804</v>
      </c>
      <c r="B255" s="137" t="s">
        <v>4035</v>
      </c>
    </row>
    <row r="256" spans="1:2">
      <c r="A256" s="136">
        <v>43803</v>
      </c>
      <c r="B256" s="137" t="s">
        <v>4036</v>
      </c>
    </row>
    <row r="257" spans="1:2">
      <c r="A257" s="136">
        <v>43802</v>
      </c>
      <c r="B257" s="137" t="s">
        <v>4037</v>
      </c>
    </row>
    <row r="258" spans="1:2">
      <c r="A258" s="136">
        <v>43801</v>
      </c>
      <c r="B258" s="137" t="s">
        <v>4038</v>
      </c>
    </row>
    <row r="259" spans="1:2">
      <c r="A259" s="136">
        <v>43798</v>
      </c>
      <c r="B259" s="137" t="s">
        <v>4039</v>
      </c>
    </row>
    <row r="260" spans="1:2">
      <c r="A260" s="136">
        <v>43797</v>
      </c>
      <c r="B260" s="137" t="s">
        <v>4040</v>
      </c>
    </row>
    <row r="261" spans="1:2">
      <c r="A261" s="136">
        <v>43796</v>
      </c>
      <c r="B261" s="137" t="s">
        <v>4041</v>
      </c>
    </row>
    <row r="262" spans="1:2">
      <c r="A262" s="136">
        <v>43795</v>
      </c>
      <c r="B262" s="137" t="s">
        <v>4042</v>
      </c>
    </row>
    <row r="263" spans="1:2">
      <c r="A263" s="136">
        <v>43794</v>
      </c>
      <c r="B263" s="137" t="s">
        <v>4043</v>
      </c>
    </row>
    <row r="264" spans="1:2">
      <c r="A264" s="136">
        <v>43791</v>
      </c>
      <c r="B264" s="137" t="s">
        <v>4044</v>
      </c>
    </row>
    <row r="265" spans="1:2">
      <c r="A265" s="136">
        <v>43790</v>
      </c>
      <c r="B265" s="137" t="s">
        <v>4045</v>
      </c>
    </row>
    <row r="266" spans="1:2">
      <c r="A266" s="136">
        <v>43789</v>
      </c>
      <c r="B266" s="137" t="s">
        <v>4046</v>
      </c>
    </row>
    <row r="267" spans="1:2">
      <c r="A267" s="136">
        <v>43788</v>
      </c>
      <c r="B267" s="137" t="s">
        <v>4047</v>
      </c>
    </row>
    <row r="268" spans="1:2">
      <c r="A268" s="136">
        <v>43787</v>
      </c>
      <c r="B268" s="137" t="s">
        <v>4048</v>
      </c>
    </row>
    <row r="269" spans="1:2">
      <c r="A269" s="136">
        <v>43784</v>
      </c>
      <c r="B269" s="137" t="s">
        <v>4049</v>
      </c>
    </row>
    <row r="270" spans="1:2">
      <c r="A270" s="136">
        <v>43783</v>
      </c>
      <c r="B270" s="137" t="s">
        <v>4050</v>
      </c>
    </row>
    <row r="271" spans="1:2">
      <c r="A271" s="136">
        <v>43782</v>
      </c>
      <c r="B271" s="137" t="s">
        <v>4051</v>
      </c>
    </row>
    <row r="272" spans="1:2">
      <c r="A272" s="136">
        <v>43781</v>
      </c>
      <c r="B272" s="137" t="s">
        <v>4052</v>
      </c>
    </row>
    <row r="273" spans="1:2">
      <c r="A273" s="136">
        <v>43780</v>
      </c>
      <c r="B273" s="137" t="s">
        <v>4053</v>
      </c>
    </row>
    <row r="274" spans="1:2">
      <c r="A274" s="136">
        <v>43777</v>
      </c>
      <c r="B274" s="137" t="s">
        <v>4054</v>
      </c>
    </row>
    <row r="275" spans="1:2">
      <c r="A275" s="136">
        <v>43776</v>
      </c>
      <c r="B275" s="137" t="s">
        <v>4055</v>
      </c>
    </row>
    <row r="276" spans="1:2">
      <c r="A276" s="136">
        <v>43775</v>
      </c>
      <c r="B276" s="137" t="s">
        <v>4056</v>
      </c>
    </row>
    <row r="277" spans="1:2">
      <c r="A277" s="136">
        <v>43774</v>
      </c>
      <c r="B277" s="137" t="s">
        <v>4057</v>
      </c>
    </row>
    <row r="278" spans="1:2">
      <c r="A278" s="136">
        <v>43770</v>
      </c>
      <c r="B278" s="137" t="s">
        <v>4058</v>
      </c>
    </row>
    <row r="279" spans="1:2">
      <c r="A279" s="136">
        <v>43769</v>
      </c>
      <c r="B279" s="137" t="s">
        <v>4059</v>
      </c>
    </row>
    <row r="280" spans="1:2">
      <c r="A280" s="136">
        <v>43768</v>
      </c>
      <c r="B280" s="137" t="s">
        <v>4060</v>
      </c>
    </row>
    <row r="281" spans="1:2">
      <c r="A281" s="136">
        <v>43767</v>
      </c>
      <c r="B281" s="137" t="s">
        <v>4061</v>
      </c>
    </row>
    <row r="282" spans="1:2">
      <c r="A282" s="136">
        <v>43766</v>
      </c>
      <c r="B282" s="137" t="s">
        <v>4062</v>
      </c>
    </row>
    <row r="283" spans="1:2">
      <c r="A283" s="136">
        <v>43763</v>
      </c>
      <c r="B283" s="137" t="s">
        <v>4063</v>
      </c>
    </row>
    <row r="284" spans="1:2">
      <c r="A284" s="136">
        <v>43762</v>
      </c>
      <c r="B284" s="137" t="s">
        <v>4064</v>
      </c>
    </row>
    <row r="285" spans="1:2">
      <c r="A285" s="136">
        <v>43761</v>
      </c>
      <c r="B285" s="137" t="s">
        <v>4065</v>
      </c>
    </row>
    <row r="286" spans="1:2">
      <c r="A286" s="136">
        <v>43760</v>
      </c>
      <c r="B286" s="137" t="s">
        <v>4066</v>
      </c>
    </row>
    <row r="287" spans="1:2">
      <c r="A287" s="136">
        <v>43759</v>
      </c>
      <c r="B287" s="137" t="s">
        <v>4067</v>
      </c>
    </row>
    <row r="288" spans="1:2">
      <c r="A288" s="136">
        <v>43756</v>
      </c>
      <c r="B288" s="137" t="s">
        <v>4068</v>
      </c>
    </row>
    <row r="289" spans="1:2">
      <c r="A289" s="136">
        <v>43755</v>
      </c>
      <c r="B289" s="137" t="s">
        <v>85</v>
      </c>
    </row>
    <row r="290" spans="1:2">
      <c r="A290" s="136">
        <v>43754</v>
      </c>
      <c r="B290" s="137" t="s">
        <v>4069</v>
      </c>
    </row>
    <row r="291" spans="1:2">
      <c r="A291" s="136">
        <v>43753</v>
      </c>
      <c r="B291" s="137" t="s">
        <v>4070</v>
      </c>
    </row>
    <row r="292" spans="1:2">
      <c r="A292" s="136">
        <v>43752</v>
      </c>
      <c r="B292" s="137" t="s">
        <v>4071</v>
      </c>
    </row>
    <row r="293" spans="1:2">
      <c r="A293" s="136">
        <v>43749</v>
      </c>
      <c r="B293" s="137" t="s">
        <v>4072</v>
      </c>
    </row>
    <row r="294" spans="1:2">
      <c r="A294" s="136">
        <v>43748</v>
      </c>
      <c r="B294" s="137" t="s">
        <v>4073</v>
      </c>
    </row>
    <row r="295" spans="1:2">
      <c r="A295" s="136">
        <v>43747</v>
      </c>
      <c r="B295" s="137" t="s">
        <v>4074</v>
      </c>
    </row>
    <row r="296" spans="1:2">
      <c r="A296" s="136">
        <v>43746</v>
      </c>
      <c r="B296" s="137" t="s">
        <v>4075</v>
      </c>
    </row>
    <row r="297" spans="1:2">
      <c r="A297" s="136">
        <v>43745</v>
      </c>
      <c r="B297" s="137" t="s">
        <v>4076</v>
      </c>
    </row>
    <row r="298" spans="1:2">
      <c r="A298" s="136">
        <v>43742</v>
      </c>
      <c r="B298" s="137" t="s">
        <v>4077</v>
      </c>
    </row>
    <row r="299" spans="1:2">
      <c r="A299" s="136">
        <v>43741</v>
      </c>
      <c r="B299" s="137" t="s">
        <v>4078</v>
      </c>
    </row>
    <row r="300" spans="1:2">
      <c r="A300" s="136">
        <v>43740</v>
      </c>
      <c r="B300" s="137" t="s">
        <v>4079</v>
      </c>
    </row>
    <row r="301" spans="1:2">
      <c r="A301" s="136">
        <v>43739</v>
      </c>
      <c r="B301" s="137" t="s">
        <v>4080</v>
      </c>
    </row>
    <row r="302" spans="1:2">
      <c r="A302" s="136">
        <v>43738</v>
      </c>
      <c r="B302" s="137" t="s">
        <v>124</v>
      </c>
    </row>
    <row r="303" spans="1:2">
      <c r="A303" s="136">
        <v>43735</v>
      </c>
      <c r="B303" s="137" t="s">
        <v>4081</v>
      </c>
    </row>
    <row r="304" spans="1:2">
      <c r="A304" s="136">
        <v>43734</v>
      </c>
      <c r="B304" s="137" t="s">
        <v>4082</v>
      </c>
    </row>
    <row r="305" spans="1:2">
      <c r="A305" s="136">
        <v>43733</v>
      </c>
      <c r="B305" s="137" t="s">
        <v>4083</v>
      </c>
    </row>
    <row r="306" spans="1:2">
      <c r="A306" s="136">
        <v>43732</v>
      </c>
      <c r="B306" s="137" t="s">
        <v>4084</v>
      </c>
    </row>
    <row r="307" spans="1:2">
      <c r="A307" s="136">
        <v>43731</v>
      </c>
      <c r="B307" s="137" t="s">
        <v>4085</v>
      </c>
    </row>
    <row r="308" spans="1:2">
      <c r="A308" s="136">
        <v>43728</v>
      </c>
      <c r="B308" s="137" t="s">
        <v>4086</v>
      </c>
    </row>
    <row r="309" spans="1:2">
      <c r="A309" s="136">
        <v>43727</v>
      </c>
      <c r="B309" s="137" t="s">
        <v>4087</v>
      </c>
    </row>
    <row r="310" spans="1:2">
      <c r="A310" s="136">
        <v>43726</v>
      </c>
      <c r="B310" s="137" t="s">
        <v>4088</v>
      </c>
    </row>
    <row r="311" spans="1:2">
      <c r="A311" s="136">
        <v>43725</v>
      </c>
      <c r="B311" s="137" t="s">
        <v>4089</v>
      </c>
    </row>
    <row r="312" spans="1:2">
      <c r="A312" s="136">
        <v>43724</v>
      </c>
      <c r="B312" s="137" t="s">
        <v>4090</v>
      </c>
    </row>
    <row r="313" spans="1:2">
      <c r="A313" s="136">
        <v>43721</v>
      </c>
      <c r="B313" s="137" t="s">
        <v>4091</v>
      </c>
    </row>
    <row r="314" spans="1:2">
      <c r="A314" s="136">
        <v>43720</v>
      </c>
      <c r="B314" s="137" t="s">
        <v>4092</v>
      </c>
    </row>
    <row r="315" spans="1:2">
      <c r="A315" s="136">
        <v>43719</v>
      </c>
      <c r="B315" s="137" t="s">
        <v>4093</v>
      </c>
    </row>
    <row r="316" spans="1:2">
      <c r="A316" s="136">
        <v>43718</v>
      </c>
      <c r="B316" s="137" t="s">
        <v>4094</v>
      </c>
    </row>
    <row r="317" spans="1:2">
      <c r="A317" s="136">
        <v>43717</v>
      </c>
      <c r="B317" s="137" t="s">
        <v>4095</v>
      </c>
    </row>
    <row r="318" spans="1:2">
      <c r="A318" s="136">
        <v>43714</v>
      </c>
      <c r="B318" s="137" t="s">
        <v>4096</v>
      </c>
    </row>
    <row r="319" spans="1:2">
      <c r="A319" s="136">
        <v>43713</v>
      </c>
      <c r="B319" s="137" t="s">
        <v>4097</v>
      </c>
    </row>
    <row r="320" spans="1:2">
      <c r="A320" s="136">
        <v>43712</v>
      </c>
      <c r="B320" s="137" t="s">
        <v>4098</v>
      </c>
    </row>
    <row r="321" spans="1:2">
      <c r="A321" s="136">
        <v>43711</v>
      </c>
      <c r="B321" s="137" t="s">
        <v>4099</v>
      </c>
    </row>
    <row r="322" spans="1:2">
      <c r="A322" s="136">
        <v>43710</v>
      </c>
      <c r="B322" s="137" t="s">
        <v>4100</v>
      </c>
    </row>
    <row r="323" spans="1:2">
      <c r="A323" s="136">
        <v>43707</v>
      </c>
      <c r="B323" s="137" t="s">
        <v>4101</v>
      </c>
    </row>
    <row r="324" spans="1:2">
      <c r="A324" s="136">
        <v>43706</v>
      </c>
      <c r="B324" s="137" t="s">
        <v>4102</v>
      </c>
    </row>
    <row r="325" spans="1:2">
      <c r="A325" s="136">
        <v>43705</v>
      </c>
      <c r="B325" s="137" t="s">
        <v>4103</v>
      </c>
    </row>
    <row r="326" spans="1:2">
      <c r="A326" s="136">
        <v>43704</v>
      </c>
      <c r="B326" s="137" t="s">
        <v>4104</v>
      </c>
    </row>
    <row r="327" spans="1:2">
      <c r="A327" s="136">
        <v>43703</v>
      </c>
      <c r="B327" s="137" t="s">
        <v>4105</v>
      </c>
    </row>
    <row r="328" spans="1:2">
      <c r="A328" s="136">
        <v>43700</v>
      </c>
      <c r="B328" s="137" t="s">
        <v>4106</v>
      </c>
    </row>
    <row r="329" spans="1:2">
      <c r="A329" s="136">
        <v>43699</v>
      </c>
      <c r="B329" s="137" t="s">
        <v>4107</v>
      </c>
    </row>
    <row r="330" spans="1:2">
      <c r="A330" s="136">
        <v>43698</v>
      </c>
      <c r="B330" s="137" t="s">
        <v>4108</v>
      </c>
    </row>
    <row r="331" spans="1:2">
      <c r="A331" s="136">
        <v>43697</v>
      </c>
      <c r="B331" s="137" t="s">
        <v>4109</v>
      </c>
    </row>
    <row r="332" spans="1:2">
      <c r="A332" s="136">
        <v>43696</v>
      </c>
      <c r="B332" s="137" t="s">
        <v>4110</v>
      </c>
    </row>
    <row r="333" spans="1:2">
      <c r="A333" s="136">
        <v>43693</v>
      </c>
      <c r="B333" s="137" t="s">
        <v>4111</v>
      </c>
    </row>
    <row r="334" spans="1:2">
      <c r="A334" s="136">
        <v>43692</v>
      </c>
      <c r="B334" s="137" t="s">
        <v>4112</v>
      </c>
    </row>
    <row r="335" spans="1:2">
      <c r="A335" s="136">
        <v>43691</v>
      </c>
      <c r="B335" s="137" t="s">
        <v>4113</v>
      </c>
    </row>
    <row r="336" spans="1:2">
      <c r="A336" s="136">
        <v>43690</v>
      </c>
      <c r="B336" s="137" t="s">
        <v>4114</v>
      </c>
    </row>
    <row r="337" spans="1:2">
      <c r="A337" s="136">
        <v>43689</v>
      </c>
      <c r="B337" s="137" t="s">
        <v>4115</v>
      </c>
    </row>
    <row r="338" spans="1:2">
      <c r="A338" s="136">
        <v>43686</v>
      </c>
      <c r="B338" s="137" t="s">
        <v>4116</v>
      </c>
    </row>
    <row r="339" spans="1:2">
      <c r="A339" s="136">
        <v>43685</v>
      </c>
      <c r="B339" s="137" t="s">
        <v>4117</v>
      </c>
    </row>
    <row r="340" spans="1:2">
      <c r="A340" s="136">
        <v>43684</v>
      </c>
      <c r="B340" s="137" t="s">
        <v>131</v>
      </c>
    </row>
    <row r="341" spans="1:2">
      <c r="A341" s="136">
        <v>43683</v>
      </c>
      <c r="B341" s="137" t="s">
        <v>4118</v>
      </c>
    </row>
    <row r="342" spans="1:2">
      <c r="A342" s="136">
        <v>43682</v>
      </c>
      <c r="B342" s="137" t="s">
        <v>4119</v>
      </c>
    </row>
    <row r="343" spans="1:2">
      <c r="A343" s="136">
        <v>43679</v>
      </c>
      <c r="B343" s="137" t="s">
        <v>4120</v>
      </c>
    </row>
    <row r="344" spans="1:2">
      <c r="A344" s="136">
        <v>43678</v>
      </c>
      <c r="B344" s="137" t="s">
        <v>4121</v>
      </c>
    </row>
    <row r="345" spans="1:2">
      <c r="A345" s="136">
        <v>43677</v>
      </c>
      <c r="B345" s="137" t="s">
        <v>4122</v>
      </c>
    </row>
    <row r="346" spans="1:2">
      <c r="A346" s="136">
        <v>43676</v>
      </c>
      <c r="B346" s="137" t="s">
        <v>4123</v>
      </c>
    </row>
    <row r="347" spans="1:2">
      <c r="A347" s="136">
        <v>43675</v>
      </c>
      <c r="B347" s="137" t="s">
        <v>228</v>
      </c>
    </row>
    <row r="348" spans="1:2">
      <c r="A348" s="136">
        <v>43672</v>
      </c>
      <c r="B348" s="137" t="s">
        <v>4124</v>
      </c>
    </row>
    <row r="349" spans="1:2">
      <c r="A349" s="136">
        <v>43671</v>
      </c>
      <c r="B349" s="137" t="s">
        <v>4125</v>
      </c>
    </row>
    <row r="350" spans="1:2">
      <c r="A350" s="136">
        <v>43670</v>
      </c>
      <c r="B350" s="137" t="s">
        <v>4126</v>
      </c>
    </row>
    <row r="351" spans="1:2">
      <c r="A351" s="136">
        <v>43669</v>
      </c>
      <c r="B351" s="137" t="s">
        <v>4127</v>
      </c>
    </row>
    <row r="352" spans="1:2">
      <c r="A352" s="136">
        <v>43668</v>
      </c>
      <c r="B352" s="137" t="s">
        <v>4128</v>
      </c>
    </row>
    <row r="353" spans="1:2">
      <c r="A353" s="136">
        <v>43665</v>
      </c>
      <c r="B353" s="137" t="s">
        <v>114</v>
      </c>
    </row>
    <row r="354" spans="1:2">
      <c r="A354" s="136">
        <v>43664</v>
      </c>
      <c r="B354" s="137" t="s">
        <v>4129</v>
      </c>
    </row>
    <row r="355" spans="1:2">
      <c r="A355" s="136">
        <v>43663</v>
      </c>
      <c r="B355" s="137" t="s">
        <v>4130</v>
      </c>
    </row>
    <row r="356" spans="1:2">
      <c r="A356" s="136">
        <v>43662</v>
      </c>
      <c r="B356" s="137" t="s">
        <v>4131</v>
      </c>
    </row>
    <row r="357" spans="1:2">
      <c r="A357" s="136">
        <v>43661</v>
      </c>
      <c r="B357" s="137" t="s">
        <v>4132</v>
      </c>
    </row>
    <row r="358" spans="1:2">
      <c r="A358" s="136">
        <v>43658</v>
      </c>
      <c r="B358" s="137" t="s">
        <v>4133</v>
      </c>
    </row>
    <row r="359" spans="1:2">
      <c r="A359" s="136">
        <v>43657</v>
      </c>
      <c r="B359" s="137" t="s">
        <v>4134</v>
      </c>
    </row>
    <row r="360" spans="1:2">
      <c r="A360" s="136">
        <v>43656</v>
      </c>
      <c r="B360" s="137" t="s">
        <v>4135</v>
      </c>
    </row>
    <row r="361" spans="1:2">
      <c r="A361" s="136">
        <v>43655</v>
      </c>
      <c r="B361" s="137" t="s">
        <v>4136</v>
      </c>
    </row>
    <row r="362" spans="1:2">
      <c r="A362" s="136">
        <v>43654</v>
      </c>
      <c r="B362" s="137" t="s">
        <v>4137</v>
      </c>
    </row>
    <row r="363" spans="1:2">
      <c r="A363" s="136">
        <v>43651</v>
      </c>
      <c r="B363" s="137" t="s">
        <v>4138</v>
      </c>
    </row>
    <row r="364" spans="1:2">
      <c r="A364" s="136">
        <v>43650</v>
      </c>
      <c r="B364" s="137" t="s">
        <v>4139</v>
      </c>
    </row>
    <row r="365" spans="1:2">
      <c r="A365" s="136">
        <v>43649</v>
      </c>
      <c r="B365" s="137" t="s">
        <v>4140</v>
      </c>
    </row>
    <row r="366" spans="1:2">
      <c r="A366" s="136">
        <v>43648</v>
      </c>
      <c r="B366" s="137" t="s">
        <v>4141</v>
      </c>
    </row>
    <row r="367" spans="1:2">
      <c r="A367" s="136">
        <v>43647</v>
      </c>
      <c r="B367" s="137" t="s">
        <v>4142</v>
      </c>
    </row>
    <row r="368" spans="1:2">
      <c r="A368" s="136">
        <v>43644</v>
      </c>
      <c r="B368" s="137" t="s">
        <v>4143</v>
      </c>
    </row>
    <row r="369" spans="1:2">
      <c r="A369" s="136">
        <v>43643</v>
      </c>
      <c r="B369" s="137" t="s">
        <v>4144</v>
      </c>
    </row>
    <row r="370" spans="1:2">
      <c r="A370" s="136">
        <v>43642</v>
      </c>
      <c r="B370" s="137" t="s">
        <v>4145</v>
      </c>
    </row>
    <row r="371" spans="1:2">
      <c r="A371" s="136">
        <v>43641</v>
      </c>
      <c r="B371" s="137" t="s">
        <v>47</v>
      </c>
    </row>
    <row r="372" spans="1:2">
      <c r="A372" s="136">
        <v>43640</v>
      </c>
      <c r="B372" s="137" t="s">
        <v>4146</v>
      </c>
    </row>
    <row r="373" spans="1:2">
      <c r="A373" s="136">
        <v>43637</v>
      </c>
      <c r="B373" s="137" t="s">
        <v>4147</v>
      </c>
    </row>
    <row r="374" spans="1:2">
      <c r="A374" s="136">
        <v>43636</v>
      </c>
      <c r="B374" s="137" t="s">
        <v>99</v>
      </c>
    </row>
    <row r="375" spans="1:2">
      <c r="A375" s="136">
        <v>43635</v>
      </c>
      <c r="B375" s="137" t="s">
        <v>4148</v>
      </c>
    </row>
    <row r="376" spans="1:2">
      <c r="A376" s="136">
        <v>43634</v>
      </c>
      <c r="B376" s="137" t="s">
        <v>4149</v>
      </c>
    </row>
    <row r="377" spans="1:2">
      <c r="A377" s="136">
        <v>43633</v>
      </c>
      <c r="B377" s="137" t="s">
        <v>4150</v>
      </c>
    </row>
    <row r="378" spans="1:2">
      <c r="A378" s="136">
        <v>43630</v>
      </c>
      <c r="B378" s="137" t="s">
        <v>4151</v>
      </c>
    </row>
    <row r="379" spans="1:2">
      <c r="A379" s="136">
        <v>43629</v>
      </c>
      <c r="B379" s="137" t="s">
        <v>4152</v>
      </c>
    </row>
    <row r="380" spans="1:2">
      <c r="A380" s="136">
        <v>43627</v>
      </c>
      <c r="B380" s="137" t="s">
        <v>4153</v>
      </c>
    </row>
    <row r="381" spans="1:2">
      <c r="A381" s="136">
        <v>43626</v>
      </c>
      <c r="B381" s="137" t="s">
        <v>4154</v>
      </c>
    </row>
    <row r="382" spans="1:2">
      <c r="A382" s="136">
        <v>43623</v>
      </c>
      <c r="B382" s="137" t="s">
        <v>4155</v>
      </c>
    </row>
    <row r="383" spans="1:2">
      <c r="A383" s="136">
        <v>43622</v>
      </c>
      <c r="B383" s="137" t="s">
        <v>4156</v>
      </c>
    </row>
    <row r="384" spans="1:2">
      <c r="A384" s="136">
        <v>43621</v>
      </c>
      <c r="B384" s="137" t="s">
        <v>94</v>
      </c>
    </row>
    <row r="385" spans="1:2">
      <c r="A385" s="136">
        <v>43620</v>
      </c>
      <c r="B385" s="137" t="s">
        <v>4157</v>
      </c>
    </row>
    <row r="386" spans="1:2">
      <c r="A386" s="136">
        <v>43619</v>
      </c>
      <c r="B386" s="137" t="s">
        <v>4158</v>
      </c>
    </row>
    <row r="387" spans="1:2">
      <c r="A387" s="136">
        <v>43616</v>
      </c>
      <c r="B387" s="137" t="s">
        <v>4159</v>
      </c>
    </row>
    <row r="388" spans="1:2">
      <c r="A388" s="136">
        <v>43615</v>
      </c>
      <c r="B388" s="137" t="s">
        <v>4160</v>
      </c>
    </row>
    <row r="389" spans="1:2">
      <c r="A389" s="136">
        <v>43614</v>
      </c>
      <c r="B389" s="137" t="s">
        <v>32</v>
      </c>
    </row>
    <row r="390" spans="1:2">
      <c r="A390" s="136">
        <v>43613</v>
      </c>
      <c r="B390" s="137" t="s">
        <v>4161</v>
      </c>
    </row>
    <row r="391" spans="1:2">
      <c r="A391" s="136">
        <v>43612</v>
      </c>
      <c r="B391" s="137" t="s">
        <v>4162</v>
      </c>
    </row>
    <row r="392" spans="1:2">
      <c r="A392" s="136">
        <v>43609</v>
      </c>
      <c r="B392" s="137" t="s">
        <v>4163</v>
      </c>
    </row>
    <row r="393" spans="1:2">
      <c r="A393" s="136">
        <v>43608</v>
      </c>
      <c r="B393" s="137" t="s">
        <v>4164</v>
      </c>
    </row>
    <row r="394" spans="1:2">
      <c r="A394" s="136">
        <v>43607</v>
      </c>
      <c r="B394" s="137" t="s">
        <v>4165</v>
      </c>
    </row>
    <row r="395" spans="1:2">
      <c r="A395" s="136">
        <v>43606</v>
      </c>
      <c r="B395" s="137" t="s">
        <v>4166</v>
      </c>
    </row>
    <row r="396" spans="1:2">
      <c r="A396" s="136">
        <v>43605</v>
      </c>
      <c r="B396" s="137" t="s">
        <v>4167</v>
      </c>
    </row>
    <row r="397" spans="1:2">
      <c r="A397" s="136">
        <v>43602</v>
      </c>
      <c r="B397" s="137" t="s">
        <v>4168</v>
      </c>
    </row>
    <row r="398" spans="1:2">
      <c r="A398" s="136">
        <v>43601</v>
      </c>
      <c r="B398" s="137" t="s">
        <v>4169</v>
      </c>
    </row>
    <row r="399" spans="1:2">
      <c r="A399" s="136">
        <v>43600</v>
      </c>
      <c r="B399" s="137" t="s">
        <v>4170</v>
      </c>
    </row>
    <row r="400" spans="1:2">
      <c r="A400" s="136">
        <v>43599</v>
      </c>
      <c r="B400" s="137" t="s">
        <v>4171</v>
      </c>
    </row>
    <row r="401" spans="1:2">
      <c r="A401" s="136">
        <v>43598</v>
      </c>
      <c r="B401" s="137" t="s">
        <v>4172</v>
      </c>
    </row>
    <row r="402" spans="1:2">
      <c r="A402" s="136">
        <v>43595</v>
      </c>
      <c r="B402" s="137" t="s">
        <v>4173</v>
      </c>
    </row>
    <row r="403" spans="1:2">
      <c r="A403" s="136">
        <v>43593</v>
      </c>
      <c r="B403" s="137" t="s">
        <v>4174</v>
      </c>
    </row>
    <row r="404" spans="1:2">
      <c r="A404" s="136">
        <v>43592</v>
      </c>
      <c r="B404" s="137" t="s">
        <v>4175</v>
      </c>
    </row>
    <row r="405" spans="1:2">
      <c r="A405" s="136">
        <v>43591</v>
      </c>
      <c r="B405" s="137" t="s">
        <v>4176</v>
      </c>
    </row>
    <row r="406" spans="1:2">
      <c r="A406" s="136">
        <v>43588</v>
      </c>
      <c r="B406" s="137" t="s">
        <v>4177</v>
      </c>
    </row>
    <row r="407" spans="1:2">
      <c r="A407" s="136">
        <v>43587</v>
      </c>
      <c r="B407" s="137" t="s">
        <v>4178</v>
      </c>
    </row>
    <row r="408" spans="1:2">
      <c r="A408" s="136">
        <v>43585</v>
      </c>
      <c r="B408" s="137" t="s">
        <v>4179</v>
      </c>
    </row>
    <row r="409" spans="1:2">
      <c r="A409" s="136">
        <v>43584</v>
      </c>
      <c r="B409" s="137" t="s">
        <v>4180</v>
      </c>
    </row>
    <row r="410" spans="1:2">
      <c r="A410" s="136">
        <v>43581</v>
      </c>
      <c r="B410" s="137" t="s">
        <v>4181</v>
      </c>
    </row>
    <row r="411" spans="1:2">
      <c r="A411" s="136">
        <v>43580</v>
      </c>
      <c r="B411" s="137" t="s">
        <v>4182</v>
      </c>
    </row>
    <row r="412" spans="1:2">
      <c r="A412" s="136">
        <v>43579</v>
      </c>
      <c r="B412" s="137" t="s">
        <v>4183</v>
      </c>
    </row>
    <row r="413" spans="1:2">
      <c r="A413" s="136">
        <v>43578</v>
      </c>
      <c r="B413" s="137" t="s">
        <v>4184</v>
      </c>
    </row>
    <row r="414" spans="1:2">
      <c r="A414" s="136">
        <v>43577</v>
      </c>
      <c r="B414" s="137" t="s">
        <v>4185</v>
      </c>
    </row>
    <row r="415" spans="1:2">
      <c r="A415" s="136">
        <v>43574</v>
      </c>
      <c r="B415" s="137" t="s">
        <v>4186</v>
      </c>
    </row>
    <row r="416" spans="1:2">
      <c r="A416" s="136">
        <v>43573</v>
      </c>
      <c r="B416" s="137" t="s">
        <v>4187</v>
      </c>
    </row>
    <row r="417" spans="1:2">
      <c r="A417" s="136">
        <v>43572</v>
      </c>
      <c r="B417" s="137" t="s">
        <v>4188</v>
      </c>
    </row>
    <row r="418" spans="1:2">
      <c r="A418" s="136">
        <v>43571</v>
      </c>
      <c r="B418" s="137" t="s">
        <v>4189</v>
      </c>
    </row>
    <row r="419" spans="1:2">
      <c r="A419" s="136">
        <v>43570</v>
      </c>
      <c r="B419" s="137" t="s">
        <v>4190</v>
      </c>
    </row>
    <row r="420" spans="1:2">
      <c r="A420" s="136">
        <v>43567</v>
      </c>
      <c r="B420" s="137" t="s">
        <v>4191</v>
      </c>
    </row>
    <row r="421" spans="1:2">
      <c r="A421" s="136">
        <v>43566</v>
      </c>
      <c r="B421" s="137" t="s">
        <v>4192</v>
      </c>
    </row>
    <row r="422" spans="1:2">
      <c r="A422" s="136">
        <v>43565</v>
      </c>
      <c r="B422" s="137" t="s">
        <v>4193</v>
      </c>
    </row>
    <row r="423" spans="1:2">
      <c r="A423" s="136">
        <v>43564</v>
      </c>
      <c r="B423" s="137" t="s">
        <v>4194</v>
      </c>
    </row>
    <row r="424" spans="1:2">
      <c r="A424" s="136">
        <v>43563</v>
      </c>
      <c r="B424" s="137" t="s">
        <v>4195</v>
      </c>
    </row>
    <row r="425" spans="1:2">
      <c r="A425" s="136">
        <v>43560</v>
      </c>
      <c r="B425" s="137" t="s">
        <v>4196</v>
      </c>
    </row>
    <row r="426" spans="1:2">
      <c r="A426" s="136">
        <v>43559</v>
      </c>
      <c r="B426" s="137" t="s">
        <v>4197</v>
      </c>
    </row>
    <row r="427" spans="1:2">
      <c r="A427" s="136">
        <v>43558</v>
      </c>
      <c r="B427" s="137" t="s">
        <v>4198</v>
      </c>
    </row>
    <row r="428" spans="1:2">
      <c r="A428" s="136">
        <v>43557</v>
      </c>
      <c r="B428" s="137" t="s">
        <v>4199</v>
      </c>
    </row>
    <row r="429" spans="1:2">
      <c r="A429" s="136">
        <v>43556</v>
      </c>
      <c r="B429" s="137" t="s">
        <v>4200</v>
      </c>
    </row>
    <row r="430" spans="1:2">
      <c r="A430" s="136">
        <v>43553</v>
      </c>
      <c r="B430" s="137" t="s">
        <v>4201</v>
      </c>
    </row>
    <row r="431" spans="1:2">
      <c r="A431" s="136">
        <v>43552</v>
      </c>
      <c r="B431" s="137" t="s">
        <v>4202</v>
      </c>
    </row>
    <row r="432" spans="1:2">
      <c r="A432" s="136">
        <v>43551</v>
      </c>
      <c r="B432" s="137" t="s">
        <v>71</v>
      </c>
    </row>
    <row r="433" spans="1:2">
      <c r="A433" s="136">
        <v>43550</v>
      </c>
      <c r="B433" s="137" t="s">
        <v>4203</v>
      </c>
    </row>
    <row r="434" spans="1:2">
      <c r="A434" s="136">
        <v>43549</v>
      </c>
      <c r="B434" s="137" t="s">
        <v>4204</v>
      </c>
    </row>
    <row r="435" spans="1:2">
      <c r="A435" s="136">
        <v>43546</v>
      </c>
      <c r="B435" s="137" t="s">
        <v>4205</v>
      </c>
    </row>
    <row r="436" spans="1:2">
      <c r="A436" s="136">
        <v>43545</v>
      </c>
      <c r="B436" s="137" t="s">
        <v>4206</v>
      </c>
    </row>
    <row r="437" spans="1:2">
      <c r="A437" s="136">
        <v>43544</v>
      </c>
      <c r="B437" s="137" t="s">
        <v>59</v>
      </c>
    </row>
    <row r="438" spans="1:2">
      <c r="A438" s="136">
        <v>43543</v>
      </c>
      <c r="B438" s="137" t="s">
        <v>48</v>
      </c>
    </row>
    <row r="439" spans="1:2">
      <c r="A439" s="136">
        <v>43542</v>
      </c>
      <c r="B439" s="137" t="s">
        <v>4207</v>
      </c>
    </row>
    <row r="440" spans="1:2">
      <c r="A440" s="136">
        <v>43539</v>
      </c>
      <c r="B440" s="137" t="s">
        <v>4208</v>
      </c>
    </row>
    <row r="441" spans="1:2">
      <c r="A441" s="136">
        <v>43538</v>
      </c>
      <c r="B441" s="137" t="s">
        <v>4209</v>
      </c>
    </row>
    <row r="442" spans="1:2">
      <c r="A442" s="136">
        <v>43537</v>
      </c>
      <c r="B442" s="137" t="s">
        <v>4210</v>
      </c>
    </row>
    <row r="443" spans="1:2">
      <c r="A443" s="136">
        <v>43536</v>
      </c>
      <c r="B443" s="137" t="s">
        <v>4211</v>
      </c>
    </row>
    <row r="444" spans="1:2">
      <c r="A444" s="136">
        <v>43535</v>
      </c>
      <c r="B444" s="137" t="s">
        <v>4212</v>
      </c>
    </row>
    <row r="445" spans="1:2">
      <c r="A445" s="136">
        <v>43531</v>
      </c>
      <c r="B445" s="137" t="s">
        <v>4213</v>
      </c>
    </row>
    <row r="446" spans="1:2">
      <c r="A446" s="136">
        <v>43530</v>
      </c>
      <c r="B446" s="137" t="s">
        <v>4214</v>
      </c>
    </row>
    <row r="447" spans="1:2">
      <c r="A447" s="136">
        <v>43529</v>
      </c>
      <c r="B447" s="137" t="s">
        <v>4215</v>
      </c>
    </row>
    <row r="448" spans="1:2">
      <c r="A448" s="136">
        <v>43528</v>
      </c>
      <c r="B448" s="137" t="s">
        <v>4216</v>
      </c>
    </row>
    <row r="449" spans="1:2">
      <c r="A449" s="136">
        <v>43525</v>
      </c>
      <c r="B449" s="137" t="s">
        <v>4217</v>
      </c>
    </row>
    <row r="450" spans="1:2">
      <c r="A450" s="136">
        <v>43524</v>
      </c>
      <c r="B450" s="137" t="s">
        <v>4218</v>
      </c>
    </row>
    <row r="451" spans="1:2">
      <c r="A451" s="136">
        <v>43523</v>
      </c>
      <c r="B451" s="137" t="s">
        <v>4219</v>
      </c>
    </row>
    <row r="452" spans="1:2">
      <c r="A452" s="136">
        <v>43522</v>
      </c>
      <c r="B452" s="137" t="s">
        <v>4220</v>
      </c>
    </row>
    <row r="453" spans="1:2">
      <c r="A453" s="136">
        <v>43521</v>
      </c>
      <c r="B453" s="137" t="s">
        <v>107</v>
      </c>
    </row>
    <row r="454" spans="1:2">
      <c r="A454" s="136">
        <v>43518</v>
      </c>
      <c r="B454" s="137" t="s">
        <v>4221</v>
      </c>
    </row>
    <row r="455" spans="1:2">
      <c r="A455" s="136">
        <v>43517</v>
      </c>
      <c r="B455" s="137" t="s">
        <v>4222</v>
      </c>
    </row>
    <row r="456" spans="1:2">
      <c r="A456" s="136">
        <v>43516</v>
      </c>
      <c r="B456" s="137" t="s">
        <v>4223</v>
      </c>
    </row>
    <row r="457" spans="1:2">
      <c r="A457" s="136">
        <v>43515</v>
      </c>
      <c r="B457" s="137" t="s">
        <v>4224</v>
      </c>
    </row>
    <row r="458" spans="1:2">
      <c r="A458" s="136">
        <v>43514</v>
      </c>
      <c r="B458" s="137" t="s">
        <v>4225</v>
      </c>
    </row>
    <row r="459" spans="1:2">
      <c r="A459" s="136">
        <v>43511</v>
      </c>
      <c r="B459" s="137" t="s">
        <v>4226</v>
      </c>
    </row>
    <row r="460" spans="1:2">
      <c r="A460" s="136">
        <v>43510</v>
      </c>
      <c r="B460" s="137" t="s">
        <v>4227</v>
      </c>
    </row>
    <row r="461" spans="1:2">
      <c r="A461" s="136">
        <v>43509</v>
      </c>
      <c r="B461" s="137" t="s">
        <v>4228</v>
      </c>
    </row>
    <row r="462" spans="1:2">
      <c r="A462" s="136">
        <v>43508</v>
      </c>
      <c r="B462" s="137" t="s">
        <v>4229</v>
      </c>
    </row>
    <row r="463" spans="1:2">
      <c r="A463" s="136">
        <v>43507</v>
      </c>
      <c r="B463" s="137" t="s">
        <v>4230</v>
      </c>
    </row>
    <row r="464" spans="1:2">
      <c r="A464" s="136">
        <v>43504</v>
      </c>
      <c r="B464" s="137" t="s">
        <v>4231</v>
      </c>
    </row>
    <row r="465" spans="1:2">
      <c r="A465" s="136">
        <v>43503</v>
      </c>
      <c r="B465" s="137" t="s">
        <v>4232</v>
      </c>
    </row>
    <row r="466" spans="1:2">
      <c r="A466" s="136">
        <v>43502</v>
      </c>
      <c r="B466" s="137" t="s">
        <v>4233</v>
      </c>
    </row>
    <row r="467" spans="1:2">
      <c r="A467" s="136">
        <v>43501</v>
      </c>
      <c r="B467" s="137" t="s">
        <v>4234</v>
      </c>
    </row>
    <row r="468" spans="1:2">
      <c r="A468" s="136">
        <v>43500</v>
      </c>
      <c r="B468" s="137" t="s">
        <v>4235</v>
      </c>
    </row>
    <row r="469" spans="1:2">
      <c r="A469" s="136">
        <v>43497</v>
      </c>
      <c r="B469" s="137" t="s">
        <v>4236</v>
      </c>
    </row>
    <row r="470" spans="1:2">
      <c r="A470" s="136">
        <v>43496</v>
      </c>
      <c r="B470" s="137" t="s">
        <v>4237</v>
      </c>
    </row>
    <row r="471" spans="1:2">
      <c r="A471" s="136">
        <v>43495</v>
      </c>
      <c r="B471" s="137" t="s">
        <v>4238</v>
      </c>
    </row>
    <row r="472" spans="1:2">
      <c r="A472" s="136">
        <v>43494</v>
      </c>
      <c r="B472" s="137" t="s">
        <v>4239</v>
      </c>
    </row>
    <row r="473" spans="1:2">
      <c r="A473" s="136">
        <v>43493</v>
      </c>
      <c r="B473" s="137" t="s">
        <v>4240</v>
      </c>
    </row>
    <row r="474" spans="1:2">
      <c r="A474" s="136">
        <v>43490</v>
      </c>
      <c r="B474" s="137" t="s">
        <v>4241</v>
      </c>
    </row>
    <row r="475" spans="1:2">
      <c r="A475" s="136">
        <v>43489</v>
      </c>
      <c r="B475" s="137" t="s">
        <v>4242</v>
      </c>
    </row>
    <row r="476" spans="1:2">
      <c r="A476" s="136">
        <v>43488</v>
      </c>
      <c r="B476" s="137" t="s">
        <v>4243</v>
      </c>
    </row>
    <row r="477" spans="1:2">
      <c r="A477" s="136">
        <v>43487</v>
      </c>
      <c r="B477" s="137" t="s">
        <v>4244</v>
      </c>
    </row>
    <row r="478" spans="1:2">
      <c r="A478" s="136">
        <v>43486</v>
      </c>
      <c r="B478" s="137" t="s">
        <v>4211</v>
      </c>
    </row>
    <row r="479" spans="1:2">
      <c r="A479" s="136">
        <v>43483</v>
      </c>
      <c r="B479" s="137" t="s">
        <v>3964</v>
      </c>
    </row>
    <row r="480" spans="1:2">
      <c r="A480" s="136">
        <v>43482</v>
      </c>
      <c r="B480" s="137" t="s">
        <v>4245</v>
      </c>
    </row>
    <row r="481" spans="1:2">
      <c r="A481" s="136">
        <v>43481</v>
      </c>
      <c r="B481" s="137" t="s">
        <v>4246</v>
      </c>
    </row>
    <row r="482" spans="1:2">
      <c r="A482" s="136">
        <v>43480</v>
      </c>
      <c r="B482" s="137" t="s">
        <v>4247</v>
      </c>
    </row>
    <row r="483" spans="1:2">
      <c r="A483" s="136">
        <v>43479</v>
      </c>
      <c r="B483" s="137" t="s">
        <v>4248</v>
      </c>
    </row>
    <row r="484" spans="1:2">
      <c r="A484" s="136">
        <v>43476</v>
      </c>
      <c r="B484" s="137" t="s">
        <v>4249</v>
      </c>
    </row>
    <row r="485" spans="1:2">
      <c r="A485" s="136">
        <v>43475</v>
      </c>
      <c r="B485" s="137" t="s">
        <v>4250</v>
      </c>
    </row>
    <row r="486" spans="1:2">
      <c r="A486" s="136">
        <v>43474</v>
      </c>
      <c r="B486" s="137" t="s">
        <v>4251</v>
      </c>
    </row>
    <row r="487" spans="1:2">
      <c r="A487" s="136">
        <v>43473</v>
      </c>
      <c r="B487" s="137" t="s">
        <v>4252</v>
      </c>
    </row>
    <row r="488" spans="1:2">
      <c r="A488" s="136">
        <v>43469</v>
      </c>
      <c r="B488" s="137" t="s">
        <v>4253</v>
      </c>
    </row>
    <row r="489" spans="1:2">
      <c r="A489" s="136">
        <v>43468</v>
      </c>
      <c r="B489" s="137" t="s">
        <v>4254</v>
      </c>
    </row>
    <row r="490" spans="1:2">
      <c r="A490" s="136">
        <v>43463</v>
      </c>
      <c r="B490" s="137" t="s">
        <v>4255</v>
      </c>
    </row>
    <row r="491" spans="1:2">
      <c r="A491" s="136">
        <v>43462</v>
      </c>
      <c r="B491" s="137" t="s">
        <v>4256</v>
      </c>
    </row>
    <row r="492" spans="1:2">
      <c r="A492" s="136">
        <v>43461</v>
      </c>
      <c r="B492" s="137" t="s">
        <v>4257</v>
      </c>
    </row>
    <row r="493" spans="1:2">
      <c r="A493" s="136">
        <v>43460</v>
      </c>
      <c r="B493" s="137" t="s">
        <v>4258</v>
      </c>
    </row>
    <row r="494" spans="1:2">
      <c r="A494" s="136">
        <v>43459</v>
      </c>
      <c r="B494" s="137" t="s">
        <v>4259</v>
      </c>
    </row>
    <row r="495" spans="1:2">
      <c r="A495" s="136">
        <v>43458</v>
      </c>
      <c r="B495" s="137" t="s">
        <v>4260</v>
      </c>
    </row>
    <row r="496" spans="1:2">
      <c r="A496" s="136">
        <v>43455</v>
      </c>
      <c r="B496" s="137" t="s">
        <v>4261</v>
      </c>
    </row>
    <row r="497" spans="1:2">
      <c r="A497" s="136">
        <v>43454</v>
      </c>
      <c r="B497" s="137" t="s">
        <v>4262</v>
      </c>
    </row>
    <row r="498" spans="1:2">
      <c r="A498" s="136">
        <v>43453</v>
      </c>
      <c r="B498" s="137" t="s">
        <v>4263</v>
      </c>
    </row>
    <row r="499" spans="1:2">
      <c r="A499" s="136">
        <v>43452</v>
      </c>
      <c r="B499" s="137" t="s">
        <v>4264</v>
      </c>
    </row>
    <row r="500" spans="1:2">
      <c r="A500" s="136">
        <v>43451</v>
      </c>
      <c r="B500" s="137" t="s">
        <v>4265</v>
      </c>
    </row>
    <row r="501" spans="1:2">
      <c r="A501" s="136">
        <v>43448</v>
      </c>
      <c r="B501" s="137" t="s">
        <v>4266</v>
      </c>
    </row>
    <row r="502" spans="1:2">
      <c r="A502" s="136">
        <v>43447</v>
      </c>
      <c r="B502" s="137" t="s">
        <v>4267</v>
      </c>
    </row>
    <row r="503" spans="1:2">
      <c r="A503" s="136">
        <v>43446</v>
      </c>
      <c r="B503" s="137" t="s">
        <v>115</v>
      </c>
    </row>
    <row r="504" spans="1:2">
      <c r="A504" s="136">
        <v>43445</v>
      </c>
      <c r="B504" s="137" t="s">
        <v>4268</v>
      </c>
    </row>
    <row r="505" spans="1:2">
      <c r="A505" s="136">
        <v>43444</v>
      </c>
      <c r="B505" s="137" t="s">
        <v>4269</v>
      </c>
    </row>
    <row r="506" spans="1:2">
      <c r="A506" s="136">
        <v>43441</v>
      </c>
      <c r="B506" s="137" t="s">
        <v>86</v>
      </c>
    </row>
    <row r="507" spans="1:2">
      <c r="A507" s="136">
        <v>43440</v>
      </c>
      <c r="B507" s="137" t="s">
        <v>4270</v>
      </c>
    </row>
    <row r="508" spans="1:2">
      <c r="A508" s="136">
        <v>43439</v>
      </c>
      <c r="B508" s="137" t="s">
        <v>4271</v>
      </c>
    </row>
    <row r="509" spans="1:2">
      <c r="A509" s="136">
        <v>43438</v>
      </c>
      <c r="B509" s="137" t="s">
        <v>4272</v>
      </c>
    </row>
    <row r="510" spans="1:2">
      <c r="A510" s="136">
        <v>43437</v>
      </c>
      <c r="B510" s="137" t="s">
        <v>4273</v>
      </c>
    </row>
    <row r="511" spans="1:2">
      <c r="A511" s="136">
        <v>43434</v>
      </c>
      <c r="B511" s="137" t="s">
        <v>4274</v>
      </c>
    </row>
    <row r="512" spans="1:2">
      <c r="A512" s="136">
        <v>43433</v>
      </c>
      <c r="B512" s="137" t="s">
        <v>4275</v>
      </c>
    </row>
    <row r="513" spans="1:2">
      <c r="A513" s="136">
        <v>43432</v>
      </c>
      <c r="B513" s="137" t="s">
        <v>4276</v>
      </c>
    </row>
    <row r="514" spans="1:2">
      <c r="A514" s="136">
        <v>43431</v>
      </c>
      <c r="B514" s="137" t="s">
        <v>4277</v>
      </c>
    </row>
    <row r="515" spans="1:2">
      <c r="A515" s="136">
        <v>43430</v>
      </c>
      <c r="B515" s="137" t="s">
        <v>4278</v>
      </c>
    </row>
    <row r="516" spans="1:2">
      <c r="A516" s="136">
        <v>43427</v>
      </c>
      <c r="B516" s="137" t="s">
        <v>4279</v>
      </c>
    </row>
    <row r="517" spans="1:2">
      <c r="A517" s="136">
        <v>43426</v>
      </c>
      <c r="B517" s="137" t="s">
        <v>4280</v>
      </c>
    </row>
    <row r="518" spans="1:2">
      <c r="A518" s="136">
        <v>43425</v>
      </c>
      <c r="B518" s="137" t="s">
        <v>4281</v>
      </c>
    </row>
    <row r="519" spans="1:2">
      <c r="A519" s="136">
        <v>43424</v>
      </c>
      <c r="B519" s="137" t="s">
        <v>4282</v>
      </c>
    </row>
    <row r="520" spans="1:2">
      <c r="A520" s="136">
        <v>43423</v>
      </c>
      <c r="B520" s="137" t="s">
        <v>4283</v>
      </c>
    </row>
    <row r="521" spans="1:2">
      <c r="A521" s="136">
        <v>43420</v>
      </c>
      <c r="B521" s="137" t="s">
        <v>4284</v>
      </c>
    </row>
    <row r="522" spans="1:2">
      <c r="A522" s="136">
        <v>43419</v>
      </c>
      <c r="B522" s="137" t="s">
        <v>4285</v>
      </c>
    </row>
    <row r="523" spans="1:2">
      <c r="A523" s="136">
        <v>43418</v>
      </c>
      <c r="B523" s="137" t="s">
        <v>4286</v>
      </c>
    </row>
    <row r="524" spans="1:2">
      <c r="A524" s="136">
        <v>43417</v>
      </c>
      <c r="B524" s="137" t="s">
        <v>4287</v>
      </c>
    </row>
    <row r="525" spans="1:2">
      <c r="A525" s="136">
        <v>43416</v>
      </c>
      <c r="B525" s="137" t="s">
        <v>4288</v>
      </c>
    </row>
    <row r="526" spans="1:2">
      <c r="A526" s="136">
        <v>43413</v>
      </c>
      <c r="B526" s="137" t="s">
        <v>4289</v>
      </c>
    </row>
    <row r="527" spans="1:2">
      <c r="A527" s="136">
        <v>43412</v>
      </c>
      <c r="B527" s="137" t="s">
        <v>4290</v>
      </c>
    </row>
    <row r="528" spans="1:2">
      <c r="A528" s="136">
        <v>43411</v>
      </c>
      <c r="B528" s="137" t="s">
        <v>4291</v>
      </c>
    </row>
    <row r="529" spans="1:2">
      <c r="A529" s="136">
        <v>43410</v>
      </c>
      <c r="B529" s="137" t="s">
        <v>4270</v>
      </c>
    </row>
    <row r="530" spans="1:2">
      <c r="A530" s="136">
        <v>43406</v>
      </c>
      <c r="B530" s="137" t="s">
        <v>100</v>
      </c>
    </row>
    <row r="531" spans="1:2">
      <c r="A531" s="136">
        <v>43405</v>
      </c>
      <c r="B531" s="137" t="s">
        <v>4292</v>
      </c>
    </row>
    <row r="532" spans="1:2">
      <c r="A532" s="136">
        <v>43404</v>
      </c>
      <c r="B532" s="137" t="s">
        <v>4293</v>
      </c>
    </row>
    <row r="533" spans="1:2">
      <c r="A533" s="136">
        <v>43403</v>
      </c>
      <c r="B533" s="137" t="s">
        <v>4294</v>
      </c>
    </row>
    <row r="534" spans="1:2">
      <c r="A534" s="136">
        <v>43402</v>
      </c>
      <c r="B534" s="137" t="s">
        <v>4295</v>
      </c>
    </row>
    <row r="535" spans="1:2">
      <c r="A535" s="136">
        <v>43399</v>
      </c>
      <c r="B535" s="137" t="s">
        <v>4296</v>
      </c>
    </row>
    <row r="536" spans="1:2">
      <c r="A536" s="136">
        <v>43398</v>
      </c>
      <c r="B536" s="137" t="s">
        <v>4297</v>
      </c>
    </row>
    <row r="537" spans="1:2">
      <c r="A537" s="136">
        <v>43397</v>
      </c>
      <c r="B537" s="137" t="s">
        <v>4298</v>
      </c>
    </row>
    <row r="538" spans="1:2">
      <c r="A538" s="136">
        <v>43396</v>
      </c>
      <c r="B538" s="137" t="s">
        <v>4299</v>
      </c>
    </row>
    <row r="539" spans="1:2">
      <c r="A539" s="136">
        <v>43395</v>
      </c>
      <c r="B539" s="137" t="s">
        <v>4300</v>
      </c>
    </row>
    <row r="540" spans="1:2">
      <c r="A540" s="136">
        <v>43392</v>
      </c>
      <c r="B540" s="137" t="s">
        <v>4301</v>
      </c>
    </row>
    <row r="541" spans="1:2">
      <c r="A541" s="136">
        <v>43391</v>
      </c>
      <c r="B541" s="137" t="s">
        <v>4302</v>
      </c>
    </row>
    <row r="542" spans="1:2">
      <c r="A542" s="136">
        <v>43390</v>
      </c>
      <c r="B542" s="137" t="s">
        <v>4303</v>
      </c>
    </row>
    <row r="543" spans="1:2">
      <c r="A543" s="136">
        <v>43389</v>
      </c>
      <c r="B543" s="137" t="s">
        <v>4304</v>
      </c>
    </row>
    <row r="544" spans="1:2">
      <c r="A544" s="136">
        <v>43388</v>
      </c>
      <c r="B544" s="137" t="s">
        <v>125</v>
      </c>
    </row>
    <row r="545" spans="1:2">
      <c r="A545" s="136">
        <v>43385</v>
      </c>
      <c r="B545" s="137" t="s">
        <v>4305</v>
      </c>
    </row>
    <row r="546" spans="1:2">
      <c r="A546" s="136">
        <v>43384</v>
      </c>
      <c r="B546" s="137" t="s">
        <v>4306</v>
      </c>
    </row>
    <row r="547" spans="1:2">
      <c r="A547" s="136">
        <v>43383</v>
      </c>
      <c r="B547" s="137" t="s">
        <v>4307</v>
      </c>
    </row>
    <row r="548" spans="1:2">
      <c r="A548" s="136">
        <v>43382</v>
      </c>
      <c r="B548" s="137" t="s">
        <v>4308</v>
      </c>
    </row>
    <row r="549" spans="1:2">
      <c r="A549" s="136">
        <v>43381</v>
      </c>
      <c r="B549" s="137" t="s">
        <v>4309</v>
      </c>
    </row>
    <row r="550" spans="1:2">
      <c r="A550" s="136">
        <v>43378</v>
      </c>
      <c r="B550" s="137" t="s">
        <v>4310</v>
      </c>
    </row>
    <row r="551" spans="1:2">
      <c r="A551" s="136">
        <v>43377</v>
      </c>
      <c r="B551" s="137" t="s">
        <v>4311</v>
      </c>
    </row>
    <row r="552" spans="1:2">
      <c r="A552" s="136">
        <v>43376</v>
      </c>
      <c r="B552" s="137" t="s">
        <v>4312</v>
      </c>
    </row>
    <row r="553" spans="1:2">
      <c r="A553" s="136">
        <v>43375</v>
      </c>
      <c r="B553" s="137" t="s">
        <v>4313</v>
      </c>
    </row>
    <row r="554" spans="1:2">
      <c r="A554" s="136">
        <v>43374</v>
      </c>
      <c r="B554" s="137" t="s">
        <v>4314</v>
      </c>
    </row>
    <row r="555" spans="1:2">
      <c r="A555" s="136">
        <v>43371</v>
      </c>
      <c r="B555" s="137" t="s">
        <v>4315</v>
      </c>
    </row>
    <row r="556" spans="1:2">
      <c r="A556" s="136">
        <v>43370</v>
      </c>
      <c r="B556" s="137" t="s">
        <v>4316</v>
      </c>
    </row>
    <row r="557" spans="1:2">
      <c r="A557" s="136">
        <v>43369</v>
      </c>
      <c r="B557" s="137" t="s">
        <v>4317</v>
      </c>
    </row>
    <row r="558" spans="1:2">
      <c r="A558" s="136">
        <v>43368</v>
      </c>
      <c r="B558" s="137" t="s">
        <v>4318</v>
      </c>
    </row>
    <row r="559" spans="1:2">
      <c r="A559" s="136">
        <v>43367</v>
      </c>
      <c r="B559" s="137" t="s">
        <v>4319</v>
      </c>
    </row>
    <row r="560" spans="1:2">
      <c r="A560" s="136">
        <v>43364</v>
      </c>
      <c r="B560" s="137" t="s">
        <v>4320</v>
      </c>
    </row>
    <row r="561" spans="1:2">
      <c r="A561" s="136">
        <v>43363</v>
      </c>
      <c r="B561" s="137" t="s">
        <v>4321</v>
      </c>
    </row>
    <row r="562" spans="1:2">
      <c r="A562" s="136">
        <v>43362</v>
      </c>
      <c r="B562" s="137" t="s">
        <v>4322</v>
      </c>
    </row>
    <row r="563" spans="1:2">
      <c r="A563" s="136">
        <v>43361</v>
      </c>
      <c r="B563" s="137" t="s">
        <v>4323</v>
      </c>
    </row>
    <row r="564" spans="1:2">
      <c r="A564" s="136">
        <v>43360</v>
      </c>
      <c r="B564" s="137" t="s">
        <v>4324</v>
      </c>
    </row>
    <row r="565" spans="1:2">
      <c r="A565" s="136">
        <v>43357</v>
      </c>
      <c r="B565" s="137" t="s">
        <v>4325</v>
      </c>
    </row>
    <row r="566" spans="1:2">
      <c r="A566" s="136">
        <v>43356</v>
      </c>
      <c r="B566" s="137" t="s">
        <v>4326</v>
      </c>
    </row>
    <row r="567" spans="1:2">
      <c r="A567" s="136">
        <v>43355</v>
      </c>
      <c r="B567" s="137" t="s">
        <v>4327</v>
      </c>
    </row>
    <row r="568" spans="1:2">
      <c r="A568" s="136">
        <v>43354</v>
      </c>
      <c r="B568" s="137" t="s">
        <v>4328</v>
      </c>
    </row>
    <row r="569" spans="1:2">
      <c r="A569" s="136">
        <v>43353</v>
      </c>
      <c r="B569" s="137" t="s">
        <v>4329</v>
      </c>
    </row>
    <row r="570" spans="1:2">
      <c r="A570" s="136">
        <v>43350</v>
      </c>
      <c r="B570" s="137" t="s">
        <v>4330</v>
      </c>
    </row>
    <row r="571" spans="1:2">
      <c r="A571" s="136">
        <v>43349</v>
      </c>
      <c r="B571" s="137" t="s">
        <v>4331</v>
      </c>
    </row>
    <row r="572" spans="1:2">
      <c r="A572" s="136">
        <v>43348</v>
      </c>
      <c r="B572" s="137" t="s">
        <v>4332</v>
      </c>
    </row>
    <row r="573" spans="1:2">
      <c r="A573" s="136">
        <v>43347</v>
      </c>
      <c r="B573" s="137" t="s">
        <v>4333</v>
      </c>
    </row>
    <row r="574" spans="1:2">
      <c r="A574" s="136">
        <v>43346</v>
      </c>
      <c r="B574" s="137" t="s">
        <v>4334</v>
      </c>
    </row>
    <row r="575" spans="1:2">
      <c r="A575" s="136">
        <v>43343</v>
      </c>
      <c r="B575" s="137" t="s">
        <v>4335</v>
      </c>
    </row>
    <row r="576" spans="1:2">
      <c r="A576" s="136">
        <v>43342</v>
      </c>
      <c r="B576" s="137" t="s">
        <v>4336</v>
      </c>
    </row>
    <row r="577" spans="1:2">
      <c r="A577" s="136">
        <v>43341</v>
      </c>
      <c r="B577" s="137" t="s">
        <v>4337</v>
      </c>
    </row>
    <row r="578" spans="1:2">
      <c r="A578" s="136">
        <v>43340</v>
      </c>
      <c r="B578" s="137" t="s">
        <v>4338</v>
      </c>
    </row>
    <row r="579" spans="1:2">
      <c r="A579" s="136">
        <v>43339</v>
      </c>
      <c r="B579" s="137" t="s">
        <v>4339</v>
      </c>
    </row>
    <row r="580" spans="1:2">
      <c r="A580" s="136">
        <v>43336</v>
      </c>
      <c r="B580" s="137" t="s">
        <v>4340</v>
      </c>
    </row>
    <row r="581" spans="1:2">
      <c r="A581" s="136">
        <v>43335</v>
      </c>
      <c r="B581" s="137" t="s">
        <v>4341</v>
      </c>
    </row>
    <row r="582" spans="1:2">
      <c r="A582" s="136">
        <v>43334</v>
      </c>
      <c r="B582" s="137" t="s">
        <v>4342</v>
      </c>
    </row>
    <row r="583" spans="1:2">
      <c r="A583" s="136">
        <v>43333</v>
      </c>
      <c r="B583" s="137" t="s">
        <v>4343</v>
      </c>
    </row>
    <row r="584" spans="1:2">
      <c r="A584" s="136">
        <v>43332</v>
      </c>
      <c r="B584" s="137" t="s">
        <v>4344</v>
      </c>
    </row>
    <row r="585" spans="1:2">
      <c r="A585" s="136">
        <v>43329</v>
      </c>
      <c r="B585" s="137" t="s">
        <v>4345</v>
      </c>
    </row>
    <row r="586" spans="1:2">
      <c r="A586" s="136">
        <v>43328</v>
      </c>
      <c r="B586" s="137" t="s">
        <v>132</v>
      </c>
    </row>
    <row r="587" spans="1:2">
      <c r="A587" s="136">
        <v>43327</v>
      </c>
      <c r="B587" s="137" t="s">
        <v>4346</v>
      </c>
    </row>
    <row r="588" spans="1:2">
      <c r="A588" s="136">
        <v>43326</v>
      </c>
      <c r="B588" s="137" t="s">
        <v>4347</v>
      </c>
    </row>
    <row r="589" spans="1:2">
      <c r="A589" s="136">
        <v>43325</v>
      </c>
      <c r="B589" s="137" t="s">
        <v>4348</v>
      </c>
    </row>
    <row r="590" spans="1:2">
      <c r="A590" s="136">
        <v>43322</v>
      </c>
      <c r="B590" s="137" t="s">
        <v>4349</v>
      </c>
    </row>
    <row r="591" spans="1:2">
      <c r="A591" s="136">
        <v>43321</v>
      </c>
      <c r="B591" s="137" t="s">
        <v>4350</v>
      </c>
    </row>
    <row r="592" spans="1:2">
      <c r="A592" s="136">
        <v>43320</v>
      </c>
      <c r="B592" s="137" t="s">
        <v>4351</v>
      </c>
    </row>
    <row r="593" spans="1:2">
      <c r="A593" s="136">
        <v>43319</v>
      </c>
      <c r="B593" s="137" t="s">
        <v>4352</v>
      </c>
    </row>
    <row r="594" spans="1:2">
      <c r="A594" s="136">
        <v>43318</v>
      </c>
      <c r="B594" s="137" t="s">
        <v>4353</v>
      </c>
    </row>
    <row r="595" spans="1:2">
      <c r="A595" s="136">
        <v>43315</v>
      </c>
      <c r="B595" s="137" t="s">
        <v>4354</v>
      </c>
    </row>
    <row r="596" spans="1:2">
      <c r="A596" s="136">
        <v>43314</v>
      </c>
      <c r="B596" s="137" t="s">
        <v>4355</v>
      </c>
    </row>
    <row r="597" spans="1:2">
      <c r="A597" s="136">
        <v>43313</v>
      </c>
      <c r="B597" s="137" t="s">
        <v>4356</v>
      </c>
    </row>
    <row r="598" spans="1:2">
      <c r="A598" s="136">
        <v>43312</v>
      </c>
      <c r="B598" s="137" t="s">
        <v>229</v>
      </c>
    </row>
    <row r="599" spans="1:2">
      <c r="A599" s="136">
        <v>43311</v>
      </c>
      <c r="B599" s="137" t="s">
        <v>4357</v>
      </c>
    </row>
    <row r="600" spans="1:2">
      <c r="A600" s="136">
        <v>43308</v>
      </c>
      <c r="B600" s="137" t="s">
        <v>4358</v>
      </c>
    </row>
    <row r="601" spans="1:2">
      <c r="A601" s="136">
        <v>43307</v>
      </c>
      <c r="B601" s="137" t="s">
        <v>4359</v>
      </c>
    </row>
    <row r="602" spans="1:2">
      <c r="A602" s="136">
        <v>43306</v>
      </c>
      <c r="B602" s="137" t="s">
        <v>4360</v>
      </c>
    </row>
    <row r="603" spans="1:2">
      <c r="A603" s="136">
        <v>43305</v>
      </c>
      <c r="B603" s="137" t="s">
        <v>4361</v>
      </c>
    </row>
    <row r="604" spans="1:2">
      <c r="A604" s="136">
        <v>43304</v>
      </c>
      <c r="B604" s="137" t="s">
        <v>4362</v>
      </c>
    </row>
    <row r="605" spans="1:2">
      <c r="A605" s="136">
        <v>43301</v>
      </c>
      <c r="B605" s="137" t="s">
        <v>4363</v>
      </c>
    </row>
    <row r="606" spans="1:2">
      <c r="A606" s="136">
        <v>43300</v>
      </c>
      <c r="B606" s="137" t="s">
        <v>4364</v>
      </c>
    </row>
    <row r="607" spans="1:2">
      <c r="A607" s="136">
        <v>43299</v>
      </c>
      <c r="B607" s="137" t="s">
        <v>4365</v>
      </c>
    </row>
    <row r="608" spans="1:2">
      <c r="A608" s="136">
        <v>43298</v>
      </c>
      <c r="B608" s="137" t="s">
        <v>4366</v>
      </c>
    </row>
    <row r="609" spans="1:2">
      <c r="A609" s="136">
        <v>43297</v>
      </c>
      <c r="B609" s="137" t="s">
        <v>193</v>
      </c>
    </row>
    <row r="610" spans="1:2">
      <c r="A610" s="136">
        <v>43294</v>
      </c>
      <c r="B610" s="137" t="s">
        <v>4367</v>
      </c>
    </row>
    <row r="611" spans="1:2">
      <c r="A611" s="136">
        <v>43293</v>
      </c>
      <c r="B611" s="137" t="s">
        <v>4368</v>
      </c>
    </row>
    <row r="612" spans="1:2">
      <c r="A612" s="136">
        <v>43292</v>
      </c>
      <c r="B612" s="137" t="s">
        <v>4369</v>
      </c>
    </row>
    <row r="613" spans="1:2">
      <c r="A613" s="136">
        <v>43291</v>
      </c>
      <c r="B613" s="137" t="s">
        <v>4370</v>
      </c>
    </row>
    <row r="614" spans="1:2">
      <c r="A614" s="136">
        <v>43290</v>
      </c>
      <c r="B614" s="137" t="s">
        <v>4371</v>
      </c>
    </row>
    <row r="615" spans="1:2">
      <c r="A615" s="136">
        <v>43287</v>
      </c>
      <c r="B615" s="137" t="s">
        <v>4372</v>
      </c>
    </row>
    <row r="616" spans="1:2">
      <c r="A616" s="136">
        <v>43286</v>
      </c>
      <c r="B616" s="137" t="s">
        <v>4373</v>
      </c>
    </row>
    <row r="617" spans="1:2">
      <c r="A617" s="136">
        <v>43285</v>
      </c>
      <c r="B617" s="137" t="s">
        <v>4374</v>
      </c>
    </row>
    <row r="618" spans="1:2">
      <c r="A618" s="136">
        <v>43284</v>
      </c>
      <c r="B618" s="137" t="s">
        <v>4375</v>
      </c>
    </row>
    <row r="619" spans="1:2">
      <c r="A619" s="136">
        <v>43283</v>
      </c>
      <c r="B619" s="137" t="s">
        <v>4376</v>
      </c>
    </row>
    <row r="620" spans="1:2">
      <c r="A620" s="136">
        <v>43280</v>
      </c>
      <c r="B620" s="137" t="s">
        <v>4377</v>
      </c>
    </row>
    <row r="621" spans="1:2">
      <c r="A621" s="136">
        <v>43279</v>
      </c>
      <c r="B621" s="137" t="s">
        <v>4378</v>
      </c>
    </row>
    <row r="622" spans="1:2">
      <c r="A622" s="136">
        <v>43278</v>
      </c>
      <c r="B622" s="137" t="s">
        <v>139</v>
      </c>
    </row>
    <row r="623" spans="1:2">
      <c r="A623" s="136">
        <v>43277</v>
      </c>
      <c r="B623" s="137" t="s">
        <v>4379</v>
      </c>
    </row>
    <row r="624" spans="1:2">
      <c r="A624" s="136">
        <v>43276</v>
      </c>
      <c r="B624" s="137" t="s">
        <v>4380</v>
      </c>
    </row>
    <row r="625" spans="1:2">
      <c r="A625" s="136">
        <v>43273</v>
      </c>
      <c r="B625" s="137" t="s">
        <v>4381</v>
      </c>
    </row>
    <row r="626" spans="1:2">
      <c r="A626" s="136">
        <v>43272</v>
      </c>
      <c r="B626" s="137" t="s">
        <v>4382</v>
      </c>
    </row>
    <row r="627" spans="1:2">
      <c r="A627" s="136">
        <v>43271</v>
      </c>
      <c r="B627" s="137" t="s">
        <v>4383</v>
      </c>
    </row>
    <row r="628" spans="1:2">
      <c r="A628" s="136">
        <v>43270</v>
      </c>
      <c r="B628" s="137" t="s">
        <v>4384</v>
      </c>
    </row>
    <row r="629" spans="1:2">
      <c r="A629" s="136">
        <v>43269</v>
      </c>
      <c r="B629" s="137" t="s">
        <v>4385</v>
      </c>
    </row>
    <row r="630" spans="1:2">
      <c r="A630" s="136">
        <v>43266</v>
      </c>
      <c r="B630" s="137" t="s">
        <v>4386</v>
      </c>
    </row>
    <row r="631" spans="1:2">
      <c r="A631" s="136">
        <v>43265</v>
      </c>
      <c r="B631" s="137" t="s">
        <v>4387</v>
      </c>
    </row>
    <row r="632" spans="1:2">
      <c r="A632" s="136">
        <v>43264</v>
      </c>
      <c r="B632" s="137" t="s">
        <v>4388</v>
      </c>
    </row>
    <row r="633" spans="1:2">
      <c r="A633" s="136">
        <v>43262</v>
      </c>
      <c r="B633" s="137" t="s">
        <v>4389</v>
      </c>
    </row>
    <row r="634" spans="1:2">
      <c r="A634" s="136">
        <v>43260</v>
      </c>
      <c r="B634" s="137" t="s">
        <v>4390</v>
      </c>
    </row>
    <row r="635" spans="1:2">
      <c r="A635" s="136">
        <v>43259</v>
      </c>
      <c r="B635" s="137" t="s">
        <v>4391</v>
      </c>
    </row>
    <row r="636" spans="1:2">
      <c r="A636" s="136">
        <v>43258</v>
      </c>
      <c r="B636" s="137" t="s">
        <v>4392</v>
      </c>
    </row>
    <row r="637" spans="1:2">
      <c r="A637" s="136">
        <v>43257</v>
      </c>
      <c r="B637" s="137" t="s">
        <v>95</v>
      </c>
    </row>
    <row r="638" spans="1:2">
      <c r="A638" s="136">
        <v>43256</v>
      </c>
      <c r="B638" s="137" t="s">
        <v>133</v>
      </c>
    </row>
    <row r="639" spans="1:2">
      <c r="A639" s="136">
        <v>43255</v>
      </c>
      <c r="B639" s="137" t="s">
        <v>33</v>
      </c>
    </row>
    <row r="640" spans="1:2">
      <c r="A640" s="136">
        <v>43252</v>
      </c>
      <c r="B640" s="137" t="s">
        <v>4393</v>
      </c>
    </row>
    <row r="641" spans="1:2">
      <c r="A641" s="136">
        <v>43251</v>
      </c>
      <c r="B641" s="137" t="s">
        <v>4394</v>
      </c>
    </row>
    <row r="642" spans="1:2">
      <c r="A642" s="136">
        <v>43250</v>
      </c>
      <c r="B642" s="137" t="s">
        <v>4395</v>
      </c>
    </row>
    <row r="643" spans="1:2">
      <c r="A643" s="136">
        <v>43249</v>
      </c>
      <c r="B643" s="137" t="s">
        <v>4396</v>
      </c>
    </row>
    <row r="644" spans="1:2">
      <c r="A644" s="136">
        <v>43248</v>
      </c>
      <c r="B644" s="137" t="s">
        <v>4397</v>
      </c>
    </row>
    <row r="645" spans="1:2">
      <c r="A645" s="136">
        <v>43245</v>
      </c>
      <c r="B645" s="137" t="s">
        <v>4398</v>
      </c>
    </row>
    <row r="646" spans="1:2">
      <c r="A646" s="136">
        <v>43244</v>
      </c>
      <c r="B646" s="137" t="s">
        <v>4399</v>
      </c>
    </row>
    <row r="647" spans="1:2">
      <c r="A647" s="136">
        <v>43243</v>
      </c>
      <c r="B647" s="137" t="s">
        <v>4400</v>
      </c>
    </row>
    <row r="648" spans="1:2">
      <c r="A648" s="136">
        <v>43242</v>
      </c>
      <c r="B648" s="137" t="s">
        <v>4401</v>
      </c>
    </row>
    <row r="649" spans="1:2">
      <c r="A649" s="136">
        <v>43241</v>
      </c>
      <c r="B649" s="137" t="s">
        <v>4402</v>
      </c>
    </row>
    <row r="650" spans="1:2">
      <c r="A650" s="136">
        <v>43238</v>
      </c>
      <c r="B650" s="137" t="s">
        <v>4403</v>
      </c>
    </row>
    <row r="651" spans="1:2">
      <c r="A651" s="136">
        <v>43237</v>
      </c>
      <c r="B651" s="137" t="s">
        <v>4404</v>
      </c>
    </row>
    <row r="652" spans="1:2">
      <c r="A652" s="136">
        <v>43236</v>
      </c>
      <c r="B652" s="137" t="s">
        <v>4405</v>
      </c>
    </row>
    <row r="653" spans="1:2">
      <c r="A653" s="136">
        <v>43235</v>
      </c>
      <c r="B653" s="137" t="s">
        <v>4406</v>
      </c>
    </row>
    <row r="654" spans="1:2">
      <c r="A654" s="136">
        <v>43234</v>
      </c>
      <c r="B654" s="137" t="s">
        <v>4407</v>
      </c>
    </row>
    <row r="655" spans="1:2">
      <c r="A655" s="136">
        <v>43231</v>
      </c>
      <c r="B655" s="137" t="s">
        <v>4408</v>
      </c>
    </row>
    <row r="656" spans="1:2">
      <c r="A656" s="136">
        <v>43230</v>
      </c>
      <c r="B656" s="137" t="s">
        <v>4409</v>
      </c>
    </row>
    <row r="657" spans="1:2">
      <c r="A657" s="136">
        <v>43228</v>
      </c>
      <c r="B657" s="137" t="s">
        <v>4410</v>
      </c>
    </row>
    <row r="658" spans="1:2">
      <c r="A658" s="136">
        <v>43227</v>
      </c>
      <c r="B658" s="137" t="s">
        <v>4411</v>
      </c>
    </row>
    <row r="659" spans="1:2">
      <c r="A659" s="136">
        <v>43224</v>
      </c>
      <c r="B659" s="137" t="s">
        <v>4412</v>
      </c>
    </row>
    <row r="660" spans="1:2">
      <c r="A660" s="136">
        <v>43223</v>
      </c>
      <c r="B660" s="137" t="s">
        <v>4413</v>
      </c>
    </row>
    <row r="661" spans="1:2">
      <c r="A661" s="136">
        <v>43222</v>
      </c>
      <c r="B661" s="137" t="s">
        <v>4414</v>
      </c>
    </row>
    <row r="662" spans="1:2">
      <c r="A662" s="136">
        <v>43220</v>
      </c>
      <c r="B662" s="137" t="s">
        <v>4415</v>
      </c>
    </row>
    <row r="663" spans="1:2">
      <c r="A663" s="136">
        <v>43218</v>
      </c>
      <c r="B663" s="137" t="s">
        <v>4416</v>
      </c>
    </row>
    <row r="664" spans="1:2">
      <c r="A664" s="136">
        <v>43217</v>
      </c>
      <c r="B664" s="137" t="s">
        <v>4417</v>
      </c>
    </row>
    <row r="665" spans="1:2">
      <c r="A665" s="136">
        <v>43216</v>
      </c>
      <c r="B665" s="137" t="s">
        <v>4418</v>
      </c>
    </row>
    <row r="666" spans="1:2">
      <c r="A666" s="136">
        <v>43215</v>
      </c>
      <c r="B666" s="137" t="s">
        <v>4419</v>
      </c>
    </row>
    <row r="667" spans="1:2">
      <c r="A667" s="136">
        <v>43214</v>
      </c>
      <c r="B667" s="137" t="s">
        <v>4420</v>
      </c>
    </row>
    <row r="668" spans="1:2">
      <c r="A668" s="136">
        <v>43213</v>
      </c>
      <c r="B668" s="137" t="s">
        <v>4421</v>
      </c>
    </row>
    <row r="669" spans="1:2">
      <c r="A669" s="136">
        <v>43210</v>
      </c>
      <c r="B669" s="137" t="s">
        <v>4422</v>
      </c>
    </row>
    <row r="670" spans="1:2">
      <c r="A670" s="136">
        <v>43209</v>
      </c>
      <c r="B670" s="137" t="s">
        <v>4423</v>
      </c>
    </row>
    <row r="671" spans="1:2">
      <c r="A671" s="136">
        <v>43208</v>
      </c>
      <c r="B671" s="137" t="s">
        <v>4424</v>
      </c>
    </row>
    <row r="672" spans="1:2">
      <c r="A672" s="136">
        <v>43207</v>
      </c>
      <c r="B672" s="137" t="s">
        <v>4425</v>
      </c>
    </row>
    <row r="673" spans="1:2">
      <c r="A673" s="136">
        <v>43206</v>
      </c>
      <c r="B673" s="137" t="s">
        <v>4426</v>
      </c>
    </row>
    <row r="674" spans="1:2">
      <c r="A674" s="136">
        <v>43203</v>
      </c>
      <c r="B674" s="137" t="s">
        <v>4427</v>
      </c>
    </row>
    <row r="675" spans="1:2">
      <c r="A675" s="136">
        <v>43202</v>
      </c>
      <c r="B675" s="137" t="s">
        <v>4428</v>
      </c>
    </row>
    <row r="676" spans="1:2">
      <c r="A676" s="136">
        <v>43201</v>
      </c>
      <c r="B676" s="137" t="s">
        <v>4429</v>
      </c>
    </row>
    <row r="677" spans="1:2">
      <c r="A677" s="136">
        <v>43200</v>
      </c>
      <c r="B677" s="137" t="s">
        <v>4430</v>
      </c>
    </row>
    <row r="678" spans="1:2">
      <c r="A678" s="136">
        <v>43199</v>
      </c>
      <c r="B678" s="137" t="s">
        <v>4431</v>
      </c>
    </row>
    <row r="679" spans="1:2">
      <c r="A679" s="136">
        <v>43196</v>
      </c>
      <c r="B679" s="137" t="s">
        <v>4432</v>
      </c>
    </row>
    <row r="680" spans="1:2">
      <c r="A680" s="136">
        <v>43195</v>
      </c>
      <c r="B680" s="137" t="s">
        <v>4433</v>
      </c>
    </row>
    <row r="681" spans="1:2">
      <c r="A681" s="136">
        <v>43194</v>
      </c>
      <c r="B681" s="137" t="s">
        <v>4434</v>
      </c>
    </row>
    <row r="682" spans="1:2">
      <c r="A682" s="136">
        <v>43193</v>
      </c>
      <c r="B682" s="137" t="s">
        <v>4435</v>
      </c>
    </row>
    <row r="683" spans="1:2">
      <c r="A683" s="136">
        <v>43192</v>
      </c>
      <c r="B683" s="137" t="s">
        <v>4436</v>
      </c>
    </row>
    <row r="684" spans="1:2">
      <c r="A684" s="136">
        <v>43189</v>
      </c>
      <c r="B684" s="137" t="s">
        <v>4437</v>
      </c>
    </row>
    <row r="685" spans="1:2">
      <c r="A685" s="136">
        <v>43188</v>
      </c>
      <c r="B685" s="137" t="s">
        <v>49</v>
      </c>
    </row>
    <row r="686" spans="1:2">
      <c r="A686" s="136">
        <v>43187</v>
      </c>
      <c r="B686" s="137" t="s">
        <v>72</v>
      </c>
    </row>
    <row r="687" spans="1:2">
      <c r="A687" s="136">
        <v>43186</v>
      </c>
      <c r="B687" s="137" t="s">
        <v>4438</v>
      </c>
    </row>
    <row r="688" spans="1:2">
      <c r="A688" s="136">
        <v>43185</v>
      </c>
      <c r="B688" s="137" t="s">
        <v>4439</v>
      </c>
    </row>
    <row r="689" spans="1:2">
      <c r="A689" s="136">
        <v>43182</v>
      </c>
      <c r="B689" s="137" t="s">
        <v>4440</v>
      </c>
    </row>
    <row r="690" spans="1:2">
      <c r="A690" s="136">
        <v>43181</v>
      </c>
      <c r="B690" s="137" t="s">
        <v>4441</v>
      </c>
    </row>
    <row r="691" spans="1:2">
      <c r="A691" s="136">
        <v>43180</v>
      </c>
      <c r="B691" s="137" t="s">
        <v>60</v>
      </c>
    </row>
    <row r="692" spans="1:2">
      <c r="A692" s="136">
        <v>43179</v>
      </c>
      <c r="B692" s="137" t="s">
        <v>4442</v>
      </c>
    </row>
    <row r="693" spans="1:2">
      <c r="A693" s="136">
        <v>43178</v>
      </c>
      <c r="B693" s="137" t="s">
        <v>4443</v>
      </c>
    </row>
    <row r="694" spans="1:2">
      <c r="A694" s="136">
        <v>43175</v>
      </c>
      <c r="B694" s="137" t="s">
        <v>4444</v>
      </c>
    </row>
    <row r="695" spans="1:2">
      <c r="A695" s="136">
        <v>43174</v>
      </c>
      <c r="B695" s="137" t="s">
        <v>4344</v>
      </c>
    </row>
    <row r="696" spans="1:2">
      <c r="A696" s="136">
        <v>43173</v>
      </c>
      <c r="B696" s="137" t="s">
        <v>4445</v>
      </c>
    </row>
    <row r="697" spans="1:2">
      <c r="A697" s="136">
        <v>43172</v>
      </c>
      <c r="B697" s="137" t="s">
        <v>4446</v>
      </c>
    </row>
    <row r="698" spans="1:2">
      <c r="A698" s="136">
        <v>43171</v>
      </c>
      <c r="B698" s="137" t="s">
        <v>4447</v>
      </c>
    </row>
    <row r="699" spans="1:2">
      <c r="A699" s="136">
        <v>43168</v>
      </c>
      <c r="B699" s="137" t="s">
        <v>4448</v>
      </c>
    </row>
    <row r="700" spans="1:2">
      <c r="A700" s="136">
        <v>43166</v>
      </c>
      <c r="B700" s="137" t="s">
        <v>4449</v>
      </c>
    </row>
    <row r="701" spans="1:2">
      <c r="A701" s="136">
        <v>43165</v>
      </c>
      <c r="B701" s="137" t="s">
        <v>4450</v>
      </c>
    </row>
    <row r="702" spans="1:2">
      <c r="A702" s="136">
        <v>43164</v>
      </c>
      <c r="B702" s="137" t="s">
        <v>4451</v>
      </c>
    </row>
    <row r="703" spans="1:2">
      <c r="A703" s="136">
        <v>43161</v>
      </c>
      <c r="B703" s="137" t="s">
        <v>4452</v>
      </c>
    </row>
    <row r="704" spans="1:2">
      <c r="A704" s="136">
        <v>43160</v>
      </c>
      <c r="B704" s="137" t="s">
        <v>4453</v>
      </c>
    </row>
    <row r="705" spans="1:2">
      <c r="A705" s="136">
        <v>43159</v>
      </c>
      <c r="B705" s="137" t="s">
        <v>4454</v>
      </c>
    </row>
    <row r="706" spans="1:2">
      <c r="A706" s="136">
        <v>43158</v>
      </c>
      <c r="B706" s="137" t="s">
        <v>4455</v>
      </c>
    </row>
    <row r="707" spans="1:2">
      <c r="A707" s="136">
        <v>43157</v>
      </c>
      <c r="B707" s="137" t="s">
        <v>4456</v>
      </c>
    </row>
    <row r="708" spans="1:2">
      <c r="A708" s="136">
        <v>43153</v>
      </c>
      <c r="B708" s="137" t="s">
        <v>4457</v>
      </c>
    </row>
    <row r="709" spans="1:2">
      <c r="A709" s="136">
        <v>43152</v>
      </c>
      <c r="B709" s="137" t="s">
        <v>4458</v>
      </c>
    </row>
    <row r="710" spans="1:2">
      <c r="A710" s="136">
        <v>43151</v>
      </c>
      <c r="B710" s="137" t="s">
        <v>4459</v>
      </c>
    </row>
    <row r="711" spans="1:2">
      <c r="A711" s="136">
        <v>43150</v>
      </c>
      <c r="B711" s="137" t="s">
        <v>4460</v>
      </c>
    </row>
    <row r="712" spans="1:2">
      <c r="A712" s="136">
        <v>43147</v>
      </c>
      <c r="B712" s="137" t="s">
        <v>4461</v>
      </c>
    </row>
    <row r="713" spans="1:2">
      <c r="A713" s="136">
        <v>43146</v>
      </c>
      <c r="B713" s="137" t="s">
        <v>4462</v>
      </c>
    </row>
    <row r="714" spans="1:2">
      <c r="A714" s="136">
        <v>43145</v>
      </c>
      <c r="B714" s="137" t="s">
        <v>4463</v>
      </c>
    </row>
    <row r="715" spans="1:2">
      <c r="A715" s="136">
        <v>43144</v>
      </c>
      <c r="B715" s="137" t="s">
        <v>4464</v>
      </c>
    </row>
    <row r="716" spans="1:2">
      <c r="A716" s="136">
        <v>43143</v>
      </c>
      <c r="B716" s="137" t="s">
        <v>4465</v>
      </c>
    </row>
    <row r="717" spans="1:2">
      <c r="A717" s="136">
        <v>43140</v>
      </c>
      <c r="B717" s="137" t="s">
        <v>4466</v>
      </c>
    </row>
    <row r="718" spans="1:2">
      <c r="A718" s="136">
        <v>43139</v>
      </c>
      <c r="B718" s="137" t="s">
        <v>4467</v>
      </c>
    </row>
    <row r="719" spans="1:2">
      <c r="A719" s="136">
        <v>43138</v>
      </c>
      <c r="B719" s="137" t="s">
        <v>4468</v>
      </c>
    </row>
    <row r="720" spans="1:2">
      <c r="A720" s="136">
        <v>43137</v>
      </c>
      <c r="B720" s="137" t="s">
        <v>4469</v>
      </c>
    </row>
    <row r="721" spans="1:2">
      <c r="A721" s="136">
        <v>43136</v>
      </c>
      <c r="B721" s="137" t="s">
        <v>4470</v>
      </c>
    </row>
    <row r="722" spans="1:2">
      <c r="A722" s="136">
        <v>43133</v>
      </c>
      <c r="B722" s="137" t="s">
        <v>4471</v>
      </c>
    </row>
    <row r="723" spans="1:2">
      <c r="A723" s="136">
        <v>43132</v>
      </c>
      <c r="B723" s="137" t="s">
        <v>4472</v>
      </c>
    </row>
    <row r="724" spans="1:2">
      <c r="A724" s="136">
        <v>43131</v>
      </c>
      <c r="B724" s="137" t="s">
        <v>4473</v>
      </c>
    </row>
    <row r="725" spans="1:2">
      <c r="A725" s="136">
        <v>43130</v>
      </c>
      <c r="B725" s="137" t="s">
        <v>4474</v>
      </c>
    </row>
    <row r="726" spans="1:2">
      <c r="A726" s="136">
        <v>43129</v>
      </c>
      <c r="B726" s="137" t="s">
        <v>4475</v>
      </c>
    </row>
    <row r="727" spans="1:2">
      <c r="A727" s="136">
        <v>43126</v>
      </c>
      <c r="B727" s="137" t="s">
        <v>4476</v>
      </c>
    </row>
    <row r="728" spans="1:2">
      <c r="A728" s="136">
        <v>43125</v>
      </c>
      <c r="B728" s="137" t="s">
        <v>4477</v>
      </c>
    </row>
    <row r="729" spans="1:2">
      <c r="A729" s="136">
        <v>43124</v>
      </c>
      <c r="B729" s="137" t="s">
        <v>4478</v>
      </c>
    </row>
    <row r="730" spans="1:2">
      <c r="A730" s="136">
        <v>43123</v>
      </c>
      <c r="B730" s="137" t="s">
        <v>4479</v>
      </c>
    </row>
    <row r="731" spans="1:2">
      <c r="A731" s="136">
        <v>43122</v>
      </c>
      <c r="B731" s="137" t="s">
        <v>4480</v>
      </c>
    </row>
    <row r="732" spans="1:2">
      <c r="A732" s="136">
        <v>43119</v>
      </c>
      <c r="B732" s="137" t="s">
        <v>154</v>
      </c>
    </row>
    <row r="733" spans="1:2">
      <c r="A733" s="136">
        <v>43118</v>
      </c>
      <c r="B733" s="137" t="s">
        <v>4481</v>
      </c>
    </row>
    <row r="734" spans="1:2">
      <c r="A734" s="136">
        <v>43117</v>
      </c>
      <c r="B734" s="137" t="s">
        <v>4482</v>
      </c>
    </row>
    <row r="735" spans="1:2">
      <c r="A735" s="136">
        <v>43116</v>
      </c>
      <c r="B735" s="137" t="s">
        <v>4483</v>
      </c>
    </row>
    <row r="736" spans="1:2">
      <c r="A736" s="136">
        <v>43115</v>
      </c>
      <c r="B736" s="137" t="s">
        <v>4484</v>
      </c>
    </row>
    <row r="737" spans="1:2">
      <c r="A737" s="136">
        <v>43112</v>
      </c>
      <c r="B737" s="137" t="s">
        <v>4485</v>
      </c>
    </row>
    <row r="738" spans="1:2">
      <c r="A738" s="136">
        <v>43111</v>
      </c>
      <c r="B738" s="137" t="s">
        <v>4486</v>
      </c>
    </row>
    <row r="739" spans="1:2">
      <c r="A739" s="136">
        <v>43110</v>
      </c>
      <c r="B739" s="137" t="s">
        <v>4487</v>
      </c>
    </row>
    <row r="740" spans="1:2">
      <c r="A740" s="136">
        <v>43109</v>
      </c>
      <c r="B740" s="137" t="s">
        <v>4488</v>
      </c>
    </row>
    <row r="741" spans="1:2">
      <c r="A741" s="136">
        <v>43105</v>
      </c>
      <c r="B741" s="137" t="s">
        <v>4489</v>
      </c>
    </row>
    <row r="742" spans="1:2">
      <c r="A742" s="136">
        <v>43104</v>
      </c>
      <c r="B742" s="137" t="s">
        <v>4490</v>
      </c>
    </row>
    <row r="743" spans="1:2">
      <c r="A743" s="136">
        <v>43103</v>
      </c>
      <c r="B743" s="137" t="s">
        <v>4491</v>
      </c>
    </row>
    <row r="744" spans="1:2">
      <c r="A744" s="136">
        <v>43098</v>
      </c>
      <c r="B744" s="137" t="s">
        <v>4492</v>
      </c>
    </row>
    <row r="745" spans="1:2">
      <c r="A745" s="136">
        <v>43097</v>
      </c>
      <c r="B745" s="137" t="s">
        <v>4493</v>
      </c>
    </row>
    <row r="746" spans="1:2">
      <c r="A746" s="136">
        <v>43096</v>
      </c>
      <c r="B746" s="137" t="s">
        <v>116</v>
      </c>
    </row>
    <row r="747" spans="1:2">
      <c r="A747" s="136">
        <v>43095</v>
      </c>
      <c r="B747" s="137" t="s">
        <v>4494</v>
      </c>
    </row>
    <row r="748" spans="1:2">
      <c r="A748" s="136">
        <v>43094</v>
      </c>
      <c r="B748" s="137" t="s">
        <v>4495</v>
      </c>
    </row>
    <row r="749" spans="1:2">
      <c r="A749" s="136">
        <v>43091</v>
      </c>
      <c r="B749" s="137" t="s">
        <v>204</v>
      </c>
    </row>
    <row r="750" spans="1:2">
      <c r="A750" s="136">
        <v>43090</v>
      </c>
      <c r="B750" s="137" t="s">
        <v>4496</v>
      </c>
    </row>
    <row r="751" spans="1:2">
      <c r="A751" s="136">
        <v>43089</v>
      </c>
      <c r="B751" s="137" t="s">
        <v>4497</v>
      </c>
    </row>
    <row r="752" spans="1:2">
      <c r="A752" s="136">
        <v>43088</v>
      </c>
      <c r="B752" s="137" t="s">
        <v>4498</v>
      </c>
    </row>
    <row r="753" spans="1:2">
      <c r="A753" s="136">
        <v>43087</v>
      </c>
      <c r="B753" s="137" t="s">
        <v>4499</v>
      </c>
    </row>
    <row r="754" spans="1:2">
      <c r="A754" s="136">
        <v>43084</v>
      </c>
      <c r="B754" s="137" t="s">
        <v>4500</v>
      </c>
    </row>
    <row r="755" spans="1:2">
      <c r="A755" s="136">
        <v>43083</v>
      </c>
      <c r="B755" s="137" t="s">
        <v>4501</v>
      </c>
    </row>
    <row r="756" spans="1:2">
      <c r="A756" s="136">
        <v>43082</v>
      </c>
      <c r="B756" s="137" t="s">
        <v>87</v>
      </c>
    </row>
    <row r="757" spans="1:2">
      <c r="A757" s="136">
        <v>43081</v>
      </c>
      <c r="B757" s="137" t="s">
        <v>4502</v>
      </c>
    </row>
    <row r="758" spans="1:2">
      <c r="A758" s="136">
        <v>43080</v>
      </c>
      <c r="B758" s="137" t="s">
        <v>194</v>
      </c>
    </row>
    <row r="759" spans="1:2">
      <c r="A759" s="136">
        <v>43077</v>
      </c>
      <c r="B759" s="137" t="s">
        <v>4503</v>
      </c>
    </row>
    <row r="760" spans="1:2">
      <c r="A760" s="136">
        <v>43076</v>
      </c>
      <c r="B760" s="137" t="s">
        <v>4504</v>
      </c>
    </row>
    <row r="761" spans="1:2">
      <c r="A761" s="136">
        <v>43075</v>
      </c>
      <c r="B761" s="137" t="s">
        <v>4505</v>
      </c>
    </row>
    <row r="762" spans="1:2">
      <c r="A762" s="136">
        <v>43074</v>
      </c>
      <c r="B762" s="137" t="s">
        <v>4506</v>
      </c>
    </row>
    <row r="763" spans="1:2">
      <c r="A763" s="136">
        <v>43073</v>
      </c>
      <c r="B763" s="137" t="s">
        <v>101</v>
      </c>
    </row>
    <row r="764" spans="1:2">
      <c r="A764" s="136">
        <v>43070</v>
      </c>
      <c r="B764" s="137" t="s">
        <v>4507</v>
      </c>
    </row>
    <row r="765" spans="1:2">
      <c r="A765" s="136">
        <v>43069</v>
      </c>
      <c r="B765" s="137" t="s">
        <v>4508</v>
      </c>
    </row>
    <row r="766" spans="1:2">
      <c r="A766" s="136">
        <v>43068</v>
      </c>
      <c r="B766" s="137" t="s">
        <v>4509</v>
      </c>
    </row>
    <row r="767" spans="1:2">
      <c r="A767" s="136">
        <v>43067</v>
      </c>
      <c r="B767" s="137" t="s">
        <v>4510</v>
      </c>
    </row>
    <row r="768" spans="1:2">
      <c r="A768" s="136">
        <v>43066</v>
      </c>
      <c r="B768" s="137" t="s">
        <v>4511</v>
      </c>
    </row>
    <row r="769" spans="1:2">
      <c r="A769" s="136">
        <v>43063</v>
      </c>
      <c r="B769" s="137" t="s">
        <v>4512</v>
      </c>
    </row>
    <row r="770" spans="1:2">
      <c r="A770" s="136">
        <v>43062</v>
      </c>
      <c r="B770" s="137" t="s">
        <v>4513</v>
      </c>
    </row>
    <row r="771" spans="1:2">
      <c r="A771" s="136">
        <v>43061</v>
      </c>
      <c r="B771" s="137" t="s">
        <v>4514</v>
      </c>
    </row>
    <row r="772" spans="1:2">
      <c r="A772" s="136">
        <v>43060</v>
      </c>
      <c r="B772" s="137" t="s">
        <v>4515</v>
      </c>
    </row>
    <row r="773" spans="1:2">
      <c r="A773" s="136">
        <v>43059</v>
      </c>
      <c r="B773" s="137" t="s">
        <v>4516</v>
      </c>
    </row>
    <row r="774" spans="1:2">
      <c r="A774" s="136">
        <v>43056</v>
      </c>
      <c r="B774" s="137" t="s">
        <v>4517</v>
      </c>
    </row>
    <row r="775" spans="1:2">
      <c r="A775" s="136">
        <v>43055</v>
      </c>
      <c r="B775" s="137" t="s">
        <v>4518</v>
      </c>
    </row>
    <row r="776" spans="1:2">
      <c r="A776" s="136">
        <v>43054</v>
      </c>
      <c r="B776" s="137" t="s">
        <v>4519</v>
      </c>
    </row>
    <row r="777" spans="1:2">
      <c r="A777" s="136">
        <v>43053</v>
      </c>
      <c r="B777" s="137" t="s">
        <v>4520</v>
      </c>
    </row>
    <row r="778" spans="1:2">
      <c r="A778" s="136">
        <v>43052</v>
      </c>
      <c r="B778" s="137" t="s">
        <v>4521</v>
      </c>
    </row>
    <row r="779" spans="1:2">
      <c r="A779" s="136">
        <v>43049</v>
      </c>
      <c r="B779" s="137" t="s">
        <v>4522</v>
      </c>
    </row>
    <row r="780" spans="1:2">
      <c r="A780" s="136">
        <v>43048</v>
      </c>
      <c r="B780" s="137" t="s">
        <v>4523</v>
      </c>
    </row>
    <row r="781" spans="1:2">
      <c r="A781" s="136">
        <v>43047</v>
      </c>
      <c r="B781" s="137" t="s">
        <v>4524</v>
      </c>
    </row>
    <row r="782" spans="1:2">
      <c r="A782" s="136">
        <v>43046</v>
      </c>
      <c r="B782" s="137" t="s">
        <v>4525</v>
      </c>
    </row>
    <row r="783" spans="1:2">
      <c r="A783" s="136">
        <v>43042</v>
      </c>
      <c r="B783" s="137" t="s">
        <v>4526</v>
      </c>
    </row>
    <row r="784" spans="1:2">
      <c r="A784" s="136">
        <v>43041</v>
      </c>
      <c r="B784" s="137" t="s">
        <v>4527</v>
      </c>
    </row>
    <row r="785" spans="1:2">
      <c r="A785" s="136">
        <v>43040</v>
      </c>
      <c r="B785" s="137" t="s">
        <v>4528</v>
      </c>
    </row>
    <row r="786" spans="1:2">
      <c r="A786" s="136">
        <v>43039</v>
      </c>
      <c r="B786" s="137" t="s">
        <v>4529</v>
      </c>
    </row>
    <row r="787" spans="1:2">
      <c r="A787" s="136">
        <v>43038</v>
      </c>
      <c r="B787" s="137" t="s">
        <v>4530</v>
      </c>
    </row>
    <row r="788" spans="1:2">
      <c r="A788" s="136">
        <v>43035</v>
      </c>
      <c r="B788" s="137" t="s">
        <v>4531</v>
      </c>
    </row>
    <row r="789" spans="1:2">
      <c r="A789" s="136">
        <v>43034</v>
      </c>
      <c r="B789" s="137" t="s">
        <v>4532</v>
      </c>
    </row>
    <row r="790" spans="1:2">
      <c r="A790" s="136">
        <v>43033</v>
      </c>
      <c r="B790" s="137" t="s">
        <v>4533</v>
      </c>
    </row>
    <row r="791" spans="1:2">
      <c r="A791" s="136">
        <v>43032</v>
      </c>
      <c r="B791" s="137" t="s">
        <v>4534</v>
      </c>
    </row>
    <row r="792" spans="1:2">
      <c r="A792" s="136">
        <v>43031</v>
      </c>
      <c r="B792" s="137" t="s">
        <v>4535</v>
      </c>
    </row>
    <row r="793" spans="1:2">
      <c r="A793" s="136">
        <v>43028</v>
      </c>
      <c r="B793" s="137" t="s">
        <v>126</v>
      </c>
    </row>
    <row r="794" spans="1:2">
      <c r="A794" s="136">
        <v>43027</v>
      </c>
      <c r="B794" s="137" t="s">
        <v>4536</v>
      </c>
    </row>
    <row r="795" spans="1:2">
      <c r="A795" s="136">
        <v>43026</v>
      </c>
      <c r="B795" s="137" t="s">
        <v>4537</v>
      </c>
    </row>
    <row r="796" spans="1:2">
      <c r="A796" s="136">
        <v>43025</v>
      </c>
      <c r="B796" s="137" t="s">
        <v>4538</v>
      </c>
    </row>
    <row r="797" spans="1:2">
      <c r="A797" s="136">
        <v>43024</v>
      </c>
      <c r="B797" s="137" t="s">
        <v>4539</v>
      </c>
    </row>
    <row r="798" spans="1:2">
      <c r="A798" s="136">
        <v>43021</v>
      </c>
      <c r="B798" s="137" t="s">
        <v>4540</v>
      </c>
    </row>
    <row r="799" spans="1:2">
      <c r="A799" s="136">
        <v>43020</v>
      </c>
      <c r="B799" s="137" t="s">
        <v>4541</v>
      </c>
    </row>
    <row r="800" spans="1:2">
      <c r="A800" s="136">
        <v>43019</v>
      </c>
      <c r="B800" s="137" t="s">
        <v>4542</v>
      </c>
    </row>
    <row r="801" spans="1:2">
      <c r="A801" s="136">
        <v>43018</v>
      </c>
      <c r="B801" s="137" t="s">
        <v>4543</v>
      </c>
    </row>
    <row r="802" spans="1:2">
      <c r="A802" s="136">
        <v>43017</v>
      </c>
      <c r="B802" s="137" t="s">
        <v>4544</v>
      </c>
    </row>
    <row r="803" spans="1:2">
      <c r="A803" s="136">
        <v>43014</v>
      </c>
      <c r="B803" s="137" t="s">
        <v>225</v>
      </c>
    </row>
    <row r="804" spans="1:2">
      <c r="A804" s="136">
        <v>43013</v>
      </c>
      <c r="B804" s="137" t="s">
        <v>4545</v>
      </c>
    </row>
    <row r="805" spans="1:2">
      <c r="A805" s="136">
        <v>43012</v>
      </c>
      <c r="B805" s="137" t="s">
        <v>4546</v>
      </c>
    </row>
    <row r="806" spans="1:2">
      <c r="A806" s="136">
        <v>43011</v>
      </c>
      <c r="B806" s="137" t="s">
        <v>4547</v>
      </c>
    </row>
    <row r="807" spans="1:2">
      <c r="A807" s="136">
        <v>43010</v>
      </c>
      <c r="B807" s="137" t="s">
        <v>4548</v>
      </c>
    </row>
    <row r="808" spans="1:2">
      <c r="A808" s="136">
        <v>43007</v>
      </c>
      <c r="B808" s="137" t="s">
        <v>4549</v>
      </c>
    </row>
    <row r="809" spans="1:2">
      <c r="A809" s="136">
        <v>43006</v>
      </c>
      <c r="B809" s="137" t="s">
        <v>4550</v>
      </c>
    </row>
    <row r="810" spans="1:2">
      <c r="A810" s="136">
        <v>43005</v>
      </c>
      <c r="B810" s="137" t="s">
        <v>4551</v>
      </c>
    </row>
    <row r="811" spans="1:2">
      <c r="A811" s="136">
        <v>43004</v>
      </c>
      <c r="B811" s="137" t="s">
        <v>4552</v>
      </c>
    </row>
    <row r="812" spans="1:2">
      <c r="A812" s="136">
        <v>43003</v>
      </c>
      <c r="B812" s="137" t="s">
        <v>4553</v>
      </c>
    </row>
    <row r="813" spans="1:2">
      <c r="A813" s="136">
        <v>43000</v>
      </c>
      <c r="B813" s="137" t="s">
        <v>4554</v>
      </c>
    </row>
    <row r="814" spans="1:2">
      <c r="A814" s="136">
        <v>42999</v>
      </c>
      <c r="B814" s="137" t="s">
        <v>4555</v>
      </c>
    </row>
    <row r="815" spans="1:2">
      <c r="A815" s="136">
        <v>42998</v>
      </c>
      <c r="B815" s="137" t="s">
        <v>4556</v>
      </c>
    </row>
    <row r="816" spans="1:2">
      <c r="A816" s="136">
        <v>42997</v>
      </c>
      <c r="B816" s="137" t="s">
        <v>4557</v>
      </c>
    </row>
    <row r="817" spans="1:2">
      <c r="A817" s="136">
        <v>42996</v>
      </c>
      <c r="B817" s="137" t="s">
        <v>4558</v>
      </c>
    </row>
    <row r="818" spans="1:2">
      <c r="A818" s="136">
        <v>42993</v>
      </c>
      <c r="B818" s="137" t="s">
        <v>108</v>
      </c>
    </row>
    <row r="819" spans="1:2">
      <c r="A819" s="136">
        <v>42992</v>
      </c>
      <c r="B819" s="137" t="s">
        <v>4559</v>
      </c>
    </row>
    <row r="820" spans="1:2">
      <c r="A820" s="136">
        <v>42991</v>
      </c>
      <c r="B820" s="137" t="s">
        <v>4560</v>
      </c>
    </row>
    <row r="821" spans="1:2">
      <c r="A821" s="136">
        <v>42990</v>
      </c>
      <c r="B821" s="137" t="s">
        <v>4561</v>
      </c>
    </row>
    <row r="822" spans="1:2">
      <c r="A822" s="136">
        <v>42989</v>
      </c>
      <c r="B822" s="137" t="s">
        <v>4562</v>
      </c>
    </row>
    <row r="823" spans="1:2">
      <c r="A823" s="136">
        <v>42986</v>
      </c>
      <c r="B823" s="137" t="s">
        <v>4563</v>
      </c>
    </row>
    <row r="824" spans="1:2">
      <c r="A824" s="136">
        <v>42985</v>
      </c>
      <c r="B824" s="137" t="s">
        <v>4564</v>
      </c>
    </row>
    <row r="825" spans="1:2">
      <c r="A825" s="136">
        <v>42984</v>
      </c>
      <c r="B825" s="137" t="s">
        <v>4565</v>
      </c>
    </row>
    <row r="826" spans="1:2">
      <c r="A826" s="136">
        <v>42983</v>
      </c>
      <c r="B826" s="137" t="s">
        <v>4566</v>
      </c>
    </row>
    <row r="827" spans="1:2">
      <c r="A827" s="136">
        <v>42982</v>
      </c>
      <c r="B827" s="137" t="s">
        <v>4567</v>
      </c>
    </row>
    <row r="828" spans="1:2">
      <c r="A828" s="136">
        <v>42979</v>
      </c>
      <c r="B828" s="137" t="s">
        <v>4568</v>
      </c>
    </row>
    <row r="829" spans="1:2">
      <c r="A829" s="136">
        <v>42978</v>
      </c>
      <c r="B829" s="137" t="s">
        <v>4569</v>
      </c>
    </row>
    <row r="830" spans="1:2">
      <c r="A830" s="136">
        <v>42977</v>
      </c>
      <c r="B830" s="137" t="s">
        <v>4570</v>
      </c>
    </row>
    <row r="831" spans="1:2">
      <c r="A831" s="136">
        <v>42976</v>
      </c>
      <c r="B831" s="137" t="s">
        <v>4571</v>
      </c>
    </row>
    <row r="832" spans="1:2">
      <c r="A832" s="136">
        <v>42975</v>
      </c>
      <c r="B832" s="137" t="s">
        <v>4572</v>
      </c>
    </row>
    <row r="833" spans="1:2">
      <c r="A833" s="136">
        <v>42972</v>
      </c>
      <c r="B833" s="137" t="s">
        <v>4573</v>
      </c>
    </row>
    <row r="834" spans="1:2">
      <c r="A834" s="136">
        <v>42971</v>
      </c>
      <c r="B834" s="137" t="s">
        <v>178</v>
      </c>
    </row>
    <row r="835" spans="1:2">
      <c r="A835" s="136">
        <v>42970</v>
      </c>
      <c r="B835" s="137" t="s">
        <v>4574</v>
      </c>
    </row>
    <row r="836" spans="1:2">
      <c r="A836" s="136">
        <v>42969</v>
      </c>
      <c r="B836" s="137" t="s">
        <v>4575</v>
      </c>
    </row>
    <row r="837" spans="1:2">
      <c r="A837" s="136">
        <v>42968</v>
      </c>
      <c r="B837" s="137" t="s">
        <v>4576</v>
      </c>
    </row>
    <row r="838" spans="1:2">
      <c r="A838" s="136">
        <v>42965</v>
      </c>
      <c r="B838" s="137" t="s">
        <v>4577</v>
      </c>
    </row>
    <row r="839" spans="1:2">
      <c r="A839" s="136">
        <v>42964</v>
      </c>
      <c r="B839" s="137" t="s">
        <v>4578</v>
      </c>
    </row>
    <row r="840" spans="1:2">
      <c r="A840" s="136">
        <v>42963</v>
      </c>
      <c r="B840" s="137" t="s">
        <v>4579</v>
      </c>
    </row>
    <row r="841" spans="1:2">
      <c r="A841" s="136">
        <v>42962</v>
      </c>
      <c r="B841" s="137" t="s">
        <v>172</v>
      </c>
    </row>
    <row r="842" spans="1:2">
      <c r="A842" s="136">
        <v>42961</v>
      </c>
      <c r="B842" s="137" t="s">
        <v>4580</v>
      </c>
    </row>
    <row r="843" spans="1:2">
      <c r="A843" s="136">
        <v>42958</v>
      </c>
      <c r="B843" s="137" t="s">
        <v>134</v>
      </c>
    </row>
    <row r="844" spans="1:2">
      <c r="A844" s="136">
        <v>42957</v>
      </c>
      <c r="B844" s="137" t="s">
        <v>4581</v>
      </c>
    </row>
    <row r="845" spans="1:2">
      <c r="A845" s="136">
        <v>42956</v>
      </c>
      <c r="B845" s="137" t="s">
        <v>205</v>
      </c>
    </row>
    <row r="846" spans="1:2">
      <c r="A846" s="136">
        <v>42955</v>
      </c>
      <c r="B846" s="137" t="s">
        <v>230</v>
      </c>
    </row>
    <row r="847" spans="1:2">
      <c r="A847" s="136">
        <v>42954</v>
      </c>
      <c r="B847" s="137" t="s">
        <v>4582</v>
      </c>
    </row>
    <row r="848" spans="1:2">
      <c r="A848" s="136">
        <v>42951</v>
      </c>
      <c r="B848" s="137" t="s">
        <v>4583</v>
      </c>
    </row>
    <row r="849" spans="1:2">
      <c r="A849" s="136">
        <v>42950</v>
      </c>
      <c r="B849" s="137" t="s">
        <v>4584</v>
      </c>
    </row>
    <row r="850" spans="1:2">
      <c r="A850" s="136">
        <v>42949</v>
      </c>
      <c r="B850" s="137" t="s">
        <v>166</v>
      </c>
    </row>
    <row r="851" spans="1:2">
      <c r="A851" s="136">
        <v>42948</v>
      </c>
      <c r="B851" s="137" t="s">
        <v>173</v>
      </c>
    </row>
    <row r="852" spans="1:2">
      <c r="A852" s="136">
        <v>42947</v>
      </c>
      <c r="B852" s="137" t="s">
        <v>4585</v>
      </c>
    </row>
    <row r="853" spans="1:2">
      <c r="A853" s="136">
        <v>42944</v>
      </c>
      <c r="B853" s="137" t="s">
        <v>61</v>
      </c>
    </row>
    <row r="854" spans="1:2">
      <c r="A854" s="136">
        <v>42943</v>
      </c>
      <c r="B854" s="137" t="s">
        <v>88</v>
      </c>
    </row>
    <row r="855" spans="1:2">
      <c r="A855" s="136">
        <v>42942</v>
      </c>
      <c r="B855" s="137" t="s">
        <v>4586</v>
      </c>
    </row>
    <row r="856" spans="1:2">
      <c r="A856" s="136">
        <v>42941</v>
      </c>
      <c r="B856" s="137" t="s">
        <v>4587</v>
      </c>
    </row>
    <row r="857" spans="1:2">
      <c r="A857" s="136">
        <v>42940</v>
      </c>
      <c r="B857" s="137" t="s">
        <v>4588</v>
      </c>
    </row>
    <row r="858" spans="1:2">
      <c r="A858" s="136">
        <v>42937</v>
      </c>
      <c r="B858" s="137" t="s">
        <v>4589</v>
      </c>
    </row>
    <row r="859" spans="1:2">
      <c r="A859" s="136">
        <v>42936</v>
      </c>
      <c r="B859" s="137" t="s">
        <v>4590</v>
      </c>
    </row>
    <row r="860" spans="1:2">
      <c r="A860" s="136">
        <v>42935</v>
      </c>
      <c r="B860" s="137" t="s">
        <v>4591</v>
      </c>
    </row>
    <row r="861" spans="1:2">
      <c r="A861" s="136">
        <v>42934</v>
      </c>
      <c r="B861" s="137" t="s">
        <v>102</v>
      </c>
    </row>
    <row r="862" spans="1:2">
      <c r="A862" s="136">
        <v>42933</v>
      </c>
      <c r="B862" s="137" t="s">
        <v>4592</v>
      </c>
    </row>
    <row r="863" spans="1:2">
      <c r="A863" s="136">
        <v>42930</v>
      </c>
      <c r="B863" s="137" t="s">
        <v>4593</v>
      </c>
    </row>
    <row r="864" spans="1:2">
      <c r="A864" s="136">
        <v>42929</v>
      </c>
      <c r="B864" s="137" t="s">
        <v>4594</v>
      </c>
    </row>
    <row r="865" spans="1:2">
      <c r="A865" s="136">
        <v>42928</v>
      </c>
      <c r="B865" s="137" t="s">
        <v>4595</v>
      </c>
    </row>
    <row r="866" spans="1:2">
      <c r="A866" s="136">
        <v>42927</v>
      </c>
      <c r="B866" s="137" t="s">
        <v>4596</v>
      </c>
    </row>
    <row r="867" spans="1:2">
      <c r="A867" s="136">
        <v>42926</v>
      </c>
      <c r="B867" s="137" t="s">
        <v>50</v>
      </c>
    </row>
    <row r="868" spans="1:2">
      <c r="A868" s="136">
        <v>42923</v>
      </c>
      <c r="B868" s="137" t="s">
        <v>4597</v>
      </c>
    </row>
    <row r="869" spans="1:2">
      <c r="A869" s="136">
        <v>42922</v>
      </c>
      <c r="B869" s="137" t="s">
        <v>4598</v>
      </c>
    </row>
    <row r="870" spans="1:2">
      <c r="A870" s="136">
        <v>42921</v>
      </c>
      <c r="B870" s="137" t="s">
        <v>4599</v>
      </c>
    </row>
    <row r="871" spans="1:2">
      <c r="A871" s="136">
        <v>42920</v>
      </c>
      <c r="B871" s="137" t="s">
        <v>4600</v>
      </c>
    </row>
    <row r="872" spans="1:2">
      <c r="A872" s="136">
        <v>42919</v>
      </c>
      <c r="B872" s="137" t="s">
        <v>4601</v>
      </c>
    </row>
    <row r="873" spans="1:2">
      <c r="A873" s="136">
        <v>42916</v>
      </c>
      <c r="B873" s="137" t="s">
        <v>140</v>
      </c>
    </row>
    <row r="874" spans="1:2">
      <c r="A874" s="136">
        <v>42915</v>
      </c>
      <c r="B874" s="137" t="s">
        <v>4602</v>
      </c>
    </row>
    <row r="875" spans="1:2">
      <c r="A875" s="136">
        <v>42914</v>
      </c>
      <c r="B875" s="137" t="s">
        <v>4603</v>
      </c>
    </row>
    <row r="876" spans="1:2">
      <c r="A876" s="136">
        <v>42913</v>
      </c>
      <c r="B876" s="137" t="s">
        <v>4604</v>
      </c>
    </row>
    <row r="877" spans="1:2">
      <c r="A877" s="136">
        <v>42912</v>
      </c>
      <c r="B877" s="137" t="s">
        <v>4605</v>
      </c>
    </row>
    <row r="878" spans="1:2">
      <c r="A878" s="136">
        <v>42909</v>
      </c>
      <c r="B878" s="137" t="s">
        <v>4606</v>
      </c>
    </row>
    <row r="879" spans="1:2">
      <c r="A879" s="136">
        <v>42908</v>
      </c>
      <c r="B879" s="137" t="s">
        <v>4607</v>
      </c>
    </row>
    <row r="880" spans="1:2">
      <c r="A880" s="136">
        <v>42907</v>
      </c>
      <c r="B880" s="137" t="s">
        <v>73</v>
      </c>
    </row>
    <row r="881" spans="1:2">
      <c r="A881" s="136">
        <v>42906</v>
      </c>
      <c r="B881" s="137" t="s">
        <v>4608</v>
      </c>
    </row>
    <row r="882" spans="1:2">
      <c r="A882" s="136">
        <v>42905</v>
      </c>
      <c r="B882" s="137" t="s">
        <v>4609</v>
      </c>
    </row>
    <row r="883" spans="1:2">
      <c r="A883" s="136">
        <v>42902</v>
      </c>
      <c r="B883" s="137" t="s">
        <v>4610</v>
      </c>
    </row>
    <row r="884" spans="1:2">
      <c r="A884" s="136">
        <v>42901</v>
      </c>
      <c r="B884" s="137" t="s">
        <v>4611</v>
      </c>
    </row>
    <row r="885" spans="1:2">
      <c r="A885" s="136">
        <v>42900</v>
      </c>
      <c r="B885" s="137" t="s">
        <v>117</v>
      </c>
    </row>
    <row r="886" spans="1:2">
      <c r="A886" s="136">
        <v>42899</v>
      </c>
      <c r="B886" s="137" t="s">
        <v>34</v>
      </c>
    </row>
    <row r="887" spans="1:2">
      <c r="A887" s="136">
        <v>42895</v>
      </c>
      <c r="B887" s="137" t="s">
        <v>4612</v>
      </c>
    </row>
    <row r="888" spans="1:2">
      <c r="A888" s="136">
        <v>42894</v>
      </c>
      <c r="B888" s="137" t="s">
        <v>4613</v>
      </c>
    </row>
    <row r="889" spans="1:2">
      <c r="A889" s="136">
        <v>42893</v>
      </c>
      <c r="B889" s="137" t="s">
        <v>96</v>
      </c>
    </row>
    <row r="890" spans="1:2">
      <c r="A890" s="136">
        <v>42892</v>
      </c>
      <c r="B890" s="137" t="s">
        <v>4614</v>
      </c>
    </row>
    <row r="891" spans="1:2">
      <c r="A891" s="136">
        <v>42891</v>
      </c>
      <c r="B891" s="137" t="s">
        <v>4615</v>
      </c>
    </row>
    <row r="892" spans="1:2">
      <c r="A892" s="136">
        <v>42888</v>
      </c>
      <c r="B892" s="137" t="s">
        <v>4616</v>
      </c>
    </row>
    <row r="893" spans="1:2">
      <c r="A893" s="136">
        <v>42887</v>
      </c>
      <c r="B893" s="137" t="s">
        <v>4617</v>
      </c>
    </row>
    <row r="894" spans="1:2">
      <c r="A894" s="136">
        <v>42886</v>
      </c>
      <c r="B894" s="137" t="s">
        <v>4618</v>
      </c>
    </row>
    <row r="895" spans="1:2">
      <c r="A895" s="136">
        <v>42885</v>
      </c>
      <c r="B895" s="137" t="s">
        <v>4619</v>
      </c>
    </row>
    <row r="896" spans="1:2">
      <c r="A896" s="136">
        <v>42884</v>
      </c>
      <c r="B896" s="137" t="s">
        <v>4620</v>
      </c>
    </row>
    <row r="897" spans="1:2">
      <c r="A897" s="136">
        <v>42881</v>
      </c>
      <c r="B897" s="137" t="s">
        <v>4621</v>
      </c>
    </row>
    <row r="898" spans="1:2">
      <c r="A898" s="136">
        <v>42880</v>
      </c>
      <c r="B898" s="137" t="s">
        <v>4622</v>
      </c>
    </row>
    <row r="899" spans="1:2">
      <c r="A899" s="136">
        <v>42879</v>
      </c>
      <c r="B899" s="137" t="s">
        <v>4623</v>
      </c>
    </row>
    <row r="900" spans="1:2">
      <c r="A900" s="136">
        <v>42878</v>
      </c>
      <c r="B900" s="137" t="s">
        <v>4624</v>
      </c>
    </row>
    <row r="901" spans="1:2">
      <c r="A901" s="136">
        <v>42877</v>
      </c>
      <c r="B901" s="137" t="s">
        <v>4625</v>
      </c>
    </row>
    <row r="902" spans="1:2">
      <c r="A902" s="136">
        <v>42874</v>
      </c>
      <c r="B902" s="137" t="s">
        <v>4626</v>
      </c>
    </row>
    <row r="903" spans="1:2">
      <c r="A903" s="136">
        <v>42873</v>
      </c>
      <c r="B903" s="137" t="s">
        <v>4627</v>
      </c>
    </row>
    <row r="904" spans="1:2">
      <c r="A904" s="136">
        <v>42872</v>
      </c>
      <c r="B904" s="137" t="s">
        <v>4628</v>
      </c>
    </row>
    <row r="905" spans="1:2">
      <c r="A905" s="136">
        <v>42871</v>
      </c>
      <c r="B905" s="137" t="s">
        <v>4629</v>
      </c>
    </row>
    <row r="906" spans="1:2">
      <c r="A906" s="136">
        <v>42870</v>
      </c>
      <c r="B906" s="137" t="s">
        <v>4630</v>
      </c>
    </row>
    <row r="907" spans="1:2">
      <c r="A907" s="136">
        <v>42867</v>
      </c>
      <c r="B907" s="137" t="s">
        <v>4631</v>
      </c>
    </row>
    <row r="908" spans="1:2">
      <c r="A908" s="136">
        <v>42866</v>
      </c>
      <c r="B908" s="137" t="s">
        <v>4632</v>
      </c>
    </row>
    <row r="909" spans="1:2">
      <c r="A909" s="136">
        <v>42865</v>
      </c>
      <c r="B909" s="137" t="s">
        <v>4633</v>
      </c>
    </row>
    <row r="910" spans="1:2">
      <c r="A910" s="136">
        <v>42860</v>
      </c>
      <c r="B910" s="137" t="s">
        <v>4634</v>
      </c>
    </row>
    <row r="911" spans="1:2">
      <c r="A911" s="136">
        <v>42859</v>
      </c>
      <c r="B911" s="137" t="s">
        <v>4635</v>
      </c>
    </row>
    <row r="912" spans="1:2">
      <c r="A912" s="136">
        <v>42858</v>
      </c>
      <c r="B912" s="137" t="s">
        <v>4636</v>
      </c>
    </row>
    <row r="913" spans="1:2">
      <c r="A913" s="136">
        <v>42857</v>
      </c>
      <c r="B913" s="137" t="s">
        <v>4637</v>
      </c>
    </row>
    <row r="914" spans="1:2">
      <c r="A914" s="136">
        <v>42853</v>
      </c>
      <c r="B914" s="137" t="s">
        <v>4638</v>
      </c>
    </row>
    <row r="915" spans="1:2">
      <c r="A915" s="136">
        <v>42852</v>
      </c>
      <c r="B915" s="137" t="s">
        <v>4639</v>
      </c>
    </row>
    <row r="916" spans="1:2">
      <c r="A916" s="136">
        <v>42851</v>
      </c>
      <c r="B916" s="137" t="s">
        <v>4640</v>
      </c>
    </row>
    <row r="917" spans="1:2">
      <c r="A917" s="136">
        <v>42850</v>
      </c>
      <c r="B917" s="137" t="s">
        <v>4641</v>
      </c>
    </row>
    <row r="918" spans="1:2">
      <c r="A918" s="136">
        <v>42849</v>
      </c>
      <c r="B918" s="137" t="s">
        <v>4642</v>
      </c>
    </row>
    <row r="919" spans="1:2">
      <c r="A919" s="136">
        <v>42846</v>
      </c>
      <c r="B919" s="137" t="s">
        <v>4643</v>
      </c>
    </row>
    <row r="920" spans="1:2">
      <c r="A920" s="136">
        <v>42845</v>
      </c>
      <c r="B920" s="137" t="s">
        <v>4644</v>
      </c>
    </row>
    <row r="921" spans="1:2">
      <c r="A921" s="136">
        <v>42844</v>
      </c>
      <c r="B921" s="137" t="s">
        <v>4645</v>
      </c>
    </row>
    <row r="922" spans="1:2">
      <c r="A922" s="136">
        <v>42843</v>
      </c>
      <c r="B922" s="137" t="s">
        <v>4646</v>
      </c>
    </row>
    <row r="923" spans="1:2">
      <c r="A923" s="136">
        <v>42842</v>
      </c>
      <c r="B923" s="137" t="s">
        <v>4647</v>
      </c>
    </row>
    <row r="924" spans="1:2">
      <c r="A924" s="136">
        <v>42839</v>
      </c>
      <c r="B924" s="137" t="s">
        <v>4648</v>
      </c>
    </row>
    <row r="925" spans="1:2">
      <c r="A925" s="136">
        <v>42838</v>
      </c>
      <c r="B925" s="137" t="s">
        <v>4649</v>
      </c>
    </row>
    <row r="926" spans="1:2">
      <c r="A926" s="136">
        <v>42837</v>
      </c>
      <c r="B926" s="137" t="s">
        <v>4650</v>
      </c>
    </row>
    <row r="927" spans="1:2">
      <c r="A927" s="136">
        <v>42836</v>
      </c>
      <c r="B927" s="137" t="s">
        <v>4651</v>
      </c>
    </row>
    <row r="928" spans="1:2">
      <c r="A928" s="136">
        <v>42835</v>
      </c>
      <c r="B928" s="137" t="s">
        <v>4652</v>
      </c>
    </row>
    <row r="929" spans="1:2">
      <c r="A929" s="136">
        <v>42832</v>
      </c>
      <c r="B929" s="137" t="s">
        <v>4653</v>
      </c>
    </row>
    <row r="930" spans="1:2">
      <c r="A930" s="136">
        <v>42831</v>
      </c>
      <c r="B930" s="137" t="s">
        <v>4654</v>
      </c>
    </row>
    <row r="931" spans="1:2">
      <c r="A931" s="136">
        <v>42830</v>
      </c>
      <c r="B931" s="137" t="s">
        <v>4655</v>
      </c>
    </row>
    <row r="932" spans="1:2">
      <c r="A932" s="136">
        <v>42829</v>
      </c>
      <c r="B932" s="137" t="s">
        <v>4656</v>
      </c>
    </row>
    <row r="933" spans="1:2">
      <c r="A933" s="136">
        <v>42828</v>
      </c>
      <c r="B933" s="137" t="s">
        <v>4657</v>
      </c>
    </row>
    <row r="934" spans="1:2">
      <c r="A934" s="136">
        <v>42825</v>
      </c>
      <c r="B934" s="137" t="s">
        <v>4658</v>
      </c>
    </row>
    <row r="935" spans="1:2">
      <c r="A935" s="136">
        <v>42824</v>
      </c>
      <c r="B935" s="137" t="s">
        <v>4659</v>
      </c>
    </row>
    <row r="936" spans="1:2">
      <c r="A936" s="136">
        <v>42823</v>
      </c>
      <c r="B936" s="137" t="s">
        <v>4660</v>
      </c>
    </row>
    <row r="937" spans="1:2">
      <c r="A937" s="136">
        <v>42822</v>
      </c>
      <c r="B937" s="137" t="s">
        <v>4661</v>
      </c>
    </row>
    <row r="938" spans="1:2">
      <c r="A938" s="136">
        <v>42821</v>
      </c>
      <c r="B938" s="137" t="s">
        <v>4662</v>
      </c>
    </row>
    <row r="939" spans="1:2">
      <c r="A939" s="136">
        <v>42818</v>
      </c>
      <c r="B939" s="137" t="s">
        <v>4663</v>
      </c>
    </row>
    <row r="940" spans="1:2">
      <c r="A940" s="136">
        <v>42817</v>
      </c>
      <c r="B940" s="137" t="s">
        <v>4664</v>
      </c>
    </row>
    <row r="941" spans="1:2">
      <c r="A941" s="136">
        <v>42816</v>
      </c>
      <c r="B941" s="137" t="s">
        <v>4665</v>
      </c>
    </row>
    <row r="942" spans="1:2">
      <c r="A942" s="136">
        <v>42815</v>
      </c>
      <c r="B942" s="137" t="s">
        <v>4666</v>
      </c>
    </row>
    <row r="943" spans="1:2">
      <c r="A943" s="136">
        <v>42814</v>
      </c>
      <c r="B943" s="137" t="s">
        <v>4667</v>
      </c>
    </row>
    <row r="944" spans="1:2">
      <c r="A944" s="136">
        <v>42811</v>
      </c>
      <c r="B944" s="137" t="s">
        <v>4668</v>
      </c>
    </row>
    <row r="945" spans="1:2">
      <c r="A945" s="136">
        <v>42810</v>
      </c>
      <c r="B945" s="137" t="s">
        <v>4669</v>
      </c>
    </row>
    <row r="946" spans="1:2">
      <c r="A946" s="136">
        <v>42809</v>
      </c>
      <c r="B946" s="137" t="s">
        <v>4670</v>
      </c>
    </row>
    <row r="947" spans="1:2">
      <c r="A947" s="136">
        <v>42808</v>
      </c>
      <c r="B947" s="137" t="s">
        <v>4671</v>
      </c>
    </row>
    <row r="948" spans="1:2">
      <c r="A948" s="136">
        <v>42807</v>
      </c>
      <c r="B948" s="137" t="s">
        <v>4672</v>
      </c>
    </row>
    <row r="949" spans="1:2">
      <c r="A949" s="136">
        <v>42804</v>
      </c>
      <c r="B949" s="137" t="s">
        <v>4673</v>
      </c>
    </row>
    <row r="950" spans="1:2">
      <c r="A950" s="136">
        <v>42803</v>
      </c>
      <c r="B950" s="137" t="s">
        <v>4674</v>
      </c>
    </row>
    <row r="951" spans="1:2">
      <c r="A951" s="136">
        <v>42801</v>
      </c>
      <c r="B951" s="137" t="s">
        <v>4675</v>
      </c>
    </row>
    <row r="952" spans="1:2">
      <c r="A952" s="136">
        <v>42800</v>
      </c>
      <c r="B952" s="137" t="s">
        <v>4676</v>
      </c>
    </row>
    <row r="953" spans="1:2">
      <c r="A953" s="136">
        <v>42797</v>
      </c>
      <c r="B953" s="137" t="s">
        <v>4677</v>
      </c>
    </row>
    <row r="954" spans="1:2">
      <c r="A954" s="136">
        <v>42796</v>
      </c>
      <c r="B954" s="137" t="s">
        <v>4678</v>
      </c>
    </row>
    <row r="955" spans="1:2">
      <c r="A955" s="136">
        <v>42795</v>
      </c>
      <c r="B955" s="137" t="s">
        <v>4679</v>
      </c>
    </row>
    <row r="956" spans="1:2">
      <c r="A956" s="136">
        <v>42794</v>
      </c>
      <c r="B956" s="137" t="s">
        <v>4680</v>
      </c>
    </row>
    <row r="957" spans="1:2">
      <c r="A957" s="136">
        <v>42793</v>
      </c>
      <c r="B957" s="137" t="s">
        <v>4681</v>
      </c>
    </row>
    <row r="958" spans="1:2">
      <c r="A958" s="136">
        <v>42790</v>
      </c>
      <c r="B958" s="137" t="s">
        <v>4682</v>
      </c>
    </row>
    <row r="959" spans="1:2">
      <c r="A959" s="136">
        <v>42788</v>
      </c>
      <c r="B959" s="137" t="s">
        <v>4683</v>
      </c>
    </row>
    <row r="960" spans="1:2">
      <c r="A960" s="136">
        <v>42787</v>
      </c>
      <c r="B960" s="137" t="s">
        <v>4684</v>
      </c>
    </row>
    <row r="961" spans="1:2">
      <c r="A961" s="136">
        <v>42786</v>
      </c>
      <c r="B961" s="137" t="s">
        <v>4685</v>
      </c>
    </row>
    <row r="962" spans="1:2">
      <c r="A962" s="136">
        <v>42783</v>
      </c>
      <c r="B962" s="137" t="s">
        <v>4686</v>
      </c>
    </row>
    <row r="963" spans="1:2">
      <c r="A963" s="136">
        <v>42782</v>
      </c>
      <c r="B963" s="137" t="s">
        <v>4687</v>
      </c>
    </row>
    <row r="964" spans="1:2">
      <c r="A964" s="136">
        <v>42781</v>
      </c>
      <c r="B964" s="137" t="s">
        <v>4688</v>
      </c>
    </row>
    <row r="965" spans="1:2">
      <c r="A965" s="136">
        <v>42780</v>
      </c>
      <c r="B965" s="137" t="s">
        <v>4689</v>
      </c>
    </row>
    <row r="966" spans="1:2">
      <c r="A966" s="136">
        <v>42779</v>
      </c>
      <c r="B966" s="137" t="s">
        <v>4690</v>
      </c>
    </row>
    <row r="967" spans="1:2">
      <c r="A967" s="136">
        <v>42776</v>
      </c>
      <c r="B967" s="137" t="s">
        <v>4691</v>
      </c>
    </row>
    <row r="968" spans="1:2">
      <c r="A968" s="136">
        <v>42775</v>
      </c>
      <c r="B968" s="137" t="s">
        <v>4692</v>
      </c>
    </row>
    <row r="969" spans="1:2">
      <c r="A969" s="136">
        <v>42774</v>
      </c>
      <c r="B969" s="137" t="s">
        <v>4693</v>
      </c>
    </row>
    <row r="970" spans="1:2">
      <c r="A970" s="136">
        <v>42773</v>
      </c>
      <c r="B970" s="137" t="s">
        <v>4694</v>
      </c>
    </row>
    <row r="971" spans="1:2">
      <c r="A971" s="136">
        <v>42772</v>
      </c>
      <c r="B971" s="137" t="s">
        <v>4695</v>
      </c>
    </row>
    <row r="972" spans="1:2">
      <c r="A972" s="136">
        <v>42769</v>
      </c>
      <c r="B972" s="137" t="s">
        <v>4696</v>
      </c>
    </row>
    <row r="973" spans="1:2">
      <c r="A973" s="136">
        <v>42768</v>
      </c>
      <c r="B973" s="137" t="s">
        <v>4697</v>
      </c>
    </row>
    <row r="974" spans="1:2">
      <c r="A974" s="136">
        <v>42767</v>
      </c>
      <c r="B974" s="137" t="s">
        <v>4698</v>
      </c>
    </row>
    <row r="975" spans="1:2">
      <c r="A975" s="136">
        <v>42766</v>
      </c>
      <c r="B975" s="137" t="s">
        <v>4699</v>
      </c>
    </row>
    <row r="976" spans="1:2">
      <c r="A976" s="136">
        <v>42765</v>
      </c>
      <c r="B976" s="137" t="s">
        <v>4700</v>
      </c>
    </row>
    <row r="977" spans="1:2">
      <c r="A977" s="136">
        <v>42762</v>
      </c>
      <c r="B977" s="137" t="s">
        <v>4701</v>
      </c>
    </row>
    <row r="978" spans="1:2">
      <c r="A978" s="136">
        <v>42761</v>
      </c>
      <c r="B978" s="137" t="s">
        <v>4702</v>
      </c>
    </row>
    <row r="979" spans="1:2">
      <c r="A979" s="136">
        <v>42760</v>
      </c>
      <c r="B979" s="137" t="s">
        <v>62</v>
      </c>
    </row>
    <row r="980" spans="1:2">
      <c r="A980" s="136">
        <v>42759</v>
      </c>
      <c r="B980" s="137" t="s">
        <v>167</v>
      </c>
    </row>
    <row r="981" spans="1:2">
      <c r="A981" s="136">
        <v>42758</v>
      </c>
      <c r="B981" s="137" t="s">
        <v>4703</v>
      </c>
    </row>
    <row r="982" spans="1:2">
      <c r="A982" s="136">
        <v>42755</v>
      </c>
      <c r="B982" s="137" t="s">
        <v>74</v>
      </c>
    </row>
    <row r="983" spans="1:2">
      <c r="A983" s="136">
        <v>42754</v>
      </c>
      <c r="B983" s="137" t="s">
        <v>4704</v>
      </c>
    </row>
    <row r="984" spans="1:2">
      <c r="A984" s="136">
        <v>42753</v>
      </c>
      <c r="B984" s="137" t="s">
        <v>4705</v>
      </c>
    </row>
    <row r="985" spans="1:2">
      <c r="A985" s="136">
        <v>42752</v>
      </c>
      <c r="B985" s="137" t="s">
        <v>4706</v>
      </c>
    </row>
    <row r="986" spans="1:2">
      <c r="A986" s="136">
        <v>42751</v>
      </c>
      <c r="B986" s="137" t="s">
        <v>4707</v>
      </c>
    </row>
    <row r="987" spans="1:2">
      <c r="A987" s="136">
        <v>42748</v>
      </c>
      <c r="B987" s="137" t="s">
        <v>4708</v>
      </c>
    </row>
    <row r="988" spans="1:2">
      <c r="A988" s="136">
        <v>42747</v>
      </c>
      <c r="B988" s="137" t="s">
        <v>4709</v>
      </c>
    </row>
    <row r="989" spans="1:2">
      <c r="A989" s="136">
        <v>42746</v>
      </c>
      <c r="B989" s="137" t="s">
        <v>4710</v>
      </c>
    </row>
    <row r="990" spans="1:2">
      <c r="A990" s="136">
        <v>42745</v>
      </c>
      <c r="B990" s="137" t="s">
        <v>4711</v>
      </c>
    </row>
    <row r="991" spans="1:2">
      <c r="A991" s="136">
        <v>42744</v>
      </c>
      <c r="B991" s="137" t="s">
        <v>4712</v>
      </c>
    </row>
    <row r="992" spans="1:2">
      <c r="A992" s="136">
        <v>42741</v>
      </c>
      <c r="B992" s="137" t="s">
        <v>4713</v>
      </c>
    </row>
    <row r="993" spans="1:2">
      <c r="A993" s="136">
        <v>42740</v>
      </c>
      <c r="B993" s="137" t="s">
        <v>4714</v>
      </c>
    </row>
    <row r="994" spans="1:2">
      <c r="A994" s="136">
        <v>42739</v>
      </c>
      <c r="B994" s="137" t="s">
        <v>4715</v>
      </c>
    </row>
    <row r="995" spans="1:2">
      <c r="A995" s="136">
        <v>42738</v>
      </c>
      <c r="B995" s="137" t="s">
        <v>4716</v>
      </c>
    </row>
    <row r="996" spans="1:2">
      <c r="A996" s="136">
        <v>42734</v>
      </c>
      <c r="B996" s="137" t="s">
        <v>174</v>
      </c>
    </row>
    <row r="997" spans="1:2">
      <c r="A997" s="136">
        <v>42733</v>
      </c>
      <c r="B997" s="137" t="s">
        <v>4717</v>
      </c>
    </row>
    <row r="998" spans="1:2">
      <c r="A998" s="136">
        <v>42732</v>
      </c>
      <c r="B998" s="137" t="s">
        <v>4718</v>
      </c>
    </row>
    <row r="999" spans="1:2">
      <c r="A999" s="136">
        <v>42731</v>
      </c>
      <c r="B999" s="137" t="s">
        <v>4719</v>
      </c>
    </row>
    <row r="1000" spans="1:2">
      <c r="A1000" s="136">
        <v>42730</v>
      </c>
      <c r="B1000" s="137" t="s">
        <v>4720</v>
      </c>
    </row>
    <row r="1001" spans="1:2">
      <c r="A1001" s="136">
        <v>42727</v>
      </c>
      <c r="B1001" s="137" t="s">
        <v>4721</v>
      </c>
    </row>
    <row r="1002" spans="1:2">
      <c r="A1002" s="136">
        <v>42726</v>
      </c>
      <c r="B1002" s="137" t="s">
        <v>4722</v>
      </c>
    </row>
    <row r="1003" spans="1:2">
      <c r="A1003" s="136">
        <v>42725</v>
      </c>
      <c r="B1003" s="137" t="s">
        <v>4723</v>
      </c>
    </row>
    <row r="1004" spans="1:2">
      <c r="A1004" s="136">
        <v>42724</v>
      </c>
      <c r="B1004" s="137" t="s">
        <v>4724</v>
      </c>
    </row>
    <row r="1005" spans="1:2">
      <c r="A1005" s="136">
        <v>42723</v>
      </c>
      <c r="B1005" s="137" t="s">
        <v>4725</v>
      </c>
    </row>
    <row r="1006" spans="1:2">
      <c r="A1006" s="136">
        <v>42720</v>
      </c>
      <c r="B1006" s="137" t="s">
        <v>4726</v>
      </c>
    </row>
    <row r="1007" spans="1:2">
      <c r="A1007" s="136">
        <v>42719</v>
      </c>
      <c r="B1007" s="137" t="s">
        <v>4727</v>
      </c>
    </row>
    <row r="1008" spans="1:2">
      <c r="A1008" s="136">
        <v>42718</v>
      </c>
      <c r="B1008" s="137" t="s">
        <v>4728</v>
      </c>
    </row>
    <row r="1009" spans="1:2">
      <c r="A1009" s="136">
        <v>42717</v>
      </c>
      <c r="B1009" s="137" t="s">
        <v>4729</v>
      </c>
    </row>
    <row r="1010" spans="1:2">
      <c r="A1010" s="136">
        <v>42716</v>
      </c>
      <c r="B1010" s="137" t="s">
        <v>4730</v>
      </c>
    </row>
    <row r="1011" spans="1:2">
      <c r="A1011" s="136">
        <v>42713</v>
      </c>
      <c r="B1011" s="137" t="s">
        <v>4731</v>
      </c>
    </row>
    <row r="1012" spans="1:2">
      <c r="A1012" s="136">
        <v>42712</v>
      </c>
      <c r="B1012" s="137" t="s">
        <v>4732</v>
      </c>
    </row>
    <row r="1013" spans="1:2">
      <c r="A1013" s="136">
        <v>42711</v>
      </c>
      <c r="B1013" s="137" t="s">
        <v>4733</v>
      </c>
    </row>
    <row r="1014" spans="1:2">
      <c r="A1014" s="136">
        <v>42710</v>
      </c>
      <c r="B1014" s="137" t="s">
        <v>118</v>
      </c>
    </row>
    <row r="1015" spans="1:2">
      <c r="A1015" s="136">
        <v>42709</v>
      </c>
      <c r="B1015" s="137" t="s">
        <v>4734</v>
      </c>
    </row>
    <row r="1016" spans="1:2">
      <c r="A1016" s="136">
        <v>42706</v>
      </c>
      <c r="B1016" s="137" t="s">
        <v>4735</v>
      </c>
    </row>
    <row r="1017" spans="1:2">
      <c r="A1017" s="136">
        <v>42705</v>
      </c>
      <c r="B1017" s="137" t="s">
        <v>4736</v>
      </c>
    </row>
    <row r="1018" spans="1:2">
      <c r="A1018" s="136">
        <v>42704</v>
      </c>
      <c r="B1018" s="137" t="s">
        <v>4737</v>
      </c>
    </row>
    <row r="1019" spans="1:2">
      <c r="A1019" s="136">
        <v>42703</v>
      </c>
      <c r="B1019" s="137" t="s">
        <v>109</v>
      </c>
    </row>
    <row r="1020" spans="1:2">
      <c r="A1020" s="136">
        <v>42702</v>
      </c>
      <c r="B1020" s="137" t="s">
        <v>4738</v>
      </c>
    </row>
    <row r="1021" spans="1:2">
      <c r="A1021" s="136">
        <v>42699</v>
      </c>
      <c r="B1021" s="137" t="s">
        <v>4739</v>
      </c>
    </row>
    <row r="1022" spans="1:2">
      <c r="A1022" s="136">
        <v>42698</v>
      </c>
      <c r="B1022" s="137" t="s">
        <v>4497</v>
      </c>
    </row>
    <row r="1023" spans="1:2">
      <c r="A1023" s="136">
        <v>42697</v>
      </c>
      <c r="B1023" s="137" t="s">
        <v>4740</v>
      </c>
    </row>
    <row r="1024" spans="1:2">
      <c r="A1024" s="136">
        <v>42696</v>
      </c>
      <c r="B1024" s="137" t="s">
        <v>4741</v>
      </c>
    </row>
    <row r="1025" spans="1:2">
      <c r="A1025" s="136">
        <v>42695</v>
      </c>
      <c r="B1025" s="137" t="s">
        <v>195</v>
      </c>
    </row>
    <row r="1026" spans="1:2">
      <c r="A1026" s="136">
        <v>42692</v>
      </c>
      <c r="B1026" s="137" t="s">
        <v>4742</v>
      </c>
    </row>
    <row r="1027" spans="1:2">
      <c r="A1027" s="136">
        <v>42691</v>
      </c>
      <c r="B1027" s="137" t="s">
        <v>4743</v>
      </c>
    </row>
    <row r="1028" spans="1:2">
      <c r="A1028" s="136">
        <v>42690</v>
      </c>
      <c r="B1028" s="137" t="s">
        <v>4744</v>
      </c>
    </row>
    <row r="1029" spans="1:2">
      <c r="A1029" s="136">
        <v>42689</v>
      </c>
      <c r="B1029" s="137" t="s">
        <v>4745</v>
      </c>
    </row>
    <row r="1030" spans="1:2">
      <c r="A1030" s="136">
        <v>42688</v>
      </c>
      <c r="B1030" s="137" t="s">
        <v>4746</v>
      </c>
    </row>
    <row r="1031" spans="1:2">
      <c r="A1031" s="136">
        <v>42685</v>
      </c>
      <c r="B1031" s="137" t="s">
        <v>4747</v>
      </c>
    </row>
    <row r="1032" spans="1:2">
      <c r="A1032" s="136">
        <v>42684</v>
      </c>
      <c r="B1032" s="137" t="s">
        <v>4748</v>
      </c>
    </row>
    <row r="1033" spans="1:2">
      <c r="A1033" s="136">
        <v>42683</v>
      </c>
      <c r="B1033" s="137" t="s">
        <v>4749</v>
      </c>
    </row>
    <row r="1034" spans="1:2">
      <c r="A1034" s="136">
        <v>42682</v>
      </c>
      <c r="B1034" s="137" t="s">
        <v>4750</v>
      </c>
    </row>
    <row r="1035" spans="1:2">
      <c r="A1035" s="136">
        <v>42681</v>
      </c>
      <c r="B1035" s="137" t="s">
        <v>4751</v>
      </c>
    </row>
    <row r="1036" spans="1:2">
      <c r="A1036" s="136">
        <v>42677</v>
      </c>
      <c r="B1036" s="137" t="s">
        <v>89</v>
      </c>
    </row>
    <row r="1037" spans="1:2">
      <c r="A1037" s="136">
        <v>42676</v>
      </c>
      <c r="B1037" s="137" t="s">
        <v>4752</v>
      </c>
    </row>
    <row r="1038" spans="1:2">
      <c r="A1038" s="136">
        <v>42675</v>
      </c>
      <c r="B1038" s="137" t="s">
        <v>4753</v>
      </c>
    </row>
    <row r="1039" spans="1:2">
      <c r="A1039" s="136">
        <v>42674</v>
      </c>
      <c r="B1039" s="137" t="s">
        <v>4754</v>
      </c>
    </row>
    <row r="1040" spans="1:2">
      <c r="A1040" s="136">
        <v>42671</v>
      </c>
      <c r="B1040" s="137" t="s">
        <v>103</v>
      </c>
    </row>
    <row r="1041" spans="1:2">
      <c r="A1041" s="136">
        <v>42670</v>
      </c>
      <c r="B1041" s="137" t="s">
        <v>4755</v>
      </c>
    </row>
    <row r="1042" spans="1:2">
      <c r="A1042" s="136">
        <v>42669</v>
      </c>
      <c r="B1042" s="137" t="s">
        <v>4756</v>
      </c>
    </row>
    <row r="1043" spans="1:2">
      <c r="A1043" s="136">
        <v>42668</v>
      </c>
      <c r="B1043" s="137" t="s">
        <v>4757</v>
      </c>
    </row>
    <row r="1044" spans="1:2">
      <c r="A1044" s="136">
        <v>42667</v>
      </c>
      <c r="B1044" s="137" t="s">
        <v>4758</v>
      </c>
    </row>
    <row r="1045" spans="1:2">
      <c r="A1045" s="136">
        <v>42664</v>
      </c>
      <c r="B1045" s="137" t="s">
        <v>231</v>
      </c>
    </row>
    <row r="1046" spans="1:2">
      <c r="A1046" s="136">
        <v>42663</v>
      </c>
      <c r="B1046" s="137" t="s">
        <v>4759</v>
      </c>
    </row>
    <row r="1047" spans="1:2">
      <c r="A1047" s="136">
        <v>42662</v>
      </c>
      <c r="B1047" s="137" t="s">
        <v>4760</v>
      </c>
    </row>
    <row r="1048" spans="1:2">
      <c r="A1048" s="136">
        <v>42661</v>
      </c>
      <c r="B1048" s="137" t="s">
        <v>4761</v>
      </c>
    </row>
    <row r="1049" spans="1:2">
      <c r="A1049" s="136">
        <v>42660</v>
      </c>
      <c r="B1049" s="137" t="s">
        <v>4762</v>
      </c>
    </row>
    <row r="1050" spans="1:2">
      <c r="A1050" s="136">
        <v>42657</v>
      </c>
      <c r="B1050" s="137" t="s">
        <v>4763</v>
      </c>
    </row>
    <row r="1051" spans="1:2">
      <c r="A1051" s="136">
        <v>42656</v>
      </c>
      <c r="B1051" s="137" t="s">
        <v>4764</v>
      </c>
    </row>
    <row r="1052" spans="1:2">
      <c r="A1052" s="136">
        <v>42655</v>
      </c>
      <c r="B1052" s="137" t="s">
        <v>4765</v>
      </c>
    </row>
    <row r="1053" spans="1:2">
      <c r="A1053" s="136">
        <v>42654</v>
      </c>
      <c r="B1053" s="137" t="s">
        <v>4766</v>
      </c>
    </row>
    <row r="1054" spans="1:2">
      <c r="A1054" s="136">
        <v>42653</v>
      </c>
      <c r="B1054" s="137" t="s">
        <v>4767</v>
      </c>
    </row>
    <row r="1055" spans="1:2">
      <c r="A1055" s="136">
        <v>42650</v>
      </c>
      <c r="B1055" s="137" t="s">
        <v>4768</v>
      </c>
    </row>
    <row r="1056" spans="1:2">
      <c r="A1056" s="136">
        <v>42649</v>
      </c>
      <c r="B1056" s="137" t="s">
        <v>4769</v>
      </c>
    </row>
    <row r="1057" spans="1:2">
      <c r="A1057" s="136">
        <v>42648</v>
      </c>
      <c r="B1057" s="137" t="s">
        <v>4770</v>
      </c>
    </row>
    <row r="1058" spans="1:2">
      <c r="A1058" s="136">
        <v>42647</v>
      </c>
      <c r="B1058" s="137" t="s">
        <v>4771</v>
      </c>
    </row>
    <row r="1059" spans="1:2">
      <c r="A1059" s="136">
        <v>42646</v>
      </c>
      <c r="B1059" s="137" t="s">
        <v>4772</v>
      </c>
    </row>
    <row r="1060" spans="1:2">
      <c r="A1060" s="136">
        <v>42643</v>
      </c>
      <c r="B1060" s="137" t="s">
        <v>4773</v>
      </c>
    </row>
    <row r="1061" spans="1:2">
      <c r="A1061" s="136">
        <v>42642</v>
      </c>
      <c r="B1061" s="137" t="s">
        <v>4774</v>
      </c>
    </row>
    <row r="1062" spans="1:2">
      <c r="A1062" s="136">
        <v>42641</v>
      </c>
      <c r="B1062" s="137" t="s">
        <v>4775</v>
      </c>
    </row>
    <row r="1063" spans="1:2">
      <c r="A1063" s="136">
        <v>42640</v>
      </c>
      <c r="B1063" s="137" t="s">
        <v>4776</v>
      </c>
    </row>
    <row r="1064" spans="1:2">
      <c r="A1064" s="136">
        <v>42639</v>
      </c>
      <c r="B1064" s="137" t="s">
        <v>4777</v>
      </c>
    </row>
    <row r="1065" spans="1:2">
      <c r="A1065" s="136">
        <v>42636</v>
      </c>
      <c r="B1065" s="137" t="s">
        <v>226</v>
      </c>
    </row>
    <row r="1066" spans="1:2">
      <c r="A1066" s="136">
        <v>42635</v>
      </c>
      <c r="B1066" s="137" t="s">
        <v>4778</v>
      </c>
    </row>
    <row r="1067" spans="1:2">
      <c r="A1067" s="136">
        <v>42634</v>
      </c>
      <c r="B1067" s="137" t="s">
        <v>4779</v>
      </c>
    </row>
    <row r="1068" spans="1:2">
      <c r="A1068" s="136">
        <v>42633</v>
      </c>
      <c r="B1068" s="137" t="s">
        <v>127</v>
      </c>
    </row>
    <row r="1069" spans="1:2">
      <c r="A1069" s="136">
        <v>42632</v>
      </c>
      <c r="B1069" s="137" t="s">
        <v>4780</v>
      </c>
    </row>
    <row r="1070" spans="1:2">
      <c r="A1070" s="136">
        <v>42629</v>
      </c>
      <c r="B1070" s="137" t="s">
        <v>4781</v>
      </c>
    </row>
    <row r="1071" spans="1:2">
      <c r="A1071" s="136">
        <v>42628</v>
      </c>
      <c r="B1071" s="137" t="s">
        <v>4782</v>
      </c>
    </row>
    <row r="1072" spans="1:2">
      <c r="A1072" s="136">
        <v>42627</v>
      </c>
      <c r="B1072" s="137" t="s">
        <v>4783</v>
      </c>
    </row>
    <row r="1073" spans="1:2">
      <c r="A1073" s="136">
        <v>42626</v>
      </c>
      <c r="B1073" s="137" t="s">
        <v>179</v>
      </c>
    </row>
    <row r="1074" spans="1:2">
      <c r="A1074" s="136">
        <v>42625</v>
      </c>
      <c r="B1074" s="137" t="s">
        <v>4784</v>
      </c>
    </row>
    <row r="1075" spans="1:2">
      <c r="A1075" s="136">
        <v>42622</v>
      </c>
      <c r="B1075" s="137" t="s">
        <v>4785</v>
      </c>
    </row>
    <row r="1076" spans="1:2">
      <c r="A1076" s="136">
        <v>42621</v>
      </c>
      <c r="B1076" s="137" t="s">
        <v>4786</v>
      </c>
    </row>
    <row r="1077" spans="1:2">
      <c r="A1077" s="136">
        <v>42620</v>
      </c>
      <c r="B1077" s="137" t="s">
        <v>4787</v>
      </c>
    </row>
    <row r="1078" spans="1:2">
      <c r="A1078" s="136">
        <v>42619</v>
      </c>
      <c r="B1078" s="137" t="s">
        <v>4788</v>
      </c>
    </row>
    <row r="1079" spans="1:2">
      <c r="A1079" s="136">
        <v>42618</v>
      </c>
      <c r="B1079" s="137" t="s">
        <v>4789</v>
      </c>
    </row>
    <row r="1080" spans="1:2">
      <c r="A1080" s="136">
        <v>42615</v>
      </c>
      <c r="B1080" s="137" t="s">
        <v>4790</v>
      </c>
    </row>
    <row r="1081" spans="1:2">
      <c r="A1081" s="136">
        <v>42614</v>
      </c>
      <c r="B1081" s="137" t="s">
        <v>4791</v>
      </c>
    </row>
    <row r="1082" spans="1:2">
      <c r="A1082" s="136">
        <v>42613</v>
      </c>
      <c r="B1082" s="137" t="s">
        <v>4792</v>
      </c>
    </row>
    <row r="1083" spans="1:2">
      <c r="A1083" s="136">
        <v>42612</v>
      </c>
      <c r="B1083" s="137" t="s">
        <v>4793</v>
      </c>
    </row>
    <row r="1084" spans="1:2">
      <c r="A1084" s="136">
        <v>42611</v>
      </c>
      <c r="B1084" s="137" t="s">
        <v>159</v>
      </c>
    </row>
    <row r="1085" spans="1:2">
      <c r="A1085" s="136">
        <v>42608</v>
      </c>
      <c r="B1085" s="137" t="s">
        <v>4765</v>
      </c>
    </row>
    <row r="1086" spans="1:2">
      <c r="A1086" s="136">
        <v>42607</v>
      </c>
      <c r="B1086" s="137" t="s">
        <v>149</v>
      </c>
    </row>
    <row r="1087" spans="1:2">
      <c r="A1087" s="136">
        <v>42606</v>
      </c>
      <c r="B1087" s="137" t="s">
        <v>4794</v>
      </c>
    </row>
    <row r="1088" spans="1:2">
      <c r="A1088" s="136">
        <v>42605</v>
      </c>
      <c r="B1088" s="137" t="s">
        <v>4795</v>
      </c>
    </row>
    <row r="1089" spans="1:2">
      <c r="A1089" s="136">
        <v>42604</v>
      </c>
      <c r="B1089" s="137" t="s">
        <v>4796</v>
      </c>
    </row>
    <row r="1090" spans="1:2">
      <c r="A1090" s="136">
        <v>42601</v>
      </c>
      <c r="B1090" s="137" t="s">
        <v>4797</v>
      </c>
    </row>
    <row r="1091" spans="1:2">
      <c r="A1091" s="136">
        <v>42600</v>
      </c>
      <c r="B1091" s="137" t="s">
        <v>4798</v>
      </c>
    </row>
    <row r="1092" spans="1:2">
      <c r="A1092" s="136">
        <v>42599</v>
      </c>
      <c r="B1092" s="137" t="s">
        <v>4799</v>
      </c>
    </row>
    <row r="1093" spans="1:2">
      <c r="A1093" s="136">
        <v>42598</v>
      </c>
      <c r="B1093" s="137" t="s">
        <v>4800</v>
      </c>
    </row>
    <row r="1094" spans="1:2">
      <c r="A1094" s="136">
        <v>42597</v>
      </c>
      <c r="B1094" s="137" t="s">
        <v>4801</v>
      </c>
    </row>
    <row r="1095" spans="1:2">
      <c r="A1095" s="136">
        <v>42594</v>
      </c>
      <c r="B1095" s="137" t="s">
        <v>4802</v>
      </c>
    </row>
    <row r="1096" spans="1:2">
      <c r="A1096" s="136">
        <v>42593</v>
      </c>
      <c r="B1096" s="137" t="s">
        <v>135</v>
      </c>
    </row>
    <row r="1097" spans="1:2">
      <c r="A1097" s="136">
        <v>42592</v>
      </c>
      <c r="B1097" s="137" t="s">
        <v>4803</v>
      </c>
    </row>
    <row r="1098" spans="1:2">
      <c r="A1098" s="136">
        <v>42591</v>
      </c>
      <c r="B1098" s="137" t="s">
        <v>206</v>
      </c>
    </row>
    <row r="1099" spans="1:2">
      <c r="A1099" s="136">
        <v>42590</v>
      </c>
      <c r="B1099" s="137" t="s">
        <v>4804</v>
      </c>
    </row>
    <row r="1100" spans="1:2">
      <c r="A1100" s="136">
        <v>42587</v>
      </c>
      <c r="B1100" s="137" t="s">
        <v>4805</v>
      </c>
    </row>
    <row r="1101" spans="1:2">
      <c r="A1101" s="136">
        <v>42586</v>
      </c>
      <c r="B1101" s="137" t="s">
        <v>4806</v>
      </c>
    </row>
    <row r="1102" spans="1:2">
      <c r="A1102" s="136">
        <v>42585</v>
      </c>
      <c r="B1102" s="137" t="s">
        <v>4807</v>
      </c>
    </row>
    <row r="1103" spans="1:2">
      <c r="A1103" s="136">
        <v>42584</v>
      </c>
      <c r="B1103" s="137" t="s">
        <v>4808</v>
      </c>
    </row>
    <row r="1104" spans="1:2">
      <c r="A1104" s="136">
        <v>42583</v>
      </c>
      <c r="B1104" s="137" t="s">
        <v>4809</v>
      </c>
    </row>
    <row r="1105" spans="1:2">
      <c r="A1105" s="136">
        <v>42580</v>
      </c>
      <c r="B1105" s="137" t="s">
        <v>4810</v>
      </c>
    </row>
    <row r="1106" spans="1:2">
      <c r="A1106" s="136">
        <v>42579</v>
      </c>
      <c r="B1106" s="137" t="s">
        <v>4811</v>
      </c>
    </row>
    <row r="1107" spans="1:2">
      <c r="A1107" s="136">
        <v>42578</v>
      </c>
      <c r="B1107" s="137" t="s">
        <v>4812</v>
      </c>
    </row>
    <row r="1108" spans="1:2">
      <c r="A1108" s="136">
        <v>42577</v>
      </c>
      <c r="B1108" s="137" t="s">
        <v>4813</v>
      </c>
    </row>
    <row r="1109" spans="1:2">
      <c r="A1109" s="136">
        <v>42576</v>
      </c>
      <c r="B1109" s="137" t="s">
        <v>4814</v>
      </c>
    </row>
    <row r="1110" spans="1:2">
      <c r="A1110" s="136">
        <v>42573</v>
      </c>
      <c r="B1110" s="137" t="s">
        <v>4815</v>
      </c>
    </row>
    <row r="1111" spans="1:2">
      <c r="A1111" s="136">
        <v>42572</v>
      </c>
      <c r="B1111" s="137" t="s">
        <v>4816</v>
      </c>
    </row>
    <row r="1112" spans="1:2">
      <c r="A1112" s="136">
        <v>42571</v>
      </c>
      <c r="B1112" s="137" t="s">
        <v>4817</v>
      </c>
    </row>
    <row r="1113" spans="1:2">
      <c r="A1113" s="136">
        <v>42570</v>
      </c>
      <c r="B1113" s="137" t="s">
        <v>4818</v>
      </c>
    </row>
    <row r="1114" spans="1:2">
      <c r="A1114" s="136">
        <v>42569</v>
      </c>
      <c r="B1114" s="137" t="s">
        <v>4819</v>
      </c>
    </row>
    <row r="1115" spans="1:2">
      <c r="A1115" s="136">
        <v>42566</v>
      </c>
      <c r="B1115" s="137" t="s">
        <v>4820</v>
      </c>
    </row>
    <row r="1116" spans="1:2">
      <c r="A1116" s="136">
        <v>42565</v>
      </c>
      <c r="B1116" s="137" t="s">
        <v>51</v>
      </c>
    </row>
    <row r="1117" spans="1:2">
      <c r="A1117" s="136">
        <v>42564</v>
      </c>
      <c r="B1117" s="137" t="s">
        <v>4821</v>
      </c>
    </row>
    <row r="1118" spans="1:2">
      <c r="A1118" s="136">
        <v>42563</v>
      </c>
      <c r="B1118" s="137" t="s">
        <v>4822</v>
      </c>
    </row>
    <row r="1119" spans="1:2">
      <c r="A1119" s="136">
        <v>42562</v>
      </c>
      <c r="B1119" s="137" t="s">
        <v>4823</v>
      </c>
    </row>
    <row r="1120" spans="1:2">
      <c r="A1120" s="136">
        <v>42559</v>
      </c>
      <c r="B1120" s="137" t="s">
        <v>4824</v>
      </c>
    </row>
    <row r="1121" spans="1:2">
      <c r="A1121" s="136">
        <v>42558</v>
      </c>
      <c r="B1121" s="137" t="s">
        <v>4825</v>
      </c>
    </row>
    <row r="1122" spans="1:2">
      <c r="A1122" s="136">
        <v>42557</v>
      </c>
      <c r="B1122" s="137" t="s">
        <v>4826</v>
      </c>
    </row>
    <row r="1123" spans="1:2">
      <c r="A1123" s="136">
        <v>42556</v>
      </c>
      <c r="B1123" s="137" t="s">
        <v>4827</v>
      </c>
    </row>
    <row r="1124" spans="1:2">
      <c r="A1124" s="136">
        <v>42555</v>
      </c>
      <c r="B1124" s="137" t="s">
        <v>4828</v>
      </c>
    </row>
    <row r="1125" spans="1:2">
      <c r="A1125" s="136">
        <v>42552</v>
      </c>
      <c r="B1125" s="137" t="s">
        <v>4829</v>
      </c>
    </row>
    <row r="1126" spans="1:2">
      <c r="A1126" s="136">
        <v>42551</v>
      </c>
      <c r="B1126" s="137" t="s">
        <v>141</v>
      </c>
    </row>
    <row r="1127" spans="1:2">
      <c r="A1127" s="136">
        <v>42550</v>
      </c>
      <c r="B1127" s="137" t="s">
        <v>4830</v>
      </c>
    </row>
    <row r="1128" spans="1:2">
      <c r="A1128" s="136">
        <v>42549</v>
      </c>
      <c r="B1128" s="137" t="s">
        <v>4831</v>
      </c>
    </row>
    <row r="1129" spans="1:2">
      <c r="A1129" s="136">
        <v>42548</v>
      </c>
      <c r="B1129" s="137" t="s">
        <v>4832</v>
      </c>
    </row>
    <row r="1130" spans="1:2">
      <c r="A1130" s="136">
        <v>42545</v>
      </c>
      <c r="B1130" s="137" t="s">
        <v>4833</v>
      </c>
    </row>
    <row r="1131" spans="1:2">
      <c r="A1131" s="136">
        <v>42544</v>
      </c>
      <c r="B1131" s="137" t="s">
        <v>4834</v>
      </c>
    </row>
    <row r="1132" spans="1:2">
      <c r="A1132" s="136">
        <v>42543</v>
      </c>
      <c r="B1132" s="137" t="s">
        <v>4835</v>
      </c>
    </row>
    <row r="1133" spans="1:2">
      <c r="A1133" s="136">
        <v>42542</v>
      </c>
      <c r="B1133" s="137" t="s">
        <v>4836</v>
      </c>
    </row>
    <row r="1134" spans="1:2">
      <c r="A1134" s="136">
        <v>42541</v>
      </c>
      <c r="B1134" s="137" t="s">
        <v>4837</v>
      </c>
    </row>
    <row r="1135" spans="1:2">
      <c r="A1135" s="136">
        <v>42538</v>
      </c>
      <c r="B1135" s="137" t="s">
        <v>4838</v>
      </c>
    </row>
    <row r="1136" spans="1:2">
      <c r="A1136" s="136">
        <v>42537</v>
      </c>
      <c r="B1136" s="137" t="s">
        <v>175</v>
      </c>
    </row>
    <row r="1137" spans="1:2">
      <c r="A1137" s="136">
        <v>42536</v>
      </c>
      <c r="B1137" s="137" t="s">
        <v>4839</v>
      </c>
    </row>
    <row r="1138" spans="1:2">
      <c r="A1138" s="136">
        <v>42535</v>
      </c>
      <c r="B1138" s="137" t="s">
        <v>36</v>
      </c>
    </row>
    <row r="1139" spans="1:2">
      <c r="A1139" s="136">
        <v>42531</v>
      </c>
      <c r="B1139" s="137" t="s">
        <v>4840</v>
      </c>
    </row>
    <row r="1140" spans="1:2">
      <c r="A1140" s="136">
        <v>42530</v>
      </c>
      <c r="B1140" s="137" t="s">
        <v>97</v>
      </c>
    </row>
    <row r="1141" spans="1:2">
      <c r="A1141" s="136">
        <v>42529</v>
      </c>
      <c r="B1141" s="137" t="s">
        <v>4841</v>
      </c>
    </row>
    <row r="1142" spans="1:2">
      <c r="A1142" s="136">
        <v>42528</v>
      </c>
      <c r="B1142" s="137" t="s">
        <v>4842</v>
      </c>
    </row>
    <row r="1143" spans="1:2">
      <c r="A1143" s="136">
        <v>42527</v>
      </c>
      <c r="B1143" s="137" t="s">
        <v>4843</v>
      </c>
    </row>
    <row r="1144" spans="1:2">
      <c r="A1144" s="136">
        <v>42524</v>
      </c>
      <c r="B1144" s="137" t="s">
        <v>4844</v>
      </c>
    </row>
    <row r="1145" spans="1:2">
      <c r="A1145" s="136">
        <v>42523</v>
      </c>
      <c r="B1145" s="137" t="s">
        <v>4845</v>
      </c>
    </row>
    <row r="1146" spans="1:2">
      <c r="A1146" s="136">
        <v>42522</v>
      </c>
      <c r="B1146" s="137" t="s">
        <v>4846</v>
      </c>
    </row>
    <row r="1147" spans="1:2">
      <c r="A1147" s="136">
        <v>42521</v>
      </c>
      <c r="B1147" s="137" t="s">
        <v>4847</v>
      </c>
    </row>
    <row r="1148" spans="1:2">
      <c r="A1148" s="136">
        <v>42520</v>
      </c>
      <c r="B1148" s="137" t="s">
        <v>4848</v>
      </c>
    </row>
    <row r="1149" spans="1:2">
      <c r="A1149" s="136">
        <v>42517</v>
      </c>
      <c r="B1149" s="137" t="s">
        <v>4849</v>
      </c>
    </row>
    <row r="1150" spans="1:2">
      <c r="A1150" s="136">
        <v>42516</v>
      </c>
      <c r="B1150" s="137" t="s">
        <v>4850</v>
      </c>
    </row>
    <row r="1151" spans="1:2">
      <c r="A1151" s="136">
        <v>42515</v>
      </c>
      <c r="B1151" s="137" t="s">
        <v>4851</v>
      </c>
    </row>
    <row r="1152" spans="1:2">
      <c r="A1152" s="136">
        <v>42514</v>
      </c>
      <c r="B1152" s="137" t="s">
        <v>4852</v>
      </c>
    </row>
    <row r="1153" spans="1:2">
      <c r="A1153" s="136">
        <v>42513</v>
      </c>
      <c r="B1153" s="137" t="s">
        <v>4853</v>
      </c>
    </row>
    <row r="1154" spans="1:2">
      <c r="A1154" s="136">
        <v>42510</v>
      </c>
      <c r="B1154" s="137" t="s">
        <v>4854</v>
      </c>
    </row>
    <row r="1155" spans="1:2">
      <c r="A1155" s="136">
        <v>42509</v>
      </c>
      <c r="B1155" s="137" t="s">
        <v>4855</v>
      </c>
    </row>
    <row r="1156" spans="1:2">
      <c r="A1156" s="136">
        <v>42508</v>
      </c>
      <c r="B1156" s="137" t="s">
        <v>4856</v>
      </c>
    </row>
    <row r="1157" spans="1:2">
      <c r="A1157" s="136">
        <v>42507</v>
      </c>
      <c r="B1157" s="137" t="s">
        <v>4857</v>
      </c>
    </row>
    <row r="1158" spans="1:2">
      <c r="A1158" s="136">
        <v>42506</v>
      </c>
      <c r="B1158" s="137" t="s">
        <v>4858</v>
      </c>
    </row>
    <row r="1159" spans="1:2">
      <c r="A1159" s="136">
        <v>42503</v>
      </c>
      <c r="B1159" s="137" t="s">
        <v>142</v>
      </c>
    </row>
    <row r="1160" spans="1:2">
      <c r="A1160" s="136">
        <v>42502</v>
      </c>
      <c r="B1160" s="137" t="s">
        <v>4859</v>
      </c>
    </row>
    <row r="1161" spans="1:2">
      <c r="A1161" s="136">
        <v>42501</v>
      </c>
      <c r="B1161" s="137" t="s">
        <v>4860</v>
      </c>
    </row>
    <row r="1162" spans="1:2">
      <c r="A1162" s="136">
        <v>42500</v>
      </c>
      <c r="B1162" s="137" t="s">
        <v>4861</v>
      </c>
    </row>
    <row r="1163" spans="1:2">
      <c r="A1163" s="136">
        <v>42496</v>
      </c>
      <c r="B1163" s="137" t="s">
        <v>4862</v>
      </c>
    </row>
    <row r="1164" spans="1:2">
      <c r="A1164" s="136">
        <v>42495</v>
      </c>
      <c r="B1164" s="137" t="s">
        <v>4863</v>
      </c>
    </row>
    <row r="1165" spans="1:2">
      <c r="A1165" s="136">
        <v>42494</v>
      </c>
      <c r="B1165" s="137" t="s">
        <v>4864</v>
      </c>
    </row>
    <row r="1166" spans="1:2">
      <c r="A1166" s="136">
        <v>42489</v>
      </c>
      <c r="B1166" s="137" t="s">
        <v>4865</v>
      </c>
    </row>
    <row r="1167" spans="1:2">
      <c r="A1167" s="136">
        <v>42488</v>
      </c>
      <c r="B1167" s="137" t="s">
        <v>4866</v>
      </c>
    </row>
    <row r="1168" spans="1:2">
      <c r="A1168" s="136">
        <v>42487</v>
      </c>
      <c r="B1168" s="137" t="s">
        <v>4867</v>
      </c>
    </row>
    <row r="1169" spans="1:2">
      <c r="A1169" s="136">
        <v>42486</v>
      </c>
      <c r="B1169" s="137" t="s">
        <v>4868</v>
      </c>
    </row>
    <row r="1170" spans="1:2">
      <c r="A1170" s="136">
        <v>42485</v>
      </c>
      <c r="B1170" s="137" t="s">
        <v>4869</v>
      </c>
    </row>
    <row r="1171" spans="1:2">
      <c r="A1171" s="136">
        <v>42482</v>
      </c>
      <c r="B1171" s="137" t="s">
        <v>4870</v>
      </c>
    </row>
    <row r="1172" spans="1:2">
      <c r="A1172" s="136">
        <v>42481</v>
      </c>
      <c r="B1172" s="137" t="s">
        <v>4871</v>
      </c>
    </row>
    <row r="1173" spans="1:2">
      <c r="A1173" s="136">
        <v>42480</v>
      </c>
      <c r="B1173" s="137" t="s">
        <v>4872</v>
      </c>
    </row>
    <row r="1174" spans="1:2">
      <c r="A1174" s="136">
        <v>42479</v>
      </c>
      <c r="B1174" s="137" t="s">
        <v>4873</v>
      </c>
    </row>
    <row r="1175" spans="1:2">
      <c r="A1175" s="136">
        <v>42478</v>
      </c>
      <c r="B1175" s="137" t="s">
        <v>4874</v>
      </c>
    </row>
    <row r="1176" spans="1:2">
      <c r="A1176" s="136">
        <v>42475</v>
      </c>
      <c r="B1176" s="137" t="s">
        <v>4875</v>
      </c>
    </row>
    <row r="1177" spans="1:2">
      <c r="A1177" s="136">
        <v>42474</v>
      </c>
      <c r="B1177" s="137" t="s">
        <v>4876</v>
      </c>
    </row>
    <row r="1178" spans="1:2">
      <c r="A1178" s="136">
        <v>42473</v>
      </c>
      <c r="B1178" s="137" t="s">
        <v>4877</v>
      </c>
    </row>
    <row r="1179" spans="1:2">
      <c r="A1179" s="136">
        <v>42472</v>
      </c>
      <c r="B1179" s="137" t="s">
        <v>4878</v>
      </c>
    </row>
    <row r="1180" spans="1:2">
      <c r="A1180" s="136">
        <v>42471</v>
      </c>
      <c r="B1180" s="137" t="s">
        <v>4879</v>
      </c>
    </row>
    <row r="1181" spans="1:2">
      <c r="A1181" s="136">
        <v>42468</v>
      </c>
      <c r="B1181" s="137" t="s">
        <v>4880</v>
      </c>
    </row>
    <row r="1182" spans="1:2">
      <c r="A1182" s="136">
        <v>42467</v>
      </c>
      <c r="B1182" s="137" t="s">
        <v>4881</v>
      </c>
    </row>
    <row r="1183" spans="1:2">
      <c r="A1183" s="136">
        <v>42466</v>
      </c>
      <c r="B1183" s="137" t="s">
        <v>4882</v>
      </c>
    </row>
    <row r="1184" spans="1:2">
      <c r="A1184" s="136">
        <v>42465</v>
      </c>
      <c r="B1184" s="137" t="s">
        <v>4883</v>
      </c>
    </row>
    <row r="1185" spans="1:2">
      <c r="A1185" s="136">
        <v>42464</v>
      </c>
      <c r="B1185" s="137" t="s">
        <v>4884</v>
      </c>
    </row>
    <row r="1186" spans="1:2">
      <c r="A1186" s="136">
        <v>42461</v>
      </c>
      <c r="B1186" s="137" t="s">
        <v>4885</v>
      </c>
    </row>
    <row r="1187" spans="1:2">
      <c r="A1187" s="136">
        <v>42460</v>
      </c>
      <c r="B1187" s="137" t="s">
        <v>4886</v>
      </c>
    </row>
    <row r="1188" spans="1:2">
      <c r="A1188" s="136">
        <v>42459</v>
      </c>
      <c r="B1188" s="137" t="s">
        <v>4887</v>
      </c>
    </row>
    <row r="1189" spans="1:2">
      <c r="A1189" s="136">
        <v>42458</v>
      </c>
      <c r="B1189" s="137" t="s">
        <v>201</v>
      </c>
    </row>
    <row r="1190" spans="1:2">
      <c r="A1190" s="136">
        <v>42457</v>
      </c>
      <c r="B1190" s="137" t="s">
        <v>4888</v>
      </c>
    </row>
    <row r="1191" spans="1:2">
      <c r="A1191" s="136">
        <v>42454</v>
      </c>
      <c r="B1191" s="137" t="s">
        <v>4889</v>
      </c>
    </row>
    <row r="1192" spans="1:2">
      <c r="A1192" s="136">
        <v>42453</v>
      </c>
      <c r="B1192" s="137" t="s">
        <v>4890</v>
      </c>
    </row>
    <row r="1193" spans="1:2">
      <c r="A1193" s="136">
        <v>42452</v>
      </c>
      <c r="B1193" s="137" t="s">
        <v>4891</v>
      </c>
    </row>
    <row r="1194" spans="1:2">
      <c r="A1194" s="136">
        <v>42451</v>
      </c>
      <c r="B1194" s="137" t="s">
        <v>4892</v>
      </c>
    </row>
    <row r="1195" spans="1:2">
      <c r="A1195" s="136">
        <v>42450</v>
      </c>
      <c r="B1195" s="137" t="s">
        <v>4893</v>
      </c>
    </row>
    <row r="1196" spans="1:2">
      <c r="A1196" s="136">
        <v>42447</v>
      </c>
      <c r="B1196" s="137" t="s">
        <v>4894</v>
      </c>
    </row>
    <row r="1197" spans="1:2">
      <c r="A1197" s="136">
        <v>42446</v>
      </c>
      <c r="B1197" s="137" t="s">
        <v>4895</v>
      </c>
    </row>
    <row r="1198" spans="1:2">
      <c r="A1198" s="136">
        <v>42445</v>
      </c>
      <c r="B1198" s="137" t="s">
        <v>4896</v>
      </c>
    </row>
    <row r="1199" spans="1:2">
      <c r="A1199" s="136">
        <v>42444</v>
      </c>
      <c r="B1199" s="137" t="s">
        <v>4897</v>
      </c>
    </row>
    <row r="1200" spans="1:2">
      <c r="A1200" s="136">
        <v>42443</v>
      </c>
      <c r="B1200" s="137" t="s">
        <v>4898</v>
      </c>
    </row>
    <row r="1201" spans="1:2">
      <c r="A1201" s="136">
        <v>42440</v>
      </c>
      <c r="B1201" s="137" t="s">
        <v>4899</v>
      </c>
    </row>
    <row r="1202" spans="1:2">
      <c r="A1202" s="136">
        <v>42439</v>
      </c>
      <c r="B1202" s="137" t="s">
        <v>4900</v>
      </c>
    </row>
    <row r="1203" spans="1:2">
      <c r="A1203" s="136">
        <v>42438</v>
      </c>
      <c r="B1203" s="137" t="s">
        <v>4901</v>
      </c>
    </row>
    <row r="1204" spans="1:2">
      <c r="A1204" s="136">
        <v>42436</v>
      </c>
      <c r="B1204" s="137" t="s">
        <v>4902</v>
      </c>
    </row>
    <row r="1205" spans="1:2">
      <c r="A1205" s="136">
        <v>42433</v>
      </c>
      <c r="B1205" s="137" t="s">
        <v>4903</v>
      </c>
    </row>
    <row r="1206" spans="1:2">
      <c r="A1206" s="136">
        <v>42432</v>
      </c>
      <c r="B1206" s="137" t="s">
        <v>4904</v>
      </c>
    </row>
    <row r="1207" spans="1:2">
      <c r="A1207" s="136">
        <v>42431</v>
      </c>
      <c r="B1207" s="137" t="s">
        <v>4905</v>
      </c>
    </row>
    <row r="1208" spans="1:2">
      <c r="A1208" s="136">
        <v>42430</v>
      </c>
      <c r="B1208" s="137" t="s">
        <v>4906</v>
      </c>
    </row>
    <row r="1209" spans="1:2">
      <c r="A1209" s="136">
        <v>42429</v>
      </c>
      <c r="B1209" s="137" t="s">
        <v>4907</v>
      </c>
    </row>
    <row r="1210" spans="1:2">
      <c r="A1210" s="136">
        <v>42426</v>
      </c>
      <c r="B1210" s="137" t="s">
        <v>4908</v>
      </c>
    </row>
    <row r="1211" spans="1:2">
      <c r="A1211" s="136">
        <v>42425</v>
      </c>
      <c r="B1211" s="137" t="s">
        <v>4909</v>
      </c>
    </row>
    <row r="1212" spans="1:2">
      <c r="A1212" s="136">
        <v>42424</v>
      </c>
      <c r="B1212" s="137" t="s">
        <v>4910</v>
      </c>
    </row>
    <row r="1213" spans="1:2">
      <c r="A1213" s="136">
        <v>42422</v>
      </c>
      <c r="B1213" s="137" t="s">
        <v>4911</v>
      </c>
    </row>
    <row r="1214" spans="1:2">
      <c r="A1214" s="136">
        <v>42420</v>
      </c>
      <c r="B1214" s="137" t="s">
        <v>4912</v>
      </c>
    </row>
    <row r="1215" spans="1:2">
      <c r="A1215" s="136">
        <v>42419</v>
      </c>
      <c r="B1215" s="137" t="s">
        <v>4913</v>
      </c>
    </row>
    <row r="1216" spans="1:2">
      <c r="A1216" s="136">
        <v>42418</v>
      </c>
      <c r="B1216" s="137" t="s">
        <v>119</v>
      </c>
    </row>
    <row r="1217" spans="1:2">
      <c r="A1217" s="136">
        <v>42417</v>
      </c>
      <c r="B1217" s="137" t="s">
        <v>4914</v>
      </c>
    </row>
    <row r="1218" spans="1:2">
      <c r="A1218" s="136">
        <v>42416</v>
      </c>
      <c r="B1218" s="137" t="s">
        <v>4915</v>
      </c>
    </row>
    <row r="1219" spans="1:2">
      <c r="A1219" s="136">
        <v>42415</v>
      </c>
      <c r="B1219" s="137" t="s">
        <v>4916</v>
      </c>
    </row>
    <row r="1220" spans="1:2">
      <c r="A1220" s="136">
        <v>42412</v>
      </c>
      <c r="B1220" s="137" t="s">
        <v>4917</v>
      </c>
    </row>
    <row r="1221" spans="1:2">
      <c r="A1221" s="136">
        <v>42411</v>
      </c>
      <c r="B1221" s="137" t="s">
        <v>4918</v>
      </c>
    </row>
    <row r="1222" spans="1:2">
      <c r="A1222" s="136">
        <v>42410</v>
      </c>
      <c r="B1222" s="137" t="s">
        <v>4919</v>
      </c>
    </row>
    <row r="1223" spans="1:2">
      <c r="A1223" s="136">
        <v>42409</v>
      </c>
      <c r="B1223" s="137" t="s">
        <v>4920</v>
      </c>
    </row>
    <row r="1224" spans="1:2">
      <c r="A1224" s="136">
        <v>42408</v>
      </c>
      <c r="B1224" s="137" t="s">
        <v>4921</v>
      </c>
    </row>
    <row r="1225" spans="1:2">
      <c r="A1225" s="136">
        <v>42405</v>
      </c>
      <c r="B1225" s="137" t="s">
        <v>4922</v>
      </c>
    </row>
    <row r="1226" spans="1:2">
      <c r="A1226" s="136">
        <v>42404</v>
      </c>
      <c r="B1226" s="137" t="s">
        <v>4923</v>
      </c>
    </row>
    <row r="1227" spans="1:2">
      <c r="A1227" s="136">
        <v>42403</v>
      </c>
      <c r="B1227" s="137" t="s">
        <v>4924</v>
      </c>
    </row>
    <row r="1228" spans="1:2">
      <c r="A1228" s="136">
        <v>42402</v>
      </c>
      <c r="B1228" s="137" t="s">
        <v>4925</v>
      </c>
    </row>
    <row r="1229" spans="1:2">
      <c r="A1229" s="136">
        <v>42401</v>
      </c>
      <c r="B1229" s="137" t="s">
        <v>4926</v>
      </c>
    </row>
    <row r="1230" spans="1:2">
      <c r="A1230" s="136">
        <v>42398</v>
      </c>
      <c r="B1230" s="137" t="s">
        <v>4927</v>
      </c>
    </row>
    <row r="1231" spans="1:2">
      <c r="A1231" s="136">
        <v>42397</v>
      </c>
      <c r="B1231" s="137" t="s">
        <v>4928</v>
      </c>
    </row>
    <row r="1232" spans="1:2">
      <c r="A1232" s="136">
        <v>42396</v>
      </c>
      <c r="B1232" s="137" t="s">
        <v>63</v>
      </c>
    </row>
    <row r="1233" spans="1:2">
      <c r="A1233" s="136">
        <v>42395</v>
      </c>
      <c r="B1233" s="137" t="s">
        <v>4929</v>
      </c>
    </row>
    <row r="1234" spans="1:2">
      <c r="A1234" s="136">
        <v>42394</v>
      </c>
      <c r="B1234" s="137" t="s">
        <v>4930</v>
      </c>
    </row>
    <row r="1235" spans="1:2">
      <c r="A1235" s="136">
        <v>42391</v>
      </c>
      <c r="B1235" s="137" t="s">
        <v>4931</v>
      </c>
    </row>
    <row r="1236" spans="1:2">
      <c r="A1236" s="136">
        <v>42390</v>
      </c>
      <c r="B1236" s="137" t="s">
        <v>4932</v>
      </c>
    </row>
    <row r="1237" spans="1:2">
      <c r="A1237" s="136">
        <v>42389</v>
      </c>
      <c r="B1237" s="137" t="s">
        <v>75</v>
      </c>
    </row>
    <row r="1238" spans="1:2">
      <c r="A1238" s="136">
        <v>42388</v>
      </c>
      <c r="B1238" s="137" t="s">
        <v>4933</v>
      </c>
    </row>
    <row r="1239" spans="1:2">
      <c r="A1239" s="136">
        <v>42387</v>
      </c>
      <c r="B1239" s="137" t="s">
        <v>4934</v>
      </c>
    </row>
    <row r="1240" spans="1:2">
      <c r="A1240" s="136">
        <v>42384</v>
      </c>
      <c r="B1240" s="137" t="s">
        <v>4935</v>
      </c>
    </row>
    <row r="1241" spans="1:2">
      <c r="A1241" s="136">
        <v>42383</v>
      </c>
      <c r="B1241" s="137" t="s">
        <v>4936</v>
      </c>
    </row>
    <row r="1242" spans="1:2">
      <c r="A1242" s="136">
        <v>42382</v>
      </c>
      <c r="B1242" s="137" t="s">
        <v>4937</v>
      </c>
    </row>
    <row r="1243" spans="1:2">
      <c r="A1243" s="136">
        <v>42381</v>
      </c>
      <c r="B1243" s="137" t="s">
        <v>219</v>
      </c>
    </row>
    <row r="1244" spans="1:2">
      <c r="A1244" s="136">
        <v>42380</v>
      </c>
      <c r="B1244" s="137" t="s">
        <v>4938</v>
      </c>
    </row>
    <row r="1245" spans="1:2">
      <c r="A1245" s="136">
        <v>42375</v>
      </c>
      <c r="B1245" s="137" t="s">
        <v>4939</v>
      </c>
    </row>
    <row r="1246" spans="1:2">
      <c r="A1246" s="136">
        <v>42374</v>
      </c>
      <c r="B1246" s="137" t="s">
        <v>4940</v>
      </c>
    </row>
    <row r="1247" spans="1:2">
      <c r="A1247" s="136">
        <v>42373</v>
      </c>
      <c r="B1247" s="137" t="s">
        <v>4941</v>
      </c>
    </row>
    <row r="1248" spans="1:2">
      <c r="A1248" s="136">
        <v>42368</v>
      </c>
      <c r="B1248" s="137" t="s">
        <v>4942</v>
      </c>
    </row>
    <row r="1249" spans="1:2">
      <c r="A1249" s="136">
        <v>42367</v>
      </c>
      <c r="B1249" s="137" t="s">
        <v>4943</v>
      </c>
    </row>
    <row r="1250" spans="1:2">
      <c r="A1250" s="136">
        <v>42366</v>
      </c>
      <c r="B1250" s="137" t="s">
        <v>4944</v>
      </c>
    </row>
    <row r="1251" spans="1:2">
      <c r="A1251" s="136">
        <v>42363</v>
      </c>
      <c r="B1251" s="137" t="s">
        <v>4945</v>
      </c>
    </row>
    <row r="1252" spans="1:2">
      <c r="A1252" s="136">
        <v>42362</v>
      </c>
      <c r="B1252" s="137" t="s">
        <v>4946</v>
      </c>
    </row>
    <row r="1253" spans="1:2">
      <c r="A1253" s="136">
        <v>42361</v>
      </c>
      <c r="B1253" s="137" t="s">
        <v>4947</v>
      </c>
    </row>
    <row r="1254" spans="1:2">
      <c r="A1254" s="136">
        <v>42360</v>
      </c>
      <c r="B1254" s="137" t="s">
        <v>4948</v>
      </c>
    </row>
    <row r="1255" spans="1:2">
      <c r="A1255" s="136">
        <v>42359</v>
      </c>
      <c r="B1255" s="137" t="s">
        <v>90</v>
      </c>
    </row>
    <row r="1256" spans="1:2">
      <c r="A1256" s="136">
        <v>42356</v>
      </c>
      <c r="B1256" s="137" t="s">
        <v>4949</v>
      </c>
    </row>
    <row r="1257" spans="1:2">
      <c r="A1257" s="136">
        <v>42355</v>
      </c>
      <c r="B1257" s="137" t="s">
        <v>4950</v>
      </c>
    </row>
    <row r="1258" spans="1:2">
      <c r="A1258" s="136">
        <v>42354</v>
      </c>
      <c r="B1258" s="137" t="s">
        <v>4951</v>
      </c>
    </row>
    <row r="1259" spans="1:2">
      <c r="A1259" s="136">
        <v>42353</v>
      </c>
      <c r="B1259" s="137" t="s">
        <v>4952</v>
      </c>
    </row>
    <row r="1260" spans="1:2">
      <c r="A1260" s="136">
        <v>42352</v>
      </c>
      <c r="B1260" s="137" t="s">
        <v>4953</v>
      </c>
    </row>
    <row r="1261" spans="1:2">
      <c r="A1261" s="136">
        <v>42349</v>
      </c>
      <c r="B1261" s="137" t="s">
        <v>4954</v>
      </c>
    </row>
    <row r="1262" spans="1:2">
      <c r="A1262" s="136">
        <v>42348</v>
      </c>
      <c r="B1262" s="137" t="s">
        <v>4955</v>
      </c>
    </row>
    <row r="1263" spans="1:2">
      <c r="A1263" s="136">
        <v>42347</v>
      </c>
      <c r="B1263" s="137" t="s">
        <v>110</v>
      </c>
    </row>
    <row r="1264" spans="1:2">
      <c r="A1264" s="136">
        <v>42346</v>
      </c>
      <c r="B1264" s="137" t="s">
        <v>4956</v>
      </c>
    </row>
    <row r="1265" spans="1:2">
      <c r="A1265" s="136">
        <v>42345</v>
      </c>
      <c r="B1265" s="137" t="s">
        <v>4957</v>
      </c>
    </row>
    <row r="1266" spans="1:2">
      <c r="A1266" s="136">
        <v>42342</v>
      </c>
      <c r="B1266" s="137" t="s">
        <v>4958</v>
      </c>
    </row>
    <row r="1267" spans="1:2">
      <c r="A1267" s="136">
        <v>42341</v>
      </c>
      <c r="B1267" s="137" t="s">
        <v>4959</v>
      </c>
    </row>
    <row r="1268" spans="1:2">
      <c r="A1268" s="136">
        <v>42340</v>
      </c>
      <c r="B1268" s="137" t="s">
        <v>210</v>
      </c>
    </row>
    <row r="1269" spans="1:2">
      <c r="A1269" s="136">
        <v>42339</v>
      </c>
      <c r="B1269" s="137" t="s">
        <v>4960</v>
      </c>
    </row>
    <row r="1270" spans="1:2">
      <c r="A1270" s="136">
        <v>42338</v>
      </c>
      <c r="B1270" s="137" t="s">
        <v>4961</v>
      </c>
    </row>
    <row r="1271" spans="1:2">
      <c r="A1271" s="136">
        <v>42335</v>
      </c>
      <c r="B1271" s="137" t="s">
        <v>4962</v>
      </c>
    </row>
    <row r="1272" spans="1:2">
      <c r="A1272" s="136">
        <v>42334</v>
      </c>
      <c r="B1272" s="137" t="s">
        <v>4963</v>
      </c>
    </row>
    <row r="1273" spans="1:2">
      <c r="A1273" s="136">
        <v>42333</v>
      </c>
      <c r="B1273" s="137" t="s">
        <v>4964</v>
      </c>
    </row>
    <row r="1274" spans="1:2">
      <c r="A1274" s="136">
        <v>42332</v>
      </c>
      <c r="B1274" s="137" t="s">
        <v>4965</v>
      </c>
    </row>
    <row r="1275" spans="1:2">
      <c r="A1275" s="136">
        <v>42331</v>
      </c>
      <c r="B1275" s="137" t="s">
        <v>4966</v>
      </c>
    </row>
    <row r="1276" spans="1:2">
      <c r="A1276" s="136">
        <v>42328</v>
      </c>
      <c r="B1276" s="137" t="s">
        <v>4967</v>
      </c>
    </row>
    <row r="1277" spans="1:2">
      <c r="A1277" s="136">
        <v>42327</v>
      </c>
      <c r="B1277" s="137" t="s">
        <v>180</v>
      </c>
    </row>
    <row r="1278" spans="1:2">
      <c r="A1278" s="136">
        <v>42326</v>
      </c>
      <c r="B1278" s="137" t="s">
        <v>4968</v>
      </c>
    </row>
    <row r="1279" spans="1:2">
      <c r="A1279" s="136">
        <v>42325</v>
      </c>
      <c r="B1279" s="137" t="s">
        <v>4959</v>
      </c>
    </row>
    <row r="1280" spans="1:2">
      <c r="A1280" s="136">
        <v>42324</v>
      </c>
      <c r="B1280" s="137" t="s">
        <v>4969</v>
      </c>
    </row>
    <row r="1281" spans="1:2">
      <c r="A1281" s="136">
        <v>42321</v>
      </c>
      <c r="B1281" s="137" t="s">
        <v>4970</v>
      </c>
    </row>
    <row r="1282" spans="1:2">
      <c r="A1282" s="136">
        <v>42320</v>
      </c>
      <c r="B1282" s="137" t="s">
        <v>4971</v>
      </c>
    </row>
    <row r="1283" spans="1:2">
      <c r="A1283" s="136">
        <v>42319</v>
      </c>
      <c r="B1283" s="137" t="s">
        <v>4972</v>
      </c>
    </row>
    <row r="1284" spans="1:2">
      <c r="A1284" s="136">
        <v>42318</v>
      </c>
      <c r="B1284" s="137" t="s">
        <v>4973</v>
      </c>
    </row>
    <row r="1285" spans="1:2">
      <c r="A1285" s="136">
        <v>42317</v>
      </c>
      <c r="B1285" s="137" t="s">
        <v>4974</v>
      </c>
    </row>
    <row r="1286" spans="1:2">
      <c r="A1286" s="136">
        <v>42314</v>
      </c>
      <c r="B1286" s="137" t="s">
        <v>4975</v>
      </c>
    </row>
    <row r="1287" spans="1:2">
      <c r="A1287" s="136">
        <v>42313</v>
      </c>
      <c r="B1287" s="137" t="s">
        <v>4976</v>
      </c>
    </row>
    <row r="1288" spans="1:2">
      <c r="A1288" s="136">
        <v>42311</v>
      </c>
      <c r="B1288" s="137" t="s">
        <v>4977</v>
      </c>
    </row>
    <row r="1289" spans="1:2">
      <c r="A1289" s="136">
        <v>42310</v>
      </c>
      <c r="B1289" s="137" t="s">
        <v>160</v>
      </c>
    </row>
    <row r="1290" spans="1:2">
      <c r="A1290" s="136">
        <v>42307</v>
      </c>
      <c r="B1290" s="137" t="s">
        <v>232</v>
      </c>
    </row>
    <row r="1291" spans="1:2">
      <c r="A1291" s="136">
        <v>42306</v>
      </c>
      <c r="B1291" s="137" t="s">
        <v>4978</v>
      </c>
    </row>
    <row r="1292" spans="1:2">
      <c r="A1292" s="136">
        <v>42305</v>
      </c>
      <c r="B1292" s="137" t="s">
        <v>176</v>
      </c>
    </row>
    <row r="1293" spans="1:2">
      <c r="A1293" s="136">
        <v>42304</v>
      </c>
      <c r="B1293" s="137" t="s">
        <v>212</v>
      </c>
    </row>
    <row r="1294" spans="1:2">
      <c r="A1294" s="136">
        <v>42303</v>
      </c>
      <c r="B1294" s="137" t="s">
        <v>4979</v>
      </c>
    </row>
    <row r="1295" spans="1:2">
      <c r="A1295" s="136">
        <v>42300</v>
      </c>
      <c r="B1295" s="137" t="s">
        <v>4980</v>
      </c>
    </row>
    <row r="1296" spans="1:2">
      <c r="A1296" s="136">
        <v>42299</v>
      </c>
      <c r="B1296" s="137" t="s">
        <v>4981</v>
      </c>
    </row>
    <row r="1297" spans="1:2">
      <c r="A1297" s="136">
        <v>42298</v>
      </c>
      <c r="B1297" s="137" t="s">
        <v>4982</v>
      </c>
    </row>
    <row r="1298" spans="1:2">
      <c r="A1298" s="136">
        <v>42297</v>
      </c>
      <c r="B1298" s="137" t="s">
        <v>4983</v>
      </c>
    </row>
    <row r="1299" spans="1:2">
      <c r="A1299" s="136">
        <v>42296</v>
      </c>
      <c r="B1299" s="137" t="s">
        <v>4984</v>
      </c>
    </row>
    <row r="1300" spans="1:2">
      <c r="A1300" s="136">
        <v>42293</v>
      </c>
      <c r="B1300" s="137" t="s">
        <v>4985</v>
      </c>
    </row>
    <row r="1301" spans="1:2">
      <c r="A1301" s="136">
        <v>42292</v>
      </c>
      <c r="B1301" s="137" t="s">
        <v>4986</v>
      </c>
    </row>
    <row r="1302" spans="1:2">
      <c r="A1302" s="136">
        <v>42291</v>
      </c>
      <c r="B1302" s="137" t="s">
        <v>52</v>
      </c>
    </row>
    <row r="1303" spans="1:2">
      <c r="A1303" s="136">
        <v>42290</v>
      </c>
      <c r="B1303" s="137" t="s">
        <v>4987</v>
      </c>
    </row>
    <row r="1304" spans="1:2">
      <c r="A1304" s="136">
        <v>42289</v>
      </c>
      <c r="B1304" s="137" t="s">
        <v>4988</v>
      </c>
    </row>
    <row r="1305" spans="1:2">
      <c r="A1305" s="136">
        <v>42286</v>
      </c>
      <c r="B1305" s="137" t="s">
        <v>4989</v>
      </c>
    </row>
    <row r="1306" spans="1:2">
      <c r="A1306" s="136">
        <v>42285</v>
      </c>
      <c r="B1306" s="137" t="s">
        <v>4990</v>
      </c>
    </row>
    <row r="1307" spans="1:2">
      <c r="A1307" s="136">
        <v>42284</v>
      </c>
      <c r="B1307" s="137" t="s">
        <v>4991</v>
      </c>
    </row>
    <row r="1308" spans="1:2">
      <c r="A1308" s="136">
        <v>42283</v>
      </c>
      <c r="B1308" s="137" t="s">
        <v>4992</v>
      </c>
    </row>
    <row r="1309" spans="1:2">
      <c r="A1309" s="136">
        <v>42282</v>
      </c>
      <c r="B1309" s="137" t="s">
        <v>4993</v>
      </c>
    </row>
    <row r="1310" spans="1:2">
      <c r="A1310" s="136">
        <v>42279</v>
      </c>
      <c r="B1310" s="137" t="s">
        <v>4994</v>
      </c>
    </row>
    <row r="1311" spans="1:2">
      <c r="A1311" s="136">
        <v>42278</v>
      </c>
      <c r="B1311" s="137" t="s">
        <v>4995</v>
      </c>
    </row>
    <row r="1312" spans="1:2">
      <c r="A1312" s="136">
        <v>42277</v>
      </c>
      <c r="B1312" s="137" t="s">
        <v>4996</v>
      </c>
    </row>
    <row r="1313" spans="1:2">
      <c r="A1313" s="136">
        <v>42276</v>
      </c>
      <c r="B1313" s="137" t="s">
        <v>4997</v>
      </c>
    </row>
    <row r="1314" spans="1:2">
      <c r="A1314" s="136">
        <v>42275</v>
      </c>
      <c r="B1314" s="137" t="s">
        <v>4998</v>
      </c>
    </row>
    <row r="1315" spans="1:2">
      <c r="A1315" s="136">
        <v>42272</v>
      </c>
      <c r="B1315" s="137" t="s">
        <v>4999</v>
      </c>
    </row>
    <row r="1316" spans="1:2">
      <c r="A1316" s="136">
        <v>42271</v>
      </c>
      <c r="B1316" s="137" t="s">
        <v>5000</v>
      </c>
    </row>
    <row r="1317" spans="1:2">
      <c r="A1317" s="136">
        <v>42270</v>
      </c>
      <c r="B1317" s="137" t="s">
        <v>5001</v>
      </c>
    </row>
    <row r="1318" spans="1:2">
      <c r="A1318" s="136">
        <v>42269</v>
      </c>
      <c r="B1318" s="137" t="s">
        <v>5002</v>
      </c>
    </row>
    <row r="1319" spans="1:2">
      <c r="A1319" s="136">
        <v>42268</v>
      </c>
      <c r="B1319" s="137" t="s">
        <v>5003</v>
      </c>
    </row>
    <row r="1320" spans="1:2">
      <c r="A1320" s="136">
        <v>42265</v>
      </c>
      <c r="B1320" s="137" t="s">
        <v>5004</v>
      </c>
    </row>
    <row r="1321" spans="1:2">
      <c r="A1321" s="136">
        <v>42264</v>
      </c>
      <c r="B1321" s="137" t="s">
        <v>5005</v>
      </c>
    </row>
    <row r="1322" spans="1:2">
      <c r="A1322" s="136">
        <v>42263</v>
      </c>
      <c r="B1322" s="137" t="s">
        <v>5006</v>
      </c>
    </row>
    <row r="1323" spans="1:2">
      <c r="A1323" s="136">
        <v>42262</v>
      </c>
      <c r="B1323" s="137" t="s">
        <v>5007</v>
      </c>
    </row>
    <row r="1324" spans="1:2">
      <c r="A1324" s="136">
        <v>42261</v>
      </c>
      <c r="B1324" s="137" t="s">
        <v>197</v>
      </c>
    </row>
    <row r="1325" spans="1:2">
      <c r="A1325" s="136">
        <v>42258</v>
      </c>
      <c r="B1325" s="137" t="s">
        <v>5008</v>
      </c>
    </row>
    <row r="1326" spans="1:2">
      <c r="A1326" s="136">
        <v>42257</v>
      </c>
      <c r="B1326" s="137" t="s">
        <v>5009</v>
      </c>
    </row>
    <row r="1327" spans="1:2">
      <c r="A1327" s="136">
        <v>42256</v>
      </c>
      <c r="B1327" s="137" t="s">
        <v>5010</v>
      </c>
    </row>
    <row r="1328" spans="1:2">
      <c r="A1328" s="136">
        <v>42255</v>
      </c>
      <c r="B1328" s="137" t="s">
        <v>5011</v>
      </c>
    </row>
    <row r="1329" spans="1:2">
      <c r="A1329" s="136">
        <v>42254</v>
      </c>
      <c r="B1329" s="137" t="s">
        <v>5012</v>
      </c>
    </row>
    <row r="1330" spans="1:2">
      <c r="A1330" s="136">
        <v>42251</v>
      </c>
      <c r="B1330" s="137" t="s">
        <v>5013</v>
      </c>
    </row>
    <row r="1331" spans="1:2">
      <c r="A1331" s="136">
        <v>42250</v>
      </c>
      <c r="B1331" s="137" t="s">
        <v>5014</v>
      </c>
    </row>
    <row r="1332" spans="1:2">
      <c r="A1332" s="136">
        <v>42249</v>
      </c>
      <c r="B1332" s="137" t="s">
        <v>5015</v>
      </c>
    </row>
    <row r="1333" spans="1:2">
      <c r="A1333" s="136">
        <v>42248</v>
      </c>
      <c r="B1333" s="137" t="s">
        <v>5016</v>
      </c>
    </row>
    <row r="1334" spans="1:2">
      <c r="A1334" s="136">
        <v>42247</v>
      </c>
      <c r="B1334" s="137" t="s">
        <v>5017</v>
      </c>
    </row>
    <row r="1335" spans="1:2">
      <c r="A1335" s="136">
        <v>42244</v>
      </c>
      <c r="B1335" s="137" t="s">
        <v>4949</v>
      </c>
    </row>
    <row r="1336" spans="1:2">
      <c r="A1336" s="136">
        <v>42243</v>
      </c>
      <c r="B1336" s="137" t="s">
        <v>128</v>
      </c>
    </row>
    <row r="1337" spans="1:2">
      <c r="A1337" s="136">
        <v>42242</v>
      </c>
      <c r="B1337" s="137" t="s">
        <v>5018</v>
      </c>
    </row>
    <row r="1338" spans="1:2">
      <c r="A1338" s="136">
        <v>42241</v>
      </c>
      <c r="B1338" s="137" t="s">
        <v>5019</v>
      </c>
    </row>
    <row r="1339" spans="1:2">
      <c r="A1339" s="136">
        <v>42240</v>
      </c>
      <c r="B1339" s="137" t="s">
        <v>156</v>
      </c>
    </row>
    <row r="1340" spans="1:2">
      <c r="A1340" s="136">
        <v>42237</v>
      </c>
      <c r="B1340" s="137" t="s">
        <v>5020</v>
      </c>
    </row>
    <row r="1341" spans="1:2">
      <c r="A1341" s="136">
        <v>42236</v>
      </c>
      <c r="B1341" s="137" t="s">
        <v>5021</v>
      </c>
    </row>
    <row r="1342" spans="1:2">
      <c r="A1342" s="136">
        <v>42235</v>
      </c>
      <c r="B1342" s="137" t="s">
        <v>5022</v>
      </c>
    </row>
    <row r="1343" spans="1:2">
      <c r="A1343" s="136">
        <v>42234</v>
      </c>
      <c r="B1343" s="137" t="s">
        <v>5023</v>
      </c>
    </row>
    <row r="1344" spans="1:2">
      <c r="A1344" s="136">
        <v>42233</v>
      </c>
      <c r="B1344" s="137" t="s">
        <v>150</v>
      </c>
    </row>
    <row r="1345" spans="1:2">
      <c r="A1345" s="136">
        <v>42230</v>
      </c>
      <c r="B1345" s="137" t="s">
        <v>5024</v>
      </c>
    </row>
    <row r="1346" spans="1:2">
      <c r="A1346" s="136">
        <v>42229</v>
      </c>
      <c r="B1346" s="137" t="s">
        <v>5025</v>
      </c>
    </row>
    <row r="1347" spans="1:2">
      <c r="A1347" s="136">
        <v>42228</v>
      </c>
      <c r="B1347" s="137" t="s">
        <v>5026</v>
      </c>
    </row>
    <row r="1348" spans="1:2">
      <c r="A1348" s="136">
        <v>42227</v>
      </c>
      <c r="B1348" s="137" t="s">
        <v>5027</v>
      </c>
    </row>
    <row r="1349" spans="1:2">
      <c r="A1349" s="136">
        <v>42226</v>
      </c>
      <c r="B1349" s="137" t="s">
        <v>5028</v>
      </c>
    </row>
    <row r="1350" spans="1:2">
      <c r="A1350" s="136">
        <v>42223</v>
      </c>
      <c r="B1350" s="137" t="s">
        <v>5029</v>
      </c>
    </row>
    <row r="1351" spans="1:2">
      <c r="A1351" s="136">
        <v>42222</v>
      </c>
      <c r="B1351" s="137" t="s">
        <v>5030</v>
      </c>
    </row>
    <row r="1352" spans="1:2">
      <c r="A1352" s="136">
        <v>42221</v>
      </c>
      <c r="B1352" s="137" t="s">
        <v>38</v>
      </c>
    </row>
    <row r="1353" spans="1:2">
      <c r="A1353" s="136">
        <v>42220</v>
      </c>
      <c r="B1353" s="137" t="s">
        <v>136</v>
      </c>
    </row>
    <row r="1354" spans="1:2">
      <c r="A1354" s="136">
        <v>42219</v>
      </c>
      <c r="B1354" s="137" t="s">
        <v>5031</v>
      </c>
    </row>
    <row r="1355" spans="1:2">
      <c r="A1355" s="136">
        <v>42216</v>
      </c>
      <c r="B1355" s="137" t="s">
        <v>5032</v>
      </c>
    </row>
    <row r="1356" spans="1:2">
      <c r="A1356" s="136">
        <v>42215</v>
      </c>
      <c r="B1356" s="137" t="s">
        <v>5033</v>
      </c>
    </row>
    <row r="1357" spans="1:2">
      <c r="A1357" s="136">
        <v>42214</v>
      </c>
      <c r="B1357" s="137" t="s">
        <v>5034</v>
      </c>
    </row>
    <row r="1358" spans="1:2">
      <c r="A1358" s="136">
        <v>42213</v>
      </c>
      <c r="B1358" s="137" t="s">
        <v>5035</v>
      </c>
    </row>
    <row r="1359" spans="1:2">
      <c r="A1359" s="136">
        <v>42212</v>
      </c>
      <c r="B1359" s="137" t="s">
        <v>5036</v>
      </c>
    </row>
    <row r="1360" spans="1:2">
      <c r="A1360" s="136">
        <v>42209</v>
      </c>
      <c r="B1360" s="137" t="s">
        <v>5037</v>
      </c>
    </row>
    <row r="1361" spans="1:2">
      <c r="A1361" s="136">
        <v>42208</v>
      </c>
      <c r="B1361" s="137" t="s">
        <v>5038</v>
      </c>
    </row>
    <row r="1362" spans="1:2">
      <c r="A1362" s="136">
        <v>42207</v>
      </c>
      <c r="B1362" s="137" t="s">
        <v>186</v>
      </c>
    </row>
    <row r="1363" spans="1:2">
      <c r="A1363" s="136">
        <v>42206</v>
      </c>
      <c r="B1363" s="137" t="s">
        <v>5039</v>
      </c>
    </row>
    <row r="1364" spans="1:2">
      <c r="A1364" s="136">
        <v>42205</v>
      </c>
      <c r="B1364" s="137" t="s">
        <v>5040</v>
      </c>
    </row>
    <row r="1365" spans="1:2">
      <c r="A1365" s="136">
        <v>42202</v>
      </c>
      <c r="B1365" s="137" t="s">
        <v>5041</v>
      </c>
    </row>
    <row r="1366" spans="1:2">
      <c r="A1366" s="136">
        <v>42201</v>
      </c>
      <c r="B1366" s="137" t="s">
        <v>5042</v>
      </c>
    </row>
    <row r="1367" spans="1:2">
      <c r="A1367" s="136">
        <v>42200</v>
      </c>
      <c r="B1367" s="137" t="s">
        <v>5043</v>
      </c>
    </row>
    <row r="1368" spans="1:2">
      <c r="A1368" s="136">
        <v>42199</v>
      </c>
      <c r="B1368" s="137" t="s">
        <v>5044</v>
      </c>
    </row>
    <row r="1369" spans="1:2">
      <c r="A1369" s="136">
        <v>42198</v>
      </c>
      <c r="B1369" s="137" t="s">
        <v>4996</v>
      </c>
    </row>
    <row r="1370" spans="1:2">
      <c r="A1370" s="136">
        <v>42195</v>
      </c>
      <c r="B1370" s="137" t="s">
        <v>5045</v>
      </c>
    </row>
    <row r="1371" spans="1:2">
      <c r="A1371" s="136">
        <v>42194</v>
      </c>
      <c r="B1371" s="137" t="s">
        <v>5046</v>
      </c>
    </row>
    <row r="1372" spans="1:2">
      <c r="A1372" s="136">
        <v>42193</v>
      </c>
      <c r="B1372" s="137" t="s">
        <v>5047</v>
      </c>
    </row>
    <row r="1373" spans="1:2">
      <c r="A1373" s="136">
        <v>42192</v>
      </c>
      <c r="B1373" s="137" t="s">
        <v>5048</v>
      </c>
    </row>
    <row r="1374" spans="1:2">
      <c r="A1374" s="136">
        <v>42191</v>
      </c>
      <c r="B1374" s="137" t="s">
        <v>5049</v>
      </c>
    </row>
    <row r="1375" spans="1:2">
      <c r="A1375" s="136">
        <v>42188</v>
      </c>
      <c r="B1375" s="137" t="s">
        <v>5050</v>
      </c>
    </row>
    <row r="1376" spans="1:2">
      <c r="A1376" s="136">
        <v>42187</v>
      </c>
      <c r="B1376" s="137" t="s">
        <v>5051</v>
      </c>
    </row>
    <row r="1377" spans="1:2">
      <c r="A1377" s="136">
        <v>42186</v>
      </c>
      <c r="B1377" s="137" t="s">
        <v>5052</v>
      </c>
    </row>
    <row r="1378" spans="1:2">
      <c r="A1378" s="136">
        <v>42185</v>
      </c>
      <c r="B1378" s="137" t="s">
        <v>5053</v>
      </c>
    </row>
    <row r="1379" spans="1:2">
      <c r="A1379" s="136">
        <v>42184</v>
      </c>
      <c r="B1379" s="137" t="s">
        <v>5054</v>
      </c>
    </row>
    <row r="1380" spans="1:2">
      <c r="A1380" s="136">
        <v>42181</v>
      </c>
      <c r="B1380" s="137" t="s">
        <v>162</v>
      </c>
    </row>
    <row r="1381" spans="1:2">
      <c r="A1381" s="136">
        <v>42180</v>
      </c>
      <c r="B1381" s="137" t="s">
        <v>5055</v>
      </c>
    </row>
    <row r="1382" spans="1:2">
      <c r="A1382" s="136">
        <v>42179</v>
      </c>
      <c r="B1382" s="137" t="s">
        <v>5056</v>
      </c>
    </row>
    <row r="1383" spans="1:2">
      <c r="A1383" s="136">
        <v>42178</v>
      </c>
      <c r="B1383" s="137" t="s">
        <v>5057</v>
      </c>
    </row>
    <row r="1384" spans="1:2">
      <c r="A1384" s="136">
        <v>42177</v>
      </c>
      <c r="B1384" s="137" t="s">
        <v>5058</v>
      </c>
    </row>
    <row r="1385" spans="1:2">
      <c r="A1385" s="136">
        <v>42174</v>
      </c>
      <c r="B1385" s="137" t="s">
        <v>5059</v>
      </c>
    </row>
    <row r="1386" spans="1:2">
      <c r="A1386" s="136">
        <v>42173</v>
      </c>
      <c r="B1386" s="137" t="s">
        <v>5060</v>
      </c>
    </row>
    <row r="1387" spans="1:2">
      <c r="A1387" s="136">
        <v>42172</v>
      </c>
      <c r="B1387" s="137" t="s">
        <v>5061</v>
      </c>
    </row>
    <row r="1388" spans="1:2">
      <c r="A1388" s="136">
        <v>42171</v>
      </c>
      <c r="B1388" s="137" t="s">
        <v>5062</v>
      </c>
    </row>
    <row r="1389" spans="1:2">
      <c r="A1389" s="136">
        <v>42170</v>
      </c>
      <c r="B1389" s="137" t="s">
        <v>5063</v>
      </c>
    </row>
    <row r="1390" spans="1:2">
      <c r="A1390" s="136">
        <v>42166</v>
      </c>
      <c r="B1390" s="137" t="s">
        <v>5064</v>
      </c>
    </row>
    <row r="1391" spans="1:2">
      <c r="A1391" s="136">
        <v>42165</v>
      </c>
      <c r="B1391" s="137" t="s">
        <v>5065</v>
      </c>
    </row>
    <row r="1392" spans="1:2">
      <c r="A1392" s="136">
        <v>42164</v>
      </c>
      <c r="B1392" s="137" t="s">
        <v>5066</v>
      </c>
    </row>
    <row r="1393" spans="1:2">
      <c r="A1393" s="136">
        <v>42163</v>
      </c>
      <c r="B1393" s="137" t="s">
        <v>5067</v>
      </c>
    </row>
    <row r="1394" spans="1:2">
      <c r="A1394" s="136">
        <v>42160</v>
      </c>
      <c r="B1394" s="137" t="s">
        <v>5068</v>
      </c>
    </row>
    <row r="1395" spans="1:2">
      <c r="A1395" s="136">
        <v>42159</v>
      </c>
      <c r="B1395" s="137" t="s">
        <v>5069</v>
      </c>
    </row>
    <row r="1396" spans="1:2">
      <c r="A1396" s="136">
        <v>42158</v>
      </c>
      <c r="B1396" s="137" t="s">
        <v>5070</v>
      </c>
    </row>
    <row r="1397" spans="1:2">
      <c r="A1397" s="136">
        <v>42157</v>
      </c>
      <c r="B1397" s="137" t="s">
        <v>5071</v>
      </c>
    </row>
    <row r="1398" spans="1:2">
      <c r="A1398" s="136">
        <v>42156</v>
      </c>
      <c r="B1398" s="137" t="s">
        <v>5072</v>
      </c>
    </row>
    <row r="1399" spans="1:2">
      <c r="A1399" s="136">
        <v>42153</v>
      </c>
      <c r="B1399" s="137" t="s">
        <v>5073</v>
      </c>
    </row>
    <row r="1400" spans="1:2">
      <c r="A1400" s="136">
        <v>42152</v>
      </c>
      <c r="B1400" s="137" t="s">
        <v>5074</v>
      </c>
    </row>
    <row r="1401" spans="1:2">
      <c r="A1401" s="136">
        <v>42151</v>
      </c>
      <c r="B1401" s="137" t="s">
        <v>5075</v>
      </c>
    </row>
    <row r="1402" spans="1:2">
      <c r="A1402" s="136">
        <v>42150</v>
      </c>
      <c r="B1402" s="137" t="s">
        <v>5076</v>
      </c>
    </row>
    <row r="1403" spans="1:2">
      <c r="A1403" s="136">
        <v>42149</v>
      </c>
      <c r="B1403" s="137" t="s">
        <v>5077</v>
      </c>
    </row>
    <row r="1404" spans="1:2">
      <c r="A1404" s="136">
        <v>42146</v>
      </c>
      <c r="B1404" s="137" t="s">
        <v>5078</v>
      </c>
    </row>
    <row r="1405" spans="1:2">
      <c r="A1405" s="136">
        <v>42145</v>
      </c>
      <c r="B1405" s="137" t="s">
        <v>5079</v>
      </c>
    </row>
    <row r="1406" spans="1:2">
      <c r="A1406" s="136">
        <v>42144</v>
      </c>
      <c r="B1406" s="137" t="s">
        <v>168</v>
      </c>
    </row>
    <row r="1407" spans="1:2">
      <c r="A1407" s="136">
        <v>42143</v>
      </c>
      <c r="B1407" s="137" t="s">
        <v>5080</v>
      </c>
    </row>
    <row r="1408" spans="1:2">
      <c r="A1408" s="136">
        <v>42142</v>
      </c>
      <c r="B1408" s="137" t="s">
        <v>5081</v>
      </c>
    </row>
    <row r="1409" spans="1:2">
      <c r="A1409" s="136">
        <v>42139</v>
      </c>
      <c r="B1409" s="137" t="s">
        <v>5082</v>
      </c>
    </row>
    <row r="1410" spans="1:2">
      <c r="A1410" s="136">
        <v>42138</v>
      </c>
      <c r="B1410" s="137" t="s">
        <v>5083</v>
      </c>
    </row>
    <row r="1411" spans="1:2">
      <c r="A1411" s="136">
        <v>42137</v>
      </c>
      <c r="B1411" s="137" t="s">
        <v>5084</v>
      </c>
    </row>
    <row r="1412" spans="1:2">
      <c r="A1412" s="136">
        <v>42136</v>
      </c>
      <c r="B1412" s="137" t="s">
        <v>5085</v>
      </c>
    </row>
    <row r="1413" spans="1:2">
      <c r="A1413" s="136">
        <v>42132</v>
      </c>
      <c r="B1413" s="137" t="s">
        <v>5086</v>
      </c>
    </row>
    <row r="1414" spans="1:2">
      <c r="A1414" s="136">
        <v>42131</v>
      </c>
      <c r="B1414" s="137" t="s">
        <v>207</v>
      </c>
    </row>
    <row r="1415" spans="1:2">
      <c r="A1415" s="136">
        <v>42130</v>
      </c>
      <c r="B1415" s="137" t="s">
        <v>5087</v>
      </c>
    </row>
    <row r="1416" spans="1:2">
      <c r="A1416" s="136">
        <v>42129</v>
      </c>
      <c r="B1416" s="137" t="s">
        <v>5088</v>
      </c>
    </row>
    <row r="1417" spans="1:2">
      <c r="A1417" s="136">
        <v>42124</v>
      </c>
      <c r="B1417" s="137" t="s">
        <v>5089</v>
      </c>
    </row>
    <row r="1418" spans="1:2">
      <c r="A1418" s="136">
        <v>42123</v>
      </c>
      <c r="B1418" s="137" t="s">
        <v>5090</v>
      </c>
    </row>
    <row r="1419" spans="1:2">
      <c r="A1419" s="136">
        <v>42122</v>
      </c>
      <c r="B1419" s="137" t="s">
        <v>220</v>
      </c>
    </row>
    <row r="1420" spans="1:2">
      <c r="A1420" s="136">
        <v>42121</v>
      </c>
      <c r="B1420" s="137" t="s">
        <v>5091</v>
      </c>
    </row>
    <row r="1421" spans="1:2">
      <c r="A1421" s="136">
        <v>42118</v>
      </c>
      <c r="B1421" s="137" t="s">
        <v>5092</v>
      </c>
    </row>
    <row r="1422" spans="1:2">
      <c r="A1422" s="136">
        <v>42117</v>
      </c>
      <c r="B1422" s="137" t="s">
        <v>5093</v>
      </c>
    </row>
    <row r="1423" spans="1:2">
      <c r="A1423" s="136">
        <v>42116</v>
      </c>
      <c r="B1423" s="137" t="s">
        <v>5094</v>
      </c>
    </row>
    <row r="1424" spans="1:2">
      <c r="A1424" s="136">
        <v>42115</v>
      </c>
      <c r="B1424" s="137" t="s">
        <v>5095</v>
      </c>
    </row>
    <row r="1425" spans="1:2">
      <c r="A1425" s="136">
        <v>42114</v>
      </c>
      <c r="B1425" s="137" t="s">
        <v>5096</v>
      </c>
    </row>
    <row r="1426" spans="1:2">
      <c r="A1426" s="136">
        <v>42111</v>
      </c>
      <c r="B1426" s="137" t="s">
        <v>5097</v>
      </c>
    </row>
    <row r="1427" spans="1:2">
      <c r="A1427" s="136">
        <v>42110</v>
      </c>
      <c r="B1427" s="137" t="s">
        <v>5098</v>
      </c>
    </row>
    <row r="1428" spans="1:2">
      <c r="A1428" s="136">
        <v>42109</v>
      </c>
      <c r="B1428" s="137" t="s">
        <v>5099</v>
      </c>
    </row>
    <row r="1429" spans="1:2">
      <c r="A1429" s="136">
        <v>42108</v>
      </c>
      <c r="B1429" s="137" t="s">
        <v>5100</v>
      </c>
    </row>
    <row r="1430" spans="1:2">
      <c r="A1430" s="136">
        <v>42107</v>
      </c>
      <c r="B1430" s="137" t="s">
        <v>5101</v>
      </c>
    </row>
    <row r="1431" spans="1:2">
      <c r="A1431" s="136">
        <v>42104</v>
      </c>
      <c r="B1431" s="137" t="s">
        <v>5102</v>
      </c>
    </row>
    <row r="1432" spans="1:2">
      <c r="A1432" s="136">
        <v>42103</v>
      </c>
      <c r="B1432" s="137" t="s">
        <v>5103</v>
      </c>
    </row>
    <row r="1433" spans="1:2">
      <c r="A1433" s="136">
        <v>42102</v>
      </c>
      <c r="B1433" s="137" t="s">
        <v>5104</v>
      </c>
    </row>
    <row r="1434" spans="1:2">
      <c r="A1434" s="136">
        <v>42101</v>
      </c>
      <c r="B1434" s="137" t="s">
        <v>5105</v>
      </c>
    </row>
    <row r="1435" spans="1:2">
      <c r="A1435" s="136">
        <v>42100</v>
      </c>
      <c r="B1435" s="137" t="s">
        <v>5106</v>
      </c>
    </row>
    <row r="1436" spans="1:2">
      <c r="A1436" s="136">
        <v>42097</v>
      </c>
      <c r="B1436" s="137" t="s">
        <v>5107</v>
      </c>
    </row>
    <row r="1437" spans="1:2">
      <c r="A1437" s="136">
        <v>42096</v>
      </c>
      <c r="B1437" s="137" t="s">
        <v>5108</v>
      </c>
    </row>
    <row r="1438" spans="1:2">
      <c r="A1438" s="136">
        <v>42095</v>
      </c>
      <c r="B1438" s="137" t="s">
        <v>5109</v>
      </c>
    </row>
    <row r="1439" spans="1:2">
      <c r="A1439" s="136">
        <v>42094</v>
      </c>
      <c r="B1439" s="137" t="s">
        <v>5110</v>
      </c>
    </row>
    <row r="1440" spans="1:2">
      <c r="A1440" s="136">
        <v>42093</v>
      </c>
      <c r="B1440" s="137" t="s">
        <v>5111</v>
      </c>
    </row>
    <row r="1441" spans="1:2">
      <c r="A1441" s="136">
        <v>42090</v>
      </c>
      <c r="B1441" s="137" t="s">
        <v>5112</v>
      </c>
    </row>
    <row r="1442" spans="1:2">
      <c r="A1442" s="136">
        <v>42089</v>
      </c>
      <c r="B1442" s="137" t="s">
        <v>5113</v>
      </c>
    </row>
    <row r="1443" spans="1:2">
      <c r="A1443" s="136">
        <v>42088</v>
      </c>
      <c r="B1443" s="137" t="s">
        <v>5114</v>
      </c>
    </row>
    <row r="1444" spans="1:2">
      <c r="A1444" s="136">
        <v>42087</v>
      </c>
      <c r="B1444" s="137" t="s">
        <v>5115</v>
      </c>
    </row>
    <row r="1445" spans="1:2">
      <c r="A1445" s="136">
        <v>42086</v>
      </c>
      <c r="B1445" s="137" t="s">
        <v>5116</v>
      </c>
    </row>
    <row r="1446" spans="1:2">
      <c r="A1446" s="136">
        <v>42083</v>
      </c>
      <c r="B1446" s="137" t="s">
        <v>5117</v>
      </c>
    </row>
    <row r="1447" spans="1:2">
      <c r="A1447" s="136">
        <v>42082</v>
      </c>
      <c r="B1447" s="137" t="s">
        <v>5118</v>
      </c>
    </row>
    <row r="1448" spans="1:2">
      <c r="A1448" s="136">
        <v>42081</v>
      </c>
      <c r="B1448" s="137" t="s">
        <v>53</v>
      </c>
    </row>
    <row r="1449" spans="1:2">
      <c r="A1449" s="136">
        <v>42080</v>
      </c>
      <c r="B1449" s="137" t="s">
        <v>5119</v>
      </c>
    </row>
    <row r="1450" spans="1:2">
      <c r="A1450" s="136">
        <v>42079</v>
      </c>
      <c r="B1450" s="137" t="s">
        <v>163</v>
      </c>
    </row>
    <row r="1451" spans="1:2">
      <c r="A1451" s="136">
        <v>42076</v>
      </c>
      <c r="B1451" s="137" t="s">
        <v>5120</v>
      </c>
    </row>
    <row r="1452" spans="1:2">
      <c r="A1452" s="136">
        <v>42075</v>
      </c>
      <c r="B1452" s="137" t="s">
        <v>5121</v>
      </c>
    </row>
    <row r="1453" spans="1:2">
      <c r="A1453" s="136">
        <v>42074</v>
      </c>
      <c r="B1453" s="137" t="s">
        <v>76</v>
      </c>
    </row>
    <row r="1454" spans="1:2">
      <c r="A1454" s="136">
        <v>42073</v>
      </c>
      <c r="B1454" s="137" t="s">
        <v>143</v>
      </c>
    </row>
    <row r="1455" spans="1:2">
      <c r="A1455" s="136">
        <v>42069</v>
      </c>
      <c r="B1455" s="137" t="s">
        <v>5122</v>
      </c>
    </row>
    <row r="1456" spans="1:2">
      <c r="A1456" s="136">
        <v>42068</v>
      </c>
      <c r="B1456" s="137" t="s">
        <v>5123</v>
      </c>
    </row>
    <row r="1457" spans="1:2">
      <c r="A1457" s="136">
        <v>42067</v>
      </c>
      <c r="B1457" s="137" t="s">
        <v>5124</v>
      </c>
    </row>
    <row r="1458" spans="1:2">
      <c r="A1458" s="136">
        <v>42066</v>
      </c>
      <c r="B1458" s="137" t="s">
        <v>5125</v>
      </c>
    </row>
    <row r="1459" spans="1:2">
      <c r="A1459" s="136">
        <v>42065</v>
      </c>
      <c r="B1459" s="137" t="s">
        <v>5126</v>
      </c>
    </row>
    <row r="1460" spans="1:2">
      <c r="A1460" s="136">
        <v>42062</v>
      </c>
      <c r="B1460" s="137" t="s">
        <v>5127</v>
      </c>
    </row>
    <row r="1461" spans="1:2">
      <c r="A1461" s="136">
        <v>42061</v>
      </c>
      <c r="B1461" s="137" t="s">
        <v>5128</v>
      </c>
    </row>
    <row r="1462" spans="1:2">
      <c r="A1462" s="136">
        <v>42060</v>
      </c>
      <c r="B1462" s="137" t="s">
        <v>5129</v>
      </c>
    </row>
    <row r="1463" spans="1:2">
      <c r="A1463" s="136">
        <v>42059</v>
      </c>
      <c r="B1463" s="137" t="s">
        <v>5130</v>
      </c>
    </row>
    <row r="1464" spans="1:2">
      <c r="A1464" s="136">
        <v>42055</v>
      </c>
      <c r="B1464" s="137" t="s">
        <v>5131</v>
      </c>
    </row>
    <row r="1465" spans="1:2">
      <c r="A1465" s="136">
        <v>42054</v>
      </c>
      <c r="B1465" s="137" t="s">
        <v>5132</v>
      </c>
    </row>
    <row r="1466" spans="1:2">
      <c r="A1466" s="136">
        <v>42053</v>
      </c>
      <c r="B1466" s="137" t="s">
        <v>5133</v>
      </c>
    </row>
    <row r="1467" spans="1:2">
      <c r="A1467" s="136">
        <v>42052</v>
      </c>
      <c r="B1467" s="137" t="s">
        <v>5134</v>
      </c>
    </row>
    <row r="1468" spans="1:2">
      <c r="A1468" s="136">
        <v>42051</v>
      </c>
      <c r="B1468" s="137" t="s">
        <v>5135</v>
      </c>
    </row>
    <row r="1469" spans="1:2">
      <c r="A1469" s="136">
        <v>42048</v>
      </c>
      <c r="B1469" s="137" t="s">
        <v>5136</v>
      </c>
    </row>
    <row r="1470" spans="1:2">
      <c r="A1470" s="136">
        <v>42047</v>
      </c>
      <c r="B1470" s="137" t="s">
        <v>5137</v>
      </c>
    </row>
    <row r="1471" spans="1:2">
      <c r="A1471" s="136">
        <v>42046</v>
      </c>
      <c r="B1471" s="137" t="s">
        <v>4977</v>
      </c>
    </row>
    <row r="1472" spans="1:2">
      <c r="A1472" s="136">
        <v>42045</v>
      </c>
      <c r="B1472" s="137" t="s">
        <v>5138</v>
      </c>
    </row>
    <row r="1473" spans="1:2">
      <c r="A1473" s="136">
        <v>42044</v>
      </c>
      <c r="B1473" s="137" t="s">
        <v>5139</v>
      </c>
    </row>
    <row r="1474" spans="1:2">
      <c r="A1474" s="136">
        <v>42041</v>
      </c>
      <c r="B1474" s="137" t="s">
        <v>5140</v>
      </c>
    </row>
    <row r="1475" spans="1:2">
      <c r="A1475" s="136">
        <v>42040</v>
      </c>
      <c r="B1475" s="137" t="s">
        <v>157</v>
      </c>
    </row>
    <row r="1476" spans="1:2">
      <c r="A1476" s="136">
        <v>42039</v>
      </c>
      <c r="B1476" s="137" t="s">
        <v>5141</v>
      </c>
    </row>
    <row r="1477" spans="1:2">
      <c r="A1477" s="136">
        <v>42038</v>
      </c>
      <c r="B1477" s="137" t="s">
        <v>5142</v>
      </c>
    </row>
    <row r="1478" spans="1:2">
      <c r="A1478" s="136">
        <v>42037</v>
      </c>
      <c r="B1478" s="137" t="s">
        <v>5143</v>
      </c>
    </row>
    <row r="1479" spans="1:2">
      <c r="A1479" s="136">
        <v>42034</v>
      </c>
      <c r="B1479" s="137" t="s">
        <v>213</v>
      </c>
    </row>
    <row r="1480" spans="1:2">
      <c r="A1480" s="136">
        <v>42033</v>
      </c>
      <c r="B1480" s="137" t="s">
        <v>5144</v>
      </c>
    </row>
    <row r="1481" spans="1:2">
      <c r="A1481" s="136">
        <v>42032</v>
      </c>
      <c r="B1481" s="137" t="s">
        <v>5145</v>
      </c>
    </row>
    <row r="1482" spans="1:2">
      <c r="A1482" s="136">
        <v>42031</v>
      </c>
      <c r="B1482" s="137" t="s">
        <v>5146</v>
      </c>
    </row>
    <row r="1483" spans="1:2">
      <c r="A1483" s="136">
        <v>42030</v>
      </c>
      <c r="B1483" s="137" t="s">
        <v>5147</v>
      </c>
    </row>
    <row r="1484" spans="1:2">
      <c r="A1484" s="136">
        <v>42027</v>
      </c>
      <c r="B1484" s="137" t="s">
        <v>5058</v>
      </c>
    </row>
    <row r="1485" spans="1:2">
      <c r="A1485" s="136">
        <v>42026</v>
      </c>
      <c r="B1485" s="137" t="s">
        <v>5148</v>
      </c>
    </row>
    <row r="1486" spans="1:2">
      <c r="A1486" s="136">
        <v>42025</v>
      </c>
      <c r="B1486" s="137" t="s">
        <v>5149</v>
      </c>
    </row>
    <row r="1487" spans="1:2">
      <c r="A1487" s="136">
        <v>42024</v>
      </c>
      <c r="B1487" s="137" t="s">
        <v>5150</v>
      </c>
    </row>
    <row r="1488" spans="1:2">
      <c r="A1488" s="136">
        <v>42023</v>
      </c>
      <c r="B1488" s="137" t="s">
        <v>5151</v>
      </c>
    </row>
    <row r="1489" spans="1:2">
      <c r="A1489" s="136">
        <v>42020</v>
      </c>
      <c r="B1489" s="137" t="s">
        <v>5152</v>
      </c>
    </row>
    <row r="1490" spans="1:2">
      <c r="A1490" s="136">
        <v>42019</v>
      </c>
      <c r="B1490" s="137" t="s">
        <v>5153</v>
      </c>
    </row>
    <row r="1491" spans="1:2">
      <c r="A1491" s="136">
        <v>42018</v>
      </c>
      <c r="B1491" s="137" t="s">
        <v>5154</v>
      </c>
    </row>
    <row r="1492" spans="1:2">
      <c r="A1492" s="136">
        <v>42017</v>
      </c>
      <c r="B1492" s="137" t="s">
        <v>5155</v>
      </c>
    </row>
    <row r="1493" spans="1:2">
      <c r="A1493" s="136">
        <v>42016</v>
      </c>
      <c r="B1493" s="137" t="s">
        <v>5156</v>
      </c>
    </row>
    <row r="1494" spans="1:2">
      <c r="A1494" s="136">
        <v>42013</v>
      </c>
      <c r="B1494" s="137" t="s">
        <v>5157</v>
      </c>
    </row>
    <row r="1495" spans="1:2">
      <c r="A1495" s="136">
        <v>42012</v>
      </c>
      <c r="B1495" s="137" t="s">
        <v>5158</v>
      </c>
    </row>
    <row r="1496" spans="1:2">
      <c r="A1496" s="136">
        <v>42010</v>
      </c>
      <c r="B1496" s="137" t="s">
        <v>5159</v>
      </c>
    </row>
    <row r="1497" spans="1:2">
      <c r="A1497" s="136">
        <v>42009</v>
      </c>
      <c r="B1497" s="137" t="s">
        <v>5160</v>
      </c>
    </row>
    <row r="1498" spans="1:2">
      <c r="A1498" s="136">
        <v>42003</v>
      </c>
      <c r="B1498" s="137" t="s">
        <v>64</v>
      </c>
    </row>
    <row r="1499" spans="1:2">
      <c r="A1499" s="136">
        <v>42002</v>
      </c>
      <c r="B1499" s="137" t="s">
        <v>5161</v>
      </c>
    </row>
    <row r="1500" spans="1:2">
      <c r="A1500" s="136">
        <v>41999</v>
      </c>
      <c r="B1500" s="137" t="s">
        <v>5162</v>
      </c>
    </row>
    <row r="1501" spans="1:2">
      <c r="A1501" s="136">
        <v>41998</v>
      </c>
      <c r="B1501" s="137" t="s">
        <v>5163</v>
      </c>
    </row>
    <row r="1502" spans="1:2">
      <c r="A1502" s="136">
        <v>41997</v>
      </c>
      <c r="B1502" s="137" t="s">
        <v>5164</v>
      </c>
    </row>
    <row r="1503" spans="1:2">
      <c r="A1503" s="136">
        <v>41996</v>
      </c>
      <c r="B1503" s="137" t="s">
        <v>5165</v>
      </c>
    </row>
    <row r="1504" spans="1:2">
      <c r="A1504" s="136">
        <v>41995</v>
      </c>
      <c r="B1504" s="137" t="s">
        <v>5166</v>
      </c>
    </row>
    <row r="1505" spans="1:2">
      <c r="A1505" s="136">
        <v>41992</v>
      </c>
      <c r="B1505" s="137" t="s">
        <v>5167</v>
      </c>
    </row>
    <row r="1506" spans="1:2">
      <c r="A1506" s="136">
        <v>41991</v>
      </c>
      <c r="B1506" s="137" t="s">
        <v>5168</v>
      </c>
    </row>
    <row r="1507" spans="1:2">
      <c r="A1507" s="136">
        <v>41990</v>
      </c>
      <c r="B1507" s="137" t="s">
        <v>5169</v>
      </c>
    </row>
    <row r="1508" spans="1:2">
      <c r="A1508" s="136">
        <v>41989</v>
      </c>
      <c r="B1508" s="137" t="s">
        <v>5170</v>
      </c>
    </row>
    <row r="1509" spans="1:2">
      <c r="A1509" s="136">
        <v>41988</v>
      </c>
      <c r="B1509" s="137" t="s">
        <v>5171</v>
      </c>
    </row>
    <row r="1510" spans="1:2">
      <c r="A1510" s="136">
        <v>41985</v>
      </c>
      <c r="B1510" s="137" t="s">
        <v>5172</v>
      </c>
    </row>
    <row r="1511" spans="1:2">
      <c r="A1511" s="136">
        <v>41984</v>
      </c>
      <c r="B1511" s="137" t="s">
        <v>5173</v>
      </c>
    </row>
    <row r="1512" spans="1:2">
      <c r="A1512" s="136">
        <v>41983</v>
      </c>
      <c r="B1512" s="137" t="s">
        <v>5174</v>
      </c>
    </row>
    <row r="1513" spans="1:2">
      <c r="A1513" s="136">
        <v>41982</v>
      </c>
      <c r="B1513" s="137" t="s">
        <v>5175</v>
      </c>
    </row>
    <row r="1514" spans="1:2">
      <c r="A1514" s="136">
        <v>41981</v>
      </c>
      <c r="B1514" s="137" t="s">
        <v>5176</v>
      </c>
    </row>
    <row r="1515" spans="1:2">
      <c r="A1515" s="136">
        <v>41978</v>
      </c>
      <c r="B1515" s="137" t="s">
        <v>5177</v>
      </c>
    </row>
    <row r="1516" spans="1:2">
      <c r="A1516" s="136">
        <v>41977</v>
      </c>
      <c r="B1516" s="137" t="s">
        <v>5178</v>
      </c>
    </row>
    <row r="1517" spans="1:2">
      <c r="A1517" s="136">
        <v>41976</v>
      </c>
      <c r="B1517" s="137" t="s">
        <v>5179</v>
      </c>
    </row>
    <row r="1518" spans="1:2">
      <c r="A1518" s="136">
        <v>41975</v>
      </c>
      <c r="B1518" s="137" t="s">
        <v>5180</v>
      </c>
    </row>
    <row r="1519" spans="1:2">
      <c r="A1519" s="136">
        <v>41974</v>
      </c>
      <c r="B1519" s="137" t="s">
        <v>5181</v>
      </c>
    </row>
    <row r="1520" spans="1:2">
      <c r="A1520" s="136">
        <v>41971</v>
      </c>
      <c r="B1520" s="137" t="s">
        <v>5182</v>
      </c>
    </row>
    <row r="1521" spans="1:2">
      <c r="A1521" s="136">
        <v>41970</v>
      </c>
      <c r="B1521" s="137" t="s">
        <v>5183</v>
      </c>
    </row>
    <row r="1522" spans="1:2">
      <c r="A1522" s="136">
        <v>41969</v>
      </c>
      <c r="B1522" s="137" t="s">
        <v>5184</v>
      </c>
    </row>
    <row r="1523" spans="1:2">
      <c r="A1523" s="136">
        <v>41968</v>
      </c>
      <c r="B1523" s="137" t="s">
        <v>5185</v>
      </c>
    </row>
    <row r="1524" spans="1:2">
      <c r="A1524" s="136">
        <v>41967</v>
      </c>
      <c r="B1524" s="137" t="s">
        <v>5186</v>
      </c>
    </row>
    <row r="1525" spans="1:2">
      <c r="A1525" s="136">
        <v>41964</v>
      </c>
      <c r="B1525" s="137" t="s">
        <v>5187</v>
      </c>
    </row>
    <row r="1526" spans="1:2">
      <c r="A1526" s="136">
        <v>41963</v>
      </c>
      <c r="B1526" s="137" t="s">
        <v>91</v>
      </c>
    </row>
    <row r="1527" spans="1:2">
      <c r="A1527" s="136">
        <v>41962</v>
      </c>
      <c r="B1527" s="137" t="s">
        <v>120</v>
      </c>
    </row>
    <row r="1528" spans="1:2">
      <c r="A1528" s="136">
        <v>41961</v>
      </c>
      <c r="B1528" s="137" t="s">
        <v>5188</v>
      </c>
    </row>
    <row r="1529" spans="1:2">
      <c r="A1529" s="136">
        <v>41960</v>
      </c>
      <c r="B1529" s="137" t="s">
        <v>5189</v>
      </c>
    </row>
    <row r="1530" spans="1:2">
      <c r="A1530" s="136">
        <v>41957</v>
      </c>
      <c r="B1530" s="137" t="s">
        <v>5190</v>
      </c>
    </row>
    <row r="1531" spans="1:2">
      <c r="A1531" s="136">
        <v>41956</v>
      </c>
      <c r="B1531" s="137" t="s">
        <v>5191</v>
      </c>
    </row>
    <row r="1532" spans="1:2">
      <c r="A1532" s="136">
        <v>41955</v>
      </c>
      <c r="B1532" s="137" t="s">
        <v>5192</v>
      </c>
    </row>
    <row r="1533" spans="1:2">
      <c r="A1533" s="136">
        <v>41954</v>
      </c>
      <c r="B1533" s="137" t="s">
        <v>5193</v>
      </c>
    </row>
    <row r="1534" spans="1:2">
      <c r="A1534" s="136">
        <v>41953</v>
      </c>
      <c r="B1534" s="137" t="s">
        <v>181</v>
      </c>
    </row>
    <row r="1535" spans="1:2">
      <c r="A1535" s="136">
        <v>41950</v>
      </c>
      <c r="B1535" s="137" t="s">
        <v>5194</v>
      </c>
    </row>
    <row r="1536" spans="1:2">
      <c r="A1536" s="136">
        <v>41949</v>
      </c>
      <c r="B1536" s="137" t="s">
        <v>198</v>
      </c>
    </row>
    <row r="1537" spans="1:2">
      <c r="A1537" s="136">
        <v>41948</v>
      </c>
      <c r="B1537" s="137" t="s">
        <v>5195</v>
      </c>
    </row>
    <row r="1538" spans="1:2">
      <c r="A1538" s="136">
        <v>41946</v>
      </c>
      <c r="B1538" s="137" t="s">
        <v>5196</v>
      </c>
    </row>
    <row r="1539" spans="1:2">
      <c r="A1539" s="136">
        <v>41943</v>
      </c>
      <c r="B1539" s="137" t="s">
        <v>5197</v>
      </c>
    </row>
    <row r="1540" spans="1:2">
      <c r="A1540" s="136">
        <v>41942</v>
      </c>
      <c r="B1540" s="137" t="s">
        <v>5198</v>
      </c>
    </row>
    <row r="1541" spans="1:2">
      <c r="A1541" s="136">
        <v>41941</v>
      </c>
      <c r="B1541" s="137" t="s">
        <v>5199</v>
      </c>
    </row>
    <row r="1542" spans="1:2">
      <c r="A1542" s="136">
        <v>41940</v>
      </c>
      <c r="B1542" s="137" t="s">
        <v>5200</v>
      </c>
    </row>
    <row r="1543" spans="1:2">
      <c r="A1543" s="136">
        <v>41939</v>
      </c>
      <c r="B1543" s="137" t="s">
        <v>5201</v>
      </c>
    </row>
    <row r="1544" spans="1:2">
      <c r="A1544" s="136">
        <v>41936</v>
      </c>
      <c r="B1544" s="137" t="s">
        <v>5202</v>
      </c>
    </row>
    <row r="1545" spans="1:2">
      <c r="A1545" s="136">
        <v>41935</v>
      </c>
      <c r="B1545" s="137" t="s">
        <v>5203</v>
      </c>
    </row>
    <row r="1546" spans="1:2">
      <c r="A1546" s="136">
        <v>41934</v>
      </c>
      <c r="B1546" s="137" t="s">
        <v>5204</v>
      </c>
    </row>
    <row r="1547" spans="1:2">
      <c r="A1547" s="136">
        <v>41933</v>
      </c>
      <c r="B1547" s="137" t="s">
        <v>5205</v>
      </c>
    </row>
    <row r="1548" spans="1:2">
      <c r="A1548" s="136">
        <v>41932</v>
      </c>
      <c r="B1548" s="137" t="s">
        <v>5206</v>
      </c>
    </row>
    <row r="1549" spans="1:2">
      <c r="A1549" s="136">
        <v>41929</v>
      </c>
      <c r="B1549" s="137" t="s">
        <v>5207</v>
      </c>
    </row>
    <row r="1550" spans="1:2">
      <c r="A1550" s="136">
        <v>41928</v>
      </c>
      <c r="B1550" s="137" t="s">
        <v>5208</v>
      </c>
    </row>
    <row r="1551" spans="1:2">
      <c r="A1551" s="136">
        <v>41927</v>
      </c>
      <c r="B1551" s="137" t="s">
        <v>5209</v>
      </c>
    </row>
    <row r="1552" spans="1:2">
      <c r="A1552" s="136">
        <v>41926</v>
      </c>
      <c r="B1552" s="137" t="s">
        <v>5210</v>
      </c>
    </row>
    <row r="1553" spans="1:2">
      <c r="A1553" s="136">
        <v>41925</v>
      </c>
      <c r="B1553" s="137" t="s">
        <v>5211</v>
      </c>
    </row>
    <row r="1554" spans="1:2">
      <c r="A1554" s="136">
        <v>41922</v>
      </c>
      <c r="B1554" s="137" t="s">
        <v>5212</v>
      </c>
    </row>
    <row r="1555" spans="1:2">
      <c r="A1555" s="136">
        <v>41921</v>
      </c>
      <c r="B1555" s="137" t="s">
        <v>5213</v>
      </c>
    </row>
    <row r="1556" spans="1:2">
      <c r="A1556" s="136">
        <v>41920</v>
      </c>
      <c r="B1556" s="137" t="s">
        <v>5214</v>
      </c>
    </row>
    <row r="1557" spans="1:2">
      <c r="A1557" s="136">
        <v>41919</v>
      </c>
      <c r="B1557" s="137" t="s">
        <v>5215</v>
      </c>
    </row>
    <row r="1558" spans="1:2">
      <c r="A1558" s="136">
        <v>41918</v>
      </c>
      <c r="B1558" s="137" t="s">
        <v>5216</v>
      </c>
    </row>
    <row r="1559" spans="1:2">
      <c r="A1559" s="136">
        <v>41915</v>
      </c>
      <c r="B1559" s="137" t="s">
        <v>5217</v>
      </c>
    </row>
    <row r="1560" spans="1:2">
      <c r="A1560" s="136">
        <v>41914</v>
      </c>
      <c r="B1560" s="137" t="s">
        <v>5218</v>
      </c>
    </row>
    <row r="1561" spans="1:2">
      <c r="A1561" s="136">
        <v>41913</v>
      </c>
      <c r="B1561" s="137" t="s">
        <v>5219</v>
      </c>
    </row>
    <row r="1562" spans="1:2">
      <c r="A1562" s="136">
        <v>41912</v>
      </c>
      <c r="B1562" s="137" t="s">
        <v>5220</v>
      </c>
    </row>
    <row r="1563" spans="1:2">
      <c r="A1563" s="136">
        <v>41911</v>
      </c>
      <c r="B1563" s="137" t="s">
        <v>5221</v>
      </c>
    </row>
    <row r="1564" spans="1:2">
      <c r="A1564" s="136">
        <v>41908</v>
      </c>
      <c r="B1564" s="137" t="s">
        <v>5222</v>
      </c>
    </row>
    <row r="1565" spans="1:2">
      <c r="A1565" s="136">
        <v>41907</v>
      </c>
      <c r="B1565" s="137" t="s">
        <v>5223</v>
      </c>
    </row>
    <row r="1566" spans="1:2">
      <c r="A1566" s="136">
        <v>41906</v>
      </c>
      <c r="B1566" s="137" t="s">
        <v>5224</v>
      </c>
    </row>
    <row r="1567" spans="1:2">
      <c r="A1567" s="136">
        <v>41905</v>
      </c>
      <c r="B1567" s="137" t="s">
        <v>233</v>
      </c>
    </row>
    <row r="1568" spans="1:2">
      <c r="A1568" s="136">
        <v>41904</v>
      </c>
      <c r="B1568" s="137" t="s">
        <v>5225</v>
      </c>
    </row>
    <row r="1569" spans="1:2">
      <c r="A1569" s="136">
        <v>41901</v>
      </c>
      <c r="B1569" s="137" t="s">
        <v>5226</v>
      </c>
    </row>
    <row r="1570" spans="1:2">
      <c r="A1570" s="136">
        <v>41900</v>
      </c>
      <c r="B1570" s="137" t="s">
        <v>5227</v>
      </c>
    </row>
    <row r="1571" spans="1:2">
      <c r="A1571" s="136">
        <v>41899</v>
      </c>
      <c r="B1571" s="137" t="s">
        <v>5228</v>
      </c>
    </row>
    <row r="1572" spans="1:2">
      <c r="A1572" s="136">
        <v>41898</v>
      </c>
      <c r="B1572" s="137" t="s">
        <v>5229</v>
      </c>
    </row>
    <row r="1573" spans="1:2">
      <c r="A1573" s="136">
        <v>41897</v>
      </c>
      <c r="B1573" s="137" t="s">
        <v>5230</v>
      </c>
    </row>
    <row r="1574" spans="1:2">
      <c r="A1574" s="136">
        <v>41894</v>
      </c>
      <c r="B1574" s="137" t="s">
        <v>5231</v>
      </c>
    </row>
    <row r="1575" spans="1:2">
      <c r="A1575" s="136">
        <v>41893</v>
      </c>
      <c r="B1575" s="137" t="s">
        <v>5232</v>
      </c>
    </row>
    <row r="1576" spans="1:2">
      <c r="A1576" s="136">
        <v>41892</v>
      </c>
      <c r="B1576" s="137" t="s">
        <v>5233</v>
      </c>
    </row>
    <row r="1577" spans="1:2">
      <c r="A1577" s="136">
        <v>41891</v>
      </c>
      <c r="B1577" s="137" t="s">
        <v>5234</v>
      </c>
    </row>
    <row r="1578" spans="1:2">
      <c r="A1578" s="136">
        <v>41890</v>
      </c>
      <c r="B1578" s="137" t="s">
        <v>5235</v>
      </c>
    </row>
    <row r="1579" spans="1:2">
      <c r="A1579" s="136">
        <v>41887</v>
      </c>
      <c r="B1579" s="137" t="s">
        <v>5236</v>
      </c>
    </row>
    <row r="1580" spans="1:2">
      <c r="A1580" s="136">
        <v>41886</v>
      </c>
      <c r="B1580" s="137" t="s">
        <v>5237</v>
      </c>
    </row>
    <row r="1581" spans="1:2">
      <c r="A1581" s="136">
        <v>41885</v>
      </c>
      <c r="B1581" s="137" t="s">
        <v>5238</v>
      </c>
    </row>
    <row r="1582" spans="1:2">
      <c r="A1582" s="136">
        <v>41884</v>
      </c>
      <c r="B1582" s="137" t="s">
        <v>5239</v>
      </c>
    </row>
    <row r="1583" spans="1:2">
      <c r="A1583" s="136">
        <v>41883</v>
      </c>
      <c r="B1583" s="137" t="s">
        <v>5240</v>
      </c>
    </row>
    <row r="1584" spans="1:2">
      <c r="A1584" s="136">
        <v>41880</v>
      </c>
      <c r="B1584" s="137" t="s">
        <v>5241</v>
      </c>
    </row>
    <row r="1585" spans="1:2">
      <c r="A1585" s="136">
        <v>41879</v>
      </c>
      <c r="B1585" s="137" t="s">
        <v>137</v>
      </c>
    </row>
    <row r="1586" spans="1:2">
      <c r="A1586" s="136">
        <v>41878</v>
      </c>
      <c r="B1586" s="137" t="s">
        <v>5242</v>
      </c>
    </row>
    <row r="1587" spans="1:2">
      <c r="A1587" s="136">
        <v>41877</v>
      </c>
      <c r="B1587" s="137" t="s">
        <v>5243</v>
      </c>
    </row>
    <row r="1588" spans="1:2">
      <c r="A1588" s="136">
        <v>41876</v>
      </c>
      <c r="B1588" s="137" t="s">
        <v>5244</v>
      </c>
    </row>
    <row r="1589" spans="1:2">
      <c r="A1589" s="136">
        <v>41873</v>
      </c>
      <c r="B1589" s="137" t="s">
        <v>5245</v>
      </c>
    </row>
    <row r="1590" spans="1:2">
      <c r="A1590" s="136">
        <v>41872</v>
      </c>
      <c r="B1590" s="137" t="s">
        <v>5246</v>
      </c>
    </row>
    <row r="1591" spans="1:2">
      <c r="A1591" s="136">
        <v>41871</v>
      </c>
      <c r="B1591" s="137" t="s">
        <v>5247</v>
      </c>
    </row>
    <row r="1592" spans="1:2">
      <c r="A1592" s="136">
        <v>41870</v>
      </c>
      <c r="B1592" s="137" t="s">
        <v>5248</v>
      </c>
    </row>
    <row r="1593" spans="1:2">
      <c r="A1593" s="136">
        <v>41869</v>
      </c>
      <c r="B1593" s="137" t="s">
        <v>5249</v>
      </c>
    </row>
    <row r="1594" spans="1:2">
      <c r="A1594" s="136">
        <v>41866</v>
      </c>
      <c r="B1594" s="137" t="s">
        <v>54</v>
      </c>
    </row>
    <row r="1595" spans="1:2">
      <c r="A1595" s="136">
        <v>41865</v>
      </c>
      <c r="B1595" s="137" t="s">
        <v>5250</v>
      </c>
    </row>
    <row r="1596" spans="1:2">
      <c r="A1596" s="136">
        <v>41864</v>
      </c>
      <c r="B1596" s="137" t="s">
        <v>5251</v>
      </c>
    </row>
    <row r="1597" spans="1:2">
      <c r="A1597" s="136">
        <v>41863</v>
      </c>
      <c r="B1597" s="137" t="s">
        <v>5204</v>
      </c>
    </row>
    <row r="1598" spans="1:2">
      <c r="A1598" s="136">
        <v>41862</v>
      </c>
      <c r="B1598" s="137" t="s">
        <v>5252</v>
      </c>
    </row>
    <row r="1599" spans="1:2">
      <c r="A1599" s="136">
        <v>41859</v>
      </c>
      <c r="B1599" s="137" t="s">
        <v>5253</v>
      </c>
    </row>
    <row r="1600" spans="1:2">
      <c r="A1600" s="136">
        <v>41858</v>
      </c>
      <c r="B1600" s="137" t="s">
        <v>5254</v>
      </c>
    </row>
    <row r="1601" spans="1:2">
      <c r="A1601" s="136">
        <v>41857</v>
      </c>
      <c r="B1601" s="137" t="s">
        <v>5255</v>
      </c>
    </row>
    <row r="1602" spans="1:2">
      <c r="A1602" s="136">
        <v>41856</v>
      </c>
      <c r="B1602" s="137" t="s">
        <v>5256</v>
      </c>
    </row>
    <row r="1603" spans="1:2">
      <c r="A1603" s="136">
        <v>41855</v>
      </c>
      <c r="B1603" s="137" t="s">
        <v>5257</v>
      </c>
    </row>
    <row r="1604" spans="1:2">
      <c r="A1604" s="136">
        <v>41852</v>
      </c>
      <c r="B1604" s="137" t="s">
        <v>5258</v>
      </c>
    </row>
    <row r="1605" spans="1:2">
      <c r="A1605" s="136">
        <v>41851</v>
      </c>
      <c r="B1605" s="137" t="s">
        <v>5259</v>
      </c>
    </row>
    <row r="1606" spans="1:2">
      <c r="A1606" s="136">
        <v>41850</v>
      </c>
      <c r="B1606" s="137" t="s">
        <v>5260</v>
      </c>
    </row>
    <row r="1607" spans="1:2">
      <c r="A1607" s="136">
        <v>41849</v>
      </c>
      <c r="B1607" s="137" t="s">
        <v>5261</v>
      </c>
    </row>
    <row r="1608" spans="1:2">
      <c r="A1608" s="136">
        <v>41848</v>
      </c>
      <c r="B1608" s="137" t="s">
        <v>5262</v>
      </c>
    </row>
    <row r="1609" spans="1:2">
      <c r="A1609" s="136">
        <v>41845</v>
      </c>
      <c r="B1609" s="137" t="s">
        <v>5263</v>
      </c>
    </row>
    <row r="1610" spans="1:2">
      <c r="A1610" s="136">
        <v>41844</v>
      </c>
      <c r="B1610" s="137" t="s">
        <v>5264</v>
      </c>
    </row>
    <row r="1611" spans="1:2">
      <c r="A1611" s="136">
        <v>41843</v>
      </c>
      <c r="B1611" s="137" t="s">
        <v>5265</v>
      </c>
    </row>
    <row r="1612" spans="1:2">
      <c r="A1612" s="136">
        <v>41842</v>
      </c>
      <c r="B1612" s="137" t="s">
        <v>5266</v>
      </c>
    </row>
    <row r="1613" spans="1:2">
      <c r="A1613" s="136">
        <v>41841</v>
      </c>
      <c r="B1613" s="137" t="s">
        <v>40</v>
      </c>
    </row>
    <row r="1614" spans="1:2">
      <c r="A1614" s="136">
        <v>41838</v>
      </c>
      <c r="B1614" s="137" t="s">
        <v>5267</v>
      </c>
    </row>
    <row r="1615" spans="1:2">
      <c r="A1615" s="136">
        <v>41837</v>
      </c>
      <c r="B1615" s="137" t="s">
        <v>5268</v>
      </c>
    </row>
    <row r="1616" spans="1:2">
      <c r="A1616" s="136">
        <v>41836</v>
      </c>
      <c r="B1616" s="137" t="s">
        <v>5269</v>
      </c>
    </row>
    <row r="1617" spans="1:2">
      <c r="A1617" s="136">
        <v>41835</v>
      </c>
      <c r="B1617" s="137" t="s">
        <v>5270</v>
      </c>
    </row>
    <row r="1618" spans="1:2">
      <c r="A1618" s="136">
        <v>41834</v>
      </c>
      <c r="B1618" s="137" t="s">
        <v>5271</v>
      </c>
    </row>
    <row r="1619" spans="1:2">
      <c r="A1619" s="136">
        <v>41831</v>
      </c>
      <c r="B1619" s="137" t="s">
        <v>5272</v>
      </c>
    </row>
    <row r="1620" spans="1:2">
      <c r="A1620" s="136">
        <v>41830</v>
      </c>
      <c r="B1620" s="137" t="s">
        <v>5273</v>
      </c>
    </row>
    <row r="1621" spans="1:2">
      <c r="A1621" s="136">
        <v>41829</v>
      </c>
      <c r="B1621" s="137" t="s">
        <v>5274</v>
      </c>
    </row>
    <row r="1622" spans="1:2">
      <c r="A1622" s="136">
        <v>41828</v>
      </c>
      <c r="B1622" s="137" t="s">
        <v>5275</v>
      </c>
    </row>
    <row r="1623" spans="1:2">
      <c r="A1623" s="136">
        <v>41827</v>
      </c>
      <c r="B1623" s="137" t="s">
        <v>5276</v>
      </c>
    </row>
    <row r="1624" spans="1:2">
      <c r="A1624" s="136">
        <v>41824</v>
      </c>
      <c r="B1624" s="137" t="s">
        <v>5277</v>
      </c>
    </row>
    <row r="1625" spans="1:2">
      <c r="A1625" s="136">
        <v>41823</v>
      </c>
      <c r="B1625" s="137" t="s">
        <v>5278</v>
      </c>
    </row>
    <row r="1626" spans="1:2">
      <c r="A1626" s="136">
        <v>41822</v>
      </c>
      <c r="B1626" s="137" t="s">
        <v>5279</v>
      </c>
    </row>
    <row r="1627" spans="1:2">
      <c r="A1627" s="136">
        <v>41821</v>
      </c>
      <c r="B1627" s="137" t="s">
        <v>5280</v>
      </c>
    </row>
    <row r="1628" spans="1:2">
      <c r="A1628" s="136">
        <v>41820</v>
      </c>
      <c r="B1628" s="137" t="s">
        <v>5281</v>
      </c>
    </row>
    <row r="1629" spans="1:2">
      <c r="A1629" s="136">
        <v>41817</v>
      </c>
      <c r="B1629" s="137" t="s">
        <v>5282</v>
      </c>
    </row>
    <row r="1630" spans="1:2">
      <c r="A1630" s="136">
        <v>41816</v>
      </c>
      <c r="B1630" s="137" t="s">
        <v>5283</v>
      </c>
    </row>
    <row r="1631" spans="1:2">
      <c r="A1631" s="136">
        <v>41815</v>
      </c>
      <c r="B1631" s="137" t="s">
        <v>5284</v>
      </c>
    </row>
    <row r="1632" spans="1:2">
      <c r="A1632" s="136">
        <v>41814</v>
      </c>
      <c r="B1632" s="137" t="s">
        <v>5285</v>
      </c>
    </row>
    <row r="1633" spans="1:2">
      <c r="A1633" s="136">
        <v>41813</v>
      </c>
      <c r="B1633" s="137" t="s">
        <v>5286</v>
      </c>
    </row>
    <row r="1634" spans="1:2">
      <c r="A1634" s="136">
        <v>41810</v>
      </c>
      <c r="B1634" s="137" t="s">
        <v>5286</v>
      </c>
    </row>
    <row r="1635" spans="1:2">
      <c r="A1635" s="136">
        <v>41809</v>
      </c>
      <c r="B1635" s="137" t="s">
        <v>5287</v>
      </c>
    </row>
    <row r="1636" spans="1:2">
      <c r="A1636" s="136">
        <v>41808</v>
      </c>
      <c r="B1636" s="137" t="s">
        <v>5288</v>
      </c>
    </row>
    <row r="1637" spans="1:2">
      <c r="A1637" s="136">
        <v>41807</v>
      </c>
      <c r="B1637" s="137" t="s">
        <v>5289</v>
      </c>
    </row>
    <row r="1638" spans="1:2">
      <c r="A1638" s="136">
        <v>41806</v>
      </c>
      <c r="B1638" s="137" t="s">
        <v>5290</v>
      </c>
    </row>
    <row r="1639" spans="1:2">
      <c r="A1639" s="136">
        <v>41801</v>
      </c>
      <c r="B1639" s="137" t="s">
        <v>5291</v>
      </c>
    </row>
    <row r="1640" spans="1:2">
      <c r="A1640" s="136">
        <v>41800</v>
      </c>
      <c r="B1640" s="137" t="s">
        <v>5292</v>
      </c>
    </row>
    <row r="1641" spans="1:2">
      <c r="A1641" s="136">
        <v>41799</v>
      </c>
      <c r="B1641" s="137" t="s">
        <v>5293</v>
      </c>
    </row>
    <row r="1642" spans="1:2">
      <c r="A1642" s="136">
        <v>41796</v>
      </c>
      <c r="B1642" s="137" t="s">
        <v>5294</v>
      </c>
    </row>
    <row r="1643" spans="1:2">
      <c r="A1643" s="136">
        <v>41795</v>
      </c>
      <c r="B1643" s="137" t="s">
        <v>5295</v>
      </c>
    </row>
    <row r="1644" spans="1:2">
      <c r="A1644" s="136">
        <v>41794</v>
      </c>
      <c r="B1644" s="137" t="s">
        <v>5296</v>
      </c>
    </row>
    <row r="1645" spans="1:2">
      <c r="A1645" s="136">
        <v>41793</v>
      </c>
      <c r="B1645" s="137" t="s">
        <v>5297</v>
      </c>
    </row>
    <row r="1646" spans="1:2">
      <c r="A1646" s="136">
        <v>41792</v>
      </c>
      <c r="B1646" s="137" t="s">
        <v>5298</v>
      </c>
    </row>
    <row r="1647" spans="1:2">
      <c r="A1647" s="136">
        <v>41789</v>
      </c>
      <c r="B1647" s="137" t="s">
        <v>5299</v>
      </c>
    </row>
    <row r="1648" spans="1:2">
      <c r="A1648" s="136">
        <v>41788</v>
      </c>
      <c r="B1648" s="137" t="s">
        <v>5300</v>
      </c>
    </row>
    <row r="1649" spans="1:2">
      <c r="A1649" s="136">
        <v>41787</v>
      </c>
      <c r="B1649" s="137" t="s">
        <v>5301</v>
      </c>
    </row>
    <row r="1650" spans="1:2">
      <c r="A1650" s="136">
        <v>41786</v>
      </c>
      <c r="B1650" s="137" t="s">
        <v>5302</v>
      </c>
    </row>
    <row r="1651" spans="1:2">
      <c r="A1651" s="136">
        <v>41785</v>
      </c>
      <c r="B1651" s="137" t="s">
        <v>5303</v>
      </c>
    </row>
    <row r="1652" spans="1:2">
      <c r="A1652" s="136">
        <v>41782</v>
      </c>
      <c r="B1652" s="137" t="s">
        <v>5304</v>
      </c>
    </row>
    <row r="1653" spans="1:2">
      <c r="A1653" s="136">
        <v>41781</v>
      </c>
      <c r="B1653" s="137" t="s">
        <v>5305</v>
      </c>
    </row>
    <row r="1654" spans="1:2">
      <c r="A1654" s="136">
        <v>41780</v>
      </c>
      <c r="B1654" s="137" t="s">
        <v>5306</v>
      </c>
    </row>
    <row r="1655" spans="1:2">
      <c r="A1655" s="136">
        <v>41779</v>
      </c>
      <c r="B1655" s="137" t="s">
        <v>5307</v>
      </c>
    </row>
    <row r="1656" spans="1:2">
      <c r="A1656" s="136">
        <v>41778</v>
      </c>
      <c r="B1656" s="137" t="s">
        <v>5308</v>
      </c>
    </row>
    <row r="1657" spans="1:2">
      <c r="A1657" s="136">
        <v>41775</v>
      </c>
      <c r="B1657" s="137" t="s">
        <v>5309</v>
      </c>
    </row>
    <row r="1658" spans="1:2">
      <c r="A1658" s="136">
        <v>41774</v>
      </c>
      <c r="B1658" s="137" t="s">
        <v>5310</v>
      </c>
    </row>
    <row r="1659" spans="1:2">
      <c r="A1659" s="136">
        <v>41773</v>
      </c>
      <c r="B1659" s="137" t="s">
        <v>5311</v>
      </c>
    </row>
    <row r="1660" spans="1:2">
      <c r="A1660" s="136">
        <v>41772</v>
      </c>
      <c r="B1660" s="137" t="s">
        <v>5312</v>
      </c>
    </row>
    <row r="1661" spans="1:2">
      <c r="A1661" s="136">
        <v>41771</v>
      </c>
      <c r="B1661" s="137" t="s">
        <v>5313</v>
      </c>
    </row>
    <row r="1662" spans="1:2">
      <c r="A1662" s="136">
        <v>41767</v>
      </c>
      <c r="B1662" s="137" t="s">
        <v>5314</v>
      </c>
    </row>
    <row r="1663" spans="1:2">
      <c r="A1663" s="136">
        <v>41766</v>
      </c>
      <c r="B1663" s="137" t="s">
        <v>5315</v>
      </c>
    </row>
    <row r="1664" spans="1:2">
      <c r="A1664" s="136">
        <v>41765</v>
      </c>
      <c r="B1664" s="137" t="s">
        <v>5316</v>
      </c>
    </row>
    <row r="1665" spans="1:2">
      <c r="A1665" s="136">
        <v>41764</v>
      </c>
      <c r="B1665" s="137" t="s">
        <v>5317</v>
      </c>
    </row>
    <row r="1666" spans="1:2">
      <c r="A1666" s="136">
        <v>41761</v>
      </c>
      <c r="B1666" s="137" t="s">
        <v>5318</v>
      </c>
    </row>
    <row r="1667" spans="1:2">
      <c r="A1667" s="136">
        <v>41759</v>
      </c>
      <c r="B1667" s="137" t="s">
        <v>221</v>
      </c>
    </row>
    <row r="1668" spans="1:2">
      <c r="A1668" s="136">
        <v>41758</v>
      </c>
      <c r="B1668" s="137" t="s">
        <v>5319</v>
      </c>
    </row>
    <row r="1669" spans="1:2">
      <c r="A1669" s="136">
        <v>41757</v>
      </c>
      <c r="B1669" s="137" t="s">
        <v>5320</v>
      </c>
    </row>
    <row r="1670" spans="1:2">
      <c r="A1670" s="136">
        <v>41754</v>
      </c>
      <c r="B1670" s="137" t="s">
        <v>5321</v>
      </c>
    </row>
    <row r="1671" spans="1:2">
      <c r="A1671" s="136">
        <v>41753</v>
      </c>
      <c r="B1671" s="137" t="s">
        <v>5322</v>
      </c>
    </row>
    <row r="1672" spans="1:2">
      <c r="A1672" s="136">
        <v>41752</v>
      </c>
      <c r="B1672" s="137" t="s">
        <v>5323</v>
      </c>
    </row>
    <row r="1673" spans="1:2">
      <c r="A1673" s="136">
        <v>41751</v>
      </c>
      <c r="B1673" s="137" t="s">
        <v>5324</v>
      </c>
    </row>
    <row r="1674" spans="1:2">
      <c r="A1674" s="136">
        <v>41750</v>
      </c>
      <c r="B1674" s="137" t="s">
        <v>169</v>
      </c>
    </row>
    <row r="1675" spans="1:2">
      <c r="A1675" s="136">
        <v>41747</v>
      </c>
      <c r="B1675" s="137" t="s">
        <v>5325</v>
      </c>
    </row>
    <row r="1676" spans="1:2">
      <c r="A1676" s="136">
        <v>41746</v>
      </c>
      <c r="B1676" s="137" t="s">
        <v>5326</v>
      </c>
    </row>
    <row r="1677" spans="1:2">
      <c r="A1677" s="136">
        <v>41745</v>
      </c>
      <c r="B1677" s="137" t="s">
        <v>5327</v>
      </c>
    </row>
    <row r="1678" spans="1:2">
      <c r="A1678" s="136">
        <v>41744</v>
      </c>
      <c r="B1678" s="137" t="s">
        <v>5328</v>
      </c>
    </row>
    <row r="1679" spans="1:2">
      <c r="A1679" s="136">
        <v>41743</v>
      </c>
      <c r="B1679" s="137" t="s">
        <v>5329</v>
      </c>
    </row>
    <row r="1680" spans="1:2">
      <c r="A1680" s="136">
        <v>41740</v>
      </c>
      <c r="B1680" s="137" t="s">
        <v>5330</v>
      </c>
    </row>
    <row r="1681" spans="1:2">
      <c r="A1681" s="136">
        <v>41739</v>
      </c>
      <c r="B1681" s="137" t="s">
        <v>5331</v>
      </c>
    </row>
    <row r="1682" spans="1:2">
      <c r="A1682" s="136">
        <v>41738</v>
      </c>
      <c r="B1682" s="137" t="s">
        <v>5332</v>
      </c>
    </row>
    <row r="1683" spans="1:2">
      <c r="A1683" s="136">
        <v>41737</v>
      </c>
      <c r="B1683" s="137" t="s">
        <v>5333</v>
      </c>
    </row>
    <row r="1684" spans="1:2">
      <c r="A1684" s="136">
        <v>41736</v>
      </c>
      <c r="B1684" s="137" t="s">
        <v>5334</v>
      </c>
    </row>
    <row r="1685" spans="1:2">
      <c r="A1685" s="136">
        <v>41733</v>
      </c>
      <c r="B1685" s="137" t="s">
        <v>5335</v>
      </c>
    </row>
    <row r="1686" spans="1:2">
      <c r="A1686" s="136">
        <v>41732</v>
      </c>
      <c r="B1686" s="137" t="s">
        <v>5336</v>
      </c>
    </row>
    <row r="1687" spans="1:2">
      <c r="A1687" s="136">
        <v>41731</v>
      </c>
      <c r="B1687" s="137" t="s">
        <v>5337</v>
      </c>
    </row>
    <row r="1688" spans="1:2">
      <c r="A1688" s="136">
        <v>41730</v>
      </c>
      <c r="B1688" s="137" t="s">
        <v>5338</v>
      </c>
    </row>
    <row r="1689" spans="1:2">
      <c r="A1689" s="136">
        <v>41729</v>
      </c>
      <c r="B1689" s="137" t="s">
        <v>5339</v>
      </c>
    </row>
    <row r="1690" spans="1:2">
      <c r="A1690" s="136">
        <v>41726</v>
      </c>
      <c r="B1690" s="137" t="s">
        <v>5340</v>
      </c>
    </row>
    <row r="1691" spans="1:2">
      <c r="A1691" s="136">
        <v>41725</v>
      </c>
      <c r="B1691" s="137" t="s">
        <v>5341</v>
      </c>
    </row>
    <row r="1692" spans="1:2">
      <c r="A1692" s="136">
        <v>41724</v>
      </c>
      <c r="B1692" s="137" t="s">
        <v>5342</v>
      </c>
    </row>
    <row r="1693" spans="1:2">
      <c r="A1693" s="136">
        <v>41723</v>
      </c>
      <c r="B1693" s="137" t="s">
        <v>5343</v>
      </c>
    </row>
    <row r="1694" spans="1:2">
      <c r="A1694" s="136">
        <v>41722</v>
      </c>
      <c r="B1694" s="137" t="s">
        <v>5344</v>
      </c>
    </row>
    <row r="1695" spans="1:2">
      <c r="A1695" s="136">
        <v>41719</v>
      </c>
      <c r="B1695" s="137" t="s">
        <v>5345</v>
      </c>
    </row>
    <row r="1696" spans="1:2">
      <c r="A1696" s="136">
        <v>41718</v>
      </c>
      <c r="B1696" s="137" t="s">
        <v>5346</v>
      </c>
    </row>
    <row r="1697" spans="1:2">
      <c r="A1697" s="136">
        <v>41717</v>
      </c>
      <c r="B1697" s="137" t="s">
        <v>5347</v>
      </c>
    </row>
    <row r="1698" spans="1:2">
      <c r="A1698" s="136">
        <v>41716</v>
      </c>
      <c r="B1698" s="137" t="s">
        <v>5348</v>
      </c>
    </row>
    <row r="1699" spans="1:2">
      <c r="A1699" s="136">
        <v>41715</v>
      </c>
      <c r="B1699" s="137" t="s">
        <v>5349</v>
      </c>
    </row>
    <row r="1700" spans="1:2">
      <c r="A1700" s="136">
        <v>41712</v>
      </c>
      <c r="B1700" s="137" t="s">
        <v>5350</v>
      </c>
    </row>
    <row r="1701" spans="1:2">
      <c r="A1701" s="136">
        <v>41711</v>
      </c>
      <c r="B1701" s="137" t="s">
        <v>5351</v>
      </c>
    </row>
    <row r="1702" spans="1:2">
      <c r="A1702" s="136">
        <v>41710</v>
      </c>
      <c r="B1702" s="137" t="s">
        <v>5352</v>
      </c>
    </row>
    <row r="1703" spans="1:2">
      <c r="A1703" s="136">
        <v>41709</v>
      </c>
      <c r="B1703" s="137" t="s">
        <v>5353</v>
      </c>
    </row>
    <row r="1704" spans="1:2">
      <c r="A1704" s="136">
        <v>41705</v>
      </c>
      <c r="B1704" s="137" t="s">
        <v>5354</v>
      </c>
    </row>
    <row r="1705" spans="1:2">
      <c r="A1705" s="136">
        <v>41704</v>
      </c>
      <c r="B1705" s="137" t="s">
        <v>5355</v>
      </c>
    </row>
    <row r="1706" spans="1:2">
      <c r="A1706" s="136">
        <v>41703</v>
      </c>
      <c r="B1706" s="137" t="s">
        <v>5356</v>
      </c>
    </row>
    <row r="1707" spans="1:2">
      <c r="A1707" s="136">
        <v>41702</v>
      </c>
      <c r="B1707" s="137" t="s">
        <v>5325</v>
      </c>
    </row>
    <row r="1708" spans="1:2">
      <c r="A1708" s="136">
        <v>41701</v>
      </c>
      <c r="B1708" s="137" t="s">
        <v>5357</v>
      </c>
    </row>
    <row r="1709" spans="1:2">
      <c r="A1709" s="136">
        <v>41698</v>
      </c>
      <c r="B1709" s="137" t="s">
        <v>5358</v>
      </c>
    </row>
    <row r="1710" spans="1:2">
      <c r="A1710" s="136">
        <v>41697</v>
      </c>
      <c r="B1710" s="137" t="s">
        <v>5359</v>
      </c>
    </row>
    <row r="1711" spans="1:2">
      <c r="A1711" s="136">
        <v>41696</v>
      </c>
      <c r="B1711" s="137" t="s">
        <v>5360</v>
      </c>
    </row>
    <row r="1712" spans="1:2">
      <c r="A1712" s="136">
        <v>41695</v>
      </c>
      <c r="B1712" s="137" t="s">
        <v>5361</v>
      </c>
    </row>
    <row r="1713" spans="1:2">
      <c r="A1713" s="136">
        <v>41694</v>
      </c>
      <c r="B1713" s="137" t="s">
        <v>5362</v>
      </c>
    </row>
    <row r="1714" spans="1:2">
      <c r="A1714" s="136">
        <v>41691</v>
      </c>
      <c r="B1714" s="137" t="s">
        <v>5363</v>
      </c>
    </row>
    <row r="1715" spans="1:2">
      <c r="A1715" s="136">
        <v>41690</v>
      </c>
      <c r="B1715" s="137" t="s">
        <v>5364</v>
      </c>
    </row>
    <row r="1716" spans="1:2">
      <c r="A1716" s="136">
        <v>41689</v>
      </c>
      <c r="B1716" s="137" t="s">
        <v>5365</v>
      </c>
    </row>
    <row r="1717" spans="1:2">
      <c r="A1717" s="136">
        <v>41688</v>
      </c>
      <c r="B1717" s="137" t="s">
        <v>5366</v>
      </c>
    </row>
    <row r="1718" spans="1:2">
      <c r="A1718" s="136">
        <v>41687</v>
      </c>
      <c r="B1718" s="137" t="s">
        <v>5367</v>
      </c>
    </row>
    <row r="1719" spans="1:2">
      <c r="A1719" s="136">
        <v>41684</v>
      </c>
      <c r="B1719" s="137" t="s">
        <v>5368</v>
      </c>
    </row>
    <row r="1720" spans="1:2">
      <c r="A1720" s="136">
        <v>41683</v>
      </c>
      <c r="B1720" s="137" t="s">
        <v>5369</v>
      </c>
    </row>
    <row r="1721" spans="1:2">
      <c r="A1721" s="136">
        <v>41682</v>
      </c>
      <c r="B1721" s="137" t="s">
        <v>5370</v>
      </c>
    </row>
    <row r="1722" spans="1:2">
      <c r="A1722" s="136">
        <v>41681</v>
      </c>
      <c r="B1722" s="137" t="s">
        <v>5371</v>
      </c>
    </row>
    <row r="1723" spans="1:2">
      <c r="A1723" s="136">
        <v>41680</v>
      </c>
      <c r="B1723" s="137" t="s">
        <v>5372</v>
      </c>
    </row>
    <row r="1724" spans="1:2">
      <c r="A1724" s="136">
        <v>41677</v>
      </c>
      <c r="B1724" s="137" t="s">
        <v>5373</v>
      </c>
    </row>
    <row r="1725" spans="1:2">
      <c r="A1725" s="136">
        <v>41676</v>
      </c>
      <c r="B1725" s="137" t="s">
        <v>77</v>
      </c>
    </row>
    <row r="1726" spans="1:2">
      <c r="A1726" s="136">
        <v>41675</v>
      </c>
      <c r="B1726" s="137" t="s">
        <v>5374</v>
      </c>
    </row>
    <row r="1727" spans="1:2">
      <c r="A1727" s="136">
        <v>41674</v>
      </c>
      <c r="B1727" s="137" t="s">
        <v>5375</v>
      </c>
    </row>
    <row r="1728" spans="1:2">
      <c r="A1728" s="136">
        <v>41673</v>
      </c>
      <c r="B1728" s="137" t="s">
        <v>5376</v>
      </c>
    </row>
    <row r="1729" spans="1:2">
      <c r="A1729" s="136">
        <v>41670</v>
      </c>
      <c r="B1729" s="137" t="s">
        <v>5377</v>
      </c>
    </row>
    <row r="1730" spans="1:2">
      <c r="A1730" s="136">
        <v>41669</v>
      </c>
      <c r="B1730" s="137" t="s">
        <v>5378</v>
      </c>
    </row>
    <row r="1731" spans="1:2">
      <c r="A1731" s="136">
        <v>41668</v>
      </c>
      <c r="B1731" s="137" t="s">
        <v>5379</v>
      </c>
    </row>
    <row r="1732" spans="1:2">
      <c r="A1732" s="136">
        <v>41667</v>
      </c>
      <c r="B1732" s="137" t="s">
        <v>5380</v>
      </c>
    </row>
    <row r="1733" spans="1:2">
      <c r="A1733" s="136">
        <v>41666</v>
      </c>
      <c r="B1733" s="137" t="s">
        <v>5381</v>
      </c>
    </row>
    <row r="1734" spans="1:2">
      <c r="A1734" s="136">
        <v>41663</v>
      </c>
      <c r="B1734" s="137" t="s">
        <v>5382</v>
      </c>
    </row>
    <row r="1735" spans="1:2">
      <c r="A1735" s="136">
        <v>41662</v>
      </c>
      <c r="B1735" s="137" t="s">
        <v>5383</v>
      </c>
    </row>
    <row r="1736" spans="1:2">
      <c r="A1736" s="136">
        <v>41661</v>
      </c>
      <c r="B1736" s="137" t="s">
        <v>5384</v>
      </c>
    </row>
    <row r="1737" spans="1:2">
      <c r="A1737" s="136">
        <v>41660</v>
      </c>
      <c r="B1737" s="137" t="s">
        <v>5385</v>
      </c>
    </row>
    <row r="1738" spans="1:2">
      <c r="A1738" s="136">
        <v>41659</v>
      </c>
      <c r="B1738" s="137" t="s">
        <v>5386</v>
      </c>
    </row>
    <row r="1739" spans="1:2">
      <c r="A1739" s="136">
        <v>41656</v>
      </c>
      <c r="B1739" s="137" t="s">
        <v>5387</v>
      </c>
    </row>
    <row r="1740" spans="1:2">
      <c r="A1740" s="136">
        <v>41655</v>
      </c>
      <c r="B1740" s="137" t="s">
        <v>5159</v>
      </c>
    </row>
    <row r="1741" spans="1:2">
      <c r="A1741" s="136">
        <v>41654</v>
      </c>
      <c r="B1741" s="137" t="s">
        <v>5388</v>
      </c>
    </row>
    <row r="1742" spans="1:2">
      <c r="A1742" s="136">
        <v>41653</v>
      </c>
      <c r="B1742" s="137" t="s">
        <v>5389</v>
      </c>
    </row>
    <row r="1743" spans="1:2">
      <c r="A1743" s="136">
        <v>41652</v>
      </c>
      <c r="B1743" s="137" t="s">
        <v>5390</v>
      </c>
    </row>
    <row r="1744" spans="1:2">
      <c r="A1744" s="136">
        <v>41649</v>
      </c>
      <c r="B1744" s="137" t="s">
        <v>5391</v>
      </c>
    </row>
    <row r="1745" spans="1:2">
      <c r="A1745" s="136">
        <v>41648</v>
      </c>
      <c r="B1745" s="137" t="s">
        <v>5392</v>
      </c>
    </row>
    <row r="1746" spans="1:2">
      <c r="A1746" s="136">
        <v>41647</v>
      </c>
      <c r="B1746" s="137" t="s">
        <v>5393</v>
      </c>
    </row>
    <row r="1747" spans="1:2">
      <c r="A1747" s="136">
        <v>41645</v>
      </c>
      <c r="B1747" s="137" t="s">
        <v>5394</v>
      </c>
    </row>
    <row r="1748" spans="1:2">
      <c r="A1748" s="136">
        <v>41638</v>
      </c>
      <c r="B1748" s="137" t="s">
        <v>5395</v>
      </c>
    </row>
    <row r="1749" spans="1:2">
      <c r="A1749" s="136">
        <v>41635</v>
      </c>
      <c r="B1749" s="137" t="s">
        <v>5396</v>
      </c>
    </row>
    <row r="1750" spans="1:2">
      <c r="A1750" s="136">
        <v>41634</v>
      </c>
      <c r="B1750" s="137" t="s">
        <v>5397</v>
      </c>
    </row>
    <row r="1751" spans="1:2">
      <c r="A1751" s="136">
        <v>41633</v>
      </c>
      <c r="B1751" s="137" t="s">
        <v>5398</v>
      </c>
    </row>
    <row r="1752" spans="1:2">
      <c r="A1752" s="136">
        <v>41632</v>
      </c>
      <c r="B1752" s="137" t="s">
        <v>65</v>
      </c>
    </row>
    <row r="1753" spans="1:2">
      <c r="A1753" s="136">
        <v>41631</v>
      </c>
      <c r="B1753" s="137" t="s">
        <v>5367</v>
      </c>
    </row>
    <row r="1754" spans="1:2">
      <c r="A1754" s="136">
        <v>41628</v>
      </c>
      <c r="B1754" s="137" t="s">
        <v>5399</v>
      </c>
    </row>
    <row r="1755" spans="1:2">
      <c r="A1755" s="136">
        <v>41627</v>
      </c>
      <c r="B1755" s="137" t="s">
        <v>5400</v>
      </c>
    </row>
    <row r="1756" spans="1:2">
      <c r="A1756" s="136">
        <v>41626</v>
      </c>
      <c r="B1756" s="137" t="s">
        <v>5401</v>
      </c>
    </row>
    <row r="1757" spans="1:2">
      <c r="A1757" s="136">
        <v>41625</v>
      </c>
      <c r="B1757" s="137" t="s">
        <v>5402</v>
      </c>
    </row>
    <row r="1758" spans="1:2">
      <c r="A1758" s="136">
        <v>41624</v>
      </c>
      <c r="B1758" s="137" t="s">
        <v>5403</v>
      </c>
    </row>
    <row r="1759" spans="1:2">
      <c r="A1759" s="136">
        <v>41621</v>
      </c>
      <c r="B1759" s="137" t="s">
        <v>5404</v>
      </c>
    </row>
    <row r="1760" spans="1:2">
      <c r="A1760" s="136">
        <v>41620</v>
      </c>
      <c r="B1760" s="137" t="s">
        <v>5405</v>
      </c>
    </row>
    <row r="1761" spans="1:2">
      <c r="A1761" s="136">
        <v>41619</v>
      </c>
      <c r="B1761" s="137" t="s">
        <v>5406</v>
      </c>
    </row>
    <row r="1762" spans="1:2">
      <c r="A1762" s="136">
        <v>41618</v>
      </c>
      <c r="B1762" s="137" t="s">
        <v>5407</v>
      </c>
    </row>
    <row r="1763" spans="1:2">
      <c r="A1763" s="136">
        <v>41617</v>
      </c>
      <c r="B1763" s="137" t="s">
        <v>5408</v>
      </c>
    </row>
    <row r="1764" spans="1:2">
      <c r="A1764" s="136">
        <v>41614</v>
      </c>
      <c r="B1764" s="137" t="s">
        <v>5409</v>
      </c>
    </row>
    <row r="1765" spans="1:2">
      <c r="A1765" s="136">
        <v>41613</v>
      </c>
      <c r="B1765" s="137" t="s">
        <v>5410</v>
      </c>
    </row>
    <row r="1766" spans="1:2">
      <c r="A1766" s="136">
        <v>41612</v>
      </c>
      <c r="B1766" s="137" t="s">
        <v>5411</v>
      </c>
    </row>
    <row r="1767" spans="1:2">
      <c r="A1767" s="136">
        <v>41611</v>
      </c>
      <c r="B1767" s="137" t="s">
        <v>5412</v>
      </c>
    </row>
    <row r="1768" spans="1:2">
      <c r="A1768" s="136">
        <v>41610</v>
      </c>
      <c r="B1768" s="137" t="s">
        <v>5413</v>
      </c>
    </row>
    <row r="1769" spans="1:2">
      <c r="A1769" s="136">
        <v>41607</v>
      </c>
      <c r="B1769" s="137" t="s">
        <v>5414</v>
      </c>
    </row>
    <row r="1770" spans="1:2">
      <c r="A1770" s="136">
        <v>41606</v>
      </c>
      <c r="B1770" s="137" t="s">
        <v>111</v>
      </c>
    </row>
    <row r="1771" spans="1:2">
      <c r="A1771" s="136">
        <v>41605</v>
      </c>
      <c r="B1771" s="137" t="s">
        <v>5415</v>
      </c>
    </row>
    <row r="1772" spans="1:2">
      <c r="A1772" s="136">
        <v>41604</v>
      </c>
      <c r="B1772" s="137" t="s">
        <v>5416</v>
      </c>
    </row>
    <row r="1773" spans="1:2">
      <c r="A1773" s="136">
        <v>41603</v>
      </c>
      <c r="B1773" s="137" t="s">
        <v>5417</v>
      </c>
    </row>
    <row r="1774" spans="1:2">
      <c r="A1774" s="136">
        <v>41600</v>
      </c>
      <c r="B1774" s="137" t="s">
        <v>5418</v>
      </c>
    </row>
    <row r="1775" spans="1:2">
      <c r="A1775" s="136">
        <v>41599</v>
      </c>
      <c r="B1775" s="137" t="s">
        <v>5419</v>
      </c>
    </row>
    <row r="1776" spans="1:2">
      <c r="A1776" s="136">
        <v>41598</v>
      </c>
      <c r="B1776" s="137" t="s">
        <v>5420</v>
      </c>
    </row>
    <row r="1777" spans="1:2">
      <c r="A1777" s="136">
        <v>41597</v>
      </c>
      <c r="B1777" s="137" t="s">
        <v>5421</v>
      </c>
    </row>
    <row r="1778" spans="1:2">
      <c r="A1778" s="136">
        <v>41596</v>
      </c>
      <c r="B1778" s="137" t="s">
        <v>5422</v>
      </c>
    </row>
    <row r="1779" spans="1:2">
      <c r="A1779" s="136">
        <v>41593</v>
      </c>
      <c r="B1779" s="137" t="s">
        <v>5423</v>
      </c>
    </row>
    <row r="1780" spans="1:2">
      <c r="A1780" s="136">
        <v>41592</v>
      </c>
      <c r="B1780" s="137" t="s">
        <v>215</v>
      </c>
    </row>
    <row r="1781" spans="1:2">
      <c r="A1781" s="136">
        <v>41591</v>
      </c>
      <c r="B1781" s="137" t="s">
        <v>5424</v>
      </c>
    </row>
    <row r="1782" spans="1:2">
      <c r="A1782" s="136">
        <v>41590</v>
      </c>
      <c r="B1782" s="137" t="s">
        <v>5425</v>
      </c>
    </row>
    <row r="1783" spans="1:2">
      <c r="A1783" s="136">
        <v>41589</v>
      </c>
      <c r="B1783" s="137" t="s">
        <v>5426</v>
      </c>
    </row>
    <row r="1784" spans="1:2">
      <c r="A1784" s="136">
        <v>41586</v>
      </c>
      <c r="B1784" s="137" t="s">
        <v>5427</v>
      </c>
    </row>
    <row r="1785" spans="1:2">
      <c r="A1785" s="136">
        <v>41585</v>
      </c>
      <c r="B1785" s="137" t="s">
        <v>208</v>
      </c>
    </row>
    <row r="1786" spans="1:2">
      <c r="A1786" s="136">
        <v>41584</v>
      </c>
      <c r="B1786" s="137" t="s">
        <v>5428</v>
      </c>
    </row>
    <row r="1787" spans="1:2">
      <c r="A1787" s="136">
        <v>41583</v>
      </c>
      <c r="B1787" s="137" t="s">
        <v>144</v>
      </c>
    </row>
    <row r="1788" spans="1:2">
      <c r="A1788" s="136">
        <v>41579</v>
      </c>
      <c r="B1788" s="137" t="s">
        <v>5429</v>
      </c>
    </row>
    <row r="1789" spans="1:2">
      <c r="A1789" s="136">
        <v>41578</v>
      </c>
      <c r="B1789" s="137" t="s">
        <v>5430</v>
      </c>
    </row>
    <row r="1790" spans="1:2">
      <c r="A1790" s="136">
        <v>41577</v>
      </c>
      <c r="B1790" s="137" t="s">
        <v>5431</v>
      </c>
    </row>
    <row r="1791" spans="1:2">
      <c r="A1791" s="136">
        <v>41576</v>
      </c>
      <c r="B1791" s="137" t="s">
        <v>5432</v>
      </c>
    </row>
    <row r="1792" spans="1:2">
      <c r="A1792" s="136">
        <v>41575</v>
      </c>
      <c r="B1792" s="137" t="s">
        <v>5433</v>
      </c>
    </row>
    <row r="1793" spans="1:2">
      <c r="A1793" s="136">
        <v>41572</v>
      </c>
      <c r="B1793" s="137" t="s">
        <v>5434</v>
      </c>
    </row>
    <row r="1794" spans="1:2">
      <c r="A1794" s="136">
        <v>41571</v>
      </c>
      <c r="B1794" s="137" t="s">
        <v>5435</v>
      </c>
    </row>
    <row r="1795" spans="1:2">
      <c r="A1795" s="136">
        <v>41570</v>
      </c>
      <c r="B1795" s="137" t="s">
        <v>5436</v>
      </c>
    </row>
    <row r="1796" spans="1:2">
      <c r="A1796" s="136">
        <v>41569</v>
      </c>
      <c r="B1796" s="137" t="s">
        <v>5437</v>
      </c>
    </row>
    <row r="1797" spans="1:2">
      <c r="A1797" s="136">
        <v>41568</v>
      </c>
      <c r="B1797" s="137" t="s">
        <v>5438</v>
      </c>
    </row>
    <row r="1798" spans="1:2">
      <c r="A1798" s="136">
        <v>41565</v>
      </c>
      <c r="B1798" s="137" t="s">
        <v>5439</v>
      </c>
    </row>
    <row r="1799" spans="1:2">
      <c r="A1799" s="136">
        <v>41564</v>
      </c>
      <c r="B1799" s="137" t="s">
        <v>5440</v>
      </c>
    </row>
    <row r="1800" spans="1:2">
      <c r="A1800" s="136">
        <v>41563</v>
      </c>
      <c r="B1800" s="137" t="s">
        <v>5441</v>
      </c>
    </row>
    <row r="1801" spans="1:2">
      <c r="A1801" s="136">
        <v>41562</v>
      </c>
      <c r="B1801" s="137" t="s">
        <v>121</v>
      </c>
    </row>
    <row r="1802" spans="1:2">
      <c r="A1802" s="136">
        <v>41561</v>
      </c>
      <c r="B1802" s="137" t="s">
        <v>5442</v>
      </c>
    </row>
    <row r="1803" spans="1:2">
      <c r="A1803" s="136">
        <v>41558</v>
      </c>
      <c r="B1803" s="137" t="s">
        <v>5443</v>
      </c>
    </row>
    <row r="1804" spans="1:2">
      <c r="A1804" s="136">
        <v>41557</v>
      </c>
      <c r="B1804" s="137" t="s">
        <v>5444</v>
      </c>
    </row>
    <row r="1805" spans="1:2">
      <c r="A1805" s="136">
        <v>41556</v>
      </c>
      <c r="B1805" s="137" t="s">
        <v>5445</v>
      </c>
    </row>
    <row r="1806" spans="1:2">
      <c r="A1806" s="136">
        <v>41555</v>
      </c>
      <c r="B1806" s="137" t="s">
        <v>5446</v>
      </c>
    </row>
    <row r="1807" spans="1:2">
      <c r="A1807" s="136">
        <v>41554</v>
      </c>
      <c r="B1807" s="137" t="s">
        <v>5447</v>
      </c>
    </row>
    <row r="1808" spans="1:2">
      <c r="A1808" s="136">
        <v>41551</v>
      </c>
      <c r="B1808" s="137" t="s">
        <v>5448</v>
      </c>
    </row>
    <row r="1809" spans="1:2">
      <c r="A1809" s="136">
        <v>41550</v>
      </c>
      <c r="B1809" s="137" t="s">
        <v>5449</v>
      </c>
    </row>
    <row r="1810" spans="1:2">
      <c r="A1810" s="136">
        <v>41549</v>
      </c>
      <c r="B1810" s="137" t="s">
        <v>5450</v>
      </c>
    </row>
    <row r="1811" spans="1:2">
      <c r="A1811" s="136">
        <v>41548</v>
      </c>
      <c r="B1811" s="137" t="s">
        <v>5451</v>
      </c>
    </row>
    <row r="1812" spans="1:2">
      <c r="A1812" s="136">
        <v>41547</v>
      </c>
      <c r="B1812" s="137" t="s">
        <v>5452</v>
      </c>
    </row>
    <row r="1813" spans="1:2">
      <c r="A1813" s="136">
        <v>41544</v>
      </c>
      <c r="B1813" s="137" t="s">
        <v>5453</v>
      </c>
    </row>
    <row r="1814" spans="1:2">
      <c r="A1814" s="136">
        <v>41543</v>
      </c>
      <c r="B1814" s="137" t="s">
        <v>5454</v>
      </c>
    </row>
    <row r="1815" spans="1:2">
      <c r="A1815" s="136">
        <v>41542</v>
      </c>
      <c r="B1815" s="137" t="s">
        <v>5455</v>
      </c>
    </row>
    <row r="1816" spans="1:2">
      <c r="A1816" s="136">
        <v>41541</v>
      </c>
      <c r="B1816" s="137" t="s">
        <v>5456</v>
      </c>
    </row>
    <row r="1817" spans="1:2">
      <c r="A1817" s="136">
        <v>41540</v>
      </c>
      <c r="B1817" s="137" t="s">
        <v>5457</v>
      </c>
    </row>
    <row r="1818" spans="1:2">
      <c r="A1818" s="136">
        <v>41537</v>
      </c>
      <c r="B1818" s="137" t="s">
        <v>5458</v>
      </c>
    </row>
    <row r="1819" spans="1:2">
      <c r="A1819" s="136">
        <v>41536</v>
      </c>
      <c r="B1819" s="137" t="s">
        <v>5459</v>
      </c>
    </row>
    <row r="1820" spans="1:2">
      <c r="A1820" s="136">
        <v>41535</v>
      </c>
      <c r="B1820" s="137" t="s">
        <v>5460</v>
      </c>
    </row>
    <row r="1821" spans="1:2">
      <c r="A1821" s="136">
        <v>41534</v>
      </c>
      <c r="B1821" s="137" t="s">
        <v>5461</v>
      </c>
    </row>
    <row r="1822" spans="1:2">
      <c r="A1822" s="136">
        <v>41533</v>
      </c>
      <c r="B1822" s="137" t="s">
        <v>5462</v>
      </c>
    </row>
    <row r="1823" spans="1:2">
      <c r="A1823" s="136">
        <v>41530</v>
      </c>
      <c r="B1823" s="137" t="s">
        <v>5463</v>
      </c>
    </row>
    <row r="1824" spans="1:2">
      <c r="A1824" s="136">
        <v>41529</v>
      </c>
      <c r="B1824" s="137" t="s">
        <v>5464</v>
      </c>
    </row>
    <row r="1825" spans="1:2">
      <c r="A1825" s="136">
        <v>41528</v>
      </c>
      <c r="B1825" s="137" t="s">
        <v>5465</v>
      </c>
    </row>
    <row r="1826" spans="1:2">
      <c r="A1826" s="136">
        <v>41527</v>
      </c>
      <c r="B1826" s="137" t="s">
        <v>5466</v>
      </c>
    </row>
    <row r="1827" spans="1:2">
      <c r="A1827" s="136">
        <v>41526</v>
      </c>
      <c r="B1827" s="137" t="s">
        <v>5467</v>
      </c>
    </row>
    <row r="1828" spans="1:2">
      <c r="A1828" s="136">
        <v>41523</v>
      </c>
      <c r="B1828" s="137" t="s">
        <v>5468</v>
      </c>
    </row>
    <row r="1829" spans="1:2">
      <c r="A1829" s="136">
        <v>41522</v>
      </c>
      <c r="B1829" s="137" t="s">
        <v>5469</v>
      </c>
    </row>
    <row r="1830" spans="1:2">
      <c r="A1830" s="136">
        <v>41521</v>
      </c>
      <c r="B1830" s="137" t="s">
        <v>5470</v>
      </c>
    </row>
    <row r="1831" spans="1:2">
      <c r="A1831" s="136">
        <v>41520</v>
      </c>
      <c r="B1831" s="137" t="s">
        <v>5471</v>
      </c>
    </row>
    <row r="1832" spans="1:2">
      <c r="A1832" s="136">
        <v>41519</v>
      </c>
      <c r="B1832" s="137" t="s">
        <v>5472</v>
      </c>
    </row>
    <row r="1833" spans="1:2">
      <c r="A1833" s="136">
        <v>41516</v>
      </c>
      <c r="B1833" s="137" t="s">
        <v>222</v>
      </c>
    </row>
    <row r="1834" spans="1:2">
      <c r="A1834" s="136">
        <v>41515</v>
      </c>
      <c r="B1834" s="137" t="s">
        <v>5473</v>
      </c>
    </row>
    <row r="1835" spans="1:2">
      <c r="A1835" s="136">
        <v>41514</v>
      </c>
      <c r="B1835" s="137" t="s">
        <v>5474</v>
      </c>
    </row>
    <row r="1836" spans="1:2">
      <c r="A1836" s="136">
        <v>41513</v>
      </c>
      <c r="B1836" s="137" t="s">
        <v>5475</v>
      </c>
    </row>
    <row r="1837" spans="1:2">
      <c r="A1837" s="136">
        <v>41512</v>
      </c>
      <c r="B1837" s="137" t="s">
        <v>5476</v>
      </c>
    </row>
    <row r="1838" spans="1:2">
      <c r="A1838" s="136">
        <v>41509</v>
      </c>
      <c r="B1838" s="137" t="s">
        <v>5477</v>
      </c>
    </row>
    <row r="1839" spans="1:2">
      <c r="A1839" s="136">
        <v>41508</v>
      </c>
      <c r="B1839" s="137" t="s">
        <v>5478</v>
      </c>
    </row>
    <row r="1840" spans="1:2">
      <c r="A1840" s="136">
        <v>41507</v>
      </c>
      <c r="B1840" s="137" t="s">
        <v>5479</v>
      </c>
    </row>
    <row r="1841" spans="1:2">
      <c r="A1841" s="136">
        <v>41506</v>
      </c>
      <c r="B1841" s="137" t="s">
        <v>5480</v>
      </c>
    </row>
    <row r="1842" spans="1:2">
      <c r="A1842" s="136">
        <v>41505</v>
      </c>
      <c r="B1842" s="137" t="s">
        <v>5481</v>
      </c>
    </row>
    <row r="1843" spans="1:2">
      <c r="A1843" s="136">
        <v>41502</v>
      </c>
      <c r="B1843" s="137" t="s">
        <v>5482</v>
      </c>
    </row>
    <row r="1844" spans="1:2">
      <c r="A1844" s="136">
        <v>41501</v>
      </c>
      <c r="B1844" s="137" t="s">
        <v>5483</v>
      </c>
    </row>
    <row r="1845" spans="1:2">
      <c r="A1845" s="136">
        <v>41500</v>
      </c>
      <c r="B1845" s="137" t="s">
        <v>5484</v>
      </c>
    </row>
    <row r="1846" spans="1:2">
      <c r="A1846" s="136">
        <v>41499</v>
      </c>
      <c r="B1846" s="137" t="s">
        <v>5485</v>
      </c>
    </row>
    <row r="1847" spans="1:2">
      <c r="A1847" s="136">
        <v>41498</v>
      </c>
      <c r="B1847" s="137" t="s">
        <v>5486</v>
      </c>
    </row>
    <row r="1848" spans="1:2">
      <c r="A1848" s="136">
        <v>41495</v>
      </c>
      <c r="B1848" s="137" t="s">
        <v>5487</v>
      </c>
    </row>
    <row r="1849" spans="1:2">
      <c r="A1849" s="136">
        <v>41494</v>
      </c>
      <c r="B1849" s="137" t="s">
        <v>5488</v>
      </c>
    </row>
    <row r="1850" spans="1:2">
      <c r="A1850" s="136">
        <v>41493</v>
      </c>
      <c r="B1850" s="137" t="s">
        <v>5489</v>
      </c>
    </row>
    <row r="1851" spans="1:2">
      <c r="A1851" s="136">
        <v>41492</v>
      </c>
      <c r="B1851" s="137" t="s">
        <v>222</v>
      </c>
    </row>
    <row r="1852" spans="1:2">
      <c r="A1852" s="136">
        <v>41491</v>
      </c>
      <c r="B1852" s="137" t="s">
        <v>5490</v>
      </c>
    </row>
    <row r="1853" spans="1:2">
      <c r="A1853" s="136">
        <v>41488</v>
      </c>
      <c r="B1853" s="137" t="s">
        <v>5491</v>
      </c>
    </row>
    <row r="1854" spans="1:2">
      <c r="A1854" s="136">
        <v>41487</v>
      </c>
      <c r="B1854" s="137" t="s">
        <v>199</v>
      </c>
    </row>
    <row r="1855" spans="1:2">
      <c r="A1855" s="136">
        <v>41486</v>
      </c>
      <c r="B1855" s="137" t="s">
        <v>5492</v>
      </c>
    </row>
    <row r="1856" spans="1:2">
      <c r="A1856" s="136">
        <v>41485</v>
      </c>
      <c r="B1856" s="137" t="s">
        <v>5493</v>
      </c>
    </row>
    <row r="1857" spans="1:2">
      <c r="A1857" s="136">
        <v>41484</v>
      </c>
      <c r="B1857" s="137" t="s">
        <v>5494</v>
      </c>
    </row>
    <row r="1858" spans="1:2">
      <c r="A1858" s="136">
        <v>41481</v>
      </c>
      <c r="B1858" s="137" t="s">
        <v>5495</v>
      </c>
    </row>
    <row r="1859" spans="1:2">
      <c r="A1859" s="136">
        <v>41480</v>
      </c>
      <c r="B1859" s="137" t="s">
        <v>5496</v>
      </c>
    </row>
    <row r="1860" spans="1:2">
      <c r="A1860" s="136">
        <v>41479</v>
      </c>
      <c r="B1860" s="137" t="s">
        <v>5497</v>
      </c>
    </row>
    <row r="1861" spans="1:2">
      <c r="A1861" s="136">
        <v>41478</v>
      </c>
      <c r="B1861" s="137" t="s">
        <v>5498</v>
      </c>
    </row>
    <row r="1862" spans="1:2">
      <c r="A1862" s="136">
        <v>41477</v>
      </c>
      <c r="B1862" s="137" t="s">
        <v>5499</v>
      </c>
    </row>
    <row r="1863" spans="1:2">
      <c r="A1863" s="136">
        <v>41474</v>
      </c>
      <c r="B1863" s="137" t="s">
        <v>5500</v>
      </c>
    </row>
    <row r="1864" spans="1:2">
      <c r="A1864" s="136">
        <v>41473</v>
      </c>
      <c r="B1864" s="137" t="s">
        <v>5501</v>
      </c>
    </row>
    <row r="1865" spans="1:2">
      <c r="A1865" s="136">
        <v>41472</v>
      </c>
      <c r="B1865" s="137" t="s">
        <v>5502</v>
      </c>
    </row>
    <row r="1866" spans="1:2">
      <c r="A1866" s="136">
        <v>41471</v>
      </c>
      <c r="B1866" s="137" t="s">
        <v>5503</v>
      </c>
    </row>
    <row r="1867" spans="1:2">
      <c r="A1867" s="136">
        <v>41470</v>
      </c>
      <c r="B1867" s="137" t="s">
        <v>5504</v>
      </c>
    </row>
    <row r="1868" spans="1:2">
      <c r="A1868" s="136">
        <v>41467</v>
      </c>
      <c r="B1868" s="137" t="s">
        <v>234</v>
      </c>
    </row>
    <row r="1869" spans="1:2">
      <c r="A1869" s="136">
        <v>41466</v>
      </c>
      <c r="B1869" s="137" t="s">
        <v>5505</v>
      </c>
    </row>
    <row r="1870" spans="1:2">
      <c r="A1870" s="136">
        <v>41465</v>
      </c>
      <c r="B1870" s="137" t="s">
        <v>182</v>
      </c>
    </row>
    <row r="1871" spans="1:2">
      <c r="A1871" s="136">
        <v>41464</v>
      </c>
      <c r="B1871" s="137" t="s">
        <v>5506</v>
      </c>
    </row>
    <row r="1872" spans="1:2">
      <c r="A1872" s="136">
        <v>41463</v>
      </c>
      <c r="B1872" s="137" t="s">
        <v>5507</v>
      </c>
    </row>
    <row r="1873" spans="1:2">
      <c r="A1873" s="136">
        <v>41460</v>
      </c>
      <c r="B1873" s="137" t="s">
        <v>5508</v>
      </c>
    </row>
    <row r="1874" spans="1:2">
      <c r="A1874" s="136">
        <v>41459</v>
      </c>
      <c r="B1874" s="137" t="s">
        <v>5509</v>
      </c>
    </row>
    <row r="1875" spans="1:2">
      <c r="A1875" s="136">
        <v>41458</v>
      </c>
      <c r="B1875" s="137" t="s">
        <v>5510</v>
      </c>
    </row>
    <row r="1876" spans="1:2">
      <c r="A1876" s="136">
        <v>41457</v>
      </c>
      <c r="B1876" s="137" t="s">
        <v>5511</v>
      </c>
    </row>
    <row r="1877" spans="1:2">
      <c r="A1877" s="136">
        <v>41456</v>
      </c>
      <c r="B1877" s="137" t="s">
        <v>5512</v>
      </c>
    </row>
    <row r="1878" spans="1:2">
      <c r="A1878" s="136">
        <v>41453</v>
      </c>
      <c r="B1878" s="137" t="s">
        <v>5513</v>
      </c>
    </row>
    <row r="1879" spans="1:2">
      <c r="A1879" s="136">
        <v>41452</v>
      </c>
      <c r="B1879" s="137" t="s">
        <v>5514</v>
      </c>
    </row>
    <row r="1880" spans="1:2">
      <c r="A1880" s="136">
        <v>41451</v>
      </c>
      <c r="B1880" s="137" t="s">
        <v>5515</v>
      </c>
    </row>
    <row r="1881" spans="1:2">
      <c r="A1881" s="136">
        <v>41450</v>
      </c>
      <c r="B1881" s="137" t="s">
        <v>5516</v>
      </c>
    </row>
    <row r="1882" spans="1:2">
      <c r="A1882" s="136">
        <v>41449</v>
      </c>
      <c r="B1882" s="137" t="s">
        <v>5517</v>
      </c>
    </row>
    <row r="1883" spans="1:2">
      <c r="A1883" s="136">
        <v>41446</v>
      </c>
      <c r="B1883" s="137" t="s">
        <v>5518</v>
      </c>
    </row>
    <row r="1884" spans="1:2">
      <c r="A1884" s="136">
        <v>41445</v>
      </c>
      <c r="B1884" s="137" t="s">
        <v>55</v>
      </c>
    </row>
    <row r="1885" spans="1:2">
      <c r="A1885" s="136">
        <v>41444</v>
      </c>
      <c r="B1885" s="137" t="s">
        <v>5519</v>
      </c>
    </row>
    <row r="1886" spans="1:2">
      <c r="A1886" s="136">
        <v>41443</v>
      </c>
      <c r="B1886" s="137" t="s">
        <v>5520</v>
      </c>
    </row>
    <row r="1887" spans="1:2">
      <c r="A1887" s="136">
        <v>41442</v>
      </c>
      <c r="B1887" s="137" t="s">
        <v>5521</v>
      </c>
    </row>
    <row r="1888" spans="1:2">
      <c r="A1888" s="136">
        <v>41439</v>
      </c>
      <c r="B1888" s="137" t="s">
        <v>5522</v>
      </c>
    </row>
    <row r="1889" spans="1:2">
      <c r="A1889" s="136">
        <v>41438</v>
      </c>
      <c r="B1889" s="137" t="s">
        <v>5523</v>
      </c>
    </row>
    <row r="1890" spans="1:2">
      <c r="A1890" s="136">
        <v>41436</v>
      </c>
      <c r="B1890" s="137" t="s">
        <v>5524</v>
      </c>
    </row>
    <row r="1891" spans="1:2">
      <c r="A1891" s="136">
        <v>41435</v>
      </c>
      <c r="B1891" s="137" t="s">
        <v>5525</v>
      </c>
    </row>
    <row r="1892" spans="1:2">
      <c r="A1892" s="136">
        <v>41432</v>
      </c>
      <c r="B1892" s="137" t="s">
        <v>5526</v>
      </c>
    </row>
    <row r="1893" spans="1:2">
      <c r="A1893" s="136">
        <v>41431</v>
      </c>
      <c r="B1893" s="137" t="s">
        <v>5527</v>
      </c>
    </row>
    <row r="1894" spans="1:2">
      <c r="A1894" s="136">
        <v>41430</v>
      </c>
      <c r="B1894" s="137" t="s">
        <v>5528</v>
      </c>
    </row>
    <row r="1895" spans="1:2">
      <c r="A1895" s="136">
        <v>41429</v>
      </c>
      <c r="B1895" s="137" t="s">
        <v>5529</v>
      </c>
    </row>
    <row r="1896" spans="1:2">
      <c r="A1896" s="136">
        <v>41428</v>
      </c>
      <c r="B1896" s="137" t="s">
        <v>5530</v>
      </c>
    </row>
    <row r="1897" spans="1:2">
      <c r="A1897" s="136">
        <v>41425</v>
      </c>
      <c r="B1897" s="137" t="s">
        <v>5531</v>
      </c>
    </row>
    <row r="1898" spans="1:2">
      <c r="A1898" s="136">
        <v>41424</v>
      </c>
      <c r="B1898" s="137" t="s">
        <v>5532</v>
      </c>
    </row>
    <row r="1899" spans="1:2">
      <c r="A1899" s="136">
        <v>41423</v>
      </c>
      <c r="B1899" s="137" t="s">
        <v>5533</v>
      </c>
    </row>
    <row r="1900" spans="1:2">
      <c r="A1900" s="136">
        <v>41422</v>
      </c>
      <c r="B1900" s="137" t="s">
        <v>5534</v>
      </c>
    </row>
    <row r="1901" spans="1:2">
      <c r="A1901" s="136">
        <v>41421</v>
      </c>
      <c r="B1901" s="137" t="s">
        <v>5535</v>
      </c>
    </row>
    <row r="1902" spans="1:2">
      <c r="A1902" s="136">
        <v>41418</v>
      </c>
      <c r="B1902" s="137" t="s">
        <v>5536</v>
      </c>
    </row>
    <row r="1903" spans="1:2">
      <c r="A1903" s="136">
        <v>41417</v>
      </c>
      <c r="B1903" s="137" t="s">
        <v>41</v>
      </c>
    </row>
    <row r="1904" spans="1:2">
      <c r="A1904" s="136">
        <v>41416</v>
      </c>
      <c r="B1904" s="137" t="s">
        <v>5537</v>
      </c>
    </row>
    <row r="1905" spans="1:2">
      <c r="A1905" s="136">
        <v>41415</v>
      </c>
      <c r="B1905" s="137" t="s">
        <v>5538</v>
      </c>
    </row>
    <row r="1906" spans="1:2">
      <c r="A1906" s="136">
        <v>41414</v>
      </c>
      <c r="B1906" s="137" t="s">
        <v>5539</v>
      </c>
    </row>
    <row r="1907" spans="1:2">
      <c r="A1907" s="136">
        <v>41411</v>
      </c>
      <c r="B1907" s="137" t="s">
        <v>5540</v>
      </c>
    </row>
    <row r="1908" spans="1:2">
      <c r="A1908" s="136">
        <v>41410</v>
      </c>
      <c r="B1908" s="137" t="s">
        <v>5541</v>
      </c>
    </row>
    <row r="1909" spans="1:2">
      <c r="A1909" s="136">
        <v>41409</v>
      </c>
      <c r="B1909" s="137" t="s">
        <v>5542</v>
      </c>
    </row>
    <row r="1910" spans="1:2">
      <c r="A1910" s="136">
        <v>41408</v>
      </c>
      <c r="B1910" s="137" t="s">
        <v>5543</v>
      </c>
    </row>
    <row r="1911" spans="1:2">
      <c r="A1911" s="136">
        <v>41407</v>
      </c>
      <c r="B1911" s="137" t="s">
        <v>5544</v>
      </c>
    </row>
    <row r="1912" spans="1:2">
      <c r="A1912" s="136">
        <v>41404</v>
      </c>
      <c r="B1912" s="137" t="s">
        <v>5545</v>
      </c>
    </row>
    <row r="1913" spans="1:2">
      <c r="A1913" s="136">
        <v>41402</v>
      </c>
      <c r="B1913" s="137" t="s">
        <v>5161</v>
      </c>
    </row>
    <row r="1914" spans="1:2">
      <c r="A1914" s="136">
        <v>41401</v>
      </c>
      <c r="B1914" s="137" t="s">
        <v>5546</v>
      </c>
    </row>
    <row r="1915" spans="1:2">
      <c r="A1915" s="136">
        <v>41400</v>
      </c>
      <c r="B1915" s="137" t="s">
        <v>5547</v>
      </c>
    </row>
    <row r="1916" spans="1:2">
      <c r="A1916" s="136">
        <v>41397</v>
      </c>
      <c r="B1916" s="137" t="s">
        <v>5548</v>
      </c>
    </row>
    <row r="1917" spans="1:2">
      <c r="A1917" s="136">
        <v>41396</v>
      </c>
      <c r="B1917" s="137" t="s">
        <v>5549</v>
      </c>
    </row>
    <row r="1918" spans="1:2">
      <c r="A1918" s="136">
        <v>41394</v>
      </c>
      <c r="B1918" s="137" t="s">
        <v>5550</v>
      </c>
    </row>
    <row r="1919" spans="1:2">
      <c r="A1919" s="136">
        <v>41393</v>
      </c>
      <c r="B1919" s="137" t="s">
        <v>5551</v>
      </c>
    </row>
    <row r="1920" spans="1:2">
      <c r="A1920" s="136">
        <v>41390</v>
      </c>
      <c r="B1920" s="137" t="s">
        <v>5552</v>
      </c>
    </row>
    <row r="1921" spans="1:2">
      <c r="A1921" s="136">
        <v>41389</v>
      </c>
      <c r="B1921" s="137" t="s">
        <v>5553</v>
      </c>
    </row>
    <row r="1922" spans="1:2">
      <c r="A1922" s="136">
        <v>41388</v>
      </c>
      <c r="B1922" s="137" t="s">
        <v>5554</v>
      </c>
    </row>
    <row r="1923" spans="1:2">
      <c r="A1923" s="136">
        <v>41387</v>
      </c>
      <c r="B1923" s="137" t="s">
        <v>5555</v>
      </c>
    </row>
    <row r="1924" spans="1:2">
      <c r="A1924" s="136">
        <v>41386</v>
      </c>
      <c r="B1924" s="137" t="s">
        <v>5556</v>
      </c>
    </row>
    <row r="1925" spans="1:2">
      <c r="A1925" s="136">
        <v>41383</v>
      </c>
      <c r="B1925" s="137" t="s">
        <v>5557</v>
      </c>
    </row>
    <row r="1926" spans="1:2">
      <c r="A1926" s="136">
        <v>41382</v>
      </c>
      <c r="B1926" s="137" t="s">
        <v>5558</v>
      </c>
    </row>
    <row r="1927" spans="1:2">
      <c r="A1927" s="136">
        <v>41381</v>
      </c>
      <c r="B1927" s="137" t="s">
        <v>5559</v>
      </c>
    </row>
    <row r="1928" spans="1:2">
      <c r="A1928" s="136">
        <v>41380</v>
      </c>
      <c r="B1928" s="137" t="s">
        <v>5560</v>
      </c>
    </row>
    <row r="1929" spans="1:2">
      <c r="A1929" s="136">
        <v>41379</v>
      </c>
      <c r="B1929" s="137" t="s">
        <v>5561</v>
      </c>
    </row>
    <row r="1930" spans="1:2">
      <c r="A1930" s="136">
        <v>41376</v>
      </c>
      <c r="B1930" s="137" t="s">
        <v>5562</v>
      </c>
    </row>
    <row r="1931" spans="1:2">
      <c r="A1931" s="136">
        <v>41375</v>
      </c>
      <c r="B1931" s="137" t="s">
        <v>5563</v>
      </c>
    </row>
    <row r="1932" spans="1:2">
      <c r="A1932" s="136">
        <v>41374</v>
      </c>
      <c r="B1932" s="137" t="s">
        <v>5564</v>
      </c>
    </row>
    <row r="1933" spans="1:2">
      <c r="A1933" s="136">
        <v>41373</v>
      </c>
      <c r="B1933" s="137" t="s">
        <v>5565</v>
      </c>
    </row>
    <row r="1934" spans="1:2">
      <c r="A1934" s="136">
        <v>41372</v>
      </c>
      <c r="B1934" s="137" t="s">
        <v>5566</v>
      </c>
    </row>
    <row r="1935" spans="1:2">
      <c r="A1935" s="136">
        <v>41369</v>
      </c>
      <c r="B1935" s="137" t="s">
        <v>5567</v>
      </c>
    </row>
    <row r="1936" spans="1:2">
      <c r="A1936" s="136">
        <v>41368</v>
      </c>
      <c r="B1936" s="137" t="s">
        <v>5568</v>
      </c>
    </row>
    <row r="1937" spans="1:2">
      <c r="A1937" s="136">
        <v>41367</v>
      </c>
      <c r="B1937" s="137" t="s">
        <v>5569</v>
      </c>
    </row>
    <row r="1938" spans="1:2">
      <c r="A1938" s="136">
        <v>41366</v>
      </c>
      <c r="B1938" s="137" t="s">
        <v>5570</v>
      </c>
    </row>
    <row r="1939" spans="1:2">
      <c r="A1939" s="136">
        <v>41365</v>
      </c>
      <c r="B1939" s="137" t="s">
        <v>5571</v>
      </c>
    </row>
    <row r="1940" spans="1:2">
      <c r="A1940" s="136">
        <v>41362</v>
      </c>
      <c r="B1940" s="137" t="s">
        <v>5572</v>
      </c>
    </row>
    <row r="1941" spans="1:2">
      <c r="A1941" s="136">
        <v>41361</v>
      </c>
      <c r="B1941" s="137" t="s">
        <v>5573</v>
      </c>
    </row>
    <row r="1942" spans="1:2">
      <c r="A1942" s="136">
        <v>41360</v>
      </c>
      <c r="B1942" s="137" t="s">
        <v>5574</v>
      </c>
    </row>
    <row r="1943" spans="1:2">
      <c r="A1943" s="136">
        <v>41359</v>
      </c>
      <c r="B1943" s="137" t="s">
        <v>5575</v>
      </c>
    </row>
    <row r="1944" spans="1:2">
      <c r="A1944" s="136">
        <v>41358</v>
      </c>
      <c r="B1944" s="137" t="s">
        <v>5576</v>
      </c>
    </row>
    <row r="1945" spans="1:2">
      <c r="A1945" s="136">
        <v>41355</v>
      </c>
      <c r="B1945" s="137" t="s">
        <v>5577</v>
      </c>
    </row>
    <row r="1946" spans="1:2">
      <c r="A1946" s="136">
        <v>41354</v>
      </c>
      <c r="B1946" s="137" t="s">
        <v>5578</v>
      </c>
    </row>
    <row r="1947" spans="1:2">
      <c r="A1947" s="136">
        <v>41353</v>
      </c>
      <c r="B1947" s="137" t="s">
        <v>5579</v>
      </c>
    </row>
    <row r="1948" spans="1:2">
      <c r="A1948" s="136">
        <v>41352</v>
      </c>
      <c r="B1948" s="137" t="s">
        <v>5580</v>
      </c>
    </row>
    <row r="1949" spans="1:2">
      <c r="A1949" s="136">
        <v>41351</v>
      </c>
      <c r="B1949" s="137" t="s">
        <v>5452</v>
      </c>
    </row>
    <row r="1950" spans="1:2">
      <c r="A1950" s="136">
        <v>41348</v>
      </c>
      <c r="B1950" s="137" t="s">
        <v>5581</v>
      </c>
    </row>
    <row r="1951" spans="1:2">
      <c r="A1951" s="136">
        <v>41347</v>
      </c>
      <c r="B1951" s="137" t="s">
        <v>5582</v>
      </c>
    </row>
    <row r="1952" spans="1:2">
      <c r="A1952" s="136">
        <v>41346</v>
      </c>
      <c r="B1952" s="137" t="s">
        <v>5583</v>
      </c>
    </row>
    <row r="1953" spans="1:2">
      <c r="A1953" s="136">
        <v>41345</v>
      </c>
      <c r="B1953" s="137" t="s">
        <v>5584</v>
      </c>
    </row>
    <row r="1954" spans="1:2">
      <c r="A1954" s="136">
        <v>41344</v>
      </c>
      <c r="B1954" s="137" t="s">
        <v>5585</v>
      </c>
    </row>
    <row r="1955" spans="1:2">
      <c r="A1955" s="136">
        <v>41340</v>
      </c>
      <c r="B1955" s="137" t="s">
        <v>5586</v>
      </c>
    </row>
    <row r="1956" spans="1:2">
      <c r="A1956" s="136">
        <v>41339</v>
      </c>
      <c r="B1956" s="137" t="s">
        <v>188</v>
      </c>
    </row>
    <row r="1957" spans="1:2">
      <c r="A1957" s="136">
        <v>41338</v>
      </c>
      <c r="B1957" s="137" t="s">
        <v>5587</v>
      </c>
    </row>
    <row r="1958" spans="1:2">
      <c r="A1958" s="136">
        <v>41337</v>
      </c>
      <c r="B1958" s="137" t="s">
        <v>5588</v>
      </c>
    </row>
    <row r="1959" spans="1:2">
      <c r="A1959" s="136">
        <v>41334</v>
      </c>
      <c r="B1959" s="137" t="s">
        <v>5589</v>
      </c>
    </row>
    <row r="1960" spans="1:2">
      <c r="A1960" s="136">
        <v>41333</v>
      </c>
      <c r="B1960" s="137" t="s">
        <v>5590</v>
      </c>
    </row>
    <row r="1961" spans="1:2">
      <c r="A1961" s="136">
        <v>41332</v>
      </c>
      <c r="B1961" s="137" t="s">
        <v>5591</v>
      </c>
    </row>
    <row r="1962" spans="1:2">
      <c r="A1962" s="136">
        <v>41331</v>
      </c>
      <c r="B1962" s="137" t="s">
        <v>5592</v>
      </c>
    </row>
    <row r="1963" spans="1:2">
      <c r="A1963" s="136">
        <v>41330</v>
      </c>
      <c r="B1963" s="137" t="s">
        <v>5593</v>
      </c>
    </row>
    <row r="1964" spans="1:2">
      <c r="A1964" s="136">
        <v>41327</v>
      </c>
      <c r="B1964" s="137" t="s">
        <v>5594</v>
      </c>
    </row>
    <row r="1965" spans="1:2">
      <c r="A1965" s="136">
        <v>41326</v>
      </c>
      <c r="B1965" s="137" t="s">
        <v>5595</v>
      </c>
    </row>
    <row r="1966" spans="1:2">
      <c r="A1966" s="136">
        <v>41325</v>
      </c>
      <c r="B1966" s="137" t="s">
        <v>5596</v>
      </c>
    </row>
    <row r="1967" spans="1:2">
      <c r="A1967" s="136">
        <v>41324</v>
      </c>
      <c r="B1967" s="137" t="s">
        <v>5597</v>
      </c>
    </row>
    <row r="1968" spans="1:2">
      <c r="A1968" s="136">
        <v>41323</v>
      </c>
      <c r="B1968" s="137" t="s">
        <v>5598</v>
      </c>
    </row>
    <row r="1969" spans="1:2">
      <c r="A1969" s="136">
        <v>41320</v>
      </c>
      <c r="B1969" s="137" t="s">
        <v>5599</v>
      </c>
    </row>
    <row r="1970" spans="1:2">
      <c r="A1970" s="136">
        <v>41319</v>
      </c>
      <c r="B1970" s="137" t="s">
        <v>5600</v>
      </c>
    </row>
    <row r="1971" spans="1:2">
      <c r="A1971" s="136">
        <v>41318</v>
      </c>
      <c r="B1971" s="137" t="s">
        <v>5601</v>
      </c>
    </row>
    <row r="1972" spans="1:2">
      <c r="A1972" s="136">
        <v>41317</v>
      </c>
      <c r="B1972" s="137" t="s">
        <v>5602</v>
      </c>
    </row>
    <row r="1973" spans="1:2">
      <c r="A1973" s="136">
        <v>41316</v>
      </c>
      <c r="B1973" s="137" t="s">
        <v>5603</v>
      </c>
    </row>
    <row r="1974" spans="1:2">
      <c r="A1974" s="136">
        <v>41313</v>
      </c>
      <c r="B1974" s="137" t="s">
        <v>5604</v>
      </c>
    </row>
    <row r="1975" spans="1:2">
      <c r="A1975" s="136">
        <v>41312</v>
      </c>
      <c r="B1975" s="137" t="s">
        <v>5605</v>
      </c>
    </row>
    <row r="1976" spans="1:2">
      <c r="A1976" s="136">
        <v>41311</v>
      </c>
      <c r="B1976" s="137" t="s">
        <v>5606</v>
      </c>
    </row>
    <row r="1977" spans="1:2">
      <c r="A1977" s="136">
        <v>41310</v>
      </c>
      <c r="B1977" s="137" t="s">
        <v>5607</v>
      </c>
    </row>
    <row r="1978" spans="1:2">
      <c r="A1978" s="136">
        <v>41309</v>
      </c>
      <c r="B1978" s="137" t="s">
        <v>5608</v>
      </c>
    </row>
    <row r="1979" spans="1:2">
      <c r="A1979" s="136">
        <v>41306</v>
      </c>
      <c r="B1979" s="137" t="s">
        <v>5609</v>
      </c>
    </row>
    <row r="1980" spans="1:2">
      <c r="A1980" s="136">
        <v>41305</v>
      </c>
      <c r="B1980" s="137" t="s">
        <v>5610</v>
      </c>
    </row>
    <row r="1981" spans="1:2">
      <c r="A1981" s="136">
        <v>41304</v>
      </c>
      <c r="B1981" s="137" t="s">
        <v>5611</v>
      </c>
    </row>
    <row r="1982" spans="1:2">
      <c r="A1982" s="136">
        <v>41303</v>
      </c>
      <c r="B1982" s="137" t="s">
        <v>5612</v>
      </c>
    </row>
    <row r="1983" spans="1:2">
      <c r="A1983" s="136">
        <v>41302</v>
      </c>
      <c r="B1983" s="137" t="s">
        <v>5613</v>
      </c>
    </row>
    <row r="1984" spans="1:2">
      <c r="A1984" s="136">
        <v>41299</v>
      </c>
      <c r="B1984" s="137" t="s">
        <v>5614</v>
      </c>
    </row>
    <row r="1985" spans="1:2">
      <c r="A1985" s="136">
        <v>41298</v>
      </c>
      <c r="B1985" s="137" t="s">
        <v>5615</v>
      </c>
    </row>
    <row r="1986" spans="1:2">
      <c r="A1986" s="136">
        <v>41297</v>
      </c>
      <c r="B1986" s="137" t="s">
        <v>5616</v>
      </c>
    </row>
    <row r="1987" spans="1:2">
      <c r="A1987" s="136">
        <v>41296</v>
      </c>
      <c r="B1987" s="137" t="s">
        <v>5617</v>
      </c>
    </row>
    <row r="1988" spans="1:2">
      <c r="A1988" s="136">
        <v>41295</v>
      </c>
      <c r="B1988" s="137" t="s">
        <v>5618</v>
      </c>
    </row>
    <row r="1989" spans="1:2">
      <c r="A1989" s="136">
        <v>41292</v>
      </c>
      <c r="B1989" s="137" t="s">
        <v>5619</v>
      </c>
    </row>
    <row r="1990" spans="1:2">
      <c r="A1990" s="136">
        <v>41291</v>
      </c>
      <c r="B1990" s="137" t="s">
        <v>5620</v>
      </c>
    </row>
    <row r="1991" spans="1:2">
      <c r="A1991" s="136">
        <v>41290</v>
      </c>
      <c r="B1991" s="137" t="s">
        <v>5621</v>
      </c>
    </row>
    <row r="1992" spans="1:2">
      <c r="A1992" s="136">
        <v>41289</v>
      </c>
      <c r="B1992" s="137" t="s">
        <v>5622</v>
      </c>
    </row>
    <row r="1993" spans="1:2">
      <c r="A1993" s="136">
        <v>41288</v>
      </c>
      <c r="B1993" s="137" t="s">
        <v>78</v>
      </c>
    </row>
    <row r="1994" spans="1:2">
      <c r="A1994" s="136">
        <v>41285</v>
      </c>
      <c r="B1994" s="137" t="s">
        <v>5623</v>
      </c>
    </row>
    <row r="1995" spans="1:2">
      <c r="A1995" s="136">
        <v>41284</v>
      </c>
      <c r="B1995" s="137" t="s">
        <v>5624</v>
      </c>
    </row>
    <row r="1996" spans="1:2">
      <c r="A1996" s="136">
        <v>41283</v>
      </c>
      <c r="B1996" s="137" t="s">
        <v>5625</v>
      </c>
    </row>
    <row r="1997" spans="1:2">
      <c r="A1997" s="136">
        <v>41282</v>
      </c>
      <c r="B1997" s="137" t="s">
        <v>5626</v>
      </c>
    </row>
    <row r="1998" spans="1:2">
      <c r="A1998" s="136">
        <v>41275</v>
      </c>
      <c r="B1998" s="137" t="s">
        <v>5627</v>
      </c>
    </row>
    <row r="1999" spans="1:2">
      <c r="A1999" s="136">
        <v>41271</v>
      </c>
      <c r="B1999" s="137" t="s">
        <v>5269</v>
      </c>
    </row>
    <row r="2000" spans="1:2">
      <c r="A2000" s="136">
        <v>41270</v>
      </c>
      <c r="B2000" s="137" t="s">
        <v>5628</v>
      </c>
    </row>
    <row r="2001" spans="1:2">
      <c r="A2001" s="136">
        <v>41269</v>
      </c>
      <c r="B2001" s="137" t="s">
        <v>5629</v>
      </c>
    </row>
    <row r="2002" spans="1:2">
      <c r="A2002" s="136">
        <v>41268</v>
      </c>
      <c r="B2002" s="137" t="s">
        <v>5630</v>
      </c>
    </row>
    <row r="2003" spans="1:2">
      <c r="A2003" s="136">
        <v>41267</v>
      </c>
      <c r="B2003" s="137" t="s">
        <v>5451</v>
      </c>
    </row>
    <row r="2004" spans="1:2">
      <c r="A2004" s="136">
        <v>41264</v>
      </c>
      <c r="B2004" s="137" t="s">
        <v>5631</v>
      </c>
    </row>
    <row r="2005" spans="1:2">
      <c r="A2005" s="136">
        <v>41263</v>
      </c>
      <c r="B2005" s="137" t="s">
        <v>5632</v>
      </c>
    </row>
    <row r="2006" spans="1:2">
      <c r="A2006" s="136">
        <v>41262</v>
      </c>
      <c r="B2006" s="137" t="s">
        <v>5633</v>
      </c>
    </row>
    <row r="2007" spans="1:2">
      <c r="A2007" s="136">
        <v>41261</v>
      </c>
      <c r="B2007" s="137" t="s">
        <v>5634</v>
      </c>
    </row>
    <row r="2008" spans="1:2">
      <c r="A2008" s="136">
        <v>41260</v>
      </c>
      <c r="B2008" s="137" t="s">
        <v>5635</v>
      </c>
    </row>
    <row r="2009" spans="1:2">
      <c r="A2009" s="136">
        <v>41257</v>
      </c>
      <c r="B2009" s="137" t="s">
        <v>5394</v>
      </c>
    </row>
    <row r="2010" spans="1:2">
      <c r="A2010" s="136">
        <v>41256</v>
      </c>
      <c r="B2010" s="137" t="s">
        <v>5636</v>
      </c>
    </row>
    <row r="2011" spans="1:2">
      <c r="A2011" s="136">
        <v>41255</v>
      </c>
      <c r="B2011" s="137" t="s">
        <v>5637</v>
      </c>
    </row>
    <row r="2012" spans="1:2">
      <c r="A2012" s="136">
        <v>41254</v>
      </c>
      <c r="B2012" s="137" t="s">
        <v>5638</v>
      </c>
    </row>
    <row r="2013" spans="1:2">
      <c r="A2013" s="136">
        <v>41253</v>
      </c>
      <c r="B2013" s="137" t="s">
        <v>5639</v>
      </c>
    </row>
    <row r="2014" spans="1:2">
      <c r="A2014" s="136">
        <v>41250</v>
      </c>
      <c r="B2014" s="137" t="s">
        <v>5640</v>
      </c>
    </row>
    <row r="2015" spans="1:2">
      <c r="A2015" s="136">
        <v>41249</v>
      </c>
      <c r="B2015" s="137" t="s">
        <v>5641</v>
      </c>
    </row>
    <row r="2016" spans="1:2">
      <c r="A2016" s="136">
        <v>41248</v>
      </c>
      <c r="B2016" s="137" t="s">
        <v>5642</v>
      </c>
    </row>
    <row r="2017" spans="1:2">
      <c r="A2017" s="136">
        <v>41247</v>
      </c>
      <c r="B2017" s="137" t="s">
        <v>5643</v>
      </c>
    </row>
    <row r="2018" spans="1:2">
      <c r="A2018" s="136">
        <v>41246</v>
      </c>
      <c r="B2018" s="137" t="s">
        <v>5644</v>
      </c>
    </row>
    <row r="2019" spans="1:2">
      <c r="A2019" s="136">
        <v>41243</v>
      </c>
      <c r="B2019" s="137" t="s">
        <v>5266</v>
      </c>
    </row>
    <row r="2020" spans="1:2">
      <c r="A2020" s="136">
        <v>41242</v>
      </c>
      <c r="B2020" s="137" t="s">
        <v>5645</v>
      </c>
    </row>
    <row r="2021" spans="1:2">
      <c r="A2021" s="136">
        <v>41241</v>
      </c>
      <c r="B2021" s="137" t="s">
        <v>5646</v>
      </c>
    </row>
    <row r="2022" spans="1:2">
      <c r="A2022" s="136">
        <v>41240</v>
      </c>
      <c r="B2022" s="137" t="s">
        <v>5647</v>
      </c>
    </row>
    <row r="2023" spans="1:2">
      <c r="A2023" s="136">
        <v>41239</v>
      </c>
      <c r="B2023" s="137" t="s">
        <v>5648</v>
      </c>
    </row>
    <row r="2024" spans="1:2">
      <c r="A2024" s="136">
        <v>41236</v>
      </c>
      <c r="B2024" s="137" t="s">
        <v>5649</v>
      </c>
    </row>
    <row r="2025" spans="1:2">
      <c r="A2025" s="136">
        <v>41235</v>
      </c>
      <c r="B2025" s="137" t="s">
        <v>5650</v>
      </c>
    </row>
    <row r="2026" spans="1:2">
      <c r="A2026" s="136">
        <v>41234</v>
      </c>
      <c r="B2026" s="137" t="s">
        <v>5651</v>
      </c>
    </row>
    <row r="2027" spans="1:2">
      <c r="A2027" s="136">
        <v>41233</v>
      </c>
      <c r="B2027" s="137" t="s">
        <v>66</v>
      </c>
    </row>
    <row r="2028" spans="1:2">
      <c r="A2028" s="136">
        <v>41232</v>
      </c>
      <c r="B2028" s="137" t="s">
        <v>5652</v>
      </c>
    </row>
    <row r="2029" spans="1:2">
      <c r="A2029" s="136">
        <v>41229</v>
      </c>
      <c r="B2029" s="137" t="s">
        <v>5653</v>
      </c>
    </row>
    <row r="2030" spans="1:2">
      <c r="A2030" s="136">
        <v>41228</v>
      </c>
      <c r="B2030" s="137" t="s">
        <v>5654</v>
      </c>
    </row>
    <row r="2031" spans="1:2">
      <c r="A2031" s="136">
        <v>41227</v>
      </c>
      <c r="B2031" s="137" t="s">
        <v>5655</v>
      </c>
    </row>
    <row r="2032" spans="1:2">
      <c r="A2032" s="136">
        <v>41226</v>
      </c>
      <c r="B2032" s="137" t="s">
        <v>5656</v>
      </c>
    </row>
    <row r="2033" spans="1:2">
      <c r="A2033" s="136">
        <v>41225</v>
      </c>
      <c r="B2033" s="137" t="s">
        <v>5657</v>
      </c>
    </row>
    <row r="2034" spans="1:2">
      <c r="A2034" s="136">
        <v>41222</v>
      </c>
      <c r="B2034" s="137" t="s">
        <v>5658</v>
      </c>
    </row>
    <row r="2035" spans="1:2">
      <c r="A2035" s="136">
        <v>41221</v>
      </c>
      <c r="B2035" s="137" t="s">
        <v>5659</v>
      </c>
    </row>
    <row r="2036" spans="1:2">
      <c r="A2036" s="136">
        <v>41220</v>
      </c>
      <c r="B2036" s="137" t="s">
        <v>5660</v>
      </c>
    </row>
    <row r="2037" spans="1:2">
      <c r="A2037" s="136">
        <v>41219</v>
      </c>
      <c r="B2037" s="137" t="s">
        <v>5661</v>
      </c>
    </row>
    <row r="2038" spans="1:2">
      <c r="A2038" s="136">
        <v>41215</v>
      </c>
      <c r="B2038" s="137" t="s">
        <v>5662</v>
      </c>
    </row>
    <row r="2039" spans="1:2">
      <c r="A2039" s="136">
        <v>41214</v>
      </c>
      <c r="B2039" s="137" t="s">
        <v>5663</v>
      </c>
    </row>
    <row r="2040" spans="1:2">
      <c r="A2040" s="136">
        <v>41213</v>
      </c>
      <c r="B2040" s="137" t="s">
        <v>5664</v>
      </c>
    </row>
    <row r="2041" spans="1:2">
      <c r="A2041" s="136">
        <v>41212</v>
      </c>
      <c r="B2041" s="137" t="s">
        <v>5665</v>
      </c>
    </row>
    <row r="2042" spans="1:2">
      <c r="A2042" s="136">
        <v>41211</v>
      </c>
      <c r="B2042" s="137" t="s">
        <v>5666</v>
      </c>
    </row>
    <row r="2043" spans="1:2">
      <c r="A2043" s="136">
        <v>41208</v>
      </c>
      <c r="B2043" s="137" t="s">
        <v>235</v>
      </c>
    </row>
    <row r="2044" spans="1:2">
      <c r="A2044" s="136">
        <v>41207</v>
      </c>
      <c r="B2044" s="137" t="s">
        <v>5667</v>
      </c>
    </row>
    <row r="2045" spans="1:2">
      <c r="A2045" s="136">
        <v>41206</v>
      </c>
      <c r="B2045" s="137" t="s">
        <v>5668</v>
      </c>
    </row>
    <row r="2046" spans="1:2">
      <c r="A2046" s="136">
        <v>41205</v>
      </c>
      <c r="B2046" s="137" t="s">
        <v>5669</v>
      </c>
    </row>
    <row r="2047" spans="1:2">
      <c r="A2047" s="136">
        <v>41204</v>
      </c>
      <c r="B2047" s="137" t="s">
        <v>5670</v>
      </c>
    </row>
    <row r="2048" spans="1:2">
      <c r="A2048" s="136">
        <v>41201</v>
      </c>
      <c r="B2048" s="137" t="s">
        <v>5671</v>
      </c>
    </row>
    <row r="2049" spans="1:2">
      <c r="A2049" s="136">
        <v>41200</v>
      </c>
      <c r="B2049" s="137" t="s">
        <v>5672</v>
      </c>
    </row>
    <row r="2050" spans="1:2">
      <c r="A2050" s="136">
        <v>41199</v>
      </c>
      <c r="B2050" s="137" t="s">
        <v>5673</v>
      </c>
    </row>
    <row r="2051" spans="1:2">
      <c r="A2051" s="136">
        <v>41198</v>
      </c>
      <c r="B2051" s="137" t="s">
        <v>5674</v>
      </c>
    </row>
    <row r="2052" spans="1:2">
      <c r="A2052" s="136">
        <v>41197</v>
      </c>
      <c r="B2052" s="137" t="s">
        <v>5675</v>
      </c>
    </row>
    <row r="2053" spans="1:2">
      <c r="A2053" s="136">
        <v>41194</v>
      </c>
      <c r="B2053" s="137" t="s">
        <v>5676</v>
      </c>
    </row>
    <row r="2054" spans="1:2">
      <c r="A2054" s="136">
        <v>41193</v>
      </c>
      <c r="B2054" s="137" t="s">
        <v>5677</v>
      </c>
    </row>
    <row r="2055" spans="1:2">
      <c r="A2055" s="136">
        <v>41192</v>
      </c>
      <c r="B2055" s="137" t="s">
        <v>5678</v>
      </c>
    </row>
    <row r="2056" spans="1:2">
      <c r="A2056" s="136">
        <v>41191</v>
      </c>
      <c r="B2056" s="137" t="s">
        <v>5679</v>
      </c>
    </row>
    <row r="2057" spans="1:2">
      <c r="A2057" s="136">
        <v>41190</v>
      </c>
      <c r="B2057" s="137" t="s">
        <v>5680</v>
      </c>
    </row>
    <row r="2058" spans="1:2">
      <c r="A2058" s="136">
        <v>41187</v>
      </c>
      <c r="B2058" s="137" t="s">
        <v>5681</v>
      </c>
    </row>
    <row r="2059" spans="1:2">
      <c r="A2059" s="136">
        <v>41186</v>
      </c>
      <c r="B2059" s="137" t="s">
        <v>5682</v>
      </c>
    </row>
    <row r="2060" spans="1:2">
      <c r="A2060" s="136">
        <v>41185</v>
      </c>
      <c r="B2060" s="137" t="s">
        <v>5683</v>
      </c>
    </row>
    <row r="2061" spans="1:2">
      <c r="A2061" s="136">
        <v>41184</v>
      </c>
      <c r="B2061" s="137" t="s">
        <v>5684</v>
      </c>
    </row>
    <row r="2062" spans="1:2">
      <c r="A2062" s="136">
        <v>41183</v>
      </c>
      <c r="B2062" s="137" t="s">
        <v>5685</v>
      </c>
    </row>
    <row r="2063" spans="1:2">
      <c r="A2063" s="136">
        <v>41180</v>
      </c>
      <c r="B2063" s="137" t="s">
        <v>5686</v>
      </c>
    </row>
    <row r="2064" spans="1:2">
      <c r="A2064" s="136">
        <v>41179</v>
      </c>
      <c r="B2064" s="137" t="s">
        <v>5687</v>
      </c>
    </row>
    <row r="2065" spans="1:2">
      <c r="A2065" s="136">
        <v>41178</v>
      </c>
      <c r="B2065" s="137" t="s">
        <v>5688</v>
      </c>
    </row>
    <row r="2066" spans="1:2">
      <c r="A2066" s="136">
        <v>41177</v>
      </c>
      <c r="B2066" s="137" t="s">
        <v>5689</v>
      </c>
    </row>
    <row r="2067" spans="1:2">
      <c r="A2067" s="136">
        <v>41176</v>
      </c>
      <c r="B2067" s="137" t="s">
        <v>5690</v>
      </c>
    </row>
    <row r="2068" spans="1:2">
      <c r="A2068" s="136">
        <v>41173</v>
      </c>
      <c r="B2068" s="137" t="s">
        <v>5691</v>
      </c>
    </row>
    <row r="2069" spans="1:2">
      <c r="A2069" s="136">
        <v>41172</v>
      </c>
      <c r="B2069" s="137" t="s">
        <v>5692</v>
      </c>
    </row>
    <row r="2070" spans="1:2">
      <c r="A2070" s="136">
        <v>41171</v>
      </c>
      <c r="B2070" s="137" t="s">
        <v>5693</v>
      </c>
    </row>
    <row r="2071" spans="1:2">
      <c r="A2071" s="136">
        <v>41170</v>
      </c>
      <c r="B2071" s="137" t="s">
        <v>5694</v>
      </c>
    </row>
    <row r="2072" spans="1:2">
      <c r="A2072" s="136">
        <v>41169</v>
      </c>
      <c r="B2072" s="137" t="s">
        <v>5695</v>
      </c>
    </row>
    <row r="2073" spans="1:2">
      <c r="A2073" s="136">
        <v>41166</v>
      </c>
      <c r="B2073" s="137" t="s">
        <v>5696</v>
      </c>
    </row>
    <row r="2074" spans="1:2">
      <c r="A2074" s="136">
        <v>41165</v>
      </c>
      <c r="B2074" s="137" t="s">
        <v>5697</v>
      </c>
    </row>
    <row r="2075" spans="1:2">
      <c r="A2075" s="136">
        <v>41164</v>
      </c>
      <c r="B2075" s="137" t="s">
        <v>5698</v>
      </c>
    </row>
    <row r="2076" spans="1:2">
      <c r="A2076" s="136">
        <v>41163</v>
      </c>
      <c r="B2076" s="137" t="s">
        <v>5699</v>
      </c>
    </row>
    <row r="2077" spans="1:2">
      <c r="A2077" s="136">
        <v>41162</v>
      </c>
      <c r="B2077" s="137" t="s">
        <v>5633</v>
      </c>
    </row>
    <row r="2078" spans="1:2">
      <c r="A2078" s="136">
        <v>41159</v>
      </c>
      <c r="B2078" s="137" t="s">
        <v>216</v>
      </c>
    </row>
    <row r="2079" spans="1:2">
      <c r="A2079" s="136">
        <v>41158</v>
      </c>
      <c r="B2079" s="137" t="s">
        <v>5700</v>
      </c>
    </row>
    <row r="2080" spans="1:2">
      <c r="A2080" s="136">
        <v>41157</v>
      </c>
      <c r="B2080" s="137" t="s">
        <v>5701</v>
      </c>
    </row>
    <row r="2081" spans="1:2">
      <c r="A2081" s="136">
        <v>41156</v>
      </c>
      <c r="B2081" s="137" t="s">
        <v>5702</v>
      </c>
    </row>
    <row r="2082" spans="1:2">
      <c r="A2082" s="136">
        <v>41155</v>
      </c>
      <c r="B2082" s="137" t="s">
        <v>5703</v>
      </c>
    </row>
    <row r="2083" spans="1:2">
      <c r="A2083" s="136">
        <v>41152</v>
      </c>
      <c r="B2083" s="137" t="s">
        <v>5704</v>
      </c>
    </row>
    <row r="2084" spans="1:2">
      <c r="A2084" s="136">
        <v>41151</v>
      </c>
      <c r="B2084" s="137" t="s">
        <v>5705</v>
      </c>
    </row>
    <row r="2085" spans="1:2">
      <c r="A2085" s="136">
        <v>41150</v>
      </c>
      <c r="B2085" s="137" t="s">
        <v>5706</v>
      </c>
    </row>
    <row r="2086" spans="1:2">
      <c r="A2086" s="136">
        <v>41149</v>
      </c>
      <c r="B2086" s="137" t="s">
        <v>5707</v>
      </c>
    </row>
    <row r="2087" spans="1:2">
      <c r="A2087" s="136">
        <v>41148</v>
      </c>
      <c r="B2087" s="137" t="s">
        <v>5708</v>
      </c>
    </row>
    <row r="2088" spans="1:2">
      <c r="A2088" s="136">
        <v>41145</v>
      </c>
      <c r="B2088" s="137" t="s">
        <v>5709</v>
      </c>
    </row>
    <row r="2089" spans="1:2">
      <c r="A2089" s="136">
        <v>41144</v>
      </c>
      <c r="B2089" s="137" t="s">
        <v>5710</v>
      </c>
    </row>
    <row r="2090" spans="1:2">
      <c r="A2090" s="136">
        <v>41143</v>
      </c>
      <c r="B2090" s="137" t="s">
        <v>5711</v>
      </c>
    </row>
    <row r="2091" spans="1:2">
      <c r="A2091" s="136">
        <v>41142</v>
      </c>
      <c r="B2091" s="137" t="s">
        <v>5712</v>
      </c>
    </row>
    <row r="2092" spans="1:2">
      <c r="A2092" s="136">
        <v>41141</v>
      </c>
      <c r="B2092" s="137" t="s">
        <v>5713</v>
      </c>
    </row>
    <row r="2093" spans="1:2">
      <c r="A2093" s="136">
        <v>41138</v>
      </c>
      <c r="B2093" s="137" t="s">
        <v>5714</v>
      </c>
    </row>
    <row r="2094" spans="1:2">
      <c r="A2094" s="136">
        <v>41137</v>
      </c>
      <c r="B2094" s="137" t="s">
        <v>5715</v>
      </c>
    </row>
    <row r="2095" spans="1:2">
      <c r="A2095" s="136">
        <v>41136</v>
      </c>
      <c r="B2095" s="137" t="s">
        <v>5716</v>
      </c>
    </row>
    <row r="2096" spans="1:2">
      <c r="A2096" s="136">
        <v>41135</v>
      </c>
      <c r="B2096" s="137" t="s">
        <v>5717</v>
      </c>
    </row>
    <row r="2097" spans="1:2">
      <c r="A2097" s="136">
        <v>41134</v>
      </c>
      <c r="B2097" s="137" t="s">
        <v>5718</v>
      </c>
    </row>
    <row r="2098" spans="1:2">
      <c r="A2098" s="136">
        <v>41131</v>
      </c>
      <c r="B2098" s="137" t="s">
        <v>5719</v>
      </c>
    </row>
    <row r="2099" spans="1:2">
      <c r="A2099" s="136">
        <v>41130</v>
      </c>
      <c r="B2099" s="137" t="s">
        <v>5720</v>
      </c>
    </row>
    <row r="2100" spans="1:2">
      <c r="A2100" s="136">
        <v>41129</v>
      </c>
      <c r="B2100" s="137" t="s">
        <v>5721</v>
      </c>
    </row>
    <row r="2101" spans="1:2">
      <c r="A2101" s="136">
        <v>41128</v>
      </c>
      <c r="B2101" s="137" t="s">
        <v>5722</v>
      </c>
    </row>
    <row r="2102" spans="1:2">
      <c r="A2102" s="136">
        <v>41127</v>
      </c>
      <c r="B2102" s="137" t="s">
        <v>5723</v>
      </c>
    </row>
    <row r="2103" spans="1:2">
      <c r="A2103" s="136">
        <v>41124</v>
      </c>
      <c r="B2103" s="137" t="s">
        <v>5724</v>
      </c>
    </row>
    <row r="2104" spans="1:2">
      <c r="A2104" s="136">
        <v>41123</v>
      </c>
      <c r="B2104" s="137" t="s">
        <v>5725</v>
      </c>
    </row>
    <row r="2105" spans="1:2">
      <c r="A2105" s="136">
        <v>41122</v>
      </c>
      <c r="B2105" s="137" t="s">
        <v>5726</v>
      </c>
    </row>
    <row r="2106" spans="1:2">
      <c r="A2106" s="136">
        <v>41121</v>
      </c>
      <c r="B2106" s="137" t="s">
        <v>5727</v>
      </c>
    </row>
    <row r="2107" spans="1:2">
      <c r="A2107" s="136">
        <v>41120</v>
      </c>
      <c r="B2107" s="137" t="s">
        <v>5728</v>
      </c>
    </row>
    <row r="2108" spans="1:2">
      <c r="A2108" s="136">
        <v>41117</v>
      </c>
      <c r="B2108" s="137" t="s">
        <v>145</v>
      </c>
    </row>
    <row r="2109" spans="1:2">
      <c r="A2109" s="136">
        <v>41116</v>
      </c>
      <c r="B2109" s="137" t="s">
        <v>5729</v>
      </c>
    </row>
    <row r="2110" spans="1:2">
      <c r="A2110" s="136">
        <v>41115</v>
      </c>
      <c r="B2110" s="137" t="s">
        <v>5730</v>
      </c>
    </row>
    <row r="2111" spans="1:2">
      <c r="A2111" s="136">
        <v>41114</v>
      </c>
      <c r="B2111" s="137" t="s">
        <v>5731</v>
      </c>
    </row>
    <row r="2112" spans="1:2">
      <c r="A2112" s="136">
        <v>41113</v>
      </c>
      <c r="B2112" s="137" t="s">
        <v>5732</v>
      </c>
    </row>
    <row r="2113" spans="1:2">
      <c r="A2113" s="136">
        <v>41110</v>
      </c>
      <c r="B2113" s="137" t="s">
        <v>5733</v>
      </c>
    </row>
    <row r="2114" spans="1:2">
      <c r="A2114" s="136">
        <v>41109</v>
      </c>
      <c r="B2114" s="137" t="s">
        <v>5734</v>
      </c>
    </row>
    <row r="2115" spans="1:2">
      <c r="A2115" s="136">
        <v>41108</v>
      </c>
      <c r="B2115" s="137" t="s">
        <v>5735</v>
      </c>
    </row>
    <row r="2116" spans="1:2">
      <c r="A2116" s="136">
        <v>41107</v>
      </c>
      <c r="B2116" s="137" t="s">
        <v>5736</v>
      </c>
    </row>
    <row r="2117" spans="1:2">
      <c r="A2117" s="136">
        <v>41106</v>
      </c>
      <c r="B2117" s="137" t="s">
        <v>5737</v>
      </c>
    </row>
    <row r="2118" spans="1:2">
      <c r="A2118" s="136">
        <v>41103</v>
      </c>
      <c r="B2118" s="137" t="s">
        <v>5544</v>
      </c>
    </row>
    <row r="2119" spans="1:2">
      <c r="A2119" s="136">
        <v>41102</v>
      </c>
      <c r="B2119" s="137" t="s">
        <v>5738</v>
      </c>
    </row>
    <row r="2120" spans="1:2">
      <c r="A2120" s="136">
        <v>41101</v>
      </c>
      <c r="B2120" s="137" t="s">
        <v>5739</v>
      </c>
    </row>
    <row r="2121" spans="1:2">
      <c r="A2121" s="136">
        <v>41100</v>
      </c>
      <c r="B2121" s="137" t="s">
        <v>5740</v>
      </c>
    </row>
    <row r="2122" spans="1:2">
      <c r="A2122" s="136">
        <v>41099</v>
      </c>
      <c r="B2122" s="137" t="s">
        <v>5741</v>
      </c>
    </row>
    <row r="2123" spans="1:2">
      <c r="A2123" s="136">
        <v>41096</v>
      </c>
      <c r="B2123" s="137" t="s">
        <v>5742</v>
      </c>
    </row>
    <row r="2124" spans="1:2">
      <c r="A2124" s="136">
        <v>41095</v>
      </c>
      <c r="B2124" s="137" t="s">
        <v>5743</v>
      </c>
    </row>
    <row r="2125" spans="1:2">
      <c r="A2125" s="136">
        <v>41094</v>
      </c>
      <c r="B2125" s="137" t="s">
        <v>5744</v>
      </c>
    </row>
    <row r="2126" spans="1:2">
      <c r="A2126" s="136">
        <v>41093</v>
      </c>
      <c r="B2126" s="137" t="s">
        <v>5745</v>
      </c>
    </row>
    <row r="2127" spans="1:2">
      <c r="A2127" s="136">
        <v>41092</v>
      </c>
      <c r="B2127" s="137" t="s">
        <v>5746</v>
      </c>
    </row>
    <row r="2128" spans="1:2">
      <c r="A2128" s="136">
        <v>41089</v>
      </c>
      <c r="B2128" s="137" t="s">
        <v>5747</v>
      </c>
    </row>
    <row r="2129" spans="1:2">
      <c r="A2129" s="136">
        <v>41088</v>
      </c>
      <c r="B2129" s="137" t="s">
        <v>5748</v>
      </c>
    </row>
    <row r="2130" spans="1:2">
      <c r="A2130" s="136">
        <v>41087</v>
      </c>
      <c r="B2130" s="137" t="s">
        <v>5749</v>
      </c>
    </row>
    <row r="2131" spans="1:2">
      <c r="A2131" s="136">
        <v>41086</v>
      </c>
      <c r="B2131" s="137" t="s">
        <v>5750</v>
      </c>
    </row>
    <row r="2132" spans="1:2">
      <c r="A2132" s="136">
        <v>41085</v>
      </c>
      <c r="B2132" s="137" t="s">
        <v>5751</v>
      </c>
    </row>
    <row r="2133" spans="1:2">
      <c r="A2133" s="136">
        <v>41082</v>
      </c>
      <c r="B2133" s="137" t="s">
        <v>5752</v>
      </c>
    </row>
    <row r="2134" spans="1:2">
      <c r="A2134" s="136">
        <v>41081</v>
      </c>
      <c r="B2134" s="137" t="s">
        <v>5753</v>
      </c>
    </row>
    <row r="2135" spans="1:2">
      <c r="A2135" s="136">
        <v>41080</v>
      </c>
      <c r="B2135" s="137" t="s">
        <v>5754</v>
      </c>
    </row>
    <row r="2136" spans="1:2">
      <c r="A2136" s="136">
        <v>41079</v>
      </c>
      <c r="B2136" s="137" t="s">
        <v>5755</v>
      </c>
    </row>
    <row r="2137" spans="1:2">
      <c r="A2137" s="136">
        <v>41078</v>
      </c>
      <c r="B2137" s="137" t="s">
        <v>5756</v>
      </c>
    </row>
    <row r="2138" spans="1:2">
      <c r="A2138" s="136">
        <v>41075</v>
      </c>
      <c r="B2138" s="137" t="s">
        <v>5757</v>
      </c>
    </row>
    <row r="2139" spans="1:2">
      <c r="A2139" s="136">
        <v>41074</v>
      </c>
      <c r="B2139" s="137" t="s">
        <v>5758</v>
      </c>
    </row>
    <row r="2140" spans="1:2">
      <c r="A2140" s="136">
        <v>41073</v>
      </c>
      <c r="B2140" s="137" t="s">
        <v>5759</v>
      </c>
    </row>
    <row r="2141" spans="1:2">
      <c r="A2141" s="136">
        <v>41069</v>
      </c>
      <c r="B2141" s="137" t="s">
        <v>5760</v>
      </c>
    </row>
    <row r="2142" spans="1:2">
      <c r="A2142" s="136">
        <v>41068</v>
      </c>
      <c r="B2142" s="137" t="s">
        <v>5761</v>
      </c>
    </row>
    <row r="2143" spans="1:2">
      <c r="A2143" s="136">
        <v>41067</v>
      </c>
      <c r="B2143" s="137" t="s">
        <v>5762</v>
      </c>
    </row>
    <row r="2144" spans="1:2">
      <c r="A2144" s="136">
        <v>41066</v>
      </c>
      <c r="B2144" s="137" t="s">
        <v>5763</v>
      </c>
    </row>
    <row r="2145" spans="1:2">
      <c r="A2145" s="136">
        <v>41065</v>
      </c>
      <c r="B2145" s="137" t="s">
        <v>5764</v>
      </c>
    </row>
    <row r="2146" spans="1:2">
      <c r="A2146" s="136">
        <v>41064</v>
      </c>
      <c r="B2146" s="137" t="s">
        <v>5765</v>
      </c>
    </row>
    <row r="2147" spans="1:2">
      <c r="A2147" s="136">
        <v>41061</v>
      </c>
      <c r="B2147" s="137" t="s">
        <v>5766</v>
      </c>
    </row>
    <row r="2148" spans="1:2">
      <c r="A2148" s="136">
        <v>41060</v>
      </c>
      <c r="B2148" s="137" t="s">
        <v>5767</v>
      </c>
    </row>
    <row r="2149" spans="1:2">
      <c r="A2149" s="136">
        <v>41059</v>
      </c>
      <c r="B2149" s="137" t="s">
        <v>5768</v>
      </c>
    </row>
    <row r="2150" spans="1:2">
      <c r="A2150" s="136">
        <v>41058</v>
      </c>
      <c r="B2150" s="137" t="s">
        <v>5769</v>
      </c>
    </row>
    <row r="2151" spans="1:2">
      <c r="A2151" s="136">
        <v>41057</v>
      </c>
      <c r="B2151" s="137" t="s">
        <v>5770</v>
      </c>
    </row>
    <row r="2152" spans="1:2">
      <c r="A2152" s="136">
        <v>41054</v>
      </c>
      <c r="B2152" s="137" t="s">
        <v>5771</v>
      </c>
    </row>
    <row r="2153" spans="1:2">
      <c r="A2153" s="136">
        <v>41053</v>
      </c>
      <c r="B2153" s="137" t="s">
        <v>56</v>
      </c>
    </row>
    <row r="2154" spans="1:2">
      <c r="A2154" s="136">
        <v>41052</v>
      </c>
      <c r="B2154" s="137" t="s">
        <v>5772</v>
      </c>
    </row>
    <row r="2155" spans="1:2">
      <c r="A2155" s="136">
        <v>41051</v>
      </c>
      <c r="B2155" s="137" t="s">
        <v>5773</v>
      </c>
    </row>
    <row r="2156" spans="1:2">
      <c r="A2156" s="136">
        <v>41050</v>
      </c>
      <c r="B2156" s="137" t="s">
        <v>5774</v>
      </c>
    </row>
    <row r="2157" spans="1:2">
      <c r="A2157" s="136">
        <v>41047</v>
      </c>
      <c r="B2157" s="137" t="s">
        <v>5775</v>
      </c>
    </row>
    <row r="2158" spans="1:2">
      <c r="A2158" s="136">
        <v>41046</v>
      </c>
      <c r="B2158" s="137" t="s">
        <v>5776</v>
      </c>
    </row>
    <row r="2159" spans="1:2">
      <c r="A2159" s="136">
        <v>41045</v>
      </c>
      <c r="B2159" s="137" t="s">
        <v>5777</v>
      </c>
    </row>
    <row r="2160" spans="1:2">
      <c r="A2160" s="136">
        <v>41044</v>
      </c>
      <c r="B2160" s="137" t="s">
        <v>5778</v>
      </c>
    </row>
    <row r="2161" spans="1:2">
      <c r="A2161" s="136">
        <v>41043</v>
      </c>
      <c r="B2161" s="137" t="s">
        <v>5779</v>
      </c>
    </row>
    <row r="2162" spans="1:2">
      <c r="A2162" s="136">
        <v>41041</v>
      </c>
      <c r="B2162" s="137" t="s">
        <v>5780</v>
      </c>
    </row>
    <row r="2163" spans="1:2">
      <c r="A2163" s="136">
        <v>41040</v>
      </c>
      <c r="B2163" s="137" t="s">
        <v>5781</v>
      </c>
    </row>
    <row r="2164" spans="1:2">
      <c r="A2164" s="136">
        <v>41039</v>
      </c>
      <c r="B2164" s="137" t="s">
        <v>5782</v>
      </c>
    </row>
    <row r="2165" spans="1:2">
      <c r="A2165" s="136">
        <v>41037</v>
      </c>
      <c r="B2165" s="137" t="s">
        <v>5783</v>
      </c>
    </row>
    <row r="2166" spans="1:2">
      <c r="A2166" s="136">
        <v>41036</v>
      </c>
      <c r="B2166" s="137" t="s">
        <v>5784</v>
      </c>
    </row>
    <row r="2167" spans="1:2">
      <c r="A2167" s="136">
        <v>41034</v>
      </c>
      <c r="B2167" s="137" t="s">
        <v>5785</v>
      </c>
    </row>
    <row r="2168" spans="1:2">
      <c r="A2168" s="136">
        <v>41033</v>
      </c>
      <c r="B2168" s="137" t="s">
        <v>5786</v>
      </c>
    </row>
    <row r="2169" spans="1:2">
      <c r="A2169" s="136">
        <v>41032</v>
      </c>
      <c r="B2169" s="137" t="s">
        <v>5787</v>
      </c>
    </row>
    <row r="2170" spans="1:2">
      <c r="A2170" s="136">
        <v>41031</v>
      </c>
      <c r="B2170" s="137" t="s">
        <v>5788</v>
      </c>
    </row>
    <row r="2171" spans="1:2">
      <c r="A2171" s="136">
        <v>41027</v>
      </c>
      <c r="B2171" s="137" t="s">
        <v>5789</v>
      </c>
    </row>
    <row r="2172" spans="1:2">
      <c r="A2172" s="136">
        <v>41026</v>
      </c>
      <c r="B2172" s="137" t="s">
        <v>5790</v>
      </c>
    </row>
    <row r="2173" spans="1:2">
      <c r="A2173" s="136">
        <v>41025</v>
      </c>
      <c r="B2173" s="137" t="s">
        <v>5791</v>
      </c>
    </row>
    <row r="2174" spans="1:2">
      <c r="A2174" s="136">
        <v>41024</v>
      </c>
      <c r="B2174" s="137" t="s">
        <v>5792</v>
      </c>
    </row>
    <row r="2175" spans="1:2">
      <c r="A2175" s="136">
        <v>41023</v>
      </c>
      <c r="B2175" s="137" t="s">
        <v>5793</v>
      </c>
    </row>
    <row r="2176" spans="1:2">
      <c r="A2176" s="136">
        <v>41022</v>
      </c>
      <c r="B2176" s="137" t="s">
        <v>5794</v>
      </c>
    </row>
    <row r="2177" spans="1:2">
      <c r="A2177" s="136">
        <v>41019</v>
      </c>
      <c r="B2177" s="137" t="s">
        <v>5795</v>
      </c>
    </row>
    <row r="2178" spans="1:2">
      <c r="A2178" s="136">
        <v>41018</v>
      </c>
      <c r="B2178" s="137" t="s">
        <v>5796</v>
      </c>
    </row>
    <row r="2179" spans="1:2">
      <c r="A2179" s="136">
        <v>41017</v>
      </c>
      <c r="B2179" s="137" t="s">
        <v>5233</v>
      </c>
    </row>
    <row r="2180" spans="1:2">
      <c r="A2180" s="136">
        <v>41016</v>
      </c>
      <c r="B2180" s="137" t="s">
        <v>5797</v>
      </c>
    </row>
    <row r="2181" spans="1:2">
      <c r="A2181" s="136">
        <v>41015</v>
      </c>
      <c r="B2181" s="137" t="s">
        <v>5798</v>
      </c>
    </row>
    <row r="2182" spans="1:2">
      <c r="A2182" s="136">
        <v>41012</v>
      </c>
      <c r="B2182" s="137" t="s">
        <v>5799</v>
      </c>
    </row>
    <row r="2183" spans="1:2">
      <c r="A2183" s="136">
        <v>41011</v>
      </c>
      <c r="B2183" s="137" t="s">
        <v>5800</v>
      </c>
    </row>
    <row r="2184" spans="1:2">
      <c r="A2184" s="136">
        <v>41010</v>
      </c>
      <c r="B2184" s="137" t="s">
        <v>5801</v>
      </c>
    </row>
    <row r="2185" spans="1:2">
      <c r="A2185" s="136">
        <v>41009</v>
      </c>
      <c r="B2185" s="137" t="s">
        <v>5802</v>
      </c>
    </row>
    <row r="2186" spans="1:2">
      <c r="A2186" s="136">
        <v>41008</v>
      </c>
      <c r="B2186" s="137" t="s">
        <v>5803</v>
      </c>
    </row>
    <row r="2187" spans="1:2">
      <c r="A2187" s="136">
        <v>41005</v>
      </c>
      <c r="B2187" s="137" t="s">
        <v>5804</v>
      </c>
    </row>
    <row r="2188" spans="1:2">
      <c r="A2188" s="136">
        <v>41004</v>
      </c>
      <c r="B2188" s="137" t="s">
        <v>5805</v>
      </c>
    </row>
    <row r="2189" spans="1:2">
      <c r="A2189" s="136">
        <v>41003</v>
      </c>
      <c r="B2189" s="137" t="s">
        <v>5806</v>
      </c>
    </row>
    <row r="2190" spans="1:2">
      <c r="A2190" s="136">
        <v>41002</v>
      </c>
      <c r="B2190" s="137" t="s">
        <v>5807</v>
      </c>
    </row>
    <row r="2191" spans="1:2">
      <c r="A2191" s="136">
        <v>41001</v>
      </c>
      <c r="B2191" s="137" t="s">
        <v>183</v>
      </c>
    </row>
    <row r="2192" spans="1:2">
      <c r="A2192" s="136">
        <v>40998</v>
      </c>
      <c r="B2192" s="137" t="s">
        <v>5808</v>
      </c>
    </row>
    <row r="2193" spans="1:2">
      <c r="A2193" s="136">
        <v>40997</v>
      </c>
      <c r="B2193" s="137" t="s">
        <v>5809</v>
      </c>
    </row>
    <row r="2194" spans="1:2">
      <c r="A2194" s="136">
        <v>40996</v>
      </c>
      <c r="B2194" s="137" t="s">
        <v>5810</v>
      </c>
    </row>
    <row r="2195" spans="1:2">
      <c r="A2195" s="136">
        <v>40995</v>
      </c>
      <c r="B2195" s="137" t="s">
        <v>5811</v>
      </c>
    </row>
    <row r="2196" spans="1:2">
      <c r="A2196" s="136">
        <v>40994</v>
      </c>
      <c r="B2196" s="137" t="s">
        <v>5812</v>
      </c>
    </row>
    <row r="2197" spans="1:2">
      <c r="A2197" s="136">
        <v>40991</v>
      </c>
      <c r="B2197" s="137" t="s">
        <v>5813</v>
      </c>
    </row>
    <row r="2198" spans="1:2">
      <c r="A2198" s="136">
        <v>40990</v>
      </c>
      <c r="B2198" s="137" t="s">
        <v>5814</v>
      </c>
    </row>
    <row r="2199" spans="1:2">
      <c r="A2199" s="136">
        <v>40989</v>
      </c>
      <c r="B2199" s="137" t="s">
        <v>5815</v>
      </c>
    </row>
    <row r="2200" spans="1:2">
      <c r="A2200" s="136">
        <v>40988</v>
      </c>
      <c r="B2200" s="137" t="s">
        <v>5816</v>
      </c>
    </row>
    <row r="2201" spans="1:2">
      <c r="A2201" s="136">
        <v>40987</v>
      </c>
      <c r="B2201" s="137" t="s">
        <v>5817</v>
      </c>
    </row>
    <row r="2202" spans="1:2">
      <c r="A2202" s="136">
        <v>40984</v>
      </c>
      <c r="B2202" s="137" t="s">
        <v>5818</v>
      </c>
    </row>
    <row r="2203" spans="1:2">
      <c r="A2203" s="136">
        <v>40983</v>
      </c>
      <c r="B2203" s="137" t="s">
        <v>5819</v>
      </c>
    </row>
    <row r="2204" spans="1:2">
      <c r="A2204" s="136">
        <v>40982</v>
      </c>
      <c r="B2204" s="137" t="s">
        <v>5820</v>
      </c>
    </row>
    <row r="2205" spans="1:2">
      <c r="A2205" s="136">
        <v>40981</v>
      </c>
      <c r="B2205" s="137" t="s">
        <v>5821</v>
      </c>
    </row>
    <row r="2206" spans="1:2">
      <c r="A2206" s="136">
        <v>40980</v>
      </c>
      <c r="B2206" s="137" t="s">
        <v>5822</v>
      </c>
    </row>
    <row r="2207" spans="1:2">
      <c r="A2207" s="136">
        <v>40979</v>
      </c>
      <c r="B2207" s="137" t="s">
        <v>5823</v>
      </c>
    </row>
    <row r="2208" spans="1:2">
      <c r="A2208" s="136">
        <v>40975</v>
      </c>
      <c r="B2208" s="137" t="s">
        <v>5824</v>
      </c>
    </row>
    <row r="2209" spans="1:2">
      <c r="A2209" s="136">
        <v>40974</v>
      </c>
      <c r="B2209" s="137" t="s">
        <v>5825</v>
      </c>
    </row>
    <row r="2210" spans="1:2">
      <c r="A2210" s="136">
        <v>40973</v>
      </c>
      <c r="B2210" s="137" t="s">
        <v>5826</v>
      </c>
    </row>
    <row r="2211" spans="1:2">
      <c r="A2211" s="136">
        <v>40970</v>
      </c>
      <c r="B2211" s="137" t="s">
        <v>5827</v>
      </c>
    </row>
    <row r="2212" spans="1:2">
      <c r="A2212" s="136">
        <v>40969</v>
      </c>
      <c r="B2212" s="137" t="s">
        <v>5828</v>
      </c>
    </row>
    <row r="2213" spans="1:2">
      <c r="A2213" s="136">
        <v>40968</v>
      </c>
      <c r="B2213" s="137" t="s">
        <v>5829</v>
      </c>
    </row>
    <row r="2214" spans="1:2">
      <c r="A2214" s="136">
        <v>40967</v>
      </c>
      <c r="B2214" s="137" t="s">
        <v>5830</v>
      </c>
    </row>
    <row r="2215" spans="1:2">
      <c r="A2215" s="136">
        <v>40966</v>
      </c>
      <c r="B2215" s="137" t="s">
        <v>5831</v>
      </c>
    </row>
    <row r="2216" spans="1:2">
      <c r="A2216" s="136">
        <v>40963</v>
      </c>
      <c r="B2216" s="137" t="s">
        <v>5832</v>
      </c>
    </row>
    <row r="2217" spans="1:2">
      <c r="A2217" s="136">
        <v>40961</v>
      </c>
      <c r="B2217" s="137" t="s">
        <v>5833</v>
      </c>
    </row>
    <row r="2218" spans="1:2">
      <c r="A2218" s="136">
        <v>40960</v>
      </c>
      <c r="B2218" s="137" t="s">
        <v>5834</v>
      </c>
    </row>
    <row r="2219" spans="1:2">
      <c r="A2219" s="136">
        <v>40959</v>
      </c>
      <c r="B2219" s="137" t="s">
        <v>5835</v>
      </c>
    </row>
    <row r="2220" spans="1:2">
      <c r="A2220" s="136">
        <v>40956</v>
      </c>
      <c r="B2220" s="137" t="s">
        <v>5836</v>
      </c>
    </row>
    <row r="2221" spans="1:2">
      <c r="A2221" s="136">
        <v>40955</v>
      </c>
      <c r="B2221" s="137" t="s">
        <v>5837</v>
      </c>
    </row>
    <row r="2222" spans="1:2">
      <c r="A2222" s="136">
        <v>40954</v>
      </c>
      <c r="B2222" s="137" t="s">
        <v>5838</v>
      </c>
    </row>
    <row r="2223" spans="1:2">
      <c r="A2223" s="136">
        <v>40953</v>
      </c>
      <c r="B2223" s="137" t="s">
        <v>5839</v>
      </c>
    </row>
    <row r="2224" spans="1:2">
      <c r="A2224" s="136">
        <v>40952</v>
      </c>
      <c r="B2224" s="137" t="s">
        <v>5840</v>
      </c>
    </row>
    <row r="2225" spans="1:2">
      <c r="A2225" s="136">
        <v>40949</v>
      </c>
      <c r="B2225" s="137" t="s">
        <v>5841</v>
      </c>
    </row>
    <row r="2226" spans="1:2">
      <c r="A2226" s="136">
        <v>40948</v>
      </c>
      <c r="B2226" s="137" t="s">
        <v>5842</v>
      </c>
    </row>
    <row r="2227" spans="1:2">
      <c r="A2227" s="136">
        <v>40947</v>
      </c>
      <c r="B2227" s="137" t="s">
        <v>5843</v>
      </c>
    </row>
    <row r="2228" spans="1:2">
      <c r="A2228" s="136">
        <v>40946</v>
      </c>
      <c r="B2228" s="137" t="s">
        <v>5844</v>
      </c>
    </row>
    <row r="2229" spans="1:2">
      <c r="A2229" s="136">
        <v>40945</v>
      </c>
      <c r="B2229" s="137" t="s">
        <v>5845</v>
      </c>
    </row>
    <row r="2230" spans="1:2">
      <c r="A2230" s="136">
        <v>40942</v>
      </c>
      <c r="B2230" s="137" t="s">
        <v>79</v>
      </c>
    </row>
    <row r="2231" spans="1:2">
      <c r="A2231" s="136">
        <v>40941</v>
      </c>
      <c r="B2231" s="137" t="s">
        <v>5846</v>
      </c>
    </row>
    <row r="2232" spans="1:2">
      <c r="A2232" s="136">
        <v>40940</v>
      </c>
      <c r="B2232" s="137" t="s">
        <v>5847</v>
      </c>
    </row>
    <row r="2233" spans="1:2">
      <c r="A2233" s="136">
        <v>40939</v>
      </c>
      <c r="B2233" s="137" t="s">
        <v>5848</v>
      </c>
    </row>
    <row r="2234" spans="1:2">
      <c r="A2234" s="136">
        <v>40938</v>
      </c>
      <c r="B2234" s="137" t="s">
        <v>5849</v>
      </c>
    </row>
    <row r="2235" spans="1:2">
      <c r="A2235" s="136">
        <v>40935</v>
      </c>
      <c r="B2235" s="137" t="s">
        <v>5850</v>
      </c>
    </row>
    <row r="2236" spans="1:2">
      <c r="A2236" s="136">
        <v>40934</v>
      </c>
      <c r="B2236" s="137" t="s">
        <v>5851</v>
      </c>
    </row>
    <row r="2237" spans="1:2">
      <c r="A2237" s="136">
        <v>40933</v>
      </c>
      <c r="B2237" s="137" t="s">
        <v>5852</v>
      </c>
    </row>
    <row r="2238" spans="1:2">
      <c r="A2238" s="136">
        <v>40932</v>
      </c>
      <c r="B2238" s="137" t="s">
        <v>5853</v>
      </c>
    </row>
    <row r="2239" spans="1:2">
      <c r="A2239" s="136">
        <v>40931</v>
      </c>
      <c r="B2239" s="137" t="s">
        <v>5854</v>
      </c>
    </row>
    <row r="2240" spans="1:2">
      <c r="A2240" s="136">
        <v>40928</v>
      </c>
      <c r="B2240" s="137" t="s">
        <v>5855</v>
      </c>
    </row>
    <row r="2241" spans="1:2">
      <c r="A2241" s="136">
        <v>40927</v>
      </c>
      <c r="B2241" s="137" t="s">
        <v>5856</v>
      </c>
    </row>
    <row r="2242" spans="1:2">
      <c r="A2242" s="136">
        <v>40926</v>
      </c>
      <c r="B2242" s="137" t="s">
        <v>5857</v>
      </c>
    </row>
    <row r="2243" spans="1:2">
      <c r="A2243" s="136">
        <v>40925</v>
      </c>
      <c r="B2243" s="137" t="s">
        <v>5858</v>
      </c>
    </row>
    <row r="2244" spans="1:2">
      <c r="A2244" s="136">
        <v>40924</v>
      </c>
      <c r="B2244" s="137" t="s">
        <v>5859</v>
      </c>
    </row>
    <row r="2245" spans="1:2">
      <c r="A2245" s="136">
        <v>40921</v>
      </c>
      <c r="B2245" s="137" t="s">
        <v>5860</v>
      </c>
    </row>
    <row r="2246" spans="1:2">
      <c r="A2246" s="136">
        <v>40920</v>
      </c>
      <c r="B2246" s="137" t="s">
        <v>5861</v>
      </c>
    </row>
    <row r="2247" spans="1:2">
      <c r="A2247" s="136">
        <v>40919</v>
      </c>
      <c r="B2247" s="137" t="s">
        <v>5862</v>
      </c>
    </row>
    <row r="2248" spans="1:2">
      <c r="A2248" s="136">
        <v>40918</v>
      </c>
      <c r="B2248" s="137" t="s">
        <v>5863</v>
      </c>
    </row>
    <row r="2249" spans="1:2">
      <c r="A2249" s="136">
        <v>40917</v>
      </c>
      <c r="B2249" s="137" t="s">
        <v>5864</v>
      </c>
    </row>
    <row r="2250" spans="1:2">
      <c r="A2250" s="136">
        <v>40914</v>
      </c>
      <c r="B2250" s="137" t="s">
        <v>5865</v>
      </c>
    </row>
    <row r="2251" spans="1:2">
      <c r="A2251" s="136">
        <v>40913</v>
      </c>
      <c r="B2251" s="137" t="s">
        <v>5866</v>
      </c>
    </row>
    <row r="2252" spans="1:2">
      <c r="A2252" s="136">
        <v>40912</v>
      </c>
      <c r="B2252" s="137" t="s">
        <v>5867</v>
      </c>
    </row>
    <row r="2253" spans="1:2">
      <c r="A2253" s="136">
        <v>40911</v>
      </c>
      <c r="B2253" s="137" t="s">
        <v>5868</v>
      </c>
    </row>
    <row r="2254" spans="1:2">
      <c r="A2254" s="136">
        <v>40907</v>
      </c>
      <c r="B2254" s="137" t="s">
        <v>5869</v>
      </c>
    </row>
    <row r="2255" spans="1:2">
      <c r="A2255" s="136">
        <v>40906</v>
      </c>
      <c r="B2255" s="137" t="s">
        <v>5476</v>
      </c>
    </row>
    <row r="2256" spans="1:2">
      <c r="A2256" s="136">
        <v>40905</v>
      </c>
      <c r="B2256" s="137" t="s">
        <v>223</v>
      </c>
    </row>
    <row r="2257" spans="1:2">
      <c r="A2257" s="136">
        <v>40904</v>
      </c>
      <c r="B2257" s="137" t="s">
        <v>5870</v>
      </c>
    </row>
    <row r="2258" spans="1:2">
      <c r="A2258" s="136">
        <v>40903</v>
      </c>
      <c r="B2258" s="137" t="s">
        <v>5871</v>
      </c>
    </row>
    <row r="2259" spans="1:2">
      <c r="A2259" s="136">
        <v>40900</v>
      </c>
      <c r="B2259" s="137" t="s">
        <v>5872</v>
      </c>
    </row>
    <row r="2260" spans="1:2">
      <c r="A2260" s="136">
        <v>40899</v>
      </c>
      <c r="B2260" s="137" t="s">
        <v>5873</v>
      </c>
    </row>
    <row r="2261" spans="1:2">
      <c r="A2261" s="136">
        <v>40898</v>
      </c>
      <c r="B2261" s="137" t="s">
        <v>5874</v>
      </c>
    </row>
    <row r="2262" spans="1:2">
      <c r="A2262" s="136">
        <v>40897</v>
      </c>
      <c r="B2262" s="137" t="s">
        <v>5875</v>
      </c>
    </row>
    <row r="2263" spans="1:2">
      <c r="A2263" s="136">
        <v>40896</v>
      </c>
      <c r="B2263" s="137" t="s">
        <v>5876</v>
      </c>
    </row>
    <row r="2264" spans="1:2">
      <c r="A2264" s="136">
        <v>40893</v>
      </c>
      <c r="B2264" s="137" t="s">
        <v>5877</v>
      </c>
    </row>
    <row r="2265" spans="1:2">
      <c r="A2265" s="136">
        <v>40892</v>
      </c>
      <c r="B2265" s="137" t="s">
        <v>5878</v>
      </c>
    </row>
    <row r="2266" spans="1:2">
      <c r="A2266" s="136">
        <v>40891</v>
      </c>
      <c r="B2266" s="137" t="s">
        <v>5879</v>
      </c>
    </row>
    <row r="2267" spans="1:2">
      <c r="A2267" s="136">
        <v>40890</v>
      </c>
      <c r="B2267" s="137" t="s">
        <v>5880</v>
      </c>
    </row>
    <row r="2268" spans="1:2">
      <c r="A2268" s="136">
        <v>40889</v>
      </c>
      <c r="B2268" s="137" t="s">
        <v>5881</v>
      </c>
    </row>
    <row r="2269" spans="1:2">
      <c r="A2269" s="136">
        <v>40886</v>
      </c>
      <c r="B2269" s="137" t="s">
        <v>5882</v>
      </c>
    </row>
    <row r="2270" spans="1:2">
      <c r="A2270" s="136">
        <v>40885</v>
      </c>
      <c r="B2270" s="137" t="s">
        <v>5883</v>
      </c>
    </row>
    <row r="2271" spans="1:2">
      <c r="A2271" s="136">
        <v>40884</v>
      </c>
      <c r="B2271" s="137" t="s">
        <v>5884</v>
      </c>
    </row>
    <row r="2272" spans="1:2">
      <c r="A2272" s="136">
        <v>40883</v>
      </c>
      <c r="B2272" s="137" t="s">
        <v>5885</v>
      </c>
    </row>
    <row r="2273" spans="1:2">
      <c r="A2273" s="136">
        <v>40882</v>
      </c>
      <c r="B2273" s="137" t="s">
        <v>5886</v>
      </c>
    </row>
    <row r="2274" spans="1:2">
      <c r="A2274" s="136">
        <v>40879</v>
      </c>
      <c r="B2274" s="137" t="s">
        <v>5801</v>
      </c>
    </row>
    <row r="2275" spans="1:2">
      <c r="A2275" s="136">
        <v>40878</v>
      </c>
      <c r="B2275" s="137" t="s">
        <v>5887</v>
      </c>
    </row>
    <row r="2276" spans="1:2">
      <c r="A2276" s="136">
        <v>40877</v>
      </c>
      <c r="B2276" s="137" t="s">
        <v>5888</v>
      </c>
    </row>
    <row r="2277" spans="1:2">
      <c r="A2277" s="136">
        <v>40876</v>
      </c>
      <c r="B2277" s="137" t="s">
        <v>5244</v>
      </c>
    </row>
    <row r="2278" spans="1:2">
      <c r="A2278" s="136">
        <v>40875</v>
      </c>
      <c r="B2278" s="137" t="s">
        <v>5889</v>
      </c>
    </row>
    <row r="2279" spans="1:2">
      <c r="A2279" s="136">
        <v>40872</v>
      </c>
      <c r="B2279" s="137" t="s">
        <v>5890</v>
      </c>
    </row>
    <row r="2280" spans="1:2">
      <c r="A2280" s="136">
        <v>40871</v>
      </c>
      <c r="B2280" s="137" t="s">
        <v>5891</v>
      </c>
    </row>
    <row r="2281" spans="1:2">
      <c r="A2281" s="136">
        <v>40870</v>
      </c>
      <c r="B2281" s="137" t="s">
        <v>5892</v>
      </c>
    </row>
    <row r="2282" spans="1:2">
      <c r="A2282" s="136">
        <v>40869</v>
      </c>
      <c r="B2282" s="137" t="s">
        <v>5893</v>
      </c>
    </row>
    <row r="2283" spans="1:2">
      <c r="A2283" s="136">
        <v>40868</v>
      </c>
      <c r="B2283" s="137" t="s">
        <v>5894</v>
      </c>
    </row>
    <row r="2284" spans="1:2">
      <c r="A2284" s="136">
        <v>40865</v>
      </c>
      <c r="B2284" s="137" t="s">
        <v>5895</v>
      </c>
    </row>
    <row r="2285" spans="1:2">
      <c r="A2285" s="136">
        <v>40864</v>
      </c>
      <c r="B2285" s="137" t="s">
        <v>5896</v>
      </c>
    </row>
    <row r="2286" spans="1:2">
      <c r="A2286" s="136">
        <v>40863</v>
      </c>
      <c r="B2286" s="137" t="s">
        <v>189</v>
      </c>
    </row>
    <row r="2287" spans="1:2">
      <c r="A2287" s="136">
        <v>40862</v>
      </c>
      <c r="B2287" s="137" t="s">
        <v>5897</v>
      </c>
    </row>
    <row r="2288" spans="1:2">
      <c r="A2288" s="136">
        <v>40861</v>
      </c>
      <c r="B2288" s="137" t="s">
        <v>5898</v>
      </c>
    </row>
    <row r="2289" spans="1:2">
      <c r="A2289" s="136">
        <v>40858</v>
      </c>
      <c r="B2289" s="137" t="s">
        <v>5899</v>
      </c>
    </row>
    <row r="2290" spans="1:2">
      <c r="A2290" s="136">
        <v>40857</v>
      </c>
      <c r="B2290" s="137" t="s">
        <v>5900</v>
      </c>
    </row>
    <row r="2291" spans="1:2">
      <c r="A2291" s="136">
        <v>40856</v>
      </c>
      <c r="B2291" s="137" t="s">
        <v>5901</v>
      </c>
    </row>
    <row r="2292" spans="1:2">
      <c r="A2292" s="136">
        <v>40855</v>
      </c>
      <c r="B2292" s="137" t="s">
        <v>5902</v>
      </c>
    </row>
    <row r="2293" spans="1:2">
      <c r="A2293" s="136">
        <v>40854</v>
      </c>
      <c r="B2293" s="137" t="s">
        <v>5903</v>
      </c>
    </row>
    <row r="2294" spans="1:2">
      <c r="A2294" s="136">
        <v>40850</v>
      </c>
      <c r="B2294" s="137" t="s">
        <v>5291</v>
      </c>
    </row>
    <row r="2295" spans="1:2">
      <c r="A2295" s="136">
        <v>40849</v>
      </c>
      <c r="B2295" s="137" t="s">
        <v>5904</v>
      </c>
    </row>
    <row r="2296" spans="1:2">
      <c r="A2296" s="136">
        <v>40848</v>
      </c>
      <c r="B2296" s="137" t="s">
        <v>5905</v>
      </c>
    </row>
    <row r="2297" spans="1:2">
      <c r="A2297" s="136">
        <v>40847</v>
      </c>
      <c r="B2297" s="137" t="s">
        <v>5906</v>
      </c>
    </row>
    <row r="2298" spans="1:2">
      <c r="A2298" s="136">
        <v>40844</v>
      </c>
      <c r="B2298" s="137" t="s">
        <v>5907</v>
      </c>
    </row>
    <row r="2299" spans="1:2">
      <c r="A2299" s="136">
        <v>40843</v>
      </c>
      <c r="B2299" s="137" t="s">
        <v>42</v>
      </c>
    </row>
    <row r="2300" spans="1:2">
      <c r="A2300" s="136">
        <v>40842</v>
      </c>
      <c r="B2300" s="137" t="s">
        <v>5908</v>
      </c>
    </row>
    <row r="2301" spans="1:2">
      <c r="A2301" s="136">
        <v>40841</v>
      </c>
      <c r="B2301" s="137" t="s">
        <v>5909</v>
      </c>
    </row>
    <row r="2302" spans="1:2">
      <c r="A2302" s="136">
        <v>40840</v>
      </c>
      <c r="B2302" s="137" t="s">
        <v>5910</v>
      </c>
    </row>
    <row r="2303" spans="1:2">
      <c r="A2303" s="136">
        <v>40837</v>
      </c>
      <c r="B2303" s="137" t="s">
        <v>5911</v>
      </c>
    </row>
    <row r="2304" spans="1:2">
      <c r="A2304" s="136">
        <v>40836</v>
      </c>
      <c r="B2304" s="137" t="s">
        <v>5912</v>
      </c>
    </row>
    <row r="2305" spans="1:2">
      <c r="A2305" s="136">
        <v>40835</v>
      </c>
      <c r="B2305" s="137" t="s">
        <v>5913</v>
      </c>
    </row>
    <row r="2306" spans="1:2">
      <c r="A2306" s="136">
        <v>40834</v>
      </c>
      <c r="B2306" s="137" t="s">
        <v>43</v>
      </c>
    </row>
    <row r="2307" spans="1:2">
      <c r="A2307" s="136">
        <v>40833</v>
      </c>
      <c r="B2307" s="137" t="s">
        <v>5914</v>
      </c>
    </row>
    <row r="2308" spans="1:2">
      <c r="A2308" s="136">
        <v>40830</v>
      </c>
      <c r="B2308" s="137" t="s">
        <v>5915</v>
      </c>
    </row>
    <row r="2309" spans="1:2">
      <c r="A2309" s="136">
        <v>40829</v>
      </c>
      <c r="B2309" s="137" t="s">
        <v>5916</v>
      </c>
    </row>
    <row r="2310" spans="1:2">
      <c r="A2310" s="136">
        <v>40828</v>
      </c>
      <c r="B2310" s="137" t="s">
        <v>5917</v>
      </c>
    </row>
    <row r="2311" spans="1:2">
      <c r="A2311" s="136">
        <v>40827</v>
      </c>
      <c r="B2311" s="137" t="s">
        <v>5918</v>
      </c>
    </row>
    <row r="2312" spans="1:2">
      <c r="A2312" s="136">
        <v>40826</v>
      </c>
      <c r="B2312" s="137" t="s">
        <v>5919</v>
      </c>
    </row>
    <row r="2313" spans="1:2">
      <c r="A2313" s="136">
        <v>40823</v>
      </c>
      <c r="B2313" s="137" t="s">
        <v>5920</v>
      </c>
    </row>
    <row r="2314" spans="1:2">
      <c r="A2314" s="136">
        <v>40822</v>
      </c>
      <c r="B2314" s="137" t="s">
        <v>5921</v>
      </c>
    </row>
    <row r="2315" spans="1:2">
      <c r="A2315" s="136">
        <v>40821</v>
      </c>
      <c r="B2315" s="137" t="s">
        <v>5922</v>
      </c>
    </row>
    <row r="2316" spans="1:2">
      <c r="A2316" s="136">
        <v>40820</v>
      </c>
      <c r="B2316" s="137" t="s">
        <v>5923</v>
      </c>
    </row>
    <row r="2317" spans="1:2">
      <c r="A2317" s="136">
        <v>40819</v>
      </c>
      <c r="B2317" s="137" t="s">
        <v>5924</v>
      </c>
    </row>
    <row r="2318" spans="1:2">
      <c r="A2318" s="136">
        <v>40816</v>
      </c>
      <c r="B2318" s="137" t="s">
        <v>5925</v>
      </c>
    </row>
    <row r="2319" spans="1:2">
      <c r="A2319" s="136">
        <v>40815</v>
      </c>
      <c r="B2319" s="137" t="s">
        <v>5926</v>
      </c>
    </row>
    <row r="2320" spans="1:2">
      <c r="A2320" s="136">
        <v>40814</v>
      </c>
      <c r="B2320" s="137" t="s">
        <v>5927</v>
      </c>
    </row>
    <row r="2321" spans="1:2">
      <c r="A2321" s="136">
        <v>40813</v>
      </c>
      <c r="B2321" s="137" t="s">
        <v>5928</v>
      </c>
    </row>
    <row r="2322" spans="1:2">
      <c r="A2322" s="136">
        <v>40812</v>
      </c>
      <c r="B2322" s="137" t="s">
        <v>5929</v>
      </c>
    </row>
    <row r="2323" spans="1:2">
      <c r="A2323" s="136">
        <v>40809</v>
      </c>
      <c r="B2323" s="137" t="s">
        <v>5930</v>
      </c>
    </row>
    <row r="2324" spans="1:2">
      <c r="A2324" s="136">
        <v>40808</v>
      </c>
      <c r="B2324" s="137" t="s">
        <v>5931</v>
      </c>
    </row>
    <row r="2325" spans="1:2">
      <c r="A2325" s="136">
        <v>40807</v>
      </c>
      <c r="B2325" s="137" t="s">
        <v>5932</v>
      </c>
    </row>
    <row r="2326" spans="1:2">
      <c r="A2326" s="136">
        <v>40806</v>
      </c>
      <c r="B2326" s="137" t="s">
        <v>5933</v>
      </c>
    </row>
    <row r="2327" spans="1:2">
      <c r="A2327" s="136">
        <v>40805</v>
      </c>
      <c r="B2327" s="137" t="s">
        <v>5934</v>
      </c>
    </row>
    <row r="2328" spans="1:2">
      <c r="A2328" s="136">
        <v>40802</v>
      </c>
      <c r="B2328" s="137" t="s">
        <v>5935</v>
      </c>
    </row>
    <row r="2329" spans="1:2">
      <c r="A2329" s="136">
        <v>40801</v>
      </c>
      <c r="B2329" s="137" t="s">
        <v>5936</v>
      </c>
    </row>
    <row r="2330" spans="1:2">
      <c r="A2330" s="136">
        <v>40800</v>
      </c>
      <c r="B2330" s="137" t="s">
        <v>5937</v>
      </c>
    </row>
    <row r="2331" spans="1:2">
      <c r="A2331" s="136">
        <v>40799</v>
      </c>
      <c r="B2331" s="137" t="s">
        <v>5938</v>
      </c>
    </row>
    <row r="2332" spans="1:2">
      <c r="A2332" s="136">
        <v>40798</v>
      </c>
      <c r="B2332" s="137" t="s">
        <v>5934</v>
      </c>
    </row>
    <row r="2333" spans="1:2">
      <c r="A2333" s="136">
        <v>40795</v>
      </c>
      <c r="B2333" s="137" t="s">
        <v>5939</v>
      </c>
    </row>
    <row r="2334" spans="1:2">
      <c r="A2334" s="136">
        <v>40794</v>
      </c>
      <c r="B2334" s="137" t="s">
        <v>5940</v>
      </c>
    </row>
    <row r="2335" spans="1:2">
      <c r="A2335" s="136">
        <v>40793</v>
      </c>
      <c r="B2335" s="137" t="s">
        <v>5941</v>
      </c>
    </row>
    <row r="2336" spans="1:2">
      <c r="A2336" s="136">
        <v>40792</v>
      </c>
      <c r="B2336" s="137" t="s">
        <v>5942</v>
      </c>
    </row>
    <row r="2337" spans="1:2">
      <c r="A2337" s="136">
        <v>40791</v>
      </c>
      <c r="B2337" s="137" t="s">
        <v>5943</v>
      </c>
    </row>
    <row r="2338" spans="1:2">
      <c r="A2338" s="136">
        <v>40788</v>
      </c>
      <c r="B2338" s="137" t="s">
        <v>5603</v>
      </c>
    </row>
    <row r="2339" spans="1:2">
      <c r="A2339" s="136">
        <v>40787</v>
      </c>
      <c r="B2339" s="137" t="s">
        <v>5944</v>
      </c>
    </row>
    <row r="2340" spans="1:2">
      <c r="A2340" s="136">
        <v>40786</v>
      </c>
      <c r="B2340" s="137" t="s">
        <v>5945</v>
      </c>
    </row>
    <row r="2341" spans="1:2">
      <c r="A2341" s="136">
        <v>40785</v>
      </c>
      <c r="B2341" s="137" t="s">
        <v>5946</v>
      </c>
    </row>
    <row r="2342" spans="1:2">
      <c r="A2342" s="136">
        <v>40784</v>
      </c>
      <c r="B2342" s="137" t="s">
        <v>5947</v>
      </c>
    </row>
    <row r="2343" spans="1:2">
      <c r="A2343" s="136">
        <v>40781</v>
      </c>
      <c r="B2343" s="137" t="s">
        <v>5948</v>
      </c>
    </row>
    <row r="2344" spans="1:2">
      <c r="A2344" s="136">
        <v>40780</v>
      </c>
      <c r="B2344" s="137" t="s">
        <v>5949</v>
      </c>
    </row>
    <row r="2345" spans="1:2">
      <c r="A2345" s="136">
        <v>40779</v>
      </c>
      <c r="B2345" s="137" t="s">
        <v>5950</v>
      </c>
    </row>
    <row r="2346" spans="1:2">
      <c r="A2346" s="136">
        <v>40778</v>
      </c>
      <c r="B2346" s="137" t="s">
        <v>5951</v>
      </c>
    </row>
    <row r="2347" spans="1:2">
      <c r="A2347" s="136">
        <v>40777</v>
      </c>
      <c r="B2347" s="137" t="s">
        <v>5952</v>
      </c>
    </row>
    <row r="2348" spans="1:2">
      <c r="A2348" s="136">
        <v>40774</v>
      </c>
      <c r="B2348" s="137" t="s">
        <v>5953</v>
      </c>
    </row>
    <row r="2349" spans="1:2">
      <c r="A2349" s="136">
        <v>40773</v>
      </c>
      <c r="B2349" s="137" t="s">
        <v>5954</v>
      </c>
    </row>
    <row r="2350" spans="1:2">
      <c r="A2350" s="136">
        <v>40772</v>
      </c>
      <c r="B2350" s="137" t="s">
        <v>5955</v>
      </c>
    </row>
    <row r="2351" spans="1:2">
      <c r="A2351" s="136">
        <v>40771</v>
      </c>
      <c r="B2351" s="137" t="s">
        <v>5956</v>
      </c>
    </row>
    <row r="2352" spans="1:2">
      <c r="A2352" s="136">
        <v>40770</v>
      </c>
      <c r="B2352" s="137" t="s">
        <v>5957</v>
      </c>
    </row>
    <row r="2353" spans="1:2">
      <c r="A2353" s="136">
        <v>40767</v>
      </c>
      <c r="B2353" s="137" t="s">
        <v>5958</v>
      </c>
    </row>
    <row r="2354" spans="1:2">
      <c r="A2354" s="136">
        <v>40766</v>
      </c>
      <c r="B2354" s="137" t="s">
        <v>5959</v>
      </c>
    </row>
    <row r="2355" spans="1:2">
      <c r="A2355" s="136">
        <v>40765</v>
      </c>
      <c r="B2355" s="137" t="s">
        <v>5960</v>
      </c>
    </row>
    <row r="2356" spans="1:2">
      <c r="A2356" s="136">
        <v>40764</v>
      </c>
      <c r="B2356" s="137" t="s">
        <v>5961</v>
      </c>
    </row>
    <row r="2357" spans="1:2">
      <c r="A2357" s="136">
        <v>40763</v>
      </c>
      <c r="B2357" s="137" t="s">
        <v>5908</v>
      </c>
    </row>
    <row r="2358" spans="1:2">
      <c r="A2358" s="136">
        <v>40760</v>
      </c>
      <c r="B2358" s="137" t="s">
        <v>5962</v>
      </c>
    </row>
    <row r="2359" spans="1:2">
      <c r="A2359" s="136">
        <v>40759</v>
      </c>
      <c r="B2359" s="137" t="s">
        <v>5963</v>
      </c>
    </row>
    <row r="2360" spans="1:2">
      <c r="A2360" s="136">
        <v>40758</v>
      </c>
      <c r="B2360" s="137" t="s">
        <v>5964</v>
      </c>
    </row>
    <row r="2361" spans="1:2">
      <c r="A2361" s="136">
        <v>40757</v>
      </c>
      <c r="B2361" s="137" t="s">
        <v>5965</v>
      </c>
    </row>
    <row r="2362" spans="1:2">
      <c r="A2362" s="136">
        <v>40756</v>
      </c>
      <c r="B2362" s="137" t="s">
        <v>5966</v>
      </c>
    </row>
    <row r="2363" spans="1:2">
      <c r="A2363" s="136">
        <v>40753</v>
      </c>
      <c r="B2363" s="137" t="s">
        <v>5967</v>
      </c>
    </row>
    <row r="2364" spans="1:2">
      <c r="A2364" s="136">
        <v>40752</v>
      </c>
      <c r="B2364" s="137" t="s">
        <v>5968</v>
      </c>
    </row>
    <row r="2365" spans="1:2">
      <c r="A2365" s="136">
        <v>40751</v>
      </c>
      <c r="B2365" s="137" t="s">
        <v>5969</v>
      </c>
    </row>
    <row r="2366" spans="1:2">
      <c r="A2366" s="136">
        <v>40750</v>
      </c>
      <c r="B2366" s="137" t="s">
        <v>5970</v>
      </c>
    </row>
    <row r="2367" spans="1:2">
      <c r="A2367" s="136">
        <v>40749</v>
      </c>
      <c r="B2367" s="137" t="s">
        <v>5971</v>
      </c>
    </row>
    <row r="2368" spans="1:2">
      <c r="A2368" s="136">
        <v>40746</v>
      </c>
      <c r="B2368" s="137" t="s">
        <v>5972</v>
      </c>
    </row>
    <row r="2369" spans="1:2">
      <c r="A2369" s="136">
        <v>40745</v>
      </c>
      <c r="B2369" s="137" t="s">
        <v>5973</v>
      </c>
    </row>
    <row r="2370" spans="1:2">
      <c r="A2370" s="136">
        <v>40744</v>
      </c>
      <c r="B2370" s="137" t="s">
        <v>5974</v>
      </c>
    </row>
    <row r="2371" spans="1:2">
      <c r="A2371" s="136">
        <v>40743</v>
      </c>
      <c r="B2371" s="137" t="s">
        <v>5975</v>
      </c>
    </row>
    <row r="2372" spans="1:2">
      <c r="A2372" s="136">
        <v>40742</v>
      </c>
      <c r="B2372" s="137" t="s">
        <v>5976</v>
      </c>
    </row>
    <row r="2373" spans="1:2">
      <c r="A2373" s="136">
        <v>40739</v>
      </c>
      <c r="B2373" s="137" t="s">
        <v>5977</v>
      </c>
    </row>
    <row r="2374" spans="1:2">
      <c r="A2374" s="136">
        <v>40738</v>
      </c>
      <c r="B2374" s="137" t="s">
        <v>5978</v>
      </c>
    </row>
    <row r="2375" spans="1:2">
      <c r="A2375" s="136">
        <v>40737</v>
      </c>
      <c r="B2375" s="137" t="s">
        <v>5979</v>
      </c>
    </row>
    <row r="2376" spans="1:2">
      <c r="A2376" s="136">
        <v>40736</v>
      </c>
      <c r="B2376" s="137" t="s">
        <v>5980</v>
      </c>
    </row>
    <row r="2377" spans="1:2">
      <c r="A2377" s="136">
        <v>40735</v>
      </c>
      <c r="B2377" s="137" t="s">
        <v>5981</v>
      </c>
    </row>
    <row r="2378" spans="1:2">
      <c r="A2378" s="136">
        <v>40732</v>
      </c>
      <c r="B2378" s="137" t="s">
        <v>5982</v>
      </c>
    </row>
    <row r="2379" spans="1:2">
      <c r="A2379" s="136">
        <v>40731</v>
      </c>
      <c r="B2379" s="137" t="s">
        <v>5983</v>
      </c>
    </row>
    <row r="2380" spans="1:2">
      <c r="A2380" s="136">
        <v>40730</v>
      </c>
      <c r="B2380" s="137" t="s">
        <v>236</v>
      </c>
    </row>
    <row r="2381" spans="1:2">
      <c r="A2381" s="136">
        <v>40729</v>
      </c>
      <c r="B2381" s="137" t="s">
        <v>5984</v>
      </c>
    </row>
    <row r="2382" spans="1:2">
      <c r="A2382" s="136">
        <v>40728</v>
      </c>
      <c r="B2382" s="137" t="s">
        <v>5985</v>
      </c>
    </row>
    <row r="2383" spans="1:2">
      <c r="A2383" s="136">
        <v>40725</v>
      </c>
      <c r="B2383" s="137" t="s">
        <v>5986</v>
      </c>
    </row>
    <row r="2384" spans="1:2">
      <c r="A2384" s="136">
        <v>40724</v>
      </c>
      <c r="B2384" s="137" t="s">
        <v>5987</v>
      </c>
    </row>
    <row r="2385" spans="1:2">
      <c r="A2385" s="136">
        <v>40723</v>
      </c>
      <c r="B2385" s="137" t="s">
        <v>5988</v>
      </c>
    </row>
    <row r="2386" spans="1:2">
      <c r="A2386" s="136">
        <v>40722</v>
      </c>
      <c r="B2386" s="137" t="s">
        <v>5989</v>
      </c>
    </row>
    <row r="2387" spans="1:2">
      <c r="A2387" s="136">
        <v>40721</v>
      </c>
      <c r="B2387" s="137" t="s">
        <v>5990</v>
      </c>
    </row>
    <row r="2388" spans="1:2">
      <c r="A2388" s="136">
        <v>40718</v>
      </c>
      <c r="B2388" s="137" t="s">
        <v>5991</v>
      </c>
    </row>
    <row r="2389" spans="1:2">
      <c r="A2389" s="136">
        <v>40717</v>
      </c>
      <c r="B2389" s="137" t="s">
        <v>5992</v>
      </c>
    </row>
    <row r="2390" spans="1:2">
      <c r="A2390" s="136">
        <v>40716</v>
      </c>
      <c r="B2390" s="137" t="s">
        <v>5993</v>
      </c>
    </row>
    <row r="2391" spans="1:2">
      <c r="A2391" s="136">
        <v>40715</v>
      </c>
      <c r="B2391" s="137" t="s">
        <v>5994</v>
      </c>
    </row>
    <row r="2392" spans="1:2">
      <c r="A2392" s="136">
        <v>40714</v>
      </c>
      <c r="B2392" s="137" t="s">
        <v>5995</v>
      </c>
    </row>
    <row r="2393" spans="1:2">
      <c r="A2393" s="136">
        <v>40711</v>
      </c>
      <c r="B2393" s="137" t="s">
        <v>5996</v>
      </c>
    </row>
    <row r="2394" spans="1:2">
      <c r="A2394" s="136">
        <v>40710</v>
      </c>
      <c r="B2394" s="137" t="s">
        <v>5997</v>
      </c>
    </row>
    <row r="2395" spans="1:2">
      <c r="A2395" s="136">
        <v>40709</v>
      </c>
      <c r="B2395" s="137" t="s">
        <v>5998</v>
      </c>
    </row>
    <row r="2396" spans="1:2">
      <c r="A2396" s="136">
        <v>40708</v>
      </c>
      <c r="B2396" s="137" t="s">
        <v>5999</v>
      </c>
    </row>
    <row r="2397" spans="1:2">
      <c r="A2397" s="136">
        <v>40704</v>
      </c>
      <c r="B2397" s="137" t="s">
        <v>6000</v>
      </c>
    </row>
    <row r="2398" spans="1:2">
      <c r="A2398" s="136">
        <v>40703</v>
      </c>
      <c r="B2398" s="137" t="s">
        <v>6001</v>
      </c>
    </row>
    <row r="2399" spans="1:2">
      <c r="A2399" s="136">
        <v>40702</v>
      </c>
      <c r="B2399" s="137" t="s">
        <v>6002</v>
      </c>
    </row>
    <row r="2400" spans="1:2">
      <c r="A2400" s="136">
        <v>40701</v>
      </c>
      <c r="B2400" s="137" t="s">
        <v>6003</v>
      </c>
    </row>
    <row r="2401" spans="1:2">
      <c r="A2401" s="136">
        <v>40700</v>
      </c>
      <c r="B2401" s="137" t="s">
        <v>6004</v>
      </c>
    </row>
    <row r="2402" spans="1:2">
      <c r="A2402" s="136">
        <v>40697</v>
      </c>
      <c r="B2402" s="137" t="s">
        <v>6005</v>
      </c>
    </row>
    <row r="2403" spans="1:2">
      <c r="A2403" s="136">
        <v>40696</v>
      </c>
      <c r="B2403" s="137" t="s">
        <v>6006</v>
      </c>
    </row>
    <row r="2404" spans="1:2">
      <c r="A2404" s="136">
        <v>40695</v>
      </c>
      <c r="B2404" s="137" t="s">
        <v>6007</v>
      </c>
    </row>
    <row r="2405" spans="1:2">
      <c r="A2405" s="136">
        <v>40694</v>
      </c>
      <c r="B2405" s="137" t="s">
        <v>6008</v>
      </c>
    </row>
    <row r="2406" spans="1:2">
      <c r="A2406" s="136">
        <v>40693</v>
      </c>
      <c r="B2406" s="137" t="s">
        <v>6009</v>
      </c>
    </row>
    <row r="2407" spans="1:2">
      <c r="A2407" s="136">
        <v>40690</v>
      </c>
      <c r="B2407" s="137" t="s">
        <v>6010</v>
      </c>
    </row>
    <row r="2408" spans="1:2">
      <c r="A2408" s="136">
        <v>40689</v>
      </c>
      <c r="B2408" s="137" t="s">
        <v>6011</v>
      </c>
    </row>
    <row r="2409" spans="1:2">
      <c r="A2409" s="136">
        <v>40688</v>
      </c>
      <c r="B2409" s="137" t="s">
        <v>6012</v>
      </c>
    </row>
    <row r="2410" spans="1:2">
      <c r="A2410" s="136">
        <v>40687</v>
      </c>
      <c r="B2410" s="137" t="s">
        <v>6013</v>
      </c>
    </row>
    <row r="2411" spans="1:2">
      <c r="A2411" s="136">
        <v>40686</v>
      </c>
      <c r="B2411" s="137" t="s">
        <v>6014</v>
      </c>
    </row>
    <row r="2412" spans="1:2">
      <c r="A2412" s="136">
        <v>40683</v>
      </c>
      <c r="B2412" s="137" t="s">
        <v>6015</v>
      </c>
    </row>
    <row r="2413" spans="1:2">
      <c r="A2413" s="136">
        <v>40682</v>
      </c>
      <c r="B2413" s="137" t="s">
        <v>6016</v>
      </c>
    </row>
    <row r="2414" spans="1:2">
      <c r="A2414" s="136">
        <v>40681</v>
      </c>
      <c r="B2414" s="137" t="s">
        <v>44</v>
      </c>
    </row>
    <row r="2415" spans="1:2">
      <c r="A2415" s="136">
        <v>40680</v>
      </c>
      <c r="B2415" s="137" t="s">
        <v>6017</v>
      </c>
    </row>
    <row r="2416" spans="1:2">
      <c r="A2416" s="136">
        <v>40679</v>
      </c>
      <c r="B2416" s="137" t="s">
        <v>6018</v>
      </c>
    </row>
    <row r="2417" spans="1:2">
      <c r="A2417" s="136">
        <v>40676</v>
      </c>
      <c r="B2417" s="137" t="s">
        <v>6019</v>
      </c>
    </row>
    <row r="2418" spans="1:2">
      <c r="A2418" s="136">
        <v>40675</v>
      </c>
      <c r="B2418" s="137" t="s">
        <v>6020</v>
      </c>
    </row>
    <row r="2419" spans="1:2">
      <c r="A2419" s="136">
        <v>40674</v>
      </c>
      <c r="B2419" s="137" t="s">
        <v>6021</v>
      </c>
    </row>
    <row r="2420" spans="1:2">
      <c r="A2420" s="136">
        <v>40673</v>
      </c>
      <c r="B2420" s="137" t="s">
        <v>6022</v>
      </c>
    </row>
    <row r="2421" spans="1:2">
      <c r="A2421" s="136">
        <v>40669</v>
      </c>
      <c r="B2421" s="137" t="s">
        <v>6023</v>
      </c>
    </row>
    <row r="2422" spans="1:2">
      <c r="A2422" s="136">
        <v>40668</v>
      </c>
      <c r="B2422" s="137" t="s">
        <v>6024</v>
      </c>
    </row>
    <row r="2423" spans="1:2">
      <c r="A2423" s="136">
        <v>40667</v>
      </c>
      <c r="B2423" s="137" t="s">
        <v>6025</v>
      </c>
    </row>
    <row r="2424" spans="1:2">
      <c r="A2424" s="136">
        <v>40666</v>
      </c>
      <c r="B2424" s="137" t="s">
        <v>6026</v>
      </c>
    </row>
    <row r="2425" spans="1:2">
      <c r="A2425" s="136">
        <v>40662</v>
      </c>
      <c r="B2425" s="137" t="s">
        <v>6027</v>
      </c>
    </row>
    <row r="2426" spans="1:2">
      <c r="A2426" s="136">
        <v>40661</v>
      </c>
      <c r="B2426" s="137" t="s">
        <v>6028</v>
      </c>
    </row>
    <row r="2427" spans="1:2">
      <c r="A2427" s="136">
        <v>40660</v>
      </c>
      <c r="B2427" s="137" t="s">
        <v>6029</v>
      </c>
    </row>
    <row r="2428" spans="1:2">
      <c r="A2428" s="136">
        <v>40659</v>
      </c>
      <c r="B2428" s="137" t="s">
        <v>4976</v>
      </c>
    </row>
    <row r="2429" spans="1:2">
      <c r="A2429" s="136">
        <v>40658</v>
      </c>
      <c r="B2429" s="137" t="s">
        <v>6030</v>
      </c>
    </row>
    <row r="2430" spans="1:2">
      <c r="A2430" s="136">
        <v>40655</v>
      </c>
      <c r="B2430" s="137" t="s">
        <v>6031</v>
      </c>
    </row>
    <row r="2431" spans="1:2">
      <c r="A2431" s="136">
        <v>40654</v>
      </c>
      <c r="B2431" s="137" t="s">
        <v>6032</v>
      </c>
    </row>
    <row r="2432" spans="1:2">
      <c r="A2432" s="136">
        <v>40653</v>
      </c>
      <c r="B2432" s="137" t="s">
        <v>6033</v>
      </c>
    </row>
    <row r="2433" spans="1:2">
      <c r="A2433" s="136">
        <v>40652</v>
      </c>
      <c r="B2433" s="137" t="s">
        <v>6034</v>
      </c>
    </row>
    <row r="2434" spans="1:2">
      <c r="A2434" s="136">
        <v>40651</v>
      </c>
      <c r="B2434" s="137" t="s">
        <v>6035</v>
      </c>
    </row>
    <row r="2435" spans="1:2">
      <c r="A2435" s="136">
        <v>40648</v>
      </c>
      <c r="B2435" s="137" t="s">
        <v>6036</v>
      </c>
    </row>
    <row r="2436" spans="1:2">
      <c r="A2436" s="136">
        <v>40647</v>
      </c>
      <c r="B2436" s="137" t="s">
        <v>6037</v>
      </c>
    </row>
    <row r="2437" spans="1:2">
      <c r="A2437" s="136">
        <v>40646</v>
      </c>
      <c r="B2437" s="137" t="s">
        <v>6038</v>
      </c>
    </row>
    <row r="2438" spans="1:2">
      <c r="A2438" s="136">
        <v>40645</v>
      </c>
      <c r="B2438" s="137" t="s">
        <v>6039</v>
      </c>
    </row>
    <row r="2439" spans="1:2">
      <c r="A2439" s="136">
        <v>40644</v>
      </c>
      <c r="B2439" s="137" t="s">
        <v>6040</v>
      </c>
    </row>
    <row r="2440" spans="1:2">
      <c r="A2440" s="136">
        <v>40641</v>
      </c>
      <c r="B2440" s="137" t="s">
        <v>146</v>
      </c>
    </row>
    <row r="2441" spans="1:2">
      <c r="A2441" s="136">
        <v>40640</v>
      </c>
      <c r="B2441" s="137" t="s">
        <v>6041</v>
      </c>
    </row>
    <row r="2442" spans="1:2">
      <c r="A2442" s="136">
        <v>40639</v>
      </c>
      <c r="B2442" s="137" t="s">
        <v>6042</v>
      </c>
    </row>
    <row r="2443" spans="1:2">
      <c r="A2443" s="136">
        <v>40638</v>
      </c>
      <c r="B2443" s="137" t="s">
        <v>6043</v>
      </c>
    </row>
    <row r="2444" spans="1:2">
      <c r="A2444" s="136">
        <v>40637</v>
      </c>
      <c r="B2444" s="137" t="s">
        <v>6044</v>
      </c>
    </row>
    <row r="2445" spans="1:2">
      <c r="A2445" s="136">
        <v>40634</v>
      </c>
      <c r="B2445" s="137" t="s">
        <v>6045</v>
      </c>
    </row>
    <row r="2446" spans="1:2">
      <c r="A2446" s="136">
        <v>40633</v>
      </c>
      <c r="B2446" s="137" t="s">
        <v>6046</v>
      </c>
    </row>
    <row r="2447" spans="1:2">
      <c r="A2447" s="136">
        <v>40632</v>
      </c>
      <c r="B2447" s="137" t="s">
        <v>6047</v>
      </c>
    </row>
    <row r="2448" spans="1:2">
      <c r="A2448" s="136">
        <v>40631</v>
      </c>
      <c r="B2448" s="137" t="s">
        <v>6048</v>
      </c>
    </row>
    <row r="2449" spans="1:2">
      <c r="A2449" s="136">
        <v>40630</v>
      </c>
      <c r="B2449" s="137" t="s">
        <v>6049</v>
      </c>
    </row>
    <row r="2450" spans="1:2">
      <c r="A2450" s="136">
        <v>40627</v>
      </c>
      <c r="B2450" s="137" t="s">
        <v>6050</v>
      </c>
    </row>
    <row r="2451" spans="1:2">
      <c r="A2451" s="136">
        <v>40626</v>
      </c>
      <c r="B2451" s="137" t="s">
        <v>6051</v>
      </c>
    </row>
    <row r="2452" spans="1:2">
      <c r="A2452" s="136">
        <v>40625</v>
      </c>
      <c r="B2452" s="137" t="s">
        <v>6052</v>
      </c>
    </row>
    <row r="2453" spans="1:2">
      <c r="A2453" s="136">
        <v>40624</v>
      </c>
      <c r="B2453" s="137" t="s">
        <v>6053</v>
      </c>
    </row>
    <row r="2454" spans="1:2">
      <c r="A2454" s="136">
        <v>40623</v>
      </c>
      <c r="B2454" s="137" t="s">
        <v>6054</v>
      </c>
    </row>
    <row r="2455" spans="1:2">
      <c r="A2455" s="136">
        <v>40620</v>
      </c>
      <c r="B2455" s="137" t="s">
        <v>6055</v>
      </c>
    </row>
    <row r="2456" spans="1:2">
      <c r="A2456" s="136">
        <v>40619</v>
      </c>
      <c r="B2456" s="137" t="s">
        <v>6056</v>
      </c>
    </row>
    <row r="2457" spans="1:2">
      <c r="A2457" s="136">
        <v>40618</v>
      </c>
      <c r="B2457" s="137" t="s">
        <v>5967</v>
      </c>
    </row>
    <row r="2458" spans="1:2">
      <c r="A2458" s="136">
        <v>40617</v>
      </c>
      <c r="B2458" s="137" t="s">
        <v>6057</v>
      </c>
    </row>
    <row r="2459" spans="1:2">
      <c r="A2459" s="136">
        <v>40616</v>
      </c>
      <c r="B2459" s="137" t="s">
        <v>6058</v>
      </c>
    </row>
    <row r="2460" spans="1:2">
      <c r="A2460" s="136">
        <v>40613</v>
      </c>
      <c r="B2460" s="137" t="s">
        <v>6059</v>
      </c>
    </row>
    <row r="2461" spans="1:2">
      <c r="A2461" s="136">
        <v>40612</v>
      </c>
      <c r="B2461" s="137" t="s">
        <v>6060</v>
      </c>
    </row>
    <row r="2462" spans="1:2">
      <c r="A2462" s="136">
        <v>40611</v>
      </c>
      <c r="B2462" s="137" t="s">
        <v>6061</v>
      </c>
    </row>
    <row r="2463" spans="1:2">
      <c r="A2463" s="136">
        <v>40607</v>
      </c>
      <c r="B2463" s="137" t="s">
        <v>6062</v>
      </c>
    </row>
    <row r="2464" spans="1:2">
      <c r="A2464" s="136">
        <v>40606</v>
      </c>
      <c r="B2464" s="137" t="s">
        <v>6063</v>
      </c>
    </row>
    <row r="2465" spans="1:2">
      <c r="A2465" s="136">
        <v>40605</v>
      </c>
      <c r="B2465" s="137" t="s">
        <v>6064</v>
      </c>
    </row>
    <row r="2466" spans="1:2">
      <c r="A2466" s="136">
        <v>40604</v>
      </c>
      <c r="B2466" s="137" t="s">
        <v>6065</v>
      </c>
    </row>
    <row r="2467" spans="1:2">
      <c r="A2467" s="136">
        <v>40603</v>
      </c>
      <c r="B2467" s="137" t="s">
        <v>6066</v>
      </c>
    </row>
    <row r="2468" spans="1:2">
      <c r="A2468" s="136">
        <v>40602</v>
      </c>
      <c r="B2468" s="137" t="s">
        <v>6067</v>
      </c>
    </row>
    <row r="2469" spans="1:2">
      <c r="A2469" s="136">
        <v>40599</v>
      </c>
      <c r="B2469" s="137" t="s">
        <v>6068</v>
      </c>
    </row>
    <row r="2470" spans="1:2">
      <c r="A2470" s="136">
        <v>40598</v>
      </c>
      <c r="B2470" s="137" t="s">
        <v>6069</v>
      </c>
    </row>
    <row r="2471" spans="1:2">
      <c r="A2471" s="136">
        <v>40596</v>
      </c>
      <c r="B2471" s="137" t="s">
        <v>6070</v>
      </c>
    </row>
    <row r="2472" spans="1:2">
      <c r="A2472" s="136">
        <v>40595</v>
      </c>
      <c r="B2472" s="137" t="s">
        <v>6071</v>
      </c>
    </row>
    <row r="2473" spans="1:2">
      <c r="A2473" s="136">
        <v>40592</v>
      </c>
      <c r="B2473" s="137" t="s">
        <v>6072</v>
      </c>
    </row>
    <row r="2474" spans="1:2">
      <c r="A2474" s="136">
        <v>40591</v>
      </c>
      <c r="B2474" s="137" t="s">
        <v>6073</v>
      </c>
    </row>
    <row r="2475" spans="1:2">
      <c r="A2475" s="136">
        <v>40590</v>
      </c>
      <c r="B2475" s="137" t="s">
        <v>6074</v>
      </c>
    </row>
    <row r="2476" spans="1:2">
      <c r="A2476" s="136">
        <v>40589</v>
      </c>
      <c r="B2476" s="137" t="s">
        <v>6075</v>
      </c>
    </row>
    <row r="2477" spans="1:2">
      <c r="A2477" s="136">
        <v>40588</v>
      </c>
      <c r="B2477" s="137" t="s">
        <v>6076</v>
      </c>
    </row>
    <row r="2478" spans="1:2">
      <c r="A2478" s="136">
        <v>40585</v>
      </c>
      <c r="B2478" s="137" t="s">
        <v>6077</v>
      </c>
    </row>
    <row r="2479" spans="1:2">
      <c r="A2479" s="136">
        <v>40584</v>
      </c>
      <c r="B2479" s="137" t="s">
        <v>6078</v>
      </c>
    </row>
    <row r="2480" spans="1:2">
      <c r="A2480" s="136">
        <v>40583</v>
      </c>
      <c r="B2480" s="137" t="s">
        <v>6079</v>
      </c>
    </row>
    <row r="2481" spans="1:2">
      <c r="A2481" s="136">
        <v>40582</v>
      </c>
      <c r="B2481" s="137" t="s">
        <v>6080</v>
      </c>
    </row>
    <row r="2482" spans="1:2">
      <c r="A2482" s="136">
        <v>40581</v>
      </c>
      <c r="B2482" s="137" t="s">
        <v>6081</v>
      </c>
    </row>
    <row r="2483" spans="1:2">
      <c r="A2483" s="136">
        <v>40578</v>
      </c>
      <c r="B2483" s="137" t="s">
        <v>6082</v>
      </c>
    </row>
    <row r="2484" spans="1:2">
      <c r="A2484" s="136">
        <v>40577</v>
      </c>
      <c r="B2484" s="137" t="s">
        <v>6083</v>
      </c>
    </row>
    <row r="2485" spans="1:2">
      <c r="A2485" s="136">
        <v>40576</v>
      </c>
      <c r="B2485" s="137" t="s">
        <v>6084</v>
      </c>
    </row>
    <row r="2486" spans="1:2">
      <c r="A2486" s="136">
        <v>40575</v>
      </c>
      <c r="B2486" s="137" t="s">
        <v>6085</v>
      </c>
    </row>
    <row r="2487" spans="1:2">
      <c r="A2487" s="136">
        <v>40574</v>
      </c>
      <c r="B2487" s="137" t="s">
        <v>6086</v>
      </c>
    </row>
    <row r="2488" spans="1:2">
      <c r="A2488" s="136">
        <v>40571</v>
      </c>
      <c r="B2488" s="137" t="s">
        <v>6087</v>
      </c>
    </row>
    <row r="2489" spans="1:2">
      <c r="A2489" s="136">
        <v>40570</v>
      </c>
      <c r="B2489" s="137" t="s">
        <v>6088</v>
      </c>
    </row>
    <row r="2490" spans="1:2">
      <c r="A2490" s="136">
        <v>40569</v>
      </c>
      <c r="B2490" s="137" t="s">
        <v>6089</v>
      </c>
    </row>
    <row r="2491" spans="1:2">
      <c r="A2491" s="136">
        <v>40568</v>
      </c>
      <c r="B2491" s="137" t="s">
        <v>6090</v>
      </c>
    </row>
    <row r="2492" spans="1:2">
      <c r="A2492" s="136">
        <v>40567</v>
      </c>
      <c r="B2492" s="137" t="s">
        <v>6091</v>
      </c>
    </row>
    <row r="2493" spans="1:2">
      <c r="A2493" s="136">
        <v>40564</v>
      </c>
      <c r="B2493" s="137" t="s">
        <v>6092</v>
      </c>
    </row>
    <row r="2494" spans="1:2">
      <c r="A2494" s="136">
        <v>40563</v>
      </c>
      <c r="B2494" s="137" t="s">
        <v>6093</v>
      </c>
    </row>
    <row r="2495" spans="1:2">
      <c r="A2495" s="136">
        <v>40562</v>
      </c>
      <c r="B2495" s="137" t="s">
        <v>6094</v>
      </c>
    </row>
    <row r="2496" spans="1:2">
      <c r="A2496" s="136">
        <v>40561</v>
      </c>
      <c r="B2496" s="137" t="s">
        <v>6095</v>
      </c>
    </row>
    <row r="2497" spans="1:2">
      <c r="A2497" s="136">
        <v>40560</v>
      </c>
      <c r="B2497" s="137" t="s">
        <v>6096</v>
      </c>
    </row>
    <row r="2498" spans="1:2">
      <c r="A2498" s="136">
        <v>40557</v>
      </c>
      <c r="B2498" s="137" t="s">
        <v>6097</v>
      </c>
    </row>
    <row r="2499" spans="1:2">
      <c r="A2499" s="136">
        <v>40556</v>
      </c>
      <c r="B2499" s="137" t="s">
        <v>6098</v>
      </c>
    </row>
    <row r="2500" spans="1:2">
      <c r="A2500" s="136">
        <v>40555</v>
      </c>
      <c r="B2500" s="137" t="s">
        <v>6099</v>
      </c>
    </row>
    <row r="2501" spans="1:2">
      <c r="A2501" s="136">
        <v>40554</v>
      </c>
      <c r="B2501" s="137" t="s">
        <v>6100</v>
      </c>
    </row>
    <row r="2502" spans="1:2">
      <c r="A2502" s="136">
        <v>40543</v>
      </c>
      <c r="B2502" s="137" t="s">
        <v>6101</v>
      </c>
    </row>
    <row r="2503" spans="1:2">
      <c r="A2503" s="136">
        <v>40542</v>
      </c>
      <c r="B2503" s="137" t="s">
        <v>6101</v>
      </c>
    </row>
    <row r="2504" spans="1:2">
      <c r="A2504" s="136">
        <v>40541</v>
      </c>
      <c r="B2504" s="137" t="s">
        <v>6102</v>
      </c>
    </row>
    <row r="2505" spans="1:2">
      <c r="A2505" s="136">
        <v>40540</v>
      </c>
      <c r="B2505" s="137" t="s">
        <v>80</v>
      </c>
    </row>
    <row r="2506" spans="1:2">
      <c r="A2506" s="136">
        <v>40539</v>
      </c>
      <c r="B2506" s="137" t="s">
        <v>6103</v>
      </c>
    </row>
    <row r="2507" spans="1:2">
      <c r="A2507" s="136">
        <v>40536</v>
      </c>
      <c r="B2507" s="137" t="s">
        <v>6104</v>
      </c>
    </row>
    <row r="2508" spans="1:2">
      <c r="A2508" s="136">
        <v>40535</v>
      </c>
      <c r="B2508" s="137" t="s">
        <v>6105</v>
      </c>
    </row>
    <row r="2509" spans="1:2">
      <c r="A2509" s="136">
        <v>40534</v>
      </c>
      <c r="B2509" s="137" t="s">
        <v>6106</v>
      </c>
    </row>
    <row r="2510" spans="1:2">
      <c r="A2510" s="136">
        <v>40533</v>
      </c>
      <c r="B2510" s="137" t="s">
        <v>6107</v>
      </c>
    </row>
    <row r="2511" spans="1:2">
      <c r="A2511" s="136">
        <v>40532</v>
      </c>
      <c r="B2511" s="137" t="s">
        <v>6108</v>
      </c>
    </row>
    <row r="2512" spans="1:2">
      <c r="A2512" s="136">
        <v>40529</v>
      </c>
      <c r="B2512" s="137" t="s">
        <v>6109</v>
      </c>
    </row>
    <row r="2513" spans="1:2">
      <c r="A2513" s="136">
        <v>40528</v>
      </c>
      <c r="B2513" s="137" t="s">
        <v>6110</v>
      </c>
    </row>
    <row r="2514" spans="1:2">
      <c r="A2514" s="136">
        <v>40527</v>
      </c>
      <c r="B2514" s="137" t="s">
        <v>6111</v>
      </c>
    </row>
    <row r="2515" spans="1:2">
      <c r="A2515" s="136">
        <v>40526</v>
      </c>
      <c r="B2515" s="137" t="s">
        <v>6112</v>
      </c>
    </row>
    <row r="2516" spans="1:2">
      <c r="A2516" s="136">
        <v>40525</v>
      </c>
      <c r="B2516" s="137" t="s">
        <v>6113</v>
      </c>
    </row>
    <row r="2517" spans="1:2">
      <c r="A2517" s="136">
        <v>40522</v>
      </c>
      <c r="B2517" s="137" t="s">
        <v>6114</v>
      </c>
    </row>
    <row r="2518" spans="1:2">
      <c r="A2518" s="136">
        <v>40521</v>
      </c>
      <c r="B2518" s="137" t="s">
        <v>6115</v>
      </c>
    </row>
    <row r="2519" spans="1:2">
      <c r="A2519" s="136">
        <v>40520</v>
      </c>
      <c r="B2519" s="137" t="s">
        <v>5041</v>
      </c>
    </row>
    <row r="2520" spans="1:2">
      <c r="A2520" s="136">
        <v>40519</v>
      </c>
      <c r="B2520" s="137" t="s">
        <v>6116</v>
      </c>
    </row>
    <row r="2521" spans="1:2">
      <c r="A2521" s="136">
        <v>40518</v>
      </c>
      <c r="B2521" s="137" t="s">
        <v>6117</v>
      </c>
    </row>
    <row r="2522" spans="1:2">
      <c r="A2522" s="136">
        <v>40515</v>
      </c>
      <c r="B2522" s="137" t="s">
        <v>6118</v>
      </c>
    </row>
    <row r="2523" spans="1:2">
      <c r="A2523" s="136">
        <v>40514</v>
      </c>
      <c r="B2523" s="137" t="s">
        <v>6119</v>
      </c>
    </row>
    <row r="2524" spans="1:2">
      <c r="A2524" s="136">
        <v>40513</v>
      </c>
      <c r="B2524" s="137" t="s">
        <v>6120</v>
      </c>
    </row>
    <row r="2525" spans="1:2">
      <c r="A2525" s="136">
        <v>40512</v>
      </c>
      <c r="B2525" s="137" t="s">
        <v>6121</v>
      </c>
    </row>
    <row r="2526" spans="1:2">
      <c r="A2526" s="136">
        <v>40511</v>
      </c>
      <c r="B2526" s="137" t="s">
        <v>6122</v>
      </c>
    </row>
    <row r="2527" spans="1:2">
      <c r="A2527" s="136">
        <v>40508</v>
      </c>
      <c r="B2527" s="137" t="s">
        <v>6123</v>
      </c>
    </row>
    <row r="2528" spans="1:2">
      <c r="A2528" s="136">
        <v>40507</v>
      </c>
      <c r="B2528" s="137" t="s">
        <v>6124</v>
      </c>
    </row>
    <row r="2529" spans="1:2">
      <c r="A2529" s="136">
        <v>40506</v>
      </c>
      <c r="B2529" s="137" t="s">
        <v>6125</v>
      </c>
    </row>
    <row r="2530" spans="1:2">
      <c r="A2530" s="136">
        <v>40505</v>
      </c>
      <c r="B2530" s="137" t="s">
        <v>6126</v>
      </c>
    </row>
    <row r="2531" spans="1:2">
      <c r="A2531" s="136">
        <v>40504</v>
      </c>
      <c r="B2531" s="137" t="s">
        <v>6127</v>
      </c>
    </row>
    <row r="2532" spans="1:2">
      <c r="A2532" s="136">
        <v>40501</v>
      </c>
      <c r="B2532" s="137" t="s">
        <v>6128</v>
      </c>
    </row>
    <row r="2533" spans="1:2">
      <c r="A2533" s="136">
        <v>40500</v>
      </c>
      <c r="B2533" s="137" t="s">
        <v>6129</v>
      </c>
    </row>
    <row r="2534" spans="1:2">
      <c r="A2534" s="136">
        <v>40499</v>
      </c>
      <c r="B2534" s="137" t="s">
        <v>6130</v>
      </c>
    </row>
    <row r="2535" spans="1:2">
      <c r="A2535" s="136">
        <v>40498</v>
      </c>
      <c r="B2535" s="137" t="s">
        <v>6131</v>
      </c>
    </row>
    <row r="2536" spans="1:2">
      <c r="A2536" s="136">
        <v>40497</v>
      </c>
      <c r="B2536" s="137" t="s">
        <v>6132</v>
      </c>
    </row>
    <row r="2537" spans="1:2">
      <c r="A2537" s="136">
        <v>40495</v>
      </c>
      <c r="B2537" s="137" t="s">
        <v>6133</v>
      </c>
    </row>
    <row r="2538" spans="1:2">
      <c r="A2538" s="136">
        <v>40494</v>
      </c>
      <c r="B2538" s="137" t="s">
        <v>6134</v>
      </c>
    </row>
    <row r="2539" spans="1:2">
      <c r="A2539" s="136">
        <v>40493</v>
      </c>
      <c r="B2539" s="137" t="s">
        <v>6135</v>
      </c>
    </row>
    <row r="2540" spans="1:2">
      <c r="A2540" s="136">
        <v>40492</v>
      </c>
      <c r="B2540" s="137" t="s">
        <v>6136</v>
      </c>
    </row>
    <row r="2541" spans="1:2">
      <c r="A2541" s="136">
        <v>40491</v>
      </c>
      <c r="B2541" s="137" t="s">
        <v>6137</v>
      </c>
    </row>
    <row r="2542" spans="1:2">
      <c r="A2542" s="136">
        <v>40490</v>
      </c>
      <c r="B2542" s="137" t="s">
        <v>6138</v>
      </c>
    </row>
    <row r="2543" spans="1:2">
      <c r="A2543" s="136">
        <v>40485</v>
      </c>
      <c r="B2543" s="137" t="s">
        <v>6139</v>
      </c>
    </row>
    <row r="2544" spans="1:2">
      <c r="A2544" s="136">
        <v>40484</v>
      </c>
      <c r="B2544" s="137" t="s">
        <v>6140</v>
      </c>
    </row>
    <row r="2545" spans="1:2">
      <c r="A2545" s="136">
        <v>40483</v>
      </c>
      <c r="B2545" s="137" t="s">
        <v>6141</v>
      </c>
    </row>
    <row r="2546" spans="1:2">
      <c r="A2546" s="136">
        <v>40480</v>
      </c>
      <c r="B2546" s="137" t="s">
        <v>6142</v>
      </c>
    </row>
    <row r="2547" spans="1:2">
      <c r="A2547" s="136">
        <v>40479</v>
      </c>
      <c r="B2547" s="137" t="s">
        <v>6143</v>
      </c>
    </row>
    <row r="2548" spans="1:2">
      <c r="A2548" s="136">
        <v>40478</v>
      </c>
      <c r="B2548" s="137" t="s">
        <v>6144</v>
      </c>
    </row>
    <row r="2549" spans="1:2">
      <c r="A2549" s="136">
        <v>40477</v>
      </c>
      <c r="B2549" s="137" t="s">
        <v>6145</v>
      </c>
    </row>
    <row r="2550" spans="1:2">
      <c r="A2550" s="136">
        <v>40476</v>
      </c>
      <c r="B2550" s="137" t="s">
        <v>6146</v>
      </c>
    </row>
    <row r="2551" spans="1:2">
      <c r="A2551" s="136">
        <v>40473</v>
      </c>
      <c r="B2551" s="137" t="s">
        <v>6147</v>
      </c>
    </row>
    <row r="2552" spans="1:2">
      <c r="A2552" s="136">
        <v>40472</v>
      </c>
      <c r="B2552" s="137" t="s">
        <v>6148</v>
      </c>
    </row>
    <row r="2553" spans="1:2">
      <c r="A2553" s="136">
        <v>40471</v>
      </c>
      <c r="B2553" s="137" t="s">
        <v>6149</v>
      </c>
    </row>
    <row r="2554" spans="1:2">
      <c r="A2554" s="136">
        <v>40470</v>
      </c>
      <c r="B2554" s="137" t="s">
        <v>6150</v>
      </c>
    </row>
    <row r="2555" spans="1:2">
      <c r="A2555" s="136">
        <v>40469</v>
      </c>
      <c r="B2555" s="137" t="s">
        <v>6151</v>
      </c>
    </row>
    <row r="2556" spans="1:2">
      <c r="A2556" s="136">
        <v>40466</v>
      </c>
      <c r="B2556" s="137" t="s">
        <v>6152</v>
      </c>
    </row>
    <row r="2557" spans="1:2">
      <c r="A2557" s="136">
        <v>40465</v>
      </c>
      <c r="B2557" s="137" t="s">
        <v>6153</v>
      </c>
    </row>
    <row r="2558" spans="1:2">
      <c r="A2558" s="136">
        <v>40464</v>
      </c>
      <c r="B2558" s="137" t="s">
        <v>6154</v>
      </c>
    </row>
    <row r="2559" spans="1:2">
      <c r="A2559" s="136">
        <v>40463</v>
      </c>
      <c r="B2559" s="137" t="s">
        <v>6155</v>
      </c>
    </row>
    <row r="2560" spans="1:2">
      <c r="A2560" s="136">
        <v>40462</v>
      </c>
      <c r="B2560" s="137" t="s">
        <v>6156</v>
      </c>
    </row>
    <row r="2561" spans="1:2">
      <c r="A2561" s="136">
        <v>40459</v>
      </c>
      <c r="B2561" s="137" t="s">
        <v>5406</v>
      </c>
    </row>
    <row r="2562" spans="1:2">
      <c r="A2562" s="136">
        <v>40458</v>
      </c>
      <c r="B2562" s="137" t="s">
        <v>6157</v>
      </c>
    </row>
    <row r="2563" spans="1:2">
      <c r="A2563" s="136">
        <v>40457</v>
      </c>
      <c r="B2563" s="137" t="s">
        <v>6158</v>
      </c>
    </row>
    <row r="2564" spans="1:2">
      <c r="A2564" s="136">
        <v>40456</v>
      </c>
      <c r="B2564" s="137" t="s">
        <v>6159</v>
      </c>
    </row>
    <row r="2565" spans="1:2">
      <c r="A2565" s="136">
        <v>40455</v>
      </c>
      <c r="B2565" s="137" t="s">
        <v>6160</v>
      </c>
    </row>
    <row r="2566" spans="1:2">
      <c r="A2566" s="136">
        <v>40452</v>
      </c>
      <c r="B2566" s="137" t="s">
        <v>6161</v>
      </c>
    </row>
    <row r="2567" spans="1:2">
      <c r="A2567" s="136">
        <v>40451</v>
      </c>
      <c r="B2567" s="137" t="s">
        <v>6162</v>
      </c>
    </row>
    <row r="2568" spans="1:2">
      <c r="A2568" s="136">
        <v>40450</v>
      </c>
      <c r="B2568" s="137" t="s">
        <v>6163</v>
      </c>
    </row>
    <row r="2569" spans="1:2">
      <c r="A2569" s="136">
        <v>40449</v>
      </c>
      <c r="B2569" s="137" t="s">
        <v>6164</v>
      </c>
    </row>
    <row r="2570" spans="1:2">
      <c r="A2570" s="136">
        <v>40448</v>
      </c>
      <c r="B2570" s="137" t="s">
        <v>6165</v>
      </c>
    </row>
    <row r="2571" spans="1:2">
      <c r="A2571" s="136">
        <v>40445</v>
      </c>
      <c r="B2571" s="137" t="s">
        <v>6166</v>
      </c>
    </row>
    <row r="2572" spans="1:2">
      <c r="A2572" s="136">
        <v>40444</v>
      </c>
      <c r="B2572" s="137" t="s">
        <v>6167</v>
      </c>
    </row>
    <row r="2573" spans="1:2">
      <c r="A2573" s="136">
        <v>40443</v>
      </c>
      <c r="B2573" s="137" t="s">
        <v>6168</v>
      </c>
    </row>
    <row r="2574" spans="1:2">
      <c r="A2574" s="136">
        <v>40442</v>
      </c>
      <c r="B2574" s="137" t="s">
        <v>6169</v>
      </c>
    </row>
    <row r="2575" spans="1:2">
      <c r="A2575" s="136">
        <v>40441</v>
      </c>
      <c r="B2575" s="137" t="s">
        <v>6170</v>
      </c>
    </row>
    <row r="2576" spans="1:2">
      <c r="A2576" s="136">
        <v>40438</v>
      </c>
      <c r="B2576" s="137" t="s">
        <v>6171</v>
      </c>
    </row>
    <row r="2577" spans="1:2">
      <c r="A2577" s="136">
        <v>40437</v>
      </c>
      <c r="B2577" s="137" t="s">
        <v>6172</v>
      </c>
    </row>
    <row r="2578" spans="1:2">
      <c r="A2578" s="136">
        <v>40436</v>
      </c>
      <c r="B2578" s="137" t="s">
        <v>6173</v>
      </c>
    </row>
    <row r="2579" spans="1:2">
      <c r="A2579" s="136">
        <v>40435</v>
      </c>
      <c r="B2579" s="137" t="s">
        <v>6174</v>
      </c>
    </row>
    <row r="2580" spans="1:2">
      <c r="A2580" s="136">
        <v>40434</v>
      </c>
      <c r="B2580" s="137" t="s">
        <v>6175</v>
      </c>
    </row>
    <row r="2581" spans="1:2">
      <c r="A2581" s="136">
        <v>40431</v>
      </c>
      <c r="B2581" s="137" t="s">
        <v>6176</v>
      </c>
    </row>
    <row r="2582" spans="1:2">
      <c r="A2582" s="136">
        <v>40430</v>
      </c>
      <c r="B2582" s="137" t="s">
        <v>6177</v>
      </c>
    </row>
    <row r="2583" spans="1:2">
      <c r="A2583" s="136">
        <v>40429</v>
      </c>
      <c r="B2583" s="137" t="s">
        <v>6178</v>
      </c>
    </row>
    <row r="2584" spans="1:2">
      <c r="A2584" s="136">
        <v>40428</v>
      </c>
      <c r="B2584" s="137" t="s">
        <v>6179</v>
      </c>
    </row>
    <row r="2585" spans="1:2">
      <c r="A2585" s="136">
        <v>40427</v>
      </c>
      <c r="B2585" s="137" t="s">
        <v>6180</v>
      </c>
    </row>
    <row r="2586" spans="1:2">
      <c r="A2586" s="136">
        <v>40424</v>
      </c>
      <c r="B2586" s="137" t="s">
        <v>6181</v>
      </c>
    </row>
    <row r="2587" spans="1:2">
      <c r="A2587" s="136">
        <v>40423</v>
      </c>
      <c r="B2587" s="137" t="s">
        <v>6182</v>
      </c>
    </row>
    <row r="2588" spans="1:2">
      <c r="A2588" s="136">
        <v>40422</v>
      </c>
      <c r="B2588" s="137" t="s">
        <v>6183</v>
      </c>
    </row>
    <row r="2589" spans="1:2">
      <c r="A2589" s="136">
        <v>40421</v>
      </c>
      <c r="B2589" s="137" t="s">
        <v>6184</v>
      </c>
    </row>
    <row r="2590" spans="1:2">
      <c r="A2590" s="136">
        <v>40420</v>
      </c>
      <c r="B2590" s="137" t="s">
        <v>6185</v>
      </c>
    </row>
    <row r="2591" spans="1:2">
      <c r="A2591" s="136">
        <v>40417</v>
      </c>
      <c r="B2591" s="137" t="s">
        <v>6186</v>
      </c>
    </row>
    <row r="2592" spans="1:2">
      <c r="A2592" s="136">
        <v>40416</v>
      </c>
      <c r="B2592" s="137" t="s">
        <v>6187</v>
      </c>
    </row>
    <row r="2593" spans="1:2">
      <c r="A2593" s="136">
        <v>40415</v>
      </c>
      <c r="B2593" s="137" t="s">
        <v>5255</v>
      </c>
    </row>
    <row r="2594" spans="1:2">
      <c r="A2594" s="136">
        <v>40414</v>
      </c>
      <c r="B2594" s="137" t="s">
        <v>6188</v>
      </c>
    </row>
    <row r="2595" spans="1:2">
      <c r="A2595" s="136">
        <v>40413</v>
      </c>
      <c r="B2595" s="137" t="s">
        <v>6189</v>
      </c>
    </row>
    <row r="2596" spans="1:2">
      <c r="A2596" s="136">
        <v>40410</v>
      </c>
      <c r="B2596" s="137" t="s">
        <v>6190</v>
      </c>
    </row>
    <row r="2597" spans="1:2">
      <c r="A2597" s="136">
        <v>40409</v>
      </c>
      <c r="B2597" s="137" t="s">
        <v>6191</v>
      </c>
    </row>
    <row r="2598" spans="1:2">
      <c r="A2598" s="136">
        <v>40408</v>
      </c>
      <c r="B2598" s="137" t="s">
        <v>6192</v>
      </c>
    </row>
    <row r="2599" spans="1:2">
      <c r="A2599" s="136">
        <v>40407</v>
      </c>
      <c r="B2599" s="137" t="s">
        <v>6193</v>
      </c>
    </row>
    <row r="2600" spans="1:2">
      <c r="A2600" s="136">
        <v>40406</v>
      </c>
      <c r="B2600" s="137" t="s">
        <v>6194</v>
      </c>
    </row>
    <row r="2601" spans="1:2">
      <c r="A2601" s="136">
        <v>40403</v>
      </c>
      <c r="B2601" s="137" t="s">
        <v>6195</v>
      </c>
    </row>
    <row r="2602" spans="1:2">
      <c r="A2602" s="136">
        <v>40402</v>
      </c>
      <c r="B2602" s="137" t="s">
        <v>6196</v>
      </c>
    </row>
    <row r="2603" spans="1:2">
      <c r="A2603" s="136">
        <v>40401</v>
      </c>
      <c r="B2603" s="137" t="s">
        <v>6197</v>
      </c>
    </row>
    <row r="2604" spans="1:2">
      <c r="A2604" s="136">
        <v>40400</v>
      </c>
      <c r="B2604" s="137" t="s">
        <v>6198</v>
      </c>
    </row>
    <row r="2605" spans="1:2">
      <c r="A2605" s="136">
        <v>40399</v>
      </c>
      <c r="B2605" s="137" t="s">
        <v>6199</v>
      </c>
    </row>
    <row r="2606" spans="1:2">
      <c r="A2606" s="136">
        <v>40396</v>
      </c>
      <c r="B2606" s="137" t="s">
        <v>6200</v>
      </c>
    </row>
    <row r="2607" spans="1:2">
      <c r="A2607" s="136">
        <v>40395</v>
      </c>
      <c r="B2607" s="137" t="s">
        <v>6201</v>
      </c>
    </row>
    <row r="2608" spans="1:2">
      <c r="A2608" s="136">
        <v>40394</v>
      </c>
      <c r="B2608" s="137" t="s">
        <v>6202</v>
      </c>
    </row>
    <row r="2609" spans="1:2">
      <c r="A2609" s="136">
        <v>40393</v>
      </c>
      <c r="B2609" s="137" t="s">
        <v>6203</v>
      </c>
    </row>
    <row r="2610" spans="1:2">
      <c r="A2610" s="136">
        <v>40392</v>
      </c>
      <c r="B2610" s="137" t="s">
        <v>6204</v>
      </c>
    </row>
    <row r="2611" spans="1:2">
      <c r="A2611" s="136">
        <v>40389</v>
      </c>
      <c r="B2611" s="137" t="s">
        <v>6205</v>
      </c>
    </row>
    <row r="2612" spans="1:2">
      <c r="A2612" s="136">
        <v>40388</v>
      </c>
      <c r="B2612" s="137" t="s">
        <v>6206</v>
      </c>
    </row>
    <row r="2613" spans="1:2">
      <c r="A2613" s="136">
        <v>40387</v>
      </c>
      <c r="B2613" s="137" t="s">
        <v>6207</v>
      </c>
    </row>
    <row r="2614" spans="1:2">
      <c r="A2614" s="136">
        <v>40386</v>
      </c>
      <c r="B2614" s="137" t="s">
        <v>6208</v>
      </c>
    </row>
    <row r="2615" spans="1:2">
      <c r="A2615" s="136">
        <v>40385</v>
      </c>
      <c r="B2615" s="137" t="s">
        <v>6209</v>
      </c>
    </row>
    <row r="2616" spans="1:2">
      <c r="A2616" s="136">
        <v>40382</v>
      </c>
      <c r="B2616" s="137" t="s">
        <v>5919</v>
      </c>
    </row>
    <row r="2617" spans="1:2">
      <c r="A2617" s="136">
        <v>40381</v>
      </c>
      <c r="B2617" s="137" t="s">
        <v>184</v>
      </c>
    </row>
    <row r="2618" spans="1:2">
      <c r="A2618" s="136">
        <v>40380</v>
      </c>
      <c r="B2618" s="137" t="s">
        <v>6210</v>
      </c>
    </row>
    <row r="2619" spans="1:2">
      <c r="A2619" s="136">
        <v>40379</v>
      </c>
      <c r="B2619" s="137" t="s">
        <v>6211</v>
      </c>
    </row>
    <row r="2620" spans="1:2">
      <c r="A2620" s="136">
        <v>40378</v>
      </c>
      <c r="B2620" s="137" t="s">
        <v>6212</v>
      </c>
    </row>
    <row r="2621" spans="1:2">
      <c r="A2621" s="136">
        <v>40375</v>
      </c>
      <c r="B2621" s="137" t="s">
        <v>190</v>
      </c>
    </row>
    <row r="2622" spans="1:2">
      <c r="A2622" s="136">
        <v>40374</v>
      </c>
      <c r="B2622" s="137" t="s">
        <v>6213</v>
      </c>
    </row>
    <row r="2623" spans="1:2">
      <c r="A2623" s="136">
        <v>40373</v>
      </c>
      <c r="B2623" s="137" t="s">
        <v>6214</v>
      </c>
    </row>
    <row r="2624" spans="1:2">
      <c r="A2624" s="136">
        <v>40372</v>
      </c>
      <c r="B2624" s="137" t="s">
        <v>6215</v>
      </c>
    </row>
    <row r="2625" spans="1:2">
      <c r="A2625" s="136">
        <v>40371</v>
      </c>
      <c r="B2625" s="137" t="s">
        <v>6216</v>
      </c>
    </row>
    <row r="2626" spans="1:2">
      <c r="A2626" s="136">
        <v>40368</v>
      </c>
      <c r="B2626" s="137" t="s">
        <v>6217</v>
      </c>
    </row>
    <row r="2627" spans="1:2">
      <c r="A2627" s="136">
        <v>40367</v>
      </c>
      <c r="B2627" s="137" t="s">
        <v>6218</v>
      </c>
    </row>
    <row r="2628" spans="1:2">
      <c r="A2628" s="136">
        <v>40366</v>
      </c>
      <c r="B2628" s="137" t="s">
        <v>6219</v>
      </c>
    </row>
    <row r="2629" spans="1:2">
      <c r="A2629" s="136">
        <v>40365</v>
      </c>
      <c r="B2629" s="137" t="s">
        <v>6220</v>
      </c>
    </row>
    <row r="2630" spans="1:2">
      <c r="A2630" s="136">
        <v>40364</v>
      </c>
      <c r="B2630" s="137" t="s">
        <v>6221</v>
      </c>
    </row>
    <row r="2631" spans="1:2">
      <c r="A2631" s="136">
        <v>40361</v>
      </c>
      <c r="B2631" s="137" t="s">
        <v>6222</v>
      </c>
    </row>
    <row r="2632" spans="1:2">
      <c r="A2632" s="136">
        <v>40360</v>
      </c>
      <c r="B2632" s="137" t="s">
        <v>6223</v>
      </c>
    </row>
    <row r="2633" spans="1:2">
      <c r="A2633" s="136">
        <v>40359</v>
      </c>
      <c r="B2633" s="137" t="s">
        <v>6224</v>
      </c>
    </row>
    <row r="2634" spans="1:2">
      <c r="A2634" s="136">
        <v>40358</v>
      </c>
      <c r="B2634" s="137" t="s">
        <v>6225</v>
      </c>
    </row>
    <row r="2635" spans="1:2">
      <c r="A2635" s="136">
        <v>40357</v>
      </c>
      <c r="B2635" s="137" t="s">
        <v>6226</v>
      </c>
    </row>
    <row r="2636" spans="1:2">
      <c r="A2636" s="136">
        <v>40354</v>
      </c>
      <c r="B2636" s="137" t="s">
        <v>6227</v>
      </c>
    </row>
    <row r="2637" spans="1:2">
      <c r="A2637" s="136">
        <v>40353</v>
      </c>
      <c r="B2637" s="137" t="s">
        <v>6228</v>
      </c>
    </row>
    <row r="2638" spans="1:2">
      <c r="A2638" s="136">
        <v>40352</v>
      </c>
      <c r="B2638" s="137" t="s">
        <v>6229</v>
      </c>
    </row>
    <row r="2639" spans="1:2">
      <c r="A2639" s="136">
        <v>40351</v>
      </c>
      <c r="B2639" s="137" t="s">
        <v>6230</v>
      </c>
    </row>
    <row r="2640" spans="1:2">
      <c r="A2640" s="136">
        <v>40350</v>
      </c>
      <c r="B2640" s="137" t="s">
        <v>6231</v>
      </c>
    </row>
    <row r="2641" spans="1:2">
      <c r="A2641" s="136">
        <v>40347</v>
      </c>
      <c r="B2641" s="137" t="s">
        <v>5331</v>
      </c>
    </row>
    <row r="2642" spans="1:2">
      <c r="A2642" s="136">
        <v>40346</v>
      </c>
      <c r="B2642" s="137" t="s">
        <v>6232</v>
      </c>
    </row>
    <row r="2643" spans="1:2">
      <c r="A2643" s="136">
        <v>40345</v>
      </c>
      <c r="B2643" s="137" t="s">
        <v>6233</v>
      </c>
    </row>
    <row r="2644" spans="1:2">
      <c r="A2644" s="136">
        <v>40344</v>
      </c>
      <c r="B2644" s="137" t="s">
        <v>6234</v>
      </c>
    </row>
    <row r="2645" spans="1:2">
      <c r="A2645" s="136">
        <v>40340</v>
      </c>
      <c r="B2645" s="137" t="s">
        <v>6235</v>
      </c>
    </row>
    <row r="2646" spans="1:2">
      <c r="A2646" s="136">
        <v>40339</v>
      </c>
      <c r="B2646" s="137" t="s">
        <v>6236</v>
      </c>
    </row>
    <row r="2647" spans="1:2">
      <c r="A2647" s="136">
        <v>40338</v>
      </c>
      <c r="B2647" s="137" t="s">
        <v>6237</v>
      </c>
    </row>
    <row r="2648" spans="1:2">
      <c r="A2648" s="136">
        <v>40337</v>
      </c>
      <c r="B2648" s="137" t="s">
        <v>6238</v>
      </c>
    </row>
    <row r="2649" spans="1:2">
      <c r="A2649" s="136">
        <v>40336</v>
      </c>
      <c r="B2649" s="137" t="s">
        <v>6239</v>
      </c>
    </row>
    <row r="2650" spans="1:2">
      <c r="A2650" s="136">
        <v>40333</v>
      </c>
      <c r="B2650" s="137" t="s">
        <v>6240</v>
      </c>
    </row>
    <row r="2651" spans="1:2">
      <c r="A2651" s="136">
        <v>40332</v>
      </c>
      <c r="B2651" s="137" t="s">
        <v>6241</v>
      </c>
    </row>
    <row r="2652" spans="1:2">
      <c r="A2652" s="136">
        <v>40331</v>
      </c>
      <c r="B2652" s="137" t="s">
        <v>6242</v>
      </c>
    </row>
    <row r="2653" spans="1:2">
      <c r="A2653" s="136">
        <v>40330</v>
      </c>
      <c r="B2653" s="137" t="s">
        <v>6243</v>
      </c>
    </row>
    <row r="2654" spans="1:2">
      <c r="A2654" s="136">
        <v>40329</v>
      </c>
      <c r="B2654" s="137" t="s">
        <v>6244</v>
      </c>
    </row>
    <row r="2655" spans="1:2">
      <c r="A2655" s="136">
        <v>40326</v>
      </c>
      <c r="B2655" s="137" t="s">
        <v>6245</v>
      </c>
    </row>
    <row r="2656" spans="1:2">
      <c r="A2656" s="136">
        <v>40325</v>
      </c>
      <c r="B2656" s="137" t="s">
        <v>6246</v>
      </c>
    </row>
    <row r="2657" spans="1:2">
      <c r="A2657" s="136">
        <v>40324</v>
      </c>
      <c r="B2657" s="137" t="s">
        <v>6247</v>
      </c>
    </row>
    <row r="2658" spans="1:2">
      <c r="A2658" s="136">
        <v>40323</v>
      </c>
      <c r="B2658" s="137" t="s">
        <v>6248</v>
      </c>
    </row>
    <row r="2659" spans="1:2">
      <c r="A2659" s="136">
        <v>40322</v>
      </c>
      <c r="B2659" s="137" t="s">
        <v>6249</v>
      </c>
    </row>
    <row r="2660" spans="1:2">
      <c r="A2660" s="136">
        <v>40319</v>
      </c>
      <c r="B2660" s="137" t="s">
        <v>6250</v>
      </c>
    </row>
    <row r="2661" spans="1:2">
      <c r="A2661" s="136">
        <v>40318</v>
      </c>
      <c r="B2661" s="137" t="s">
        <v>6251</v>
      </c>
    </row>
    <row r="2662" spans="1:2">
      <c r="A2662" s="136">
        <v>40317</v>
      </c>
      <c r="B2662" s="137" t="s">
        <v>6252</v>
      </c>
    </row>
    <row r="2663" spans="1:2">
      <c r="A2663" s="136">
        <v>40316</v>
      </c>
      <c r="B2663" s="137" t="s">
        <v>6253</v>
      </c>
    </row>
    <row r="2664" spans="1:2">
      <c r="A2664" s="136">
        <v>40315</v>
      </c>
      <c r="B2664" s="137" t="s">
        <v>6254</v>
      </c>
    </row>
    <row r="2665" spans="1:2">
      <c r="A2665" s="136">
        <v>40312</v>
      </c>
      <c r="B2665" s="137" t="s">
        <v>6255</v>
      </c>
    </row>
    <row r="2666" spans="1:2">
      <c r="A2666" s="136">
        <v>40311</v>
      </c>
      <c r="B2666" s="137" t="s">
        <v>6256</v>
      </c>
    </row>
    <row r="2667" spans="1:2">
      <c r="A2667" s="136">
        <v>40310</v>
      </c>
      <c r="B2667" s="137" t="s">
        <v>6257</v>
      </c>
    </row>
    <row r="2668" spans="1:2">
      <c r="A2668" s="136">
        <v>40309</v>
      </c>
      <c r="B2668" s="137" t="s">
        <v>6258</v>
      </c>
    </row>
    <row r="2669" spans="1:2">
      <c r="A2669" s="136">
        <v>40305</v>
      </c>
      <c r="B2669" s="137" t="s">
        <v>6259</v>
      </c>
    </row>
    <row r="2670" spans="1:2">
      <c r="A2670" s="136">
        <v>40304</v>
      </c>
      <c r="B2670" s="137" t="s">
        <v>67</v>
      </c>
    </row>
    <row r="2671" spans="1:2">
      <c r="A2671" s="136">
        <v>40303</v>
      </c>
      <c r="B2671" s="137" t="s">
        <v>6260</v>
      </c>
    </row>
    <row r="2672" spans="1:2">
      <c r="A2672" s="136">
        <v>40302</v>
      </c>
      <c r="B2672" s="137" t="s">
        <v>6261</v>
      </c>
    </row>
    <row r="2673" spans="1:2">
      <c r="A2673" s="136">
        <v>40298</v>
      </c>
      <c r="B2673" s="137" t="s">
        <v>6262</v>
      </c>
    </row>
    <row r="2674" spans="1:2">
      <c r="A2674" s="136">
        <v>40297</v>
      </c>
      <c r="B2674" s="137" t="s">
        <v>6263</v>
      </c>
    </row>
    <row r="2675" spans="1:2">
      <c r="A2675" s="136">
        <v>40296</v>
      </c>
      <c r="B2675" s="137" t="s">
        <v>6264</v>
      </c>
    </row>
    <row r="2676" spans="1:2">
      <c r="A2676" s="136">
        <v>40295</v>
      </c>
      <c r="B2676" s="137" t="s">
        <v>6265</v>
      </c>
    </row>
    <row r="2677" spans="1:2">
      <c r="A2677" s="136">
        <v>40294</v>
      </c>
      <c r="B2677" s="137" t="s">
        <v>6266</v>
      </c>
    </row>
    <row r="2678" spans="1:2">
      <c r="A2678" s="136">
        <v>40291</v>
      </c>
      <c r="B2678" s="137" t="s">
        <v>5457</v>
      </c>
    </row>
    <row r="2679" spans="1:2">
      <c r="A2679" s="136">
        <v>40290</v>
      </c>
      <c r="B2679" s="137" t="s">
        <v>6267</v>
      </c>
    </row>
    <row r="2680" spans="1:2">
      <c r="A2680" s="136">
        <v>40289</v>
      </c>
      <c r="B2680" s="137" t="s">
        <v>6268</v>
      </c>
    </row>
    <row r="2681" spans="1:2">
      <c r="A2681" s="136">
        <v>40288</v>
      </c>
      <c r="B2681" s="137" t="s">
        <v>6269</v>
      </c>
    </row>
    <row r="2682" spans="1:2">
      <c r="A2682" s="136">
        <v>40287</v>
      </c>
      <c r="B2682" s="137" t="s">
        <v>6270</v>
      </c>
    </row>
    <row r="2683" spans="1:2">
      <c r="A2683" s="136">
        <v>40284</v>
      </c>
      <c r="B2683" s="137" t="s">
        <v>6271</v>
      </c>
    </row>
    <row r="2684" spans="1:2">
      <c r="A2684" s="136">
        <v>40283</v>
      </c>
      <c r="B2684" s="137" t="s">
        <v>6272</v>
      </c>
    </row>
    <row r="2685" spans="1:2">
      <c r="A2685" s="136">
        <v>40282</v>
      </c>
      <c r="B2685" s="137" t="s">
        <v>6273</v>
      </c>
    </row>
    <row r="2686" spans="1:2">
      <c r="A2686" s="136">
        <v>40281</v>
      </c>
      <c r="B2686" s="137" t="s">
        <v>6274</v>
      </c>
    </row>
    <row r="2687" spans="1:2">
      <c r="A2687" s="136">
        <v>40280</v>
      </c>
      <c r="B2687" s="137" t="s">
        <v>6275</v>
      </c>
    </row>
    <row r="2688" spans="1:2">
      <c r="A2688" s="136">
        <v>40277</v>
      </c>
      <c r="B2688" s="137" t="s">
        <v>6276</v>
      </c>
    </row>
    <row r="2689" spans="1:2">
      <c r="A2689" s="136">
        <v>40276</v>
      </c>
      <c r="B2689" s="137" t="s">
        <v>6277</v>
      </c>
    </row>
    <row r="2690" spans="1:2">
      <c r="A2690" s="136">
        <v>40275</v>
      </c>
      <c r="B2690" s="137" t="s">
        <v>6278</v>
      </c>
    </row>
    <row r="2691" spans="1:2">
      <c r="A2691" s="136">
        <v>40274</v>
      </c>
      <c r="B2691" s="137" t="s">
        <v>6279</v>
      </c>
    </row>
    <row r="2692" spans="1:2">
      <c r="A2692" s="136">
        <v>40273</v>
      </c>
      <c r="B2692" s="137" t="s">
        <v>6280</v>
      </c>
    </row>
    <row r="2693" spans="1:2">
      <c r="A2693" s="136">
        <v>40270</v>
      </c>
      <c r="B2693" s="137" t="s">
        <v>6281</v>
      </c>
    </row>
    <row r="2694" spans="1:2">
      <c r="A2694" s="136">
        <v>40269</v>
      </c>
      <c r="B2694" s="137" t="s">
        <v>6282</v>
      </c>
    </row>
    <row r="2695" spans="1:2">
      <c r="A2695" s="136">
        <v>40268</v>
      </c>
      <c r="B2695" s="137" t="s">
        <v>6283</v>
      </c>
    </row>
    <row r="2696" spans="1:2">
      <c r="A2696" s="136">
        <v>40267</v>
      </c>
      <c r="B2696" s="137" t="s">
        <v>6284</v>
      </c>
    </row>
    <row r="2697" spans="1:2">
      <c r="A2697" s="136">
        <v>40266</v>
      </c>
      <c r="B2697" s="137" t="s">
        <v>6285</v>
      </c>
    </row>
    <row r="2698" spans="1:2">
      <c r="A2698" s="136">
        <v>40263</v>
      </c>
      <c r="B2698" s="137" t="s">
        <v>6286</v>
      </c>
    </row>
    <row r="2699" spans="1:2">
      <c r="A2699" s="136">
        <v>40262</v>
      </c>
      <c r="B2699" s="137" t="s">
        <v>6287</v>
      </c>
    </row>
    <row r="2700" spans="1:2">
      <c r="A2700" s="136">
        <v>40261</v>
      </c>
      <c r="B2700" s="137" t="s">
        <v>6288</v>
      </c>
    </row>
    <row r="2701" spans="1:2">
      <c r="A2701" s="136">
        <v>40260</v>
      </c>
      <c r="B2701" s="137" t="s">
        <v>6289</v>
      </c>
    </row>
    <row r="2702" spans="1:2">
      <c r="A2702" s="136">
        <v>40259</v>
      </c>
      <c r="B2702" s="137" t="s">
        <v>6290</v>
      </c>
    </row>
    <row r="2703" spans="1:2">
      <c r="A2703" s="136">
        <v>40256</v>
      </c>
      <c r="B2703" s="137" t="s">
        <v>6291</v>
      </c>
    </row>
    <row r="2704" spans="1:2">
      <c r="A2704" s="136">
        <v>40255</v>
      </c>
      <c r="B2704" s="137" t="s">
        <v>6292</v>
      </c>
    </row>
    <row r="2705" spans="1:2">
      <c r="A2705" s="136">
        <v>40254</v>
      </c>
      <c r="B2705" s="137" t="s">
        <v>6293</v>
      </c>
    </row>
    <row r="2706" spans="1:2">
      <c r="A2706" s="136">
        <v>40253</v>
      </c>
      <c r="B2706" s="137" t="s">
        <v>6294</v>
      </c>
    </row>
    <row r="2707" spans="1:2">
      <c r="A2707" s="136">
        <v>40252</v>
      </c>
      <c r="B2707" s="137" t="s">
        <v>6295</v>
      </c>
    </row>
    <row r="2708" spans="1:2">
      <c r="A2708" s="136">
        <v>40249</v>
      </c>
      <c r="B2708" s="137" t="s">
        <v>6296</v>
      </c>
    </row>
    <row r="2709" spans="1:2">
      <c r="A2709" s="136">
        <v>40248</v>
      </c>
      <c r="B2709" s="137" t="s">
        <v>6297</v>
      </c>
    </row>
    <row r="2710" spans="1:2">
      <c r="A2710" s="136">
        <v>40247</v>
      </c>
      <c r="B2710" s="137" t="s">
        <v>6298</v>
      </c>
    </row>
    <row r="2711" spans="1:2">
      <c r="A2711" s="136">
        <v>40246</v>
      </c>
      <c r="B2711" s="137" t="s">
        <v>6299</v>
      </c>
    </row>
    <row r="2712" spans="1:2">
      <c r="A2712" s="136">
        <v>40242</v>
      </c>
      <c r="B2712" s="137" t="s">
        <v>6300</v>
      </c>
    </row>
    <row r="2713" spans="1:2">
      <c r="A2713" s="136">
        <v>40241</v>
      </c>
      <c r="B2713" s="137" t="s">
        <v>6301</v>
      </c>
    </row>
    <row r="2714" spans="1:2">
      <c r="A2714" s="136">
        <v>40240</v>
      </c>
      <c r="B2714" s="137" t="s">
        <v>6302</v>
      </c>
    </row>
    <row r="2715" spans="1:2">
      <c r="A2715" s="136">
        <v>40239</v>
      </c>
      <c r="B2715" s="137" t="s">
        <v>6303</v>
      </c>
    </row>
    <row r="2716" spans="1:2">
      <c r="A2716" s="136">
        <v>40238</v>
      </c>
      <c r="B2716" s="137" t="s">
        <v>6304</v>
      </c>
    </row>
    <row r="2717" spans="1:2">
      <c r="A2717" s="136">
        <v>40236</v>
      </c>
      <c r="B2717" s="137" t="s">
        <v>6305</v>
      </c>
    </row>
    <row r="2718" spans="1:2">
      <c r="A2718" s="136">
        <v>40235</v>
      </c>
      <c r="B2718" s="137" t="s">
        <v>6306</v>
      </c>
    </row>
    <row r="2719" spans="1:2">
      <c r="A2719" s="136">
        <v>40234</v>
      </c>
      <c r="B2719" s="137" t="s">
        <v>6307</v>
      </c>
    </row>
    <row r="2720" spans="1:2">
      <c r="A2720" s="136">
        <v>40233</v>
      </c>
      <c r="B2720" s="137" t="s">
        <v>6308</v>
      </c>
    </row>
    <row r="2721" spans="1:2">
      <c r="A2721" s="136">
        <v>40228</v>
      </c>
      <c r="B2721" s="137" t="s">
        <v>6309</v>
      </c>
    </row>
    <row r="2722" spans="1:2">
      <c r="A2722" s="136">
        <v>40227</v>
      </c>
      <c r="B2722" s="137" t="s">
        <v>6310</v>
      </c>
    </row>
    <row r="2723" spans="1:2">
      <c r="A2723" s="136">
        <v>40226</v>
      </c>
      <c r="B2723" s="137" t="s">
        <v>6311</v>
      </c>
    </row>
    <row r="2724" spans="1:2">
      <c r="A2724" s="136">
        <v>40225</v>
      </c>
      <c r="B2724" s="137" t="s">
        <v>6312</v>
      </c>
    </row>
    <row r="2725" spans="1:2">
      <c r="A2725" s="136">
        <v>40224</v>
      </c>
      <c r="B2725" s="137" t="s">
        <v>6313</v>
      </c>
    </row>
    <row r="2726" spans="1:2">
      <c r="A2726" s="136">
        <v>40221</v>
      </c>
      <c r="B2726" s="137" t="s">
        <v>6314</v>
      </c>
    </row>
    <row r="2727" spans="1:2">
      <c r="A2727" s="136">
        <v>40220</v>
      </c>
      <c r="B2727" s="137" t="s">
        <v>6315</v>
      </c>
    </row>
    <row r="2728" spans="1:2">
      <c r="A2728" s="136">
        <v>40219</v>
      </c>
      <c r="B2728" s="137" t="s">
        <v>6316</v>
      </c>
    </row>
    <row r="2729" spans="1:2">
      <c r="A2729" s="136">
        <v>40218</v>
      </c>
      <c r="B2729" s="137" t="s">
        <v>6317</v>
      </c>
    </row>
    <row r="2730" spans="1:2">
      <c r="A2730" s="136">
        <v>40217</v>
      </c>
      <c r="B2730" s="137" t="s">
        <v>6318</v>
      </c>
    </row>
    <row r="2731" spans="1:2">
      <c r="A2731" s="136">
        <v>40214</v>
      </c>
      <c r="B2731" s="137" t="s">
        <v>6319</v>
      </c>
    </row>
    <row r="2732" spans="1:2">
      <c r="A2732" s="136">
        <v>40213</v>
      </c>
      <c r="B2732" s="137" t="s">
        <v>6320</v>
      </c>
    </row>
    <row r="2733" spans="1:2">
      <c r="A2733" s="136">
        <v>40212</v>
      </c>
      <c r="B2733" s="137" t="s">
        <v>6321</v>
      </c>
    </row>
    <row r="2734" spans="1:2">
      <c r="A2734" s="136">
        <v>40211</v>
      </c>
      <c r="B2734" s="137" t="s">
        <v>6322</v>
      </c>
    </row>
    <row r="2735" spans="1:2">
      <c r="A2735" s="136">
        <v>40210</v>
      </c>
      <c r="B2735" s="137" t="s">
        <v>5575</v>
      </c>
    </row>
    <row r="2736" spans="1:2">
      <c r="A2736" s="136">
        <v>40207</v>
      </c>
      <c r="B2736" s="137" t="s">
        <v>6323</v>
      </c>
    </row>
    <row r="2737" spans="1:2">
      <c r="A2737" s="136">
        <v>40206</v>
      </c>
      <c r="B2737" s="137" t="s">
        <v>6324</v>
      </c>
    </row>
    <row r="2738" spans="1:2">
      <c r="A2738" s="136">
        <v>40205</v>
      </c>
      <c r="B2738" s="137" t="s">
        <v>6325</v>
      </c>
    </row>
    <row r="2739" spans="1:2">
      <c r="A2739" s="136">
        <v>40204</v>
      </c>
      <c r="B2739" s="137" t="s">
        <v>6326</v>
      </c>
    </row>
    <row r="2740" spans="1:2">
      <c r="A2740" s="136">
        <v>40203</v>
      </c>
      <c r="B2740" s="137" t="s">
        <v>6327</v>
      </c>
    </row>
    <row r="2741" spans="1:2">
      <c r="A2741" s="136">
        <v>40200</v>
      </c>
      <c r="B2741" s="137" t="s">
        <v>6328</v>
      </c>
    </row>
    <row r="2742" spans="1:2">
      <c r="A2742" s="136">
        <v>40199</v>
      </c>
      <c r="B2742" s="137" t="s">
        <v>6329</v>
      </c>
    </row>
    <row r="2743" spans="1:2">
      <c r="A2743" s="136">
        <v>40198</v>
      </c>
      <c r="B2743" s="137" t="s">
        <v>6330</v>
      </c>
    </row>
    <row r="2744" spans="1:2">
      <c r="A2744" s="136">
        <v>40197</v>
      </c>
      <c r="B2744" s="137" t="s">
        <v>6331</v>
      </c>
    </row>
    <row r="2745" spans="1:2">
      <c r="A2745" s="136">
        <v>40196</v>
      </c>
      <c r="B2745" s="137" t="s">
        <v>6332</v>
      </c>
    </row>
    <row r="2746" spans="1:2">
      <c r="A2746" s="136">
        <v>40193</v>
      </c>
      <c r="B2746" s="137" t="s">
        <v>6333</v>
      </c>
    </row>
    <row r="2747" spans="1:2">
      <c r="A2747" s="136">
        <v>40192</v>
      </c>
      <c r="B2747" s="137" t="s">
        <v>217</v>
      </c>
    </row>
    <row r="2748" spans="1:2">
      <c r="A2748" s="136">
        <v>40191</v>
      </c>
      <c r="B2748" s="137" t="s">
        <v>6334</v>
      </c>
    </row>
    <row r="2749" spans="1:2">
      <c r="A2749" s="136">
        <v>40190</v>
      </c>
      <c r="B2749" s="137" t="s">
        <v>6335</v>
      </c>
    </row>
    <row r="2750" spans="1:2">
      <c r="A2750" s="136">
        <v>40189</v>
      </c>
      <c r="B2750" s="137" t="s">
        <v>6336</v>
      </c>
    </row>
    <row r="2751" spans="1:2">
      <c r="A2751" s="136">
        <v>40178</v>
      </c>
      <c r="B2751" s="137" t="s">
        <v>6337</v>
      </c>
    </row>
    <row r="2752" spans="1:2">
      <c r="A2752" s="136">
        <v>40177</v>
      </c>
      <c r="B2752" s="137" t="s">
        <v>6338</v>
      </c>
    </row>
    <row r="2753" spans="1:2">
      <c r="A2753" s="136">
        <v>40176</v>
      </c>
      <c r="B2753" s="137" t="s">
        <v>6339</v>
      </c>
    </row>
    <row r="2754" spans="1:2">
      <c r="A2754" s="136">
        <v>40175</v>
      </c>
      <c r="B2754" s="137" t="s">
        <v>6340</v>
      </c>
    </row>
    <row r="2755" spans="1:2">
      <c r="A2755" s="136">
        <v>40172</v>
      </c>
      <c r="B2755" s="137" t="s">
        <v>6341</v>
      </c>
    </row>
    <row r="2756" spans="1:2">
      <c r="A2756" s="136">
        <v>40171</v>
      </c>
      <c r="B2756" s="137" t="s">
        <v>6342</v>
      </c>
    </row>
    <row r="2757" spans="1:2">
      <c r="A2757" s="136">
        <v>40170</v>
      </c>
      <c r="B2757" s="137" t="s">
        <v>6343</v>
      </c>
    </row>
    <row r="2758" spans="1:2">
      <c r="A2758" s="136">
        <v>40169</v>
      </c>
      <c r="B2758" s="137" t="s">
        <v>6344</v>
      </c>
    </row>
    <row r="2759" spans="1:2">
      <c r="A2759" s="136">
        <v>40168</v>
      </c>
      <c r="B2759" s="137" t="s">
        <v>81</v>
      </c>
    </row>
    <row r="2760" spans="1:2">
      <c r="A2760" s="136">
        <v>40165</v>
      </c>
      <c r="B2760" s="137" t="s">
        <v>6345</v>
      </c>
    </row>
    <row r="2761" spans="1:2">
      <c r="A2761" s="136">
        <v>40164</v>
      </c>
      <c r="B2761" s="137" t="s">
        <v>6346</v>
      </c>
    </row>
    <row r="2762" spans="1:2">
      <c r="A2762" s="136">
        <v>40163</v>
      </c>
      <c r="B2762" s="137" t="s">
        <v>6347</v>
      </c>
    </row>
    <row r="2763" spans="1:2">
      <c r="A2763" s="136">
        <v>40162</v>
      </c>
      <c r="B2763" s="137" t="s">
        <v>6348</v>
      </c>
    </row>
    <row r="2764" spans="1:2">
      <c r="A2764" s="136">
        <v>40161</v>
      </c>
      <c r="B2764" s="137" t="s">
        <v>6349</v>
      </c>
    </row>
    <row r="2765" spans="1:2">
      <c r="A2765" s="136">
        <v>40158</v>
      </c>
      <c r="B2765" s="137" t="s">
        <v>6350</v>
      </c>
    </row>
    <row r="2766" spans="1:2">
      <c r="A2766" s="136">
        <v>40157</v>
      </c>
      <c r="B2766" s="137" t="s">
        <v>6351</v>
      </c>
    </row>
    <row r="2767" spans="1:2">
      <c r="A2767" s="136">
        <v>40156</v>
      </c>
      <c r="B2767" s="137" t="s">
        <v>6352</v>
      </c>
    </row>
    <row r="2768" spans="1:2">
      <c r="A2768" s="136">
        <v>40155</v>
      </c>
      <c r="B2768" s="137" t="s">
        <v>6353</v>
      </c>
    </row>
    <row r="2769" spans="1:2">
      <c r="A2769" s="136">
        <v>40154</v>
      </c>
      <c r="B2769" s="137" t="s">
        <v>6354</v>
      </c>
    </row>
    <row r="2770" spans="1:2">
      <c r="A2770" s="136">
        <v>40151</v>
      </c>
      <c r="B2770" s="137" t="s">
        <v>6355</v>
      </c>
    </row>
    <row r="2771" spans="1:2">
      <c r="A2771" s="136">
        <v>40150</v>
      </c>
      <c r="B2771" s="137" t="s">
        <v>6356</v>
      </c>
    </row>
    <row r="2772" spans="1:2">
      <c r="A2772" s="136">
        <v>40149</v>
      </c>
      <c r="B2772" s="137" t="s">
        <v>6357</v>
      </c>
    </row>
    <row r="2773" spans="1:2">
      <c r="A2773" s="136">
        <v>40148</v>
      </c>
      <c r="B2773" s="137" t="s">
        <v>6358</v>
      </c>
    </row>
    <row r="2774" spans="1:2">
      <c r="A2774" s="136">
        <v>40147</v>
      </c>
      <c r="B2774" s="137" t="s">
        <v>6359</v>
      </c>
    </row>
    <row r="2775" spans="1:2">
      <c r="A2775" s="136">
        <v>40144</v>
      </c>
      <c r="B2775" s="137" t="s">
        <v>6360</v>
      </c>
    </row>
    <row r="2776" spans="1:2">
      <c r="A2776" s="136">
        <v>40143</v>
      </c>
      <c r="B2776" s="137" t="s">
        <v>6361</v>
      </c>
    </row>
    <row r="2777" spans="1:2">
      <c r="A2777" s="136">
        <v>40142</v>
      </c>
      <c r="B2777" s="137" t="s">
        <v>6362</v>
      </c>
    </row>
    <row r="2778" spans="1:2">
      <c r="A2778" s="136">
        <v>40141</v>
      </c>
      <c r="B2778" s="137" t="s">
        <v>6363</v>
      </c>
    </row>
    <row r="2779" spans="1:2">
      <c r="A2779" s="136">
        <v>40140</v>
      </c>
      <c r="B2779" s="137" t="s">
        <v>6364</v>
      </c>
    </row>
    <row r="2780" spans="1:2">
      <c r="A2780" s="136">
        <v>40137</v>
      </c>
      <c r="B2780" s="137" t="s">
        <v>6258</v>
      </c>
    </row>
    <row r="2781" spans="1:2">
      <c r="A2781" s="136">
        <v>40136</v>
      </c>
      <c r="B2781" s="137" t="s">
        <v>6365</v>
      </c>
    </row>
    <row r="2782" spans="1:2">
      <c r="A2782" s="136">
        <v>40135</v>
      </c>
      <c r="B2782" s="137" t="s">
        <v>6366</v>
      </c>
    </row>
    <row r="2783" spans="1:2">
      <c r="A2783" s="136">
        <v>40134</v>
      </c>
      <c r="B2783" s="137" t="s">
        <v>6367</v>
      </c>
    </row>
    <row r="2784" spans="1:2">
      <c r="A2784" s="136">
        <v>40133</v>
      </c>
      <c r="B2784" s="137" t="s">
        <v>6368</v>
      </c>
    </row>
    <row r="2785" spans="1:2">
      <c r="A2785" s="136">
        <v>40130</v>
      </c>
      <c r="B2785" s="137" t="s">
        <v>6369</v>
      </c>
    </row>
    <row r="2786" spans="1:2">
      <c r="A2786" s="136">
        <v>40129</v>
      </c>
      <c r="B2786" s="137" t="s">
        <v>6370</v>
      </c>
    </row>
    <row r="2787" spans="1:2">
      <c r="A2787" s="136">
        <v>40128</v>
      </c>
      <c r="B2787" s="137" t="s">
        <v>6371</v>
      </c>
    </row>
    <row r="2788" spans="1:2">
      <c r="A2788" s="136">
        <v>40127</v>
      </c>
      <c r="B2788" s="137" t="s">
        <v>6372</v>
      </c>
    </row>
    <row r="2789" spans="1:2">
      <c r="A2789" s="136">
        <v>40126</v>
      </c>
      <c r="B2789" s="137" t="s">
        <v>237</v>
      </c>
    </row>
    <row r="2790" spans="1:2">
      <c r="A2790" s="136">
        <v>40123</v>
      </c>
      <c r="B2790" s="137" t="s">
        <v>6373</v>
      </c>
    </row>
    <row r="2791" spans="1:2">
      <c r="A2791" s="136">
        <v>40122</v>
      </c>
      <c r="B2791" s="137" t="s">
        <v>6374</v>
      </c>
    </row>
    <row r="2792" spans="1:2">
      <c r="A2792" s="136">
        <v>40120</v>
      </c>
      <c r="B2792" s="137" t="s">
        <v>6375</v>
      </c>
    </row>
    <row r="2793" spans="1:2">
      <c r="A2793" s="136">
        <v>40119</v>
      </c>
      <c r="B2793" s="137" t="s">
        <v>6376</v>
      </c>
    </row>
    <row r="2794" spans="1:2">
      <c r="A2794" s="136">
        <v>40116</v>
      </c>
      <c r="B2794" s="137" t="s">
        <v>6377</v>
      </c>
    </row>
    <row r="2795" spans="1:2">
      <c r="A2795" s="136">
        <v>40115</v>
      </c>
      <c r="B2795" s="137" t="s">
        <v>147</v>
      </c>
    </row>
    <row r="2796" spans="1:2">
      <c r="A2796" s="136">
        <v>40114</v>
      </c>
      <c r="B2796" s="137" t="s">
        <v>6378</v>
      </c>
    </row>
    <row r="2797" spans="1:2">
      <c r="A2797" s="136">
        <v>40113</v>
      </c>
      <c r="B2797" s="137" t="s">
        <v>6379</v>
      </c>
    </row>
    <row r="2798" spans="1:2">
      <c r="A2798" s="136">
        <v>40112</v>
      </c>
      <c r="B2798" s="137" t="s">
        <v>6380</v>
      </c>
    </row>
    <row r="2799" spans="1:2">
      <c r="A2799" s="136">
        <v>40109</v>
      </c>
      <c r="B2799" s="137" t="s">
        <v>6381</v>
      </c>
    </row>
    <row r="2800" spans="1:2">
      <c r="A2800" s="136">
        <v>40108</v>
      </c>
      <c r="B2800" s="137" t="s">
        <v>6382</v>
      </c>
    </row>
    <row r="2801" spans="1:2">
      <c r="A2801" s="136">
        <v>40107</v>
      </c>
      <c r="B2801" s="137" t="s">
        <v>6383</v>
      </c>
    </row>
    <row r="2802" spans="1:2">
      <c r="A2802" s="136">
        <v>40106</v>
      </c>
      <c r="B2802" s="137" t="s">
        <v>6384</v>
      </c>
    </row>
    <row r="2803" spans="1:2">
      <c r="A2803" s="136">
        <v>40105</v>
      </c>
      <c r="B2803" s="137" t="s">
        <v>6385</v>
      </c>
    </row>
    <row r="2804" spans="1:2">
      <c r="A2804" s="136">
        <v>40102</v>
      </c>
      <c r="B2804" s="137" t="s">
        <v>6386</v>
      </c>
    </row>
    <row r="2805" spans="1:2">
      <c r="A2805" s="136">
        <v>40101</v>
      </c>
      <c r="B2805" s="137" t="s">
        <v>6387</v>
      </c>
    </row>
    <row r="2806" spans="1:2">
      <c r="A2806" s="136">
        <v>40100</v>
      </c>
      <c r="B2806" s="137" t="s">
        <v>6388</v>
      </c>
    </row>
    <row r="2807" spans="1:2">
      <c r="A2807" s="136">
        <v>40099</v>
      </c>
      <c r="B2807" s="137" t="s">
        <v>6389</v>
      </c>
    </row>
    <row r="2808" spans="1:2">
      <c r="A2808" s="136">
        <v>40098</v>
      </c>
      <c r="B2808" s="137" t="s">
        <v>6390</v>
      </c>
    </row>
    <row r="2809" spans="1:2">
      <c r="A2809" s="136">
        <v>40095</v>
      </c>
      <c r="B2809" s="137" t="s">
        <v>6391</v>
      </c>
    </row>
    <row r="2810" spans="1:2">
      <c r="A2810" s="136">
        <v>40094</v>
      </c>
      <c r="B2810" s="137" t="s">
        <v>6392</v>
      </c>
    </row>
    <row r="2811" spans="1:2">
      <c r="A2811" s="136">
        <v>40093</v>
      </c>
      <c r="B2811" s="137" t="s">
        <v>6393</v>
      </c>
    </row>
    <row r="2812" spans="1:2">
      <c r="A2812" s="136">
        <v>40092</v>
      </c>
      <c r="B2812" s="137" t="s">
        <v>6394</v>
      </c>
    </row>
    <row r="2813" spans="1:2">
      <c r="A2813" s="136">
        <v>40091</v>
      </c>
      <c r="B2813" s="137" t="s">
        <v>6395</v>
      </c>
    </row>
    <row r="2814" spans="1:2">
      <c r="A2814" s="136">
        <v>40088</v>
      </c>
      <c r="B2814" s="137" t="s">
        <v>6396</v>
      </c>
    </row>
    <row r="2815" spans="1:2">
      <c r="A2815" s="136">
        <v>40087</v>
      </c>
      <c r="B2815" s="137" t="s">
        <v>6397</v>
      </c>
    </row>
    <row r="2816" spans="1:2">
      <c r="A2816" s="136">
        <v>40086</v>
      </c>
      <c r="B2816" s="137" t="s">
        <v>6398</v>
      </c>
    </row>
    <row r="2817" spans="1:2">
      <c r="A2817" s="136">
        <v>40085</v>
      </c>
      <c r="B2817" s="137" t="s">
        <v>6399</v>
      </c>
    </row>
    <row r="2818" spans="1:2">
      <c r="A2818" s="136">
        <v>40084</v>
      </c>
      <c r="B2818" s="137" t="s">
        <v>6400</v>
      </c>
    </row>
    <row r="2819" spans="1:2">
      <c r="A2819" s="136">
        <v>40081</v>
      </c>
      <c r="B2819" s="137" t="s">
        <v>6401</v>
      </c>
    </row>
    <row r="2820" spans="1:2">
      <c r="A2820" s="136">
        <v>40080</v>
      </c>
      <c r="B2820" s="137" t="s">
        <v>6402</v>
      </c>
    </row>
    <row r="2821" spans="1:2">
      <c r="A2821" s="136">
        <v>40079</v>
      </c>
      <c r="B2821" s="137" t="s">
        <v>6403</v>
      </c>
    </row>
    <row r="2822" spans="1:2">
      <c r="A2822" s="136">
        <v>40078</v>
      </c>
      <c r="B2822" s="137" t="s">
        <v>6404</v>
      </c>
    </row>
    <row r="2823" spans="1:2">
      <c r="A2823" s="136">
        <v>40077</v>
      </c>
      <c r="B2823" s="137" t="s">
        <v>6405</v>
      </c>
    </row>
    <row r="2824" spans="1:2">
      <c r="A2824" s="136">
        <v>40074</v>
      </c>
      <c r="B2824" s="137" t="s">
        <v>6406</v>
      </c>
    </row>
    <row r="2825" spans="1:2">
      <c r="A2825" s="136">
        <v>40073</v>
      </c>
      <c r="B2825" s="137" t="s">
        <v>6407</v>
      </c>
    </row>
    <row r="2826" spans="1:2">
      <c r="A2826" s="136">
        <v>40072</v>
      </c>
      <c r="B2826" s="137" t="s">
        <v>6408</v>
      </c>
    </row>
    <row r="2827" spans="1:2">
      <c r="A2827" s="136">
        <v>40071</v>
      </c>
      <c r="B2827" s="137" t="s">
        <v>6409</v>
      </c>
    </row>
    <row r="2828" spans="1:2">
      <c r="A2828" s="136">
        <v>40070</v>
      </c>
      <c r="B2828" s="137" t="s">
        <v>6410</v>
      </c>
    </row>
    <row r="2829" spans="1:2">
      <c r="A2829" s="136">
        <v>40067</v>
      </c>
      <c r="B2829" s="137" t="s">
        <v>6411</v>
      </c>
    </row>
    <row r="2830" spans="1:2">
      <c r="A2830" s="136">
        <v>40066</v>
      </c>
      <c r="B2830" s="137" t="s">
        <v>6412</v>
      </c>
    </row>
    <row r="2831" spans="1:2">
      <c r="A2831" s="136">
        <v>40065</v>
      </c>
      <c r="B2831" s="137" t="s">
        <v>6413</v>
      </c>
    </row>
    <row r="2832" spans="1:2">
      <c r="A2832" s="136">
        <v>40064</v>
      </c>
      <c r="B2832" s="137" t="s">
        <v>6414</v>
      </c>
    </row>
    <row r="2833" spans="1:2">
      <c r="A2833" s="136">
        <v>40063</v>
      </c>
      <c r="B2833" s="137" t="s">
        <v>6415</v>
      </c>
    </row>
    <row r="2834" spans="1:2">
      <c r="A2834" s="136">
        <v>40060</v>
      </c>
      <c r="B2834" s="137" t="s">
        <v>6416</v>
      </c>
    </row>
    <row r="2835" spans="1:2">
      <c r="A2835" s="136">
        <v>40059</v>
      </c>
      <c r="B2835" s="137" t="s">
        <v>6417</v>
      </c>
    </row>
    <row r="2836" spans="1:2">
      <c r="A2836" s="136">
        <v>40058</v>
      </c>
      <c r="B2836" s="137" t="s">
        <v>6418</v>
      </c>
    </row>
    <row r="2837" spans="1:2">
      <c r="A2837" s="136">
        <v>40057</v>
      </c>
      <c r="B2837" s="137" t="s">
        <v>6419</v>
      </c>
    </row>
    <row r="2838" spans="1:2">
      <c r="A2838" s="136">
        <v>40056</v>
      </c>
      <c r="B2838" s="137" t="s">
        <v>6420</v>
      </c>
    </row>
    <row r="2839" spans="1:2">
      <c r="A2839" s="136">
        <v>40053</v>
      </c>
      <c r="B2839" s="137" t="s">
        <v>6421</v>
      </c>
    </row>
    <row r="2840" spans="1:2">
      <c r="A2840" s="136">
        <v>40052</v>
      </c>
      <c r="B2840" s="137" t="s">
        <v>6422</v>
      </c>
    </row>
    <row r="2841" spans="1:2">
      <c r="A2841" s="136">
        <v>40051</v>
      </c>
      <c r="B2841" s="137" t="s">
        <v>6423</v>
      </c>
    </row>
    <row r="2842" spans="1:2">
      <c r="A2842" s="136">
        <v>40050</v>
      </c>
      <c r="B2842" s="137" t="s">
        <v>6424</v>
      </c>
    </row>
    <row r="2843" spans="1:2">
      <c r="A2843" s="136">
        <v>40049</v>
      </c>
      <c r="B2843" s="137" t="s">
        <v>6425</v>
      </c>
    </row>
    <row r="2844" spans="1:2">
      <c r="A2844" s="136">
        <v>40046</v>
      </c>
      <c r="B2844" s="137" t="s">
        <v>6426</v>
      </c>
    </row>
    <row r="2845" spans="1:2">
      <c r="A2845" s="136">
        <v>40045</v>
      </c>
      <c r="B2845" s="137" t="s">
        <v>6427</v>
      </c>
    </row>
    <row r="2846" spans="1:2">
      <c r="A2846" s="136">
        <v>40044</v>
      </c>
      <c r="B2846" s="137" t="s">
        <v>6428</v>
      </c>
    </row>
    <row r="2847" spans="1:2">
      <c r="A2847" s="136">
        <v>40043</v>
      </c>
      <c r="B2847" s="137" t="s">
        <v>6429</v>
      </c>
    </row>
    <row r="2848" spans="1:2">
      <c r="A2848" s="136">
        <v>40042</v>
      </c>
      <c r="B2848" s="137" t="s">
        <v>6430</v>
      </c>
    </row>
    <row r="2849" spans="1:2">
      <c r="A2849" s="136">
        <v>40039</v>
      </c>
      <c r="B2849" s="137" t="s">
        <v>6431</v>
      </c>
    </row>
    <row r="2850" spans="1:2">
      <c r="A2850" s="136">
        <v>40038</v>
      </c>
      <c r="B2850" s="137" t="s">
        <v>6432</v>
      </c>
    </row>
    <row r="2851" spans="1:2">
      <c r="A2851" s="136">
        <v>40037</v>
      </c>
      <c r="B2851" s="137" t="s">
        <v>6433</v>
      </c>
    </row>
    <row r="2852" spans="1:2">
      <c r="A2852" s="136">
        <v>40036</v>
      </c>
      <c r="B2852" s="137" t="s">
        <v>6434</v>
      </c>
    </row>
    <row r="2853" spans="1:2">
      <c r="A2853" s="136">
        <v>40035</v>
      </c>
      <c r="B2853" s="137" t="s">
        <v>6435</v>
      </c>
    </row>
    <row r="2854" spans="1:2">
      <c r="A2854" s="136">
        <v>40032</v>
      </c>
      <c r="B2854" s="137" t="s">
        <v>6436</v>
      </c>
    </row>
    <row r="2855" spans="1:2">
      <c r="A2855" s="136">
        <v>40031</v>
      </c>
      <c r="B2855" s="137" t="s">
        <v>6437</v>
      </c>
    </row>
    <row r="2856" spans="1:2">
      <c r="A2856" s="136">
        <v>40030</v>
      </c>
      <c r="B2856" s="137" t="s">
        <v>6438</v>
      </c>
    </row>
    <row r="2857" spans="1:2">
      <c r="A2857" s="136">
        <v>40029</v>
      </c>
      <c r="B2857" s="137" t="s">
        <v>6439</v>
      </c>
    </row>
    <row r="2858" spans="1:2">
      <c r="A2858" s="136">
        <v>40028</v>
      </c>
      <c r="B2858" s="137" t="s">
        <v>6440</v>
      </c>
    </row>
    <row r="2859" spans="1:2">
      <c r="A2859" s="136">
        <v>40025</v>
      </c>
      <c r="B2859" s="137" t="s">
        <v>6441</v>
      </c>
    </row>
    <row r="2860" spans="1:2">
      <c r="A2860" s="136">
        <v>40024</v>
      </c>
      <c r="B2860" s="137" t="s">
        <v>6442</v>
      </c>
    </row>
    <row r="2861" spans="1:2">
      <c r="A2861" s="136">
        <v>40023</v>
      </c>
      <c r="B2861" s="137" t="s">
        <v>6443</v>
      </c>
    </row>
    <row r="2862" spans="1:2">
      <c r="A2862" s="136">
        <v>40022</v>
      </c>
      <c r="B2862" s="137" t="s">
        <v>6444</v>
      </c>
    </row>
    <row r="2863" spans="1:2">
      <c r="A2863" s="136">
        <v>40021</v>
      </c>
      <c r="B2863" s="137" t="s">
        <v>6445</v>
      </c>
    </row>
    <row r="2864" spans="1:2">
      <c r="A2864" s="136">
        <v>40018</v>
      </c>
      <c r="B2864" s="137" t="s">
        <v>6446</v>
      </c>
    </row>
    <row r="2865" spans="1:2">
      <c r="A2865" s="136">
        <v>40017</v>
      </c>
      <c r="B2865" s="137" t="s">
        <v>6447</v>
      </c>
    </row>
    <row r="2866" spans="1:2">
      <c r="A2866" s="136">
        <v>40016</v>
      </c>
      <c r="B2866" s="137" t="s">
        <v>6448</v>
      </c>
    </row>
    <row r="2867" spans="1:2">
      <c r="A2867" s="136">
        <v>40015</v>
      </c>
      <c r="B2867" s="137" t="s">
        <v>6449</v>
      </c>
    </row>
    <row r="2868" spans="1:2">
      <c r="A2868" s="136">
        <v>40014</v>
      </c>
      <c r="B2868" s="137" t="s">
        <v>6450</v>
      </c>
    </row>
    <row r="2869" spans="1:2">
      <c r="A2869" s="136">
        <v>40011</v>
      </c>
      <c r="B2869" s="137" t="s">
        <v>6451</v>
      </c>
    </row>
    <row r="2870" spans="1:2">
      <c r="A2870" s="136">
        <v>40010</v>
      </c>
      <c r="B2870" s="137" t="s">
        <v>6452</v>
      </c>
    </row>
    <row r="2871" spans="1:2">
      <c r="A2871" s="136">
        <v>40009</v>
      </c>
      <c r="B2871" s="137" t="s">
        <v>6453</v>
      </c>
    </row>
    <row r="2872" spans="1:2">
      <c r="A2872" s="136">
        <v>40008</v>
      </c>
      <c r="B2872" s="137" t="s">
        <v>6454</v>
      </c>
    </row>
    <row r="2873" spans="1:2">
      <c r="A2873" s="136">
        <v>40007</v>
      </c>
      <c r="B2873" s="137" t="s">
        <v>6455</v>
      </c>
    </row>
    <row r="2874" spans="1:2">
      <c r="A2874" s="136">
        <v>40004</v>
      </c>
      <c r="B2874" s="137" t="s">
        <v>6456</v>
      </c>
    </row>
    <row r="2875" spans="1:2">
      <c r="A2875" s="136">
        <v>40003</v>
      </c>
      <c r="B2875" s="137" t="s">
        <v>6457</v>
      </c>
    </row>
    <row r="2876" spans="1:2">
      <c r="A2876" s="136">
        <v>40002</v>
      </c>
      <c r="B2876" s="137" t="s">
        <v>6458</v>
      </c>
    </row>
    <row r="2877" spans="1:2">
      <c r="A2877" s="136">
        <v>40001</v>
      </c>
      <c r="B2877" s="137" t="s">
        <v>6459</v>
      </c>
    </row>
    <row r="2878" spans="1:2">
      <c r="A2878" s="136">
        <v>40000</v>
      </c>
      <c r="B2878" s="137" t="s">
        <v>6460</v>
      </c>
    </row>
    <row r="2879" spans="1:2">
      <c r="A2879" s="136">
        <v>39997</v>
      </c>
      <c r="B2879" s="137" t="s">
        <v>6461</v>
      </c>
    </row>
    <row r="2880" spans="1:2">
      <c r="A2880" s="136">
        <v>39996</v>
      </c>
      <c r="B2880" s="137" t="s">
        <v>6462</v>
      </c>
    </row>
    <row r="2881" spans="1:2">
      <c r="A2881" s="136">
        <v>39995</v>
      </c>
      <c r="B2881" s="137" t="s">
        <v>6463</v>
      </c>
    </row>
    <row r="2882" spans="1:2">
      <c r="A2882" s="136">
        <v>39994</v>
      </c>
      <c r="B2882" s="137" t="s">
        <v>6464</v>
      </c>
    </row>
    <row r="2883" spans="1:2">
      <c r="A2883" s="136">
        <v>39993</v>
      </c>
      <c r="B2883" s="137" t="s">
        <v>6465</v>
      </c>
    </row>
    <row r="2884" spans="1:2">
      <c r="A2884" s="136">
        <v>39990</v>
      </c>
      <c r="B2884" s="137" t="s">
        <v>6466</v>
      </c>
    </row>
    <row r="2885" spans="1:2">
      <c r="A2885" s="136">
        <v>39989</v>
      </c>
      <c r="B2885" s="137" t="s">
        <v>6467</v>
      </c>
    </row>
    <row r="2886" spans="1:2">
      <c r="A2886" s="136">
        <v>39988</v>
      </c>
      <c r="B2886" s="137" t="s">
        <v>6468</v>
      </c>
    </row>
    <row r="2887" spans="1:2">
      <c r="A2887" s="136">
        <v>39987</v>
      </c>
      <c r="B2887" s="137" t="s">
        <v>6469</v>
      </c>
    </row>
    <row r="2888" spans="1:2">
      <c r="A2888" s="136">
        <v>39986</v>
      </c>
      <c r="B2888" s="137" t="s">
        <v>6470</v>
      </c>
    </row>
    <row r="2889" spans="1:2">
      <c r="A2889" s="136">
        <v>39983</v>
      </c>
      <c r="B2889" s="137" t="s">
        <v>6471</v>
      </c>
    </row>
    <row r="2890" spans="1:2">
      <c r="A2890" s="136">
        <v>39982</v>
      </c>
      <c r="B2890" s="137" t="s">
        <v>6472</v>
      </c>
    </row>
    <row r="2891" spans="1:2">
      <c r="A2891" s="136">
        <v>39981</v>
      </c>
      <c r="B2891" s="137" t="s">
        <v>6473</v>
      </c>
    </row>
    <row r="2892" spans="1:2">
      <c r="A2892" s="136">
        <v>39980</v>
      </c>
      <c r="B2892" s="137" t="s">
        <v>6474</v>
      </c>
    </row>
    <row r="2893" spans="1:2">
      <c r="A2893" s="136">
        <v>39979</v>
      </c>
      <c r="B2893" s="137" t="s">
        <v>6475</v>
      </c>
    </row>
    <row r="2894" spans="1:2">
      <c r="A2894" s="136">
        <v>39975</v>
      </c>
      <c r="B2894" s="137" t="s">
        <v>6476</v>
      </c>
    </row>
    <row r="2895" spans="1:2">
      <c r="A2895" s="136">
        <v>39974</v>
      </c>
      <c r="B2895" s="137" t="s">
        <v>6477</v>
      </c>
    </row>
    <row r="2896" spans="1:2">
      <c r="A2896" s="136">
        <v>39973</v>
      </c>
      <c r="B2896" s="137" t="s">
        <v>6478</v>
      </c>
    </row>
    <row r="2897" spans="1:2">
      <c r="A2897" s="136">
        <v>39972</v>
      </c>
      <c r="B2897" s="137" t="s">
        <v>6479</v>
      </c>
    </row>
    <row r="2898" spans="1:2">
      <c r="A2898" s="136">
        <v>39969</v>
      </c>
      <c r="B2898" s="137" t="s">
        <v>6480</v>
      </c>
    </row>
    <row r="2899" spans="1:2">
      <c r="A2899" s="136">
        <v>39968</v>
      </c>
      <c r="B2899" s="137" t="s">
        <v>6481</v>
      </c>
    </row>
    <row r="2900" spans="1:2">
      <c r="A2900" s="136">
        <v>39967</v>
      </c>
      <c r="B2900" s="137" t="s">
        <v>6482</v>
      </c>
    </row>
    <row r="2901" spans="1:2">
      <c r="A2901" s="136">
        <v>39966</v>
      </c>
      <c r="B2901" s="137" t="s">
        <v>6483</v>
      </c>
    </row>
    <row r="2902" spans="1:2">
      <c r="A2902" s="136">
        <v>39965</v>
      </c>
      <c r="B2902" s="137" t="s">
        <v>6484</v>
      </c>
    </row>
    <row r="2903" spans="1:2">
      <c r="A2903" s="136">
        <v>39962</v>
      </c>
      <c r="B2903" s="137" t="s">
        <v>6485</v>
      </c>
    </row>
    <row r="2904" spans="1:2">
      <c r="A2904" s="136">
        <v>39961</v>
      </c>
      <c r="B2904" s="137" t="s">
        <v>6486</v>
      </c>
    </row>
    <row r="2905" spans="1:2">
      <c r="A2905" s="136">
        <v>39960</v>
      </c>
      <c r="B2905" s="137" t="s">
        <v>6487</v>
      </c>
    </row>
    <row r="2906" spans="1:2">
      <c r="A2906" s="136">
        <v>39959</v>
      </c>
      <c r="B2906" s="137" t="s">
        <v>6488</v>
      </c>
    </row>
    <row r="2907" spans="1:2">
      <c r="A2907" s="136">
        <v>39958</v>
      </c>
      <c r="B2907" s="137" t="s">
        <v>6489</v>
      </c>
    </row>
    <row r="2908" spans="1:2">
      <c r="A2908" s="136">
        <v>39955</v>
      </c>
      <c r="B2908" s="137" t="s">
        <v>6490</v>
      </c>
    </row>
    <row r="2909" spans="1:2">
      <c r="A2909" s="136">
        <v>39954</v>
      </c>
      <c r="B2909" s="137" t="s">
        <v>6491</v>
      </c>
    </row>
    <row r="2910" spans="1:2">
      <c r="A2910" s="136">
        <v>39953</v>
      </c>
      <c r="B2910" s="137" t="s">
        <v>6492</v>
      </c>
    </row>
    <row r="2911" spans="1:2">
      <c r="A2911" s="136">
        <v>39952</v>
      </c>
      <c r="B2911" s="137" t="s">
        <v>6493</v>
      </c>
    </row>
    <row r="2912" spans="1:2">
      <c r="A2912" s="136">
        <v>39951</v>
      </c>
      <c r="B2912" s="137" t="s">
        <v>6494</v>
      </c>
    </row>
    <row r="2913" spans="1:2">
      <c r="A2913" s="136">
        <v>39948</v>
      </c>
      <c r="B2913" s="137" t="s">
        <v>6495</v>
      </c>
    </row>
    <row r="2914" spans="1:2">
      <c r="A2914" s="136">
        <v>39947</v>
      </c>
      <c r="B2914" s="137" t="s">
        <v>6496</v>
      </c>
    </row>
    <row r="2915" spans="1:2">
      <c r="A2915" s="136">
        <v>39946</v>
      </c>
      <c r="B2915" s="137" t="s">
        <v>6497</v>
      </c>
    </row>
    <row r="2916" spans="1:2">
      <c r="A2916" s="136">
        <v>39945</v>
      </c>
      <c r="B2916" s="137" t="s">
        <v>6498</v>
      </c>
    </row>
    <row r="2917" spans="1:2">
      <c r="A2917" s="136">
        <v>39941</v>
      </c>
      <c r="B2917" s="137" t="s">
        <v>6499</v>
      </c>
    </row>
    <row r="2918" spans="1:2">
      <c r="A2918" s="136">
        <v>39940</v>
      </c>
      <c r="B2918" s="137" t="s">
        <v>6500</v>
      </c>
    </row>
    <row r="2919" spans="1:2">
      <c r="A2919" s="136">
        <v>39939</v>
      </c>
      <c r="B2919" s="137" t="s">
        <v>6501</v>
      </c>
    </row>
    <row r="2920" spans="1:2">
      <c r="A2920" s="136">
        <v>39938</v>
      </c>
      <c r="B2920" s="137" t="s">
        <v>6502</v>
      </c>
    </row>
    <row r="2921" spans="1:2">
      <c r="A2921" s="136">
        <v>39937</v>
      </c>
      <c r="B2921" s="137" t="s">
        <v>6503</v>
      </c>
    </row>
    <row r="2922" spans="1:2">
      <c r="A2922" s="136">
        <v>39933</v>
      </c>
      <c r="B2922" s="137" t="s">
        <v>6504</v>
      </c>
    </row>
    <row r="2923" spans="1:2">
      <c r="A2923" s="136">
        <v>39932</v>
      </c>
      <c r="B2923" s="137" t="s">
        <v>6505</v>
      </c>
    </row>
    <row r="2924" spans="1:2">
      <c r="A2924" s="136">
        <v>39931</v>
      </c>
      <c r="B2924" s="137" t="s">
        <v>6506</v>
      </c>
    </row>
    <row r="2925" spans="1:2">
      <c r="A2925" s="136">
        <v>39930</v>
      </c>
      <c r="B2925" s="137" t="s">
        <v>6507</v>
      </c>
    </row>
    <row r="2926" spans="1:2">
      <c r="A2926" s="136">
        <v>39927</v>
      </c>
      <c r="B2926" s="137" t="s">
        <v>6508</v>
      </c>
    </row>
    <row r="2927" spans="1:2">
      <c r="A2927" s="136">
        <v>39926</v>
      </c>
      <c r="B2927" s="137" t="s">
        <v>6509</v>
      </c>
    </row>
    <row r="2928" spans="1:2">
      <c r="A2928" s="136">
        <v>39925</v>
      </c>
      <c r="B2928" s="137" t="s">
        <v>6510</v>
      </c>
    </row>
    <row r="2929" spans="1:2">
      <c r="A2929" s="136">
        <v>39924</v>
      </c>
      <c r="B2929" s="137" t="s">
        <v>6511</v>
      </c>
    </row>
    <row r="2930" spans="1:2">
      <c r="A2930" s="136">
        <v>39923</v>
      </c>
      <c r="B2930" s="137" t="s">
        <v>6512</v>
      </c>
    </row>
    <row r="2931" spans="1:2">
      <c r="A2931" s="136">
        <v>39920</v>
      </c>
      <c r="B2931" s="137" t="s">
        <v>6513</v>
      </c>
    </row>
    <row r="2932" spans="1:2">
      <c r="A2932" s="136">
        <v>39919</v>
      </c>
      <c r="B2932" s="137" t="s">
        <v>6514</v>
      </c>
    </row>
    <row r="2933" spans="1:2">
      <c r="A2933" s="136">
        <v>39918</v>
      </c>
      <c r="B2933" s="137" t="s">
        <v>6515</v>
      </c>
    </row>
    <row r="2934" spans="1:2">
      <c r="A2934" s="136">
        <v>39917</v>
      </c>
      <c r="B2934" s="137" t="s">
        <v>6516</v>
      </c>
    </row>
    <row r="2935" spans="1:2">
      <c r="A2935" s="136">
        <v>39916</v>
      </c>
      <c r="B2935" s="137" t="s">
        <v>6517</v>
      </c>
    </row>
    <row r="2936" spans="1:2">
      <c r="A2936" s="136">
        <v>39913</v>
      </c>
      <c r="B2936" s="137" t="s">
        <v>6518</v>
      </c>
    </row>
    <row r="2937" spans="1:2">
      <c r="A2937" s="136">
        <v>39912</v>
      </c>
      <c r="B2937" s="137" t="s">
        <v>6519</v>
      </c>
    </row>
    <row r="2938" spans="1:2">
      <c r="A2938" s="136">
        <v>39911</v>
      </c>
      <c r="B2938" s="137" t="s">
        <v>6520</v>
      </c>
    </row>
    <row r="2939" spans="1:2">
      <c r="A2939" s="136">
        <v>39910</v>
      </c>
      <c r="B2939" s="137" t="s">
        <v>6521</v>
      </c>
    </row>
    <row r="2940" spans="1:2">
      <c r="A2940" s="136">
        <v>39909</v>
      </c>
      <c r="B2940" s="137" t="s">
        <v>6522</v>
      </c>
    </row>
    <row r="2941" spans="1:2">
      <c r="A2941" s="136">
        <v>39906</v>
      </c>
      <c r="B2941" s="137" t="s">
        <v>6523</v>
      </c>
    </row>
    <row r="2942" spans="1:2">
      <c r="A2942" s="136">
        <v>39905</v>
      </c>
      <c r="B2942" s="137" t="s">
        <v>6524</v>
      </c>
    </row>
    <row r="2943" spans="1:2">
      <c r="A2943" s="136">
        <v>39904</v>
      </c>
      <c r="B2943" s="137" t="s">
        <v>6525</v>
      </c>
    </row>
    <row r="2944" spans="1:2">
      <c r="A2944" s="136">
        <v>39903</v>
      </c>
      <c r="B2944" s="137" t="s">
        <v>6526</v>
      </c>
    </row>
    <row r="2945" spans="1:2">
      <c r="A2945" s="136">
        <v>39902</v>
      </c>
      <c r="B2945" s="137" t="s">
        <v>6527</v>
      </c>
    </row>
    <row r="2946" spans="1:2">
      <c r="A2946" s="136">
        <v>39899</v>
      </c>
      <c r="B2946" s="137" t="s">
        <v>6528</v>
      </c>
    </row>
    <row r="2947" spans="1:2">
      <c r="A2947" s="136">
        <v>39898</v>
      </c>
      <c r="B2947" s="137" t="s">
        <v>6529</v>
      </c>
    </row>
    <row r="2948" spans="1:2">
      <c r="A2948" s="136">
        <v>39897</v>
      </c>
      <c r="B2948" s="137" t="s">
        <v>6530</v>
      </c>
    </row>
    <row r="2949" spans="1:2">
      <c r="A2949" s="136">
        <v>39896</v>
      </c>
      <c r="B2949" s="137" t="s">
        <v>6531</v>
      </c>
    </row>
    <row r="2950" spans="1:2">
      <c r="A2950" s="136">
        <v>39895</v>
      </c>
      <c r="B2950" s="137" t="s">
        <v>6532</v>
      </c>
    </row>
    <row r="2951" spans="1:2">
      <c r="A2951" s="136">
        <v>39892</v>
      </c>
      <c r="B2951" s="137" t="s">
        <v>6533</v>
      </c>
    </row>
    <row r="2952" spans="1:2">
      <c r="A2952" s="136">
        <v>39891</v>
      </c>
      <c r="B2952" s="137" t="s">
        <v>6534</v>
      </c>
    </row>
    <row r="2953" spans="1:2">
      <c r="A2953" s="136">
        <v>39890</v>
      </c>
      <c r="B2953" s="137" t="s">
        <v>6535</v>
      </c>
    </row>
    <row r="2954" spans="1:2">
      <c r="A2954" s="136">
        <v>39889</v>
      </c>
      <c r="B2954" s="137" t="s">
        <v>6536</v>
      </c>
    </row>
    <row r="2955" spans="1:2">
      <c r="A2955" s="136">
        <v>39888</v>
      </c>
      <c r="B2955" s="137" t="s">
        <v>6537</v>
      </c>
    </row>
    <row r="2956" spans="1:2">
      <c r="A2956" s="136">
        <v>39885</v>
      </c>
      <c r="B2956" s="137" t="s">
        <v>6538</v>
      </c>
    </row>
    <row r="2957" spans="1:2">
      <c r="A2957" s="136">
        <v>39884</v>
      </c>
      <c r="B2957" s="137" t="s">
        <v>6539</v>
      </c>
    </row>
    <row r="2958" spans="1:2">
      <c r="A2958" s="136">
        <v>39883</v>
      </c>
      <c r="B2958" s="137" t="s">
        <v>6540</v>
      </c>
    </row>
    <row r="2959" spans="1:2">
      <c r="A2959" s="136">
        <v>39882</v>
      </c>
      <c r="B2959" s="137" t="s">
        <v>6541</v>
      </c>
    </row>
    <row r="2960" spans="1:2">
      <c r="A2960" s="136">
        <v>39878</v>
      </c>
      <c r="B2960" s="137" t="s">
        <v>6542</v>
      </c>
    </row>
    <row r="2961" spans="1:2">
      <c r="A2961" s="136">
        <v>39877</v>
      </c>
      <c r="B2961" s="137" t="s">
        <v>6543</v>
      </c>
    </row>
    <row r="2962" spans="1:2">
      <c r="A2962" s="136">
        <v>39876</v>
      </c>
      <c r="B2962" s="137" t="s">
        <v>6544</v>
      </c>
    </row>
    <row r="2963" spans="1:2">
      <c r="A2963" s="136">
        <v>39875</v>
      </c>
      <c r="B2963" s="137" t="s">
        <v>6545</v>
      </c>
    </row>
    <row r="2964" spans="1:2">
      <c r="A2964" s="136">
        <v>39874</v>
      </c>
      <c r="B2964" s="137" t="s">
        <v>6546</v>
      </c>
    </row>
    <row r="2965" spans="1:2">
      <c r="A2965" s="136">
        <v>39871</v>
      </c>
      <c r="B2965" s="137" t="s">
        <v>6547</v>
      </c>
    </row>
    <row r="2966" spans="1:2">
      <c r="A2966" s="136">
        <v>39870</v>
      </c>
      <c r="B2966" s="137" t="s">
        <v>6548</v>
      </c>
    </row>
    <row r="2967" spans="1:2">
      <c r="A2967" s="136">
        <v>39869</v>
      </c>
      <c r="B2967" s="137" t="s">
        <v>6549</v>
      </c>
    </row>
    <row r="2968" spans="1:2">
      <c r="A2968" s="136">
        <v>39868</v>
      </c>
      <c r="B2968" s="137" t="s">
        <v>6550</v>
      </c>
    </row>
    <row r="2969" spans="1:2">
      <c r="A2969" s="136">
        <v>39864</v>
      </c>
      <c r="B2969" s="137" t="s">
        <v>6551</v>
      </c>
    </row>
    <row r="2970" spans="1:2">
      <c r="A2970" s="136">
        <v>39863</v>
      </c>
      <c r="B2970" s="137" t="s">
        <v>6552</v>
      </c>
    </row>
    <row r="2971" spans="1:2">
      <c r="A2971" s="136">
        <v>39862</v>
      </c>
      <c r="B2971" s="137" t="s">
        <v>6553</v>
      </c>
    </row>
    <row r="2972" spans="1:2">
      <c r="A2972" s="136">
        <v>39861</v>
      </c>
      <c r="B2972" s="137" t="s">
        <v>6554</v>
      </c>
    </row>
    <row r="2973" spans="1:2">
      <c r="A2973" s="136">
        <v>39860</v>
      </c>
      <c r="B2973" s="137" t="s">
        <v>6555</v>
      </c>
    </row>
    <row r="2974" spans="1:2">
      <c r="A2974" s="136">
        <v>39857</v>
      </c>
      <c r="B2974" s="137" t="s">
        <v>6556</v>
      </c>
    </row>
    <row r="2975" spans="1:2">
      <c r="A2975" s="136">
        <v>39856</v>
      </c>
      <c r="B2975" s="137" t="s">
        <v>6557</v>
      </c>
    </row>
    <row r="2976" spans="1:2">
      <c r="A2976" s="136">
        <v>39855</v>
      </c>
      <c r="B2976" s="137" t="s">
        <v>6558</v>
      </c>
    </row>
    <row r="2977" spans="1:2">
      <c r="A2977" s="136">
        <v>39854</v>
      </c>
      <c r="B2977" s="137" t="s">
        <v>6559</v>
      </c>
    </row>
    <row r="2978" spans="1:2">
      <c r="A2978" s="136">
        <v>39853</v>
      </c>
      <c r="B2978" s="137" t="s">
        <v>6560</v>
      </c>
    </row>
    <row r="2979" spans="1:2">
      <c r="A2979" s="136">
        <v>39850</v>
      </c>
      <c r="B2979" s="137" t="s">
        <v>6561</v>
      </c>
    </row>
    <row r="2980" spans="1:2">
      <c r="A2980" s="136">
        <v>39849</v>
      </c>
      <c r="B2980" s="137" t="s">
        <v>6562</v>
      </c>
    </row>
    <row r="2981" spans="1:2">
      <c r="A2981" s="136">
        <v>39848</v>
      </c>
      <c r="B2981" s="137" t="s">
        <v>6563</v>
      </c>
    </row>
    <row r="2982" spans="1:2">
      <c r="A2982" s="136">
        <v>39847</v>
      </c>
      <c r="B2982" s="137" t="s">
        <v>6564</v>
      </c>
    </row>
    <row r="2983" spans="1:2">
      <c r="A2983" s="136">
        <v>39846</v>
      </c>
      <c r="B2983" s="137" t="s">
        <v>6565</v>
      </c>
    </row>
    <row r="2984" spans="1:2">
      <c r="A2984" s="136">
        <v>39843</v>
      </c>
      <c r="B2984" s="137" t="s">
        <v>6566</v>
      </c>
    </row>
    <row r="2985" spans="1:2">
      <c r="A2985" s="136">
        <v>39842</v>
      </c>
      <c r="B2985" s="137" t="s">
        <v>6567</v>
      </c>
    </row>
    <row r="2986" spans="1:2">
      <c r="A2986" s="136">
        <v>39841</v>
      </c>
      <c r="B2986" s="137" t="s">
        <v>6568</v>
      </c>
    </row>
    <row r="2987" spans="1:2">
      <c r="A2987" s="136">
        <v>39840</v>
      </c>
      <c r="B2987" s="137" t="s">
        <v>6569</v>
      </c>
    </row>
    <row r="2988" spans="1:2">
      <c r="A2988" s="136">
        <v>39839</v>
      </c>
      <c r="B2988" s="137" t="s">
        <v>6570</v>
      </c>
    </row>
    <row r="2989" spans="1:2">
      <c r="A2989" s="136">
        <v>39836</v>
      </c>
      <c r="B2989" s="137" t="s">
        <v>6571</v>
      </c>
    </row>
    <row r="2990" spans="1:2">
      <c r="A2990" s="136">
        <v>39835</v>
      </c>
      <c r="B2990" s="137" t="s">
        <v>6572</v>
      </c>
    </row>
    <row r="2991" spans="1:2">
      <c r="A2991" s="136">
        <v>39834</v>
      </c>
      <c r="B2991" s="137" t="s">
        <v>6573</v>
      </c>
    </row>
    <row r="2992" spans="1:2">
      <c r="A2992" s="136">
        <v>39833</v>
      </c>
      <c r="B2992" s="137" t="s">
        <v>6574</v>
      </c>
    </row>
    <row r="2993" spans="1:2">
      <c r="A2993" s="136">
        <v>39832</v>
      </c>
      <c r="B2993" s="137" t="s">
        <v>6575</v>
      </c>
    </row>
    <row r="2994" spans="1:2">
      <c r="A2994" s="136">
        <v>39829</v>
      </c>
      <c r="B2994" s="137" t="s">
        <v>6576</v>
      </c>
    </row>
    <row r="2995" spans="1:2">
      <c r="A2995" s="136">
        <v>39828</v>
      </c>
      <c r="B2995" s="137" t="s">
        <v>6577</v>
      </c>
    </row>
    <row r="2996" spans="1:2">
      <c r="A2996" s="136">
        <v>39827</v>
      </c>
      <c r="B2996" s="137" t="s">
        <v>6578</v>
      </c>
    </row>
    <row r="2997" spans="1:2">
      <c r="A2997" s="136">
        <v>39826</v>
      </c>
      <c r="B2997" s="137" t="s">
        <v>6579</v>
      </c>
    </row>
    <row r="2998" spans="1:2">
      <c r="A2998" s="136">
        <v>39825</v>
      </c>
      <c r="B2998" s="137" t="s">
        <v>6580</v>
      </c>
    </row>
    <row r="2999" spans="1:2">
      <c r="A2999" s="136">
        <v>39824</v>
      </c>
      <c r="B2999" s="137" t="s">
        <v>6581</v>
      </c>
    </row>
    <row r="3000" spans="1:2">
      <c r="A3000" s="136">
        <v>39813</v>
      </c>
      <c r="B3000" s="137" t="s">
        <v>6582</v>
      </c>
    </row>
    <row r="3001" spans="1:2">
      <c r="A3001" s="136">
        <v>39812</v>
      </c>
      <c r="B3001" s="137" t="s">
        <v>6583</v>
      </c>
    </row>
    <row r="3002" spans="1:2">
      <c r="A3002" s="136">
        <v>39811</v>
      </c>
      <c r="B3002" s="137" t="s">
        <v>6584</v>
      </c>
    </row>
    <row r="3003" spans="1:2">
      <c r="A3003" s="136">
        <v>39808</v>
      </c>
      <c r="B3003" s="137" t="s">
        <v>6585</v>
      </c>
    </row>
    <row r="3004" spans="1:2">
      <c r="A3004" s="136">
        <v>39807</v>
      </c>
      <c r="B3004" s="137" t="s">
        <v>6586</v>
      </c>
    </row>
    <row r="3005" spans="1:2">
      <c r="A3005" s="136">
        <v>39806</v>
      </c>
      <c r="B3005" s="137" t="s">
        <v>6587</v>
      </c>
    </row>
    <row r="3006" spans="1:2">
      <c r="A3006" s="136">
        <v>39805</v>
      </c>
      <c r="B3006" s="137" t="s">
        <v>6588</v>
      </c>
    </row>
    <row r="3007" spans="1:2">
      <c r="A3007" s="136">
        <v>39804</v>
      </c>
      <c r="B3007" s="137" t="s">
        <v>6589</v>
      </c>
    </row>
    <row r="3008" spans="1:2">
      <c r="A3008" s="136">
        <v>39801</v>
      </c>
      <c r="B3008" s="137" t="s">
        <v>6590</v>
      </c>
    </row>
    <row r="3009" spans="1:2">
      <c r="A3009" s="136">
        <v>39800</v>
      </c>
      <c r="B3009" s="137" t="s">
        <v>6591</v>
      </c>
    </row>
    <row r="3010" spans="1:2">
      <c r="A3010" s="136">
        <v>39799</v>
      </c>
      <c r="B3010" s="137" t="s">
        <v>6592</v>
      </c>
    </row>
    <row r="3011" spans="1:2">
      <c r="A3011" s="136">
        <v>39798</v>
      </c>
      <c r="B3011" s="137" t="s">
        <v>6593</v>
      </c>
    </row>
    <row r="3012" spans="1:2">
      <c r="A3012" s="136">
        <v>39797</v>
      </c>
      <c r="B3012" s="137" t="s">
        <v>6594</v>
      </c>
    </row>
    <row r="3013" spans="1:2">
      <c r="A3013" s="136">
        <v>39794</v>
      </c>
      <c r="B3013" s="137" t="s">
        <v>6595</v>
      </c>
    </row>
    <row r="3014" spans="1:2">
      <c r="A3014" s="136">
        <v>39793</v>
      </c>
      <c r="B3014" s="137" t="s">
        <v>6596</v>
      </c>
    </row>
    <row r="3015" spans="1:2">
      <c r="A3015" s="136">
        <v>39792</v>
      </c>
      <c r="B3015" s="137" t="s">
        <v>6597</v>
      </c>
    </row>
    <row r="3016" spans="1:2">
      <c r="A3016" s="136">
        <v>39791</v>
      </c>
      <c r="B3016" s="137" t="s">
        <v>6598</v>
      </c>
    </row>
    <row r="3017" spans="1:2">
      <c r="A3017" s="136">
        <v>39790</v>
      </c>
      <c r="B3017" s="137" t="s">
        <v>6599</v>
      </c>
    </row>
    <row r="3018" spans="1:2">
      <c r="A3018" s="136">
        <v>39787</v>
      </c>
      <c r="B3018" s="137" t="s">
        <v>6600</v>
      </c>
    </row>
    <row r="3019" spans="1:2">
      <c r="A3019" s="136">
        <v>39786</v>
      </c>
      <c r="B3019" s="137" t="s">
        <v>6601</v>
      </c>
    </row>
    <row r="3020" spans="1:2">
      <c r="A3020" s="136">
        <v>39785</v>
      </c>
      <c r="B3020" s="137" t="s">
        <v>6602</v>
      </c>
    </row>
    <row r="3021" spans="1:2">
      <c r="A3021" s="136">
        <v>39784</v>
      </c>
      <c r="B3021" s="137" t="s">
        <v>6603</v>
      </c>
    </row>
    <row r="3022" spans="1:2">
      <c r="A3022" s="136">
        <v>39783</v>
      </c>
      <c r="B3022" s="137" t="s">
        <v>6604</v>
      </c>
    </row>
    <row r="3023" spans="1:2">
      <c r="A3023" s="136">
        <v>39780</v>
      </c>
      <c r="B3023" s="137" t="s">
        <v>6605</v>
      </c>
    </row>
    <row r="3024" spans="1:2">
      <c r="A3024" s="136">
        <v>39779</v>
      </c>
      <c r="B3024" s="137" t="s">
        <v>6606</v>
      </c>
    </row>
    <row r="3025" spans="1:2">
      <c r="A3025" s="136">
        <v>39778</v>
      </c>
      <c r="B3025" s="137" t="s">
        <v>6607</v>
      </c>
    </row>
    <row r="3026" spans="1:2">
      <c r="A3026" s="136">
        <v>39777</v>
      </c>
      <c r="B3026" s="137" t="s">
        <v>6608</v>
      </c>
    </row>
    <row r="3027" spans="1:2">
      <c r="A3027" s="136">
        <v>39776</v>
      </c>
      <c r="B3027" s="137" t="s">
        <v>6609</v>
      </c>
    </row>
    <row r="3028" spans="1:2">
      <c r="A3028" s="136">
        <v>39773</v>
      </c>
      <c r="B3028" s="137" t="s">
        <v>6610</v>
      </c>
    </row>
    <row r="3029" spans="1:2">
      <c r="A3029" s="136">
        <v>39772</v>
      </c>
      <c r="B3029" s="137" t="s">
        <v>6611</v>
      </c>
    </row>
    <row r="3030" spans="1:2">
      <c r="A3030" s="136">
        <v>39771</v>
      </c>
      <c r="B3030" s="137" t="s">
        <v>6612</v>
      </c>
    </row>
    <row r="3031" spans="1:2">
      <c r="A3031" s="136">
        <v>39770</v>
      </c>
      <c r="B3031" s="137" t="s">
        <v>6613</v>
      </c>
    </row>
    <row r="3032" spans="1:2">
      <c r="A3032" s="136">
        <v>39769</v>
      </c>
      <c r="B3032" s="137" t="s">
        <v>6614</v>
      </c>
    </row>
    <row r="3033" spans="1:2">
      <c r="A3033" s="136">
        <v>39766</v>
      </c>
      <c r="B3033" s="137" t="s">
        <v>6615</v>
      </c>
    </row>
    <row r="3034" spans="1:2">
      <c r="A3034" s="136">
        <v>39765</v>
      </c>
      <c r="B3034" s="137" t="s">
        <v>6616</v>
      </c>
    </row>
    <row r="3035" spans="1:2">
      <c r="A3035" s="136">
        <v>39764</v>
      </c>
      <c r="B3035" s="137" t="s">
        <v>6617</v>
      </c>
    </row>
    <row r="3036" spans="1:2">
      <c r="A3036" s="136">
        <v>39763</v>
      </c>
      <c r="B3036" s="137" t="s">
        <v>6617</v>
      </c>
    </row>
    <row r="3037" spans="1:2">
      <c r="A3037" s="136">
        <v>39762</v>
      </c>
      <c r="B3037" s="137" t="s">
        <v>6618</v>
      </c>
    </row>
    <row r="3038" spans="1:2">
      <c r="A3038" s="136">
        <v>39759</v>
      </c>
      <c r="B3038" s="137" t="s">
        <v>6619</v>
      </c>
    </row>
    <row r="3039" spans="1:2">
      <c r="A3039" s="136">
        <v>39758</v>
      </c>
      <c r="B3039" s="137" t="s">
        <v>6620</v>
      </c>
    </row>
    <row r="3040" spans="1:2">
      <c r="A3040" s="136">
        <v>39757</v>
      </c>
      <c r="B3040" s="137" t="s">
        <v>6621</v>
      </c>
    </row>
    <row r="3041" spans="1:2">
      <c r="A3041" s="136">
        <v>39753</v>
      </c>
      <c r="B3041" s="137" t="s">
        <v>6622</v>
      </c>
    </row>
    <row r="3042" spans="1:2">
      <c r="A3042" s="136">
        <v>39752</v>
      </c>
      <c r="B3042" s="137" t="s">
        <v>6623</v>
      </c>
    </row>
    <row r="3043" spans="1:2">
      <c r="A3043" s="136">
        <v>39751</v>
      </c>
      <c r="B3043" s="137" t="s">
        <v>6624</v>
      </c>
    </row>
    <row r="3044" spans="1:2">
      <c r="A3044" s="136">
        <v>39750</v>
      </c>
      <c r="B3044" s="137" t="s">
        <v>6625</v>
      </c>
    </row>
    <row r="3045" spans="1:2">
      <c r="A3045" s="136">
        <v>39749</v>
      </c>
      <c r="B3045" s="137" t="s">
        <v>6626</v>
      </c>
    </row>
    <row r="3046" spans="1:2">
      <c r="A3046" s="136">
        <v>39748</v>
      </c>
      <c r="B3046" s="137" t="s">
        <v>6627</v>
      </c>
    </row>
    <row r="3047" spans="1:2">
      <c r="A3047" s="136">
        <v>39745</v>
      </c>
      <c r="B3047" s="137" t="s">
        <v>6627</v>
      </c>
    </row>
    <row r="3048" spans="1:2">
      <c r="A3048" s="136">
        <v>39744</v>
      </c>
      <c r="B3048" s="137" t="s">
        <v>6628</v>
      </c>
    </row>
    <row r="3049" spans="1:2">
      <c r="A3049" s="136">
        <v>39743</v>
      </c>
      <c r="B3049" s="137" t="s">
        <v>6629</v>
      </c>
    </row>
    <row r="3050" spans="1:2">
      <c r="A3050" s="136">
        <v>39742</v>
      </c>
      <c r="B3050" s="137" t="s">
        <v>6630</v>
      </c>
    </row>
    <row r="3051" spans="1:2">
      <c r="A3051" s="136">
        <v>39741</v>
      </c>
      <c r="B3051" s="137" t="s">
        <v>6631</v>
      </c>
    </row>
    <row r="3052" spans="1:2">
      <c r="A3052" s="136">
        <v>39738</v>
      </c>
      <c r="B3052" s="137" t="s">
        <v>6632</v>
      </c>
    </row>
    <row r="3053" spans="1:2">
      <c r="A3053" s="136">
        <v>39737</v>
      </c>
      <c r="B3053" s="137" t="s">
        <v>6633</v>
      </c>
    </row>
    <row r="3054" spans="1:2">
      <c r="A3054" s="136">
        <v>39736</v>
      </c>
      <c r="B3054" s="137" t="s">
        <v>6634</v>
      </c>
    </row>
    <row r="3055" spans="1:2">
      <c r="A3055" s="136">
        <v>39735</v>
      </c>
      <c r="B3055" s="137" t="s">
        <v>6635</v>
      </c>
    </row>
    <row r="3056" spans="1:2">
      <c r="A3056" s="136">
        <v>39734</v>
      </c>
      <c r="B3056" s="137" t="s">
        <v>6636</v>
      </c>
    </row>
    <row r="3057" spans="1:2">
      <c r="A3057" s="136">
        <v>39731</v>
      </c>
      <c r="B3057" s="137" t="s">
        <v>6637</v>
      </c>
    </row>
    <row r="3058" spans="1:2">
      <c r="A3058" s="136">
        <v>39730</v>
      </c>
      <c r="B3058" s="137" t="s">
        <v>6637</v>
      </c>
    </row>
    <row r="3059" spans="1:2">
      <c r="A3059" s="136">
        <v>39729</v>
      </c>
      <c r="B3059" s="137" t="s">
        <v>6638</v>
      </c>
    </row>
    <row r="3060" spans="1:2">
      <c r="A3060" s="136">
        <v>39728</v>
      </c>
      <c r="B3060" s="137" t="s">
        <v>6639</v>
      </c>
    </row>
    <row r="3061" spans="1:2">
      <c r="A3061" s="136">
        <v>39727</v>
      </c>
      <c r="B3061" s="137" t="s">
        <v>6640</v>
      </c>
    </row>
    <row r="3062" spans="1:2">
      <c r="A3062" s="136">
        <v>39724</v>
      </c>
      <c r="B3062" s="137" t="s">
        <v>6641</v>
      </c>
    </row>
    <row r="3063" spans="1:2">
      <c r="A3063" s="136">
        <v>39723</v>
      </c>
      <c r="B3063" s="137" t="s">
        <v>6642</v>
      </c>
    </row>
    <row r="3064" spans="1:2">
      <c r="A3064" s="136">
        <v>39722</v>
      </c>
      <c r="B3064" s="137" t="s">
        <v>6643</v>
      </c>
    </row>
    <row r="3065" spans="1:2">
      <c r="A3065" s="136">
        <v>39721</v>
      </c>
      <c r="B3065" s="137" t="s">
        <v>6644</v>
      </c>
    </row>
    <row r="3066" spans="1:2">
      <c r="A3066" s="136">
        <v>39720</v>
      </c>
      <c r="B3066" s="137" t="s">
        <v>6645</v>
      </c>
    </row>
    <row r="3067" spans="1:2">
      <c r="A3067" s="136">
        <v>39717</v>
      </c>
      <c r="B3067" s="137" t="s">
        <v>6646</v>
      </c>
    </row>
    <row r="3068" spans="1:2">
      <c r="A3068" s="136">
        <v>39716</v>
      </c>
      <c r="B3068" s="137" t="s">
        <v>6647</v>
      </c>
    </row>
    <row r="3069" spans="1:2">
      <c r="A3069" s="136">
        <v>39715</v>
      </c>
      <c r="B3069" s="137" t="s">
        <v>6648</v>
      </c>
    </row>
    <row r="3070" spans="1:2">
      <c r="A3070" s="136">
        <v>39714</v>
      </c>
      <c r="B3070" s="137" t="s">
        <v>6649</v>
      </c>
    </row>
    <row r="3071" spans="1:2">
      <c r="A3071" s="136">
        <v>39713</v>
      </c>
      <c r="B3071" s="137" t="s">
        <v>6650</v>
      </c>
    </row>
    <row r="3072" spans="1:2">
      <c r="A3072" s="136">
        <v>39710</v>
      </c>
      <c r="B3072" s="137" t="s">
        <v>6440</v>
      </c>
    </row>
    <row r="3073" spans="1:2">
      <c r="A3073" s="136">
        <v>39709</v>
      </c>
      <c r="B3073" s="137" t="s">
        <v>6651</v>
      </c>
    </row>
    <row r="3074" spans="1:2">
      <c r="A3074" s="136">
        <v>39708</v>
      </c>
      <c r="B3074" s="137" t="s">
        <v>6651</v>
      </c>
    </row>
    <row r="3075" spans="1:2">
      <c r="A3075" s="136">
        <v>39707</v>
      </c>
      <c r="B3075" s="137" t="s">
        <v>6652</v>
      </c>
    </row>
    <row r="3076" spans="1:2">
      <c r="A3076" s="136">
        <v>39706</v>
      </c>
      <c r="B3076" s="137" t="s">
        <v>6653</v>
      </c>
    </row>
    <row r="3077" spans="1:2">
      <c r="A3077" s="136">
        <v>39703</v>
      </c>
      <c r="B3077" s="137" t="s">
        <v>6654</v>
      </c>
    </row>
    <row r="3078" spans="1:2">
      <c r="A3078" s="136">
        <v>39702</v>
      </c>
      <c r="B3078" s="137" t="s">
        <v>6655</v>
      </c>
    </row>
    <row r="3079" spans="1:2">
      <c r="A3079" s="136">
        <v>39701</v>
      </c>
      <c r="B3079" s="137" t="s">
        <v>6656</v>
      </c>
    </row>
    <row r="3080" spans="1:2">
      <c r="A3080" s="136">
        <v>39700</v>
      </c>
      <c r="B3080" s="137" t="s">
        <v>6657</v>
      </c>
    </row>
    <row r="3081" spans="1:2">
      <c r="A3081" s="136">
        <v>39699</v>
      </c>
      <c r="B3081" s="137" t="s">
        <v>6658</v>
      </c>
    </row>
    <row r="3082" spans="1:2">
      <c r="A3082" s="136">
        <v>39696</v>
      </c>
      <c r="B3082" s="137" t="s">
        <v>6659</v>
      </c>
    </row>
    <row r="3083" spans="1:2">
      <c r="A3083" s="136">
        <v>39695</v>
      </c>
      <c r="B3083" s="137" t="s">
        <v>6660</v>
      </c>
    </row>
    <row r="3084" spans="1:2">
      <c r="A3084" s="136">
        <v>39694</v>
      </c>
      <c r="B3084" s="137" t="s">
        <v>6661</v>
      </c>
    </row>
    <row r="3085" spans="1:2">
      <c r="A3085" s="136">
        <v>39693</v>
      </c>
      <c r="B3085" s="137" t="s">
        <v>6662</v>
      </c>
    </row>
    <row r="3086" spans="1:2">
      <c r="A3086" s="136">
        <v>39692</v>
      </c>
      <c r="B3086" s="137" t="s">
        <v>6663</v>
      </c>
    </row>
    <row r="3087" spans="1:2">
      <c r="A3087" s="136">
        <v>39689</v>
      </c>
      <c r="B3087" s="137" t="s">
        <v>6664</v>
      </c>
    </row>
    <row r="3088" spans="1:2">
      <c r="A3088" s="136">
        <v>39688</v>
      </c>
      <c r="B3088" s="137" t="s">
        <v>6665</v>
      </c>
    </row>
    <row r="3089" spans="1:2">
      <c r="A3089" s="136">
        <v>39687</v>
      </c>
      <c r="B3089" s="137" t="s">
        <v>6666</v>
      </c>
    </row>
    <row r="3090" spans="1:2">
      <c r="A3090" s="136">
        <v>39686</v>
      </c>
      <c r="B3090" s="137" t="s">
        <v>6667</v>
      </c>
    </row>
    <row r="3091" spans="1:2">
      <c r="A3091" s="136">
        <v>39685</v>
      </c>
      <c r="B3091" s="137" t="s">
        <v>6668</v>
      </c>
    </row>
    <row r="3092" spans="1:2">
      <c r="A3092" s="136">
        <v>39682</v>
      </c>
      <c r="B3092" s="137" t="s">
        <v>5754</v>
      </c>
    </row>
    <row r="3093" spans="1:2">
      <c r="A3093" s="136">
        <v>39681</v>
      </c>
      <c r="B3093" s="137" t="s">
        <v>6669</v>
      </c>
    </row>
    <row r="3094" spans="1:2">
      <c r="A3094" s="136">
        <v>39680</v>
      </c>
      <c r="B3094" s="137" t="s">
        <v>6670</v>
      </c>
    </row>
    <row r="3095" spans="1:2">
      <c r="A3095" s="136">
        <v>39679</v>
      </c>
      <c r="B3095" s="137" t="s">
        <v>6671</v>
      </c>
    </row>
    <row r="3096" spans="1:2">
      <c r="A3096" s="136">
        <v>39678</v>
      </c>
      <c r="B3096" s="137" t="s">
        <v>6672</v>
      </c>
    </row>
    <row r="3097" spans="1:2">
      <c r="A3097" s="136">
        <v>39675</v>
      </c>
      <c r="B3097" s="137" t="s">
        <v>6673</v>
      </c>
    </row>
    <row r="3098" spans="1:2">
      <c r="A3098" s="136">
        <v>39674</v>
      </c>
      <c r="B3098" s="137" t="s">
        <v>5868</v>
      </c>
    </row>
    <row r="3099" spans="1:2">
      <c r="A3099" s="136">
        <v>39673</v>
      </c>
      <c r="B3099" s="137" t="s">
        <v>6674</v>
      </c>
    </row>
    <row r="3100" spans="1:2">
      <c r="A3100" s="136">
        <v>39672</v>
      </c>
      <c r="B3100" s="137" t="s">
        <v>6675</v>
      </c>
    </row>
    <row r="3101" spans="1:2">
      <c r="A3101" s="136">
        <v>39671</v>
      </c>
      <c r="B3101" s="137" t="s">
        <v>6203</v>
      </c>
    </row>
    <row r="3102" spans="1:2">
      <c r="A3102" s="136">
        <v>39668</v>
      </c>
      <c r="B3102" s="137" t="s">
        <v>6676</v>
      </c>
    </row>
    <row r="3103" spans="1:2">
      <c r="A3103" s="136">
        <v>39667</v>
      </c>
      <c r="B3103" s="137" t="s">
        <v>6677</v>
      </c>
    </row>
    <row r="3104" spans="1:2">
      <c r="A3104" s="136">
        <v>39666</v>
      </c>
      <c r="B3104" s="137" t="s">
        <v>6678</v>
      </c>
    </row>
    <row r="3105" spans="1:2">
      <c r="A3105" s="136">
        <v>39665</v>
      </c>
      <c r="B3105" s="137" t="s">
        <v>6679</v>
      </c>
    </row>
    <row r="3106" spans="1:2">
      <c r="A3106" s="136">
        <v>39664</v>
      </c>
      <c r="B3106" s="137" t="s">
        <v>6680</v>
      </c>
    </row>
    <row r="3107" spans="1:2">
      <c r="A3107" s="136">
        <v>39661</v>
      </c>
      <c r="B3107" s="137" t="s">
        <v>6681</v>
      </c>
    </row>
    <row r="3108" spans="1:2">
      <c r="A3108" s="136">
        <v>39660</v>
      </c>
      <c r="B3108" s="137" t="s">
        <v>6682</v>
      </c>
    </row>
    <row r="3109" spans="1:2">
      <c r="A3109" s="136">
        <v>39659</v>
      </c>
      <c r="B3109" s="137" t="s">
        <v>6683</v>
      </c>
    </row>
    <row r="3110" spans="1:2">
      <c r="A3110" s="136">
        <v>39658</v>
      </c>
      <c r="B3110" s="137" t="s">
        <v>6684</v>
      </c>
    </row>
    <row r="3111" spans="1:2">
      <c r="A3111" s="136">
        <v>39657</v>
      </c>
      <c r="B3111" s="137" t="s">
        <v>6685</v>
      </c>
    </row>
    <row r="3112" spans="1:2">
      <c r="A3112" s="136">
        <v>39654</v>
      </c>
      <c r="B3112" s="137" t="s">
        <v>6686</v>
      </c>
    </row>
    <row r="3113" spans="1:2">
      <c r="A3113" s="136">
        <v>39653</v>
      </c>
      <c r="B3113" s="137" t="s">
        <v>6687</v>
      </c>
    </row>
    <row r="3114" spans="1:2">
      <c r="A3114" s="136">
        <v>39652</v>
      </c>
      <c r="B3114" s="137" t="s">
        <v>6688</v>
      </c>
    </row>
    <row r="3115" spans="1:2">
      <c r="A3115" s="136">
        <v>39651</v>
      </c>
      <c r="B3115" s="137" t="s">
        <v>6689</v>
      </c>
    </row>
    <row r="3116" spans="1:2">
      <c r="A3116" s="136">
        <v>39650</v>
      </c>
      <c r="B3116" s="137" t="s">
        <v>6690</v>
      </c>
    </row>
    <row r="3117" spans="1:2">
      <c r="A3117" s="136">
        <v>39647</v>
      </c>
      <c r="B3117" s="137" t="s">
        <v>6691</v>
      </c>
    </row>
    <row r="3118" spans="1:2">
      <c r="A3118" s="136">
        <v>39646</v>
      </c>
      <c r="B3118" s="137" t="s">
        <v>6692</v>
      </c>
    </row>
    <row r="3119" spans="1:2">
      <c r="A3119" s="136">
        <v>39645</v>
      </c>
      <c r="B3119" s="137" t="s">
        <v>6693</v>
      </c>
    </row>
    <row r="3120" spans="1:2">
      <c r="A3120" s="136">
        <v>39644</v>
      </c>
      <c r="B3120" s="137" t="s">
        <v>6694</v>
      </c>
    </row>
    <row r="3121" spans="1:2">
      <c r="A3121" s="136">
        <v>39643</v>
      </c>
      <c r="B3121" s="137" t="s">
        <v>6695</v>
      </c>
    </row>
    <row r="3122" spans="1:2">
      <c r="A3122" s="136">
        <v>39640</v>
      </c>
      <c r="B3122" s="137" t="s">
        <v>6696</v>
      </c>
    </row>
    <row r="3123" spans="1:2">
      <c r="A3123" s="136">
        <v>39639</v>
      </c>
      <c r="B3123" s="137" t="s">
        <v>6697</v>
      </c>
    </row>
    <row r="3124" spans="1:2">
      <c r="A3124" s="136">
        <v>39638</v>
      </c>
      <c r="B3124" s="137" t="s">
        <v>6698</v>
      </c>
    </row>
    <row r="3125" spans="1:2">
      <c r="A3125" s="136">
        <v>39637</v>
      </c>
      <c r="B3125" s="137" t="s">
        <v>6699</v>
      </c>
    </row>
    <row r="3126" spans="1:2">
      <c r="A3126" s="136">
        <v>39636</v>
      </c>
      <c r="B3126" s="137" t="s">
        <v>6700</v>
      </c>
    </row>
    <row r="3127" spans="1:2">
      <c r="A3127" s="136">
        <v>39633</v>
      </c>
      <c r="B3127" s="137" t="s">
        <v>6701</v>
      </c>
    </row>
    <row r="3128" spans="1:2">
      <c r="A3128" s="136">
        <v>39632</v>
      </c>
      <c r="B3128" s="137" t="s">
        <v>6702</v>
      </c>
    </row>
    <row r="3129" spans="1:2">
      <c r="A3129" s="136">
        <v>39631</v>
      </c>
      <c r="B3129" s="137" t="s">
        <v>6703</v>
      </c>
    </row>
    <row r="3130" spans="1:2">
      <c r="A3130" s="136">
        <v>39630</v>
      </c>
      <c r="B3130" s="137" t="s">
        <v>6704</v>
      </c>
    </row>
    <row r="3131" spans="1:2">
      <c r="A3131" s="136">
        <v>39629</v>
      </c>
      <c r="B3131" s="137" t="s">
        <v>6705</v>
      </c>
    </row>
    <row r="3132" spans="1:2">
      <c r="A3132" s="136">
        <v>39626</v>
      </c>
      <c r="B3132" s="137" t="s">
        <v>6706</v>
      </c>
    </row>
    <row r="3133" spans="1:2">
      <c r="A3133" s="136">
        <v>39625</v>
      </c>
      <c r="B3133" s="137" t="s">
        <v>6707</v>
      </c>
    </row>
    <row r="3134" spans="1:2">
      <c r="A3134" s="136">
        <v>39624</v>
      </c>
      <c r="B3134" s="137" t="s">
        <v>6708</v>
      </c>
    </row>
    <row r="3135" spans="1:2">
      <c r="A3135" s="136">
        <v>39623</v>
      </c>
      <c r="B3135" s="137" t="s">
        <v>6709</v>
      </c>
    </row>
    <row r="3136" spans="1:2">
      <c r="A3136" s="136">
        <v>39622</v>
      </c>
      <c r="B3136" s="137" t="s">
        <v>6710</v>
      </c>
    </row>
    <row r="3137" spans="1:2">
      <c r="A3137" s="136">
        <v>39619</v>
      </c>
      <c r="B3137" s="137" t="s">
        <v>6711</v>
      </c>
    </row>
    <row r="3138" spans="1:2">
      <c r="A3138" s="136">
        <v>39618</v>
      </c>
      <c r="B3138" s="137" t="s">
        <v>6712</v>
      </c>
    </row>
    <row r="3139" spans="1:2">
      <c r="A3139" s="136">
        <v>39617</v>
      </c>
      <c r="B3139" s="137" t="s">
        <v>6713</v>
      </c>
    </row>
    <row r="3140" spans="1:2">
      <c r="A3140" s="136">
        <v>39616</v>
      </c>
      <c r="B3140" s="137" t="s">
        <v>6714</v>
      </c>
    </row>
    <row r="3141" spans="1:2">
      <c r="A3141" s="136">
        <v>39615</v>
      </c>
      <c r="B3141" s="137" t="s">
        <v>6715</v>
      </c>
    </row>
    <row r="3142" spans="1:2">
      <c r="A3142" s="136">
        <v>39610</v>
      </c>
      <c r="B3142" s="137" t="s">
        <v>6716</v>
      </c>
    </row>
    <row r="3143" spans="1:2">
      <c r="A3143" s="136">
        <v>39609</v>
      </c>
      <c r="B3143" s="137" t="s">
        <v>6717</v>
      </c>
    </row>
    <row r="3144" spans="1:2">
      <c r="A3144" s="136">
        <v>39608</v>
      </c>
      <c r="B3144" s="137" t="s">
        <v>6718</v>
      </c>
    </row>
    <row r="3145" spans="1:2">
      <c r="A3145" s="136">
        <v>39606</v>
      </c>
      <c r="B3145" s="137" t="s">
        <v>6719</v>
      </c>
    </row>
    <row r="3146" spans="1:2">
      <c r="A3146" s="136">
        <v>39605</v>
      </c>
      <c r="B3146" s="137" t="s">
        <v>6720</v>
      </c>
    </row>
    <row r="3147" spans="1:2">
      <c r="A3147" s="136">
        <v>39604</v>
      </c>
      <c r="B3147" s="137" t="s">
        <v>6721</v>
      </c>
    </row>
    <row r="3148" spans="1:2">
      <c r="A3148" s="136">
        <v>39603</v>
      </c>
      <c r="B3148" s="137" t="s">
        <v>6722</v>
      </c>
    </row>
    <row r="3149" spans="1:2">
      <c r="A3149" s="136">
        <v>39602</v>
      </c>
      <c r="B3149" s="137" t="s">
        <v>6723</v>
      </c>
    </row>
    <row r="3150" spans="1:2">
      <c r="A3150" s="136">
        <v>39601</v>
      </c>
      <c r="B3150" s="137" t="s">
        <v>6724</v>
      </c>
    </row>
    <row r="3151" spans="1:2">
      <c r="A3151" s="136">
        <v>39598</v>
      </c>
      <c r="B3151" s="137" t="s">
        <v>6725</v>
      </c>
    </row>
    <row r="3152" spans="1:2">
      <c r="A3152" s="136">
        <v>39597</v>
      </c>
      <c r="B3152" s="137" t="s">
        <v>6726</v>
      </c>
    </row>
    <row r="3153" spans="1:2">
      <c r="A3153" s="136">
        <v>39596</v>
      </c>
      <c r="B3153" s="137" t="s">
        <v>6727</v>
      </c>
    </row>
    <row r="3154" spans="1:2">
      <c r="A3154" s="136">
        <v>39595</v>
      </c>
      <c r="B3154" s="137" t="s">
        <v>6728</v>
      </c>
    </row>
    <row r="3155" spans="1:2">
      <c r="A3155" s="136">
        <v>39594</v>
      </c>
      <c r="B3155" s="137" t="s">
        <v>6729</v>
      </c>
    </row>
    <row r="3156" spans="1:2">
      <c r="A3156" s="136">
        <v>39591</v>
      </c>
      <c r="B3156" s="137" t="s">
        <v>6730</v>
      </c>
    </row>
    <row r="3157" spans="1:2">
      <c r="A3157" s="136">
        <v>39590</v>
      </c>
      <c r="B3157" s="137" t="s">
        <v>6731</v>
      </c>
    </row>
    <row r="3158" spans="1:2">
      <c r="A3158" s="136">
        <v>39589</v>
      </c>
      <c r="B3158" s="137" t="s">
        <v>6732</v>
      </c>
    </row>
    <row r="3159" spans="1:2">
      <c r="A3159" s="136">
        <v>39588</v>
      </c>
      <c r="B3159" s="137" t="s">
        <v>6733</v>
      </c>
    </row>
    <row r="3160" spans="1:2">
      <c r="A3160" s="136">
        <v>39587</v>
      </c>
      <c r="B3160" s="137" t="s">
        <v>6734</v>
      </c>
    </row>
    <row r="3161" spans="1:2">
      <c r="A3161" s="136">
        <v>39584</v>
      </c>
      <c r="B3161" s="137" t="s">
        <v>6735</v>
      </c>
    </row>
    <row r="3162" spans="1:2">
      <c r="A3162" s="136">
        <v>39583</v>
      </c>
      <c r="B3162" s="137" t="s">
        <v>6736</v>
      </c>
    </row>
    <row r="3163" spans="1:2">
      <c r="A3163" s="136">
        <v>39582</v>
      </c>
      <c r="B3163" s="137" t="s">
        <v>6737</v>
      </c>
    </row>
    <row r="3164" spans="1:2">
      <c r="A3164" s="136">
        <v>39581</v>
      </c>
      <c r="B3164" s="137" t="s">
        <v>6738</v>
      </c>
    </row>
    <row r="3165" spans="1:2">
      <c r="A3165" s="136">
        <v>39580</v>
      </c>
      <c r="B3165" s="137" t="s">
        <v>6739</v>
      </c>
    </row>
    <row r="3166" spans="1:2">
      <c r="A3166" s="136">
        <v>39576</v>
      </c>
      <c r="B3166" s="137" t="s">
        <v>6740</v>
      </c>
    </row>
    <row r="3167" spans="1:2">
      <c r="A3167" s="136">
        <v>39575</v>
      </c>
      <c r="B3167" s="137" t="s">
        <v>6741</v>
      </c>
    </row>
    <row r="3168" spans="1:2">
      <c r="A3168" s="136">
        <v>39574</v>
      </c>
      <c r="B3168" s="137" t="s">
        <v>6742</v>
      </c>
    </row>
    <row r="3169" spans="1:2">
      <c r="A3169" s="136">
        <v>39573</v>
      </c>
      <c r="B3169" s="137" t="s">
        <v>6743</v>
      </c>
    </row>
    <row r="3170" spans="1:2">
      <c r="A3170" s="136">
        <v>39572</v>
      </c>
      <c r="B3170" s="137" t="s">
        <v>6744</v>
      </c>
    </row>
    <row r="3171" spans="1:2">
      <c r="A3171" s="136">
        <v>39568</v>
      </c>
      <c r="B3171" s="137" t="s">
        <v>6745</v>
      </c>
    </row>
    <row r="3172" spans="1:2">
      <c r="A3172" s="136">
        <v>39567</v>
      </c>
      <c r="B3172" s="137" t="s">
        <v>6746</v>
      </c>
    </row>
    <row r="3173" spans="1:2">
      <c r="A3173" s="136">
        <v>39566</v>
      </c>
      <c r="B3173" s="137" t="s">
        <v>6747</v>
      </c>
    </row>
    <row r="3174" spans="1:2">
      <c r="A3174" s="136">
        <v>39563</v>
      </c>
      <c r="B3174" s="137" t="s">
        <v>6748</v>
      </c>
    </row>
    <row r="3175" spans="1:2">
      <c r="A3175" s="136">
        <v>39562</v>
      </c>
      <c r="B3175" s="137" t="s">
        <v>6749</v>
      </c>
    </row>
    <row r="3176" spans="1:2">
      <c r="A3176" s="136">
        <v>39561</v>
      </c>
      <c r="B3176" s="137" t="s">
        <v>6750</v>
      </c>
    </row>
    <row r="3177" spans="1:2">
      <c r="A3177" s="136">
        <v>39560</v>
      </c>
      <c r="B3177" s="137" t="s">
        <v>6751</v>
      </c>
    </row>
    <row r="3178" spans="1:2">
      <c r="A3178" s="136">
        <v>39559</v>
      </c>
      <c r="B3178" s="137" t="s">
        <v>6752</v>
      </c>
    </row>
    <row r="3179" spans="1:2">
      <c r="A3179" s="136">
        <v>39556</v>
      </c>
      <c r="B3179" s="137" t="s">
        <v>6753</v>
      </c>
    </row>
    <row r="3180" spans="1:2">
      <c r="A3180" s="136">
        <v>39555</v>
      </c>
      <c r="B3180" s="137" t="s">
        <v>6754</v>
      </c>
    </row>
    <row r="3181" spans="1:2">
      <c r="A3181" s="136">
        <v>39554</v>
      </c>
      <c r="B3181" s="137" t="s">
        <v>6755</v>
      </c>
    </row>
    <row r="3182" spans="1:2">
      <c r="A3182" s="136">
        <v>39553</v>
      </c>
      <c r="B3182" s="137" t="s">
        <v>6756</v>
      </c>
    </row>
    <row r="3183" spans="1:2">
      <c r="A3183" s="136">
        <v>39552</v>
      </c>
      <c r="B3183" s="137" t="s">
        <v>6757</v>
      </c>
    </row>
    <row r="3184" spans="1:2">
      <c r="A3184" s="136">
        <v>39549</v>
      </c>
      <c r="B3184" s="137" t="s">
        <v>6758</v>
      </c>
    </row>
    <row r="3185" spans="1:2">
      <c r="A3185" s="136">
        <v>39548</v>
      </c>
      <c r="B3185" s="137" t="s">
        <v>6759</v>
      </c>
    </row>
    <row r="3186" spans="1:2">
      <c r="A3186" s="136">
        <v>39547</v>
      </c>
      <c r="B3186" s="137" t="s">
        <v>6760</v>
      </c>
    </row>
    <row r="3187" spans="1:2">
      <c r="A3187" s="136">
        <v>39546</v>
      </c>
      <c r="B3187" s="137" t="s">
        <v>6761</v>
      </c>
    </row>
    <row r="3188" spans="1:2">
      <c r="A3188" s="136">
        <v>39545</v>
      </c>
      <c r="B3188" s="137" t="s">
        <v>6762</v>
      </c>
    </row>
    <row r="3189" spans="1:2">
      <c r="A3189" s="136">
        <v>39542</v>
      </c>
      <c r="B3189" s="137" t="s">
        <v>6763</v>
      </c>
    </row>
    <row r="3190" spans="1:2">
      <c r="A3190" s="136">
        <v>39541</v>
      </c>
      <c r="B3190" s="137" t="s">
        <v>6764</v>
      </c>
    </row>
    <row r="3191" spans="1:2">
      <c r="A3191" s="136">
        <v>39540</v>
      </c>
      <c r="B3191" s="137" t="s">
        <v>6765</v>
      </c>
    </row>
    <row r="3192" spans="1:2">
      <c r="A3192" s="136">
        <v>39539</v>
      </c>
      <c r="B3192" s="137" t="s">
        <v>6766</v>
      </c>
    </row>
    <row r="3193" spans="1:2">
      <c r="A3193" s="136">
        <v>39538</v>
      </c>
      <c r="B3193" s="137" t="s">
        <v>6767</v>
      </c>
    </row>
    <row r="3194" spans="1:2">
      <c r="A3194" s="136">
        <v>39535</v>
      </c>
      <c r="B3194" s="137" t="s">
        <v>6768</v>
      </c>
    </row>
    <row r="3195" spans="1:2">
      <c r="A3195" s="136">
        <v>39534</v>
      </c>
      <c r="B3195" s="137" t="s">
        <v>6769</v>
      </c>
    </row>
    <row r="3196" spans="1:2">
      <c r="A3196" s="136">
        <v>39533</v>
      </c>
      <c r="B3196" s="137" t="s">
        <v>6770</v>
      </c>
    </row>
    <row r="3197" spans="1:2">
      <c r="A3197" s="136">
        <v>39532</v>
      </c>
      <c r="B3197" s="137" t="s">
        <v>6771</v>
      </c>
    </row>
    <row r="3198" spans="1:2">
      <c r="A3198" s="136">
        <v>39531</v>
      </c>
      <c r="B3198" s="137" t="s">
        <v>6772</v>
      </c>
    </row>
    <row r="3199" spans="1:2">
      <c r="A3199" s="136">
        <v>39528</v>
      </c>
      <c r="B3199" s="137" t="s">
        <v>6773</v>
      </c>
    </row>
    <row r="3200" spans="1:2">
      <c r="A3200" s="136">
        <v>39527</v>
      </c>
      <c r="B3200" s="137" t="s">
        <v>6774</v>
      </c>
    </row>
    <row r="3201" spans="1:2">
      <c r="A3201" s="136">
        <v>39526</v>
      </c>
      <c r="B3201" s="137" t="s">
        <v>6775</v>
      </c>
    </row>
    <row r="3202" spans="1:2">
      <c r="A3202" s="136">
        <v>39525</v>
      </c>
      <c r="B3202" s="137" t="s">
        <v>6776</v>
      </c>
    </row>
    <row r="3203" spans="1:2">
      <c r="A3203" s="136">
        <v>39524</v>
      </c>
      <c r="B3203" s="137" t="s">
        <v>6777</v>
      </c>
    </row>
    <row r="3204" spans="1:2">
      <c r="A3204" s="136">
        <v>39521</v>
      </c>
      <c r="B3204" s="137" t="s">
        <v>6778</v>
      </c>
    </row>
    <row r="3205" spans="1:2">
      <c r="A3205" s="136">
        <v>39520</v>
      </c>
      <c r="B3205" s="137" t="s">
        <v>6779</v>
      </c>
    </row>
    <row r="3206" spans="1:2">
      <c r="A3206" s="136">
        <v>39519</v>
      </c>
      <c r="B3206" s="137" t="s">
        <v>6780</v>
      </c>
    </row>
    <row r="3207" spans="1:2">
      <c r="A3207" s="136">
        <v>39518</v>
      </c>
      <c r="B3207" s="137" t="s">
        <v>6781</v>
      </c>
    </row>
    <row r="3208" spans="1:2">
      <c r="A3208" s="136">
        <v>39514</v>
      </c>
      <c r="B3208" s="137" t="s">
        <v>6782</v>
      </c>
    </row>
    <row r="3209" spans="1:2">
      <c r="A3209" s="136">
        <v>39513</v>
      </c>
      <c r="B3209" s="137" t="s">
        <v>6783</v>
      </c>
    </row>
    <row r="3210" spans="1:2">
      <c r="A3210" s="136">
        <v>39512</v>
      </c>
      <c r="B3210" s="137" t="s">
        <v>6784</v>
      </c>
    </row>
    <row r="3211" spans="1:2">
      <c r="A3211" s="136">
        <v>39511</v>
      </c>
      <c r="B3211" s="137" t="s">
        <v>6785</v>
      </c>
    </row>
    <row r="3212" spans="1:2">
      <c r="A3212" s="136">
        <v>39510</v>
      </c>
      <c r="B3212" s="137" t="s">
        <v>6786</v>
      </c>
    </row>
    <row r="3213" spans="1:2">
      <c r="A3213" s="136">
        <v>39507</v>
      </c>
      <c r="B3213" s="137" t="s">
        <v>6787</v>
      </c>
    </row>
    <row r="3214" spans="1:2">
      <c r="A3214" s="136">
        <v>39506</v>
      </c>
      <c r="B3214" s="137" t="s">
        <v>6788</v>
      </c>
    </row>
    <row r="3215" spans="1:2">
      <c r="A3215" s="136">
        <v>39505</v>
      </c>
      <c r="B3215" s="137" t="s">
        <v>6789</v>
      </c>
    </row>
    <row r="3216" spans="1:2">
      <c r="A3216" s="136">
        <v>39504</v>
      </c>
      <c r="B3216" s="137" t="s">
        <v>6790</v>
      </c>
    </row>
    <row r="3217" spans="1:2">
      <c r="A3217" s="136">
        <v>39500</v>
      </c>
      <c r="B3217" s="137" t="s">
        <v>6791</v>
      </c>
    </row>
    <row r="3218" spans="1:2">
      <c r="A3218" s="136">
        <v>39499</v>
      </c>
      <c r="B3218" s="137" t="s">
        <v>6792</v>
      </c>
    </row>
    <row r="3219" spans="1:2">
      <c r="A3219" s="136">
        <v>39498</v>
      </c>
      <c r="B3219" s="137" t="s">
        <v>6793</v>
      </c>
    </row>
    <row r="3220" spans="1:2">
      <c r="A3220" s="136">
        <v>39497</v>
      </c>
      <c r="B3220" s="137" t="s">
        <v>6794</v>
      </c>
    </row>
    <row r="3221" spans="1:2">
      <c r="A3221" s="136">
        <v>39496</v>
      </c>
      <c r="B3221" s="137" t="s">
        <v>6795</v>
      </c>
    </row>
    <row r="3222" spans="1:2">
      <c r="A3222" s="136">
        <v>39493</v>
      </c>
      <c r="B3222" s="137" t="s">
        <v>6796</v>
      </c>
    </row>
    <row r="3223" spans="1:2">
      <c r="A3223" s="136">
        <v>39492</v>
      </c>
      <c r="B3223" s="137" t="s">
        <v>6797</v>
      </c>
    </row>
    <row r="3224" spans="1:2">
      <c r="A3224" s="136">
        <v>39491</v>
      </c>
      <c r="B3224" s="137" t="s">
        <v>6798</v>
      </c>
    </row>
    <row r="3225" spans="1:2">
      <c r="A3225" s="136">
        <v>39490</v>
      </c>
      <c r="B3225" s="137" t="s">
        <v>6799</v>
      </c>
    </row>
    <row r="3226" spans="1:2">
      <c r="A3226" s="136">
        <v>39489</v>
      </c>
      <c r="B3226" s="137" t="s">
        <v>6800</v>
      </c>
    </row>
    <row r="3227" spans="1:2">
      <c r="A3227" s="136">
        <v>39486</v>
      </c>
      <c r="B3227" s="137" t="s">
        <v>6801</v>
      </c>
    </row>
    <row r="3228" spans="1:2">
      <c r="A3228" s="136">
        <v>39485</v>
      </c>
      <c r="B3228" s="137" t="s">
        <v>6802</v>
      </c>
    </row>
    <row r="3229" spans="1:2">
      <c r="A3229" s="136">
        <v>39484</v>
      </c>
      <c r="B3229" s="137" t="s">
        <v>6803</v>
      </c>
    </row>
    <row r="3230" spans="1:2">
      <c r="A3230" s="136">
        <v>39483</v>
      </c>
      <c r="B3230" s="137" t="s">
        <v>6119</v>
      </c>
    </row>
    <row r="3231" spans="1:2">
      <c r="A3231" s="136">
        <v>39482</v>
      </c>
      <c r="B3231" s="137" t="s">
        <v>6804</v>
      </c>
    </row>
    <row r="3232" spans="1:2">
      <c r="A3232" s="136">
        <v>39479</v>
      </c>
      <c r="B3232" s="137" t="s">
        <v>6805</v>
      </c>
    </row>
    <row r="3233" spans="1:2">
      <c r="A3233" s="136">
        <v>39478</v>
      </c>
      <c r="B3233" s="137" t="s">
        <v>6806</v>
      </c>
    </row>
    <row r="3234" spans="1:2">
      <c r="A3234" s="136">
        <v>39477</v>
      </c>
      <c r="B3234" s="137" t="s">
        <v>6807</v>
      </c>
    </row>
    <row r="3235" spans="1:2">
      <c r="A3235" s="136">
        <v>39476</v>
      </c>
      <c r="B3235" s="137" t="s">
        <v>6808</v>
      </c>
    </row>
    <row r="3236" spans="1:2">
      <c r="A3236" s="136">
        <v>39475</v>
      </c>
      <c r="B3236" s="137" t="s">
        <v>6809</v>
      </c>
    </row>
    <row r="3237" spans="1:2">
      <c r="A3237" s="136">
        <v>39472</v>
      </c>
      <c r="B3237" s="137" t="s">
        <v>6810</v>
      </c>
    </row>
    <row r="3238" spans="1:2">
      <c r="A3238" s="136">
        <v>39471</v>
      </c>
      <c r="B3238" s="137" t="s">
        <v>6811</v>
      </c>
    </row>
    <row r="3239" spans="1:2">
      <c r="A3239" s="136">
        <v>39470</v>
      </c>
      <c r="B3239" s="137" t="s">
        <v>6812</v>
      </c>
    </row>
    <row r="3240" spans="1:2">
      <c r="A3240" s="136">
        <v>39469</v>
      </c>
      <c r="B3240" s="137" t="s">
        <v>6813</v>
      </c>
    </row>
    <row r="3241" spans="1:2">
      <c r="A3241" s="136">
        <v>39468</v>
      </c>
      <c r="B3241" s="137" t="s">
        <v>6814</v>
      </c>
    </row>
    <row r="3242" spans="1:2">
      <c r="A3242" s="136">
        <v>39465</v>
      </c>
      <c r="B3242" s="137" t="s">
        <v>6815</v>
      </c>
    </row>
    <row r="3243" spans="1:2">
      <c r="A3243" s="136">
        <v>39464</v>
      </c>
      <c r="B3243" s="137" t="s">
        <v>6816</v>
      </c>
    </row>
    <row r="3244" spans="1:2">
      <c r="A3244" s="136">
        <v>39463</v>
      </c>
      <c r="B3244" s="137" t="s">
        <v>6817</v>
      </c>
    </row>
    <row r="3245" spans="1:2">
      <c r="A3245" s="136">
        <v>39462</v>
      </c>
      <c r="B3245" s="137" t="s">
        <v>4599</v>
      </c>
    </row>
    <row r="3246" spans="1:2">
      <c r="A3246" s="136">
        <v>39461</v>
      </c>
      <c r="B3246" s="137" t="s">
        <v>6818</v>
      </c>
    </row>
    <row r="3247" spans="1:2">
      <c r="A3247" s="136">
        <v>39458</v>
      </c>
      <c r="B3247" s="137" t="s">
        <v>6819</v>
      </c>
    </row>
    <row r="3248" spans="1:2">
      <c r="A3248" s="136">
        <v>39457</v>
      </c>
      <c r="B3248" s="137" t="s">
        <v>6820</v>
      </c>
    </row>
    <row r="3249" spans="1:2">
      <c r="A3249" s="136">
        <v>39456</v>
      </c>
      <c r="B3249" s="137" t="s">
        <v>6821</v>
      </c>
    </row>
    <row r="3250" spans="1:2">
      <c r="A3250" s="136">
        <v>39444</v>
      </c>
      <c r="B3250" s="137" t="s">
        <v>6822</v>
      </c>
    </row>
    <row r="3251" spans="1:2">
      <c r="A3251" s="136">
        <v>39443</v>
      </c>
      <c r="B3251" s="137" t="s">
        <v>6823</v>
      </c>
    </row>
    <row r="3252" spans="1:2">
      <c r="A3252" s="136">
        <v>39442</v>
      </c>
      <c r="B3252" s="137" t="s">
        <v>6824</v>
      </c>
    </row>
    <row r="3253" spans="1:2">
      <c r="A3253" s="136">
        <v>39441</v>
      </c>
      <c r="B3253" s="137" t="s">
        <v>6825</v>
      </c>
    </row>
    <row r="3254" spans="1:2">
      <c r="A3254" s="136">
        <v>39440</v>
      </c>
      <c r="B3254" s="137" t="s">
        <v>6826</v>
      </c>
    </row>
    <row r="3255" spans="1:2">
      <c r="A3255" s="136">
        <v>39437</v>
      </c>
      <c r="B3255" s="137" t="s">
        <v>6827</v>
      </c>
    </row>
    <row r="3256" spans="1:2">
      <c r="A3256" s="136">
        <v>39436</v>
      </c>
      <c r="B3256" s="137" t="s">
        <v>6828</v>
      </c>
    </row>
    <row r="3257" spans="1:2">
      <c r="A3257" s="136">
        <v>39435</v>
      </c>
      <c r="B3257" s="137" t="s">
        <v>6829</v>
      </c>
    </row>
    <row r="3258" spans="1:2">
      <c r="A3258" s="136">
        <v>39434</v>
      </c>
      <c r="B3258" s="137" t="s">
        <v>6830</v>
      </c>
    </row>
    <row r="3259" spans="1:2">
      <c r="A3259" s="136">
        <v>39433</v>
      </c>
      <c r="B3259" s="137" t="s">
        <v>6831</v>
      </c>
    </row>
    <row r="3260" spans="1:2">
      <c r="A3260" s="136">
        <v>39430</v>
      </c>
      <c r="B3260" s="137" t="s">
        <v>6832</v>
      </c>
    </row>
    <row r="3261" spans="1:2">
      <c r="A3261" s="136">
        <v>39429</v>
      </c>
      <c r="B3261" s="137" t="s">
        <v>6833</v>
      </c>
    </row>
    <row r="3262" spans="1:2">
      <c r="A3262" s="136">
        <v>39428</v>
      </c>
      <c r="B3262" s="137" t="s">
        <v>6834</v>
      </c>
    </row>
    <row r="3263" spans="1:2">
      <c r="A3263" s="136">
        <v>39427</v>
      </c>
      <c r="B3263" s="137" t="s">
        <v>6835</v>
      </c>
    </row>
    <row r="3264" spans="1:2">
      <c r="A3264" s="136">
        <v>39426</v>
      </c>
      <c r="B3264" s="137" t="s">
        <v>6836</v>
      </c>
    </row>
    <row r="3265" spans="1:2">
      <c r="A3265" s="136">
        <v>39423</v>
      </c>
      <c r="B3265" s="137" t="s">
        <v>6837</v>
      </c>
    </row>
    <row r="3266" spans="1:2">
      <c r="A3266" s="136">
        <v>39422</v>
      </c>
      <c r="B3266" s="137" t="s">
        <v>6838</v>
      </c>
    </row>
    <row r="3267" spans="1:2">
      <c r="A3267" s="136">
        <v>39421</v>
      </c>
      <c r="B3267" s="137" t="s">
        <v>6839</v>
      </c>
    </row>
    <row r="3268" spans="1:2">
      <c r="A3268" s="136">
        <v>39420</v>
      </c>
      <c r="B3268" s="137" t="s">
        <v>6840</v>
      </c>
    </row>
    <row r="3269" spans="1:2">
      <c r="A3269" s="136">
        <v>39419</v>
      </c>
      <c r="B3269" s="137" t="s">
        <v>6841</v>
      </c>
    </row>
    <row r="3270" spans="1:2">
      <c r="A3270" s="136">
        <v>39416</v>
      </c>
      <c r="B3270" s="137" t="s">
        <v>6842</v>
      </c>
    </row>
    <row r="3271" spans="1:2">
      <c r="A3271" s="136">
        <v>39415</v>
      </c>
      <c r="B3271" s="137" t="s">
        <v>6843</v>
      </c>
    </row>
    <row r="3272" spans="1:2">
      <c r="A3272" s="136">
        <v>39414</v>
      </c>
      <c r="B3272" s="137" t="s">
        <v>6844</v>
      </c>
    </row>
    <row r="3273" spans="1:2">
      <c r="A3273" s="136">
        <v>39413</v>
      </c>
      <c r="B3273" s="137" t="s">
        <v>6845</v>
      </c>
    </row>
    <row r="3274" spans="1:2">
      <c r="A3274" s="136">
        <v>39412</v>
      </c>
      <c r="B3274" s="137" t="s">
        <v>6846</v>
      </c>
    </row>
    <row r="3275" spans="1:2">
      <c r="A3275" s="136">
        <v>39409</v>
      </c>
      <c r="B3275" s="137" t="s">
        <v>6847</v>
      </c>
    </row>
    <row r="3276" spans="1:2">
      <c r="A3276" s="136">
        <v>39408</v>
      </c>
      <c r="B3276" s="137" t="s">
        <v>6848</v>
      </c>
    </row>
    <row r="3277" spans="1:2">
      <c r="A3277" s="136">
        <v>39407</v>
      </c>
      <c r="B3277" s="137" t="s">
        <v>6849</v>
      </c>
    </row>
    <row r="3278" spans="1:2">
      <c r="A3278" s="136">
        <v>39406</v>
      </c>
      <c r="B3278" s="137" t="s">
        <v>6850</v>
      </c>
    </row>
    <row r="3279" spans="1:2">
      <c r="A3279" s="136">
        <v>39405</v>
      </c>
      <c r="B3279" s="137" t="s">
        <v>6851</v>
      </c>
    </row>
    <row r="3280" spans="1:2">
      <c r="A3280" s="136">
        <v>39402</v>
      </c>
      <c r="B3280" s="137" t="s">
        <v>6852</v>
      </c>
    </row>
    <row r="3281" spans="1:2">
      <c r="A3281" s="136">
        <v>39401</v>
      </c>
      <c r="B3281" s="137" t="s">
        <v>6853</v>
      </c>
    </row>
    <row r="3282" spans="1:2">
      <c r="A3282" s="136">
        <v>39400</v>
      </c>
      <c r="B3282" s="137" t="s">
        <v>6854</v>
      </c>
    </row>
    <row r="3283" spans="1:2">
      <c r="A3283" s="136">
        <v>39399</v>
      </c>
      <c r="B3283" s="137" t="s">
        <v>6855</v>
      </c>
    </row>
    <row r="3284" spans="1:2">
      <c r="A3284" s="136">
        <v>39398</v>
      </c>
      <c r="B3284" s="137" t="s">
        <v>6856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2589"/>
  <sheetViews>
    <sheetView workbookViewId="0"/>
  </sheetViews>
  <sheetFormatPr defaultColWidth="14.42578125" defaultRowHeight="15" customHeight="1"/>
  <sheetData>
    <row r="1" spans="1:14">
      <c r="A1" s="138"/>
      <c r="B1" s="134" t="s">
        <v>6857</v>
      </c>
      <c r="C1" s="134">
        <v>0.5</v>
      </c>
      <c r="D1" s="134">
        <v>0.75</v>
      </c>
      <c r="E1" s="134">
        <v>1</v>
      </c>
      <c r="F1" s="134">
        <v>2</v>
      </c>
      <c r="G1" s="134">
        <v>3</v>
      </c>
      <c r="H1" s="134">
        <v>5</v>
      </c>
      <c r="I1" s="134">
        <v>7</v>
      </c>
      <c r="J1" s="134">
        <v>10</v>
      </c>
      <c r="K1" s="134">
        <v>15</v>
      </c>
      <c r="L1" s="134">
        <v>20</v>
      </c>
      <c r="M1" s="134">
        <v>30</v>
      </c>
      <c r="N1" s="134"/>
    </row>
    <row r="2" spans="1:14">
      <c r="A2" s="139">
        <v>44183</v>
      </c>
      <c r="B2" s="5">
        <v>4.25</v>
      </c>
      <c r="C2" s="5">
        <v>4.3099999999999996</v>
      </c>
      <c r="D2" s="5">
        <v>4.37</v>
      </c>
      <c r="E2" s="5">
        <v>4.43</v>
      </c>
      <c r="F2" s="5">
        <v>4.6500000000000004</v>
      </c>
      <c r="G2" s="5">
        <v>4.91</v>
      </c>
      <c r="H2" s="5">
        <v>5.39</v>
      </c>
      <c r="I2" s="5">
        <v>5.77</v>
      </c>
      <c r="J2" s="5">
        <v>6.18</v>
      </c>
      <c r="K2" s="5">
        <v>6.6</v>
      </c>
      <c r="L2" s="5">
        <v>6.84</v>
      </c>
      <c r="M2" s="5">
        <v>7.06</v>
      </c>
    </row>
    <row r="3" spans="1:14">
      <c r="A3" s="139">
        <v>44182</v>
      </c>
      <c r="B3" s="5">
        <v>4.3</v>
      </c>
      <c r="C3" s="5">
        <v>4.33</v>
      </c>
      <c r="D3" s="5">
        <v>4.37</v>
      </c>
      <c r="E3" s="5">
        <v>4.41</v>
      </c>
      <c r="F3" s="5">
        <v>4.62</v>
      </c>
      <c r="G3" s="5">
        <v>4.87</v>
      </c>
      <c r="H3" s="5">
        <v>5.33</v>
      </c>
      <c r="I3" s="5">
        <v>5.71</v>
      </c>
      <c r="J3" s="5">
        <v>6.14</v>
      </c>
      <c r="K3" s="5">
        <v>6.57</v>
      </c>
      <c r="L3" s="5">
        <v>6.81</v>
      </c>
      <c r="M3" s="5">
        <v>7.04</v>
      </c>
    </row>
    <row r="4" spans="1:14">
      <c r="A4" s="139">
        <v>44181</v>
      </c>
      <c r="B4" s="5">
        <v>4.3</v>
      </c>
      <c r="C4" s="5">
        <v>4.33</v>
      </c>
      <c r="D4" s="5">
        <v>4.38</v>
      </c>
      <c r="E4" s="5">
        <v>4.42</v>
      </c>
      <c r="F4" s="5">
        <v>4.63</v>
      </c>
      <c r="G4" s="5">
        <v>4.88</v>
      </c>
      <c r="H4" s="5">
        <v>5.36</v>
      </c>
      <c r="I4" s="5">
        <v>5.74</v>
      </c>
      <c r="J4" s="5">
        <v>6.16</v>
      </c>
      <c r="K4" s="5">
        <v>6.58</v>
      </c>
      <c r="L4" s="5">
        <v>6.81</v>
      </c>
      <c r="M4" s="5">
        <v>7.04</v>
      </c>
    </row>
    <row r="5" spans="1:14">
      <c r="A5" s="139">
        <v>44180</v>
      </c>
      <c r="B5" s="5">
        <v>4.3</v>
      </c>
      <c r="C5" s="5">
        <v>4.33</v>
      </c>
      <c r="D5" s="5">
        <v>4.37</v>
      </c>
      <c r="E5" s="5">
        <v>4.41</v>
      </c>
      <c r="F5" s="5">
        <v>4.63</v>
      </c>
      <c r="G5" s="5">
        <v>4.88</v>
      </c>
      <c r="H5" s="5">
        <v>5.35</v>
      </c>
      <c r="I5" s="5">
        <v>5.74</v>
      </c>
      <c r="J5" s="5">
        <v>6.17</v>
      </c>
      <c r="K5" s="5">
        <v>6.59</v>
      </c>
      <c r="L5" s="5">
        <v>6.81</v>
      </c>
      <c r="M5" s="5">
        <v>7.04</v>
      </c>
    </row>
    <row r="6" spans="1:14">
      <c r="A6" s="139">
        <v>44179</v>
      </c>
      <c r="B6" s="5">
        <v>4.2300000000000004</v>
      </c>
      <c r="C6" s="5">
        <v>4.26</v>
      </c>
      <c r="D6" s="5">
        <v>4.3</v>
      </c>
      <c r="E6" s="5">
        <v>4.3499999999999996</v>
      </c>
      <c r="F6" s="5">
        <v>4.59</v>
      </c>
      <c r="G6" s="5">
        <v>4.8499999999999996</v>
      </c>
      <c r="H6" s="5">
        <v>5.34</v>
      </c>
      <c r="I6" s="5">
        <v>5.74</v>
      </c>
      <c r="J6" s="5">
        <v>6.17</v>
      </c>
      <c r="K6" s="5">
        <v>6.58</v>
      </c>
      <c r="L6" s="5">
        <v>6.8</v>
      </c>
      <c r="M6" s="5">
        <v>7.01</v>
      </c>
    </row>
    <row r="7" spans="1:14">
      <c r="A7" s="139">
        <v>44176</v>
      </c>
      <c r="B7" s="5">
        <v>4.24</v>
      </c>
      <c r="C7" s="5">
        <v>4.2699999999999996</v>
      </c>
      <c r="D7" s="5">
        <v>4.3099999999999996</v>
      </c>
      <c r="E7" s="5">
        <v>4.3600000000000003</v>
      </c>
      <c r="F7" s="5">
        <v>4.5999999999999996</v>
      </c>
      <c r="G7" s="5">
        <v>4.8600000000000003</v>
      </c>
      <c r="H7" s="5">
        <v>5.33</v>
      </c>
      <c r="I7" s="5">
        <v>5.71</v>
      </c>
      <c r="J7" s="5">
        <v>6.14</v>
      </c>
      <c r="K7" s="5">
        <v>6.56</v>
      </c>
      <c r="L7" s="5">
        <v>6.78</v>
      </c>
      <c r="M7" s="5">
        <v>6.98</v>
      </c>
    </row>
    <row r="8" spans="1:14">
      <c r="A8" s="139">
        <v>44175</v>
      </c>
      <c r="B8" s="5">
        <v>4.2300000000000004</v>
      </c>
      <c r="C8" s="5">
        <v>4.26</v>
      </c>
      <c r="D8" s="5">
        <v>4.29</v>
      </c>
      <c r="E8" s="5">
        <v>4.34</v>
      </c>
      <c r="F8" s="5">
        <v>4.57</v>
      </c>
      <c r="G8" s="5">
        <v>4.8499999999999996</v>
      </c>
      <c r="H8" s="5">
        <v>5.34</v>
      </c>
      <c r="I8" s="5">
        <v>5.74</v>
      </c>
      <c r="J8" s="5">
        <v>6.16</v>
      </c>
      <c r="K8" s="5">
        <v>6.57</v>
      </c>
      <c r="L8" s="5">
        <v>6.78</v>
      </c>
      <c r="M8" s="5">
        <v>6.98</v>
      </c>
    </row>
    <row r="9" spans="1:14">
      <c r="A9" s="139">
        <v>44174</v>
      </c>
      <c r="B9" s="5">
        <v>4.25</v>
      </c>
      <c r="C9" s="5">
        <v>4.28</v>
      </c>
      <c r="D9" s="5">
        <v>4.3099999999999996</v>
      </c>
      <c r="E9" s="5">
        <v>4.3499999999999996</v>
      </c>
      <c r="F9" s="5">
        <v>4.57</v>
      </c>
      <c r="G9" s="5">
        <v>4.82</v>
      </c>
      <c r="H9" s="5">
        <v>5.31</v>
      </c>
      <c r="I9" s="5">
        <v>5.7</v>
      </c>
      <c r="J9" s="5">
        <v>6.13</v>
      </c>
      <c r="K9" s="5">
        <v>6.54</v>
      </c>
      <c r="L9" s="5">
        <v>6.76</v>
      </c>
      <c r="M9" s="5">
        <v>6.98</v>
      </c>
    </row>
    <row r="10" spans="1:14">
      <c r="A10" s="139">
        <v>44173</v>
      </c>
      <c r="B10" s="5">
        <v>4.25</v>
      </c>
      <c r="C10" s="5">
        <v>4.2699999999999996</v>
      </c>
      <c r="D10" s="5">
        <v>4.3</v>
      </c>
      <c r="E10" s="5">
        <v>4.34</v>
      </c>
      <c r="F10" s="5">
        <v>4.5599999999999996</v>
      </c>
      <c r="G10" s="5">
        <v>4.82</v>
      </c>
      <c r="H10" s="5">
        <v>5.29</v>
      </c>
      <c r="I10" s="5">
        <v>5.68</v>
      </c>
      <c r="J10" s="5">
        <v>6.1</v>
      </c>
      <c r="K10" s="5">
        <v>6.52</v>
      </c>
      <c r="L10" s="5">
        <v>6.73</v>
      </c>
      <c r="M10" s="5">
        <v>6.93</v>
      </c>
    </row>
    <row r="11" spans="1:14">
      <c r="A11" s="139">
        <v>44172</v>
      </c>
      <c r="B11" s="5">
        <v>4.22</v>
      </c>
      <c r="C11" s="5">
        <v>4.2300000000000004</v>
      </c>
      <c r="D11" s="5">
        <v>4.26</v>
      </c>
      <c r="E11" s="5">
        <v>4.3</v>
      </c>
      <c r="F11" s="5">
        <v>4.54</v>
      </c>
      <c r="G11" s="5">
        <v>4.82</v>
      </c>
      <c r="H11" s="5">
        <v>5.32</v>
      </c>
      <c r="I11" s="5">
        <v>5.7</v>
      </c>
      <c r="J11" s="5">
        <v>6.11</v>
      </c>
      <c r="K11" s="5">
        <v>6.48</v>
      </c>
      <c r="L11" s="5">
        <v>6.68</v>
      </c>
      <c r="M11" s="5">
        <v>6.86</v>
      </c>
    </row>
    <row r="12" spans="1:14">
      <c r="A12" s="139">
        <v>44169</v>
      </c>
      <c r="B12" s="5">
        <v>4.22</v>
      </c>
      <c r="C12" s="5">
        <v>4.24</v>
      </c>
      <c r="D12" s="5">
        <v>4.26</v>
      </c>
      <c r="E12" s="5">
        <v>4.3</v>
      </c>
      <c r="F12" s="5">
        <v>4.54</v>
      </c>
      <c r="G12" s="5">
        <v>4.82</v>
      </c>
      <c r="H12" s="5">
        <v>5.32</v>
      </c>
      <c r="I12" s="5">
        <v>5.71</v>
      </c>
      <c r="J12" s="5">
        <v>6.11</v>
      </c>
      <c r="K12" s="5">
        <v>6.48</v>
      </c>
      <c r="L12" s="5">
        <v>6.67</v>
      </c>
      <c r="M12" s="5">
        <v>6.85</v>
      </c>
    </row>
    <row r="13" spans="1:14">
      <c r="A13" s="139">
        <v>44168</v>
      </c>
      <c r="B13" s="5">
        <v>4.25</v>
      </c>
      <c r="C13" s="5">
        <v>4.26</v>
      </c>
      <c r="D13" s="5">
        <v>4.28</v>
      </c>
      <c r="E13" s="5">
        <v>4.32</v>
      </c>
      <c r="F13" s="5">
        <v>4.55</v>
      </c>
      <c r="G13" s="5">
        <v>4.84</v>
      </c>
      <c r="H13" s="5">
        <v>5.35</v>
      </c>
      <c r="I13" s="5">
        <v>5.73</v>
      </c>
      <c r="J13" s="5">
        <v>6.14</v>
      </c>
      <c r="K13" s="5">
        <v>6.51</v>
      </c>
      <c r="L13" s="5">
        <v>6.7</v>
      </c>
      <c r="M13" s="5">
        <v>6.89</v>
      </c>
    </row>
    <row r="14" spans="1:14">
      <c r="A14" s="139">
        <v>44167</v>
      </c>
      <c r="B14" s="5">
        <v>4.29</v>
      </c>
      <c r="C14" s="5">
        <v>4.3</v>
      </c>
      <c r="D14" s="5">
        <v>4.32</v>
      </c>
      <c r="E14" s="5">
        <v>4.3499999999999996</v>
      </c>
      <c r="F14" s="5">
        <v>4.57</v>
      </c>
      <c r="G14" s="5">
        <v>4.84</v>
      </c>
      <c r="H14" s="5">
        <v>5.34</v>
      </c>
      <c r="I14" s="5">
        <v>5.73</v>
      </c>
      <c r="J14" s="5">
        <v>6.15</v>
      </c>
      <c r="K14" s="5">
        <v>6.53</v>
      </c>
      <c r="L14" s="5">
        <v>6.73</v>
      </c>
      <c r="M14" s="5">
        <v>6.92</v>
      </c>
    </row>
    <row r="15" spans="1:14">
      <c r="A15" s="139">
        <v>44166</v>
      </c>
      <c r="B15" s="5">
        <v>4.28</v>
      </c>
      <c r="C15" s="5">
        <v>4.29</v>
      </c>
      <c r="D15" s="5">
        <v>4.3099999999999996</v>
      </c>
      <c r="E15" s="5">
        <v>4.34</v>
      </c>
      <c r="F15" s="5">
        <v>4.5599999999999996</v>
      </c>
      <c r="G15" s="5">
        <v>4.84</v>
      </c>
      <c r="H15" s="5">
        <v>5.35</v>
      </c>
      <c r="I15" s="5">
        <v>5.74</v>
      </c>
      <c r="J15" s="5">
        <v>6.16</v>
      </c>
      <c r="K15" s="5">
        <v>6.54</v>
      </c>
      <c r="L15" s="5">
        <v>6.74</v>
      </c>
      <c r="M15" s="5">
        <v>6.94</v>
      </c>
    </row>
    <row r="16" spans="1:14">
      <c r="A16" s="139">
        <v>44165</v>
      </c>
      <c r="B16" s="5">
        <v>4.32</v>
      </c>
      <c r="C16" s="5">
        <v>4.32</v>
      </c>
      <c r="D16" s="5">
        <v>4.33</v>
      </c>
      <c r="E16" s="5">
        <v>4.3600000000000003</v>
      </c>
      <c r="F16" s="5">
        <v>4.5599999999999996</v>
      </c>
      <c r="G16" s="5">
        <v>4.83</v>
      </c>
      <c r="H16" s="5">
        <v>5.34</v>
      </c>
      <c r="I16" s="5">
        <v>5.73</v>
      </c>
      <c r="J16" s="5">
        <v>6.15</v>
      </c>
      <c r="K16" s="5">
        <v>6.54</v>
      </c>
      <c r="L16" s="5">
        <v>6.75</v>
      </c>
      <c r="M16" s="5">
        <v>6.96</v>
      </c>
    </row>
    <row r="17" spans="1:13">
      <c r="A17" s="139">
        <v>44162</v>
      </c>
      <c r="B17" s="5">
        <v>4.3</v>
      </c>
      <c r="C17" s="5">
        <v>4.29</v>
      </c>
      <c r="D17" s="5">
        <v>4.3099999999999996</v>
      </c>
      <c r="E17" s="5">
        <v>4.33</v>
      </c>
      <c r="F17" s="5">
        <v>4.53</v>
      </c>
      <c r="G17" s="5">
        <v>4.8099999999999996</v>
      </c>
      <c r="H17" s="5">
        <v>5.32</v>
      </c>
      <c r="I17" s="5">
        <v>5.72</v>
      </c>
      <c r="J17" s="5">
        <v>6.14</v>
      </c>
      <c r="K17" s="5">
        <v>6.54</v>
      </c>
      <c r="L17" s="5">
        <v>6.74</v>
      </c>
      <c r="M17" s="5">
        <v>6.94</v>
      </c>
    </row>
    <row r="18" spans="1:13">
      <c r="A18" s="139">
        <v>44161</v>
      </c>
      <c r="B18" s="5">
        <v>4.33</v>
      </c>
      <c r="C18" s="5">
        <v>4.32</v>
      </c>
      <c r="D18" s="5">
        <v>4.33</v>
      </c>
      <c r="E18" s="5">
        <v>4.3600000000000003</v>
      </c>
      <c r="F18" s="5">
        <v>4.54</v>
      </c>
      <c r="G18" s="5">
        <v>4.8099999999999996</v>
      </c>
      <c r="H18" s="5">
        <v>5.31</v>
      </c>
      <c r="I18" s="5">
        <v>5.72</v>
      </c>
      <c r="J18" s="5">
        <v>6.14</v>
      </c>
      <c r="K18" s="5">
        <v>6.53</v>
      </c>
      <c r="L18" s="5">
        <v>6.73</v>
      </c>
      <c r="M18" s="5">
        <v>6.93</v>
      </c>
    </row>
    <row r="19" spans="1:13">
      <c r="A19" s="139">
        <v>44160</v>
      </c>
      <c r="B19" s="5">
        <v>4.28</v>
      </c>
      <c r="C19" s="5">
        <v>4.3</v>
      </c>
      <c r="D19" s="5">
        <v>4.32</v>
      </c>
      <c r="E19" s="5">
        <v>4.3499999999999996</v>
      </c>
      <c r="F19" s="5">
        <v>4.54</v>
      </c>
      <c r="G19" s="5">
        <v>4.79</v>
      </c>
      <c r="H19" s="5">
        <v>5.29</v>
      </c>
      <c r="I19" s="5">
        <v>5.69</v>
      </c>
      <c r="J19" s="5">
        <v>6.13</v>
      </c>
      <c r="K19" s="5">
        <v>6.53</v>
      </c>
      <c r="L19" s="5">
        <v>6.74</v>
      </c>
      <c r="M19" s="5">
        <v>6.95</v>
      </c>
    </row>
    <row r="20" spans="1:13">
      <c r="A20" s="139">
        <v>44159</v>
      </c>
      <c r="B20" s="5">
        <v>4.2300000000000004</v>
      </c>
      <c r="C20" s="5">
        <v>4.2699999999999996</v>
      </c>
      <c r="D20" s="5">
        <v>4.3</v>
      </c>
      <c r="E20" s="5">
        <v>4.3499999999999996</v>
      </c>
      <c r="F20" s="5">
        <v>4.54</v>
      </c>
      <c r="G20" s="5">
        <v>4.78</v>
      </c>
      <c r="H20" s="5">
        <v>5.27</v>
      </c>
      <c r="I20" s="5">
        <v>5.67</v>
      </c>
      <c r="J20" s="5">
        <v>6.11</v>
      </c>
      <c r="K20" s="5">
        <v>6.5</v>
      </c>
      <c r="L20" s="5">
        <v>6.71</v>
      </c>
      <c r="M20" s="5">
        <v>6.92</v>
      </c>
    </row>
    <row r="21" spans="1:13">
      <c r="A21" s="139">
        <v>44158</v>
      </c>
      <c r="B21" s="5">
        <v>4.2699999999999996</v>
      </c>
      <c r="C21" s="5">
        <v>4.28</v>
      </c>
      <c r="D21" s="5">
        <v>4.3099999999999996</v>
      </c>
      <c r="E21" s="5">
        <v>4.34</v>
      </c>
      <c r="F21" s="5">
        <v>4.53</v>
      </c>
      <c r="G21" s="5">
        <v>4.78</v>
      </c>
      <c r="H21" s="5">
        <v>5.26</v>
      </c>
      <c r="I21" s="5">
        <v>5.67</v>
      </c>
      <c r="J21" s="5">
        <v>6.1</v>
      </c>
      <c r="K21" s="5">
        <v>6.51</v>
      </c>
      <c r="L21" s="5">
        <v>6.72</v>
      </c>
      <c r="M21" s="5">
        <v>6.94</v>
      </c>
    </row>
    <row r="22" spans="1:13">
      <c r="A22" s="139">
        <v>44155</v>
      </c>
      <c r="B22" s="5">
        <v>4.22</v>
      </c>
      <c r="C22" s="5">
        <v>4.25</v>
      </c>
      <c r="D22" s="5">
        <v>4.29</v>
      </c>
      <c r="E22" s="5">
        <v>4.33</v>
      </c>
      <c r="F22" s="5">
        <v>4.53</v>
      </c>
      <c r="G22" s="5">
        <v>4.78</v>
      </c>
      <c r="H22" s="5">
        <v>5.28</v>
      </c>
      <c r="I22" s="5">
        <v>5.68</v>
      </c>
      <c r="J22" s="5">
        <v>6.12</v>
      </c>
      <c r="K22" s="5">
        <v>6.53</v>
      </c>
      <c r="L22" s="5">
        <v>6.74</v>
      </c>
      <c r="M22" s="5">
        <v>6.95</v>
      </c>
    </row>
    <row r="23" spans="1:13">
      <c r="A23" s="139">
        <v>44154</v>
      </c>
      <c r="B23" s="5">
        <v>4.29</v>
      </c>
      <c r="C23" s="5">
        <v>4.3</v>
      </c>
      <c r="D23" s="5">
        <v>4.33</v>
      </c>
      <c r="E23" s="5">
        <v>4.3600000000000003</v>
      </c>
      <c r="F23" s="5">
        <v>4.54</v>
      </c>
      <c r="G23" s="5">
        <v>4.8</v>
      </c>
      <c r="H23" s="5">
        <v>5.29</v>
      </c>
      <c r="I23" s="5">
        <v>5.68</v>
      </c>
      <c r="J23" s="5">
        <v>6.11</v>
      </c>
      <c r="K23" s="5">
        <v>6.52</v>
      </c>
      <c r="L23" s="5">
        <v>6.74</v>
      </c>
      <c r="M23" s="5">
        <v>6.96</v>
      </c>
    </row>
    <row r="24" spans="1:13">
      <c r="A24" s="139">
        <v>44153</v>
      </c>
      <c r="B24" s="5">
        <v>4.3</v>
      </c>
      <c r="C24" s="5">
        <v>4.32</v>
      </c>
      <c r="D24" s="5">
        <v>4.3499999999999996</v>
      </c>
      <c r="E24" s="5">
        <v>4.38</v>
      </c>
      <c r="F24" s="5">
        <v>4.5599999999999996</v>
      </c>
      <c r="G24" s="5">
        <v>4.79</v>
      </c>
      <c r="H24" s="5">
        <v>5.26</v>
      </c>
      <c r="I24" s="5">
        <v>5.66</v>
      </c>
      <c r="J24" s="5">
        <v>6.11</v>
      </c>
      <c r="K24" s="5">
        <v>6.53</v>
      </c>
      <c r="L24" s="5">
        <v>6.74</v>
      </c>
      <c r="M24" s="5">
        <v>6.96</v>
      </c>
    </row>
    <row r="25" spans="1:13">
      <c r="A25" s="139">
        <v>44152</v>
      </c>
      <c r="B25" s="5">
        <v>4.2300000000000004</v>
      </c>
      <c r="C25" s="5">
        <v>4.2699999999999996</v>
      </c>
      <c r="D25" s="5">
        <v>4.3099999999999996</v>
      </c>
      <c r="E25" s="5">
        <v>4.3499999999999996</v>
      </c>
      <c r="F25" s="5">
        <v>4.55</v>
      </c>
      <c r="G25" s="5">
        <v>4.79</v>
      </c>
      <c r="H25" s="5">
        <v>5.26</v>
      </c>
      <c r="I25" s="5">
        <v>5.66</v>
      </c>
      <c r="J25" s="5">
        <v>6.1</v>
      </c>
      <c r="K25" s="5">
        <v>6.51</v>
      </c>
      <c r="L25" s="5">
        <v>6.72</v>
      </c>
      <c r="M25" s="5">
        <v>6.94</v>
      </c>
    </row>
    <row r="26" spans="1:13">
      <c r="A26" s="139">
        <v>44151</v>
      </c>
      <c r="B26" s="5">
        <v>4.13</v>
      </c>
      <c r="C26" s="5">
        <v>4.2</v>
      </c>
      <c r="D26" s="5">
        <v>4.26</v>
      </c>
      <c r="E26" s="5">
        <v>4.32</v>
      </c>
      <c r="F26" s="5">
        <v>4.54</v>
      </c>
      <c r="G26" s="5">
        <v>4.7699999999999996</v>
      </c>
      <c r="H26" s="5">
        <v>5.25</v>
      </c>
      <c r="I26" s="5">
        <v>5.66</v>
      </c>
      <c r="J26" s="5">
        <v>6.1</v>
      </c>
      <c r="K26" s="5">
        <v>6.5</v>
      </c>
      <c r="L26" s="5">
        <v>6.71</v>
      </c>
      <c r="M26" s="5">
        <v>6.92</v>
      </c>
    </row>
    <row r="27" spans="1:13">
      <c r="A27" s="139">
        <v>44148</v>
      </c>
      <c r="B27" s="5">
        <v>4.24</v>
      </c>
      <c r="C27" s="5">
        <v>4.26</v>
      </c>
      <c r="D27" s="5">
        <v>4.3</v>
      </c>
      <c r="E27" s="5">
        <v>4.34</v>
      </c>
      <c r="F27" s="5">
        <v>4.54</v>
      </c>
      <c r="G27" s="5">
        <v>4.78</v>
      </c>
      <c r="H27" s="5">
        <v>5.26</v>
      </c>
      <c r="I27" s="5">
        <v>5.67</v>
      </c>
      <c r="J27" s="5">
        <v>6.12</v>
      </c>
      <c r="K27" s="5">
        <v>6.51</v>
      </c>
      <c r="L27" s="5">
        <v>6.71</v>
      </c>
      <c r="M27" s="5">
        <v>6.92</v>
      </c>
    </row>
    <row r="28" spans="1:13">
      <c r="A28" s="139">
        <v>44147</v>
      </c>
      <c r="B28" s="5">
        <v>4.21</v>
      </c>
      <c r="C28" s="5">
        <v>4.24</v>
      </c>
      <c r="D28" s="5">
        <v>4.2699999999999996</v>
      </c>
      <c r="E28" s="5">
        <v>4.32</v>
      </c>
      <c r="F28" s="5">
        <v>4.54</v>
      </c>
      <c r="G28" s="5">
        <v>4.8</v>
      </c>
      <c r="H28" s="5">
        <v>5.28</v>
      </c>
      <c r="I28" s="5">
        <v>5.69</v>
      </c>
      <c r="J28" s="5">
        <v>6.12</v>
      </c>
      <c r="K28" s="5">
        <v>6.52</v>
      </c>
      <c r="L28" s="5">
        <v>6.72</v>
      </c>
      <c r="M28" s="5">
        <v>6.93</v>
      </c>
    </row>
    <row r="29" spans="1:13">
      <c r="A29" s="139">
        <v>44146</v>
      </c>
      <c r="B29" s="5">
        <v>4.1900000000000004</v>
      </c>
      <c r="C29" s="5">
        <v>4.22</v>
      </c>
      <c r="D29" s="5">
        <v>4.26</v>
      </c>
      <c r="E29" s="5">
        <v>4.3099999999999996</v>
      </c>
      <c r="F29" s="5">
        <v>4.54</v>
      </c>
      <c r="G29" s="5">
        <v>4.79</v>
      </c>
      <c r="H29" s="5">
        <v>5.29</v>
      </c>
      <c r="I29" s="5">
        <v>5.7</v>
      </c>
      <c r="J29" s="5">
        <v>6.13</v>
      </c>
      <c r="K29" s="5">
        <v>6.52</v>
      </c>
      <c r="L29" s="5">
        <v>6.72</v>
      </c>
      <c r="M29" s="5">
        <v>6.93</v>
      </c>
    </row>
    <row r="30" spans="1:13">
      <c r="A30" s="139">
        <v>44145</v>
      </c>
      <c r="B30" s="5">
        <v>4.2300000000000004</v>
      </c>
      <c r="C30" s="5">
        <v>4.24</v>
      </c>
      <c r="D30" s="5">
        <v>4.26</v>
      </c>
      <c r="E30" s="5">
        <v>4.3</v>
      </c>
      <c r="F30" s="5">
        <v>4.53</v>
      </c>
      <c r="G30" s="5">
        <v>4.8</v>
      </c>
      <c r="H30" s="5">
        <v>5.32</v>
      </c>
      <c r="I30" s="5">
        <v>5.73</v>
      </c>
      <c r="J30" s="5">
        <v>6.16</v>
      </c>
      <c r="K30" s="5">
        <v>6.51</v>
      </c>
      <c r="L30" s="5">
        <v>6.69</v>
      </c>
      <c r="M30" s="5">
        <v>6.87</v>
      </c>
    </row>
    <row r="31" spans="1:13">
      <c r="A31" s="139">
        <v>44144</v>
      </c>
      <c r="B31" s="5">
        <v>4.3</v>
      </c>
      <c r="C31" s="5">
        <v>4.29</v>
      </c>
      <c r="D31" s="5">
        <v>4.3</v>
      </c>
      <c r="E31" s="5">
        <v>4.33</v>
      </c>
      <c r="F31" s="5">
        <v>4.53</v>
      </c>
      <c r="G31" s="5">
        <v>4.78</v>
      </c>
      <c r="H31" s="5">
        <v>5.28</v>
      </c>
      <c r="I31" s="5">
        <v>5.68</v>
      </c>
      <c r="J31" s="5">
        <v>6.1</v>
      </c>
      <c r="K31" s="5">
        <v>6.44</v>
      </c>
      <c r="L31" s="5">
        <v>6.61</v>
      </c>
      <c r="M31" s="5">
        <v>6.79</v>
      </c>
    </row>
    <row r="32" spans="1:13">
      <c r="A32" s="139">
        <v>44141</v>
      </c>
      <c r="B32" s="5">
        <v>4.26</v>
      </c>
      <c r="C32" s="5">
        <v>4.26</v>
      </c>
      <c r="D32" s="5">
        <v>4.29</v>
      </c>
      <c r="E32" s="5">
        <v>4.32</v>
      </c>
      <c r="F32" s="5">
        <v>4.54</v>
      </c>
      <c r="G32" s="5">
        <v>4.8099999999999996</v>
      </c>
      <c r="H32" s="5">
        <v>5.33</v>
      </c>
      <c r="I32" s="5">
        <v>5.75</v>
      </c>
      <c r="J32" s="5">
        <v>6.16</v>
      </c>
      <c r="K32" s="5">
        <v>6.51</v>
      </c>
      <c r="L32" s="5">
        <v>6.68</v>
      </c>
      <c r="M32" s="5">
        <v>6.85</v>
      </c>
    </row>
    <row r="33" spans="1:13">
      <c r="A33" s="139">
        <v>44140</v>
      </c>
      <c r="B33" s="5">
        <v>4.37</v>
      </c>
      <c r="C33" s="5">
        <v>4.3600000000000003</v>
      </c>
      <c r="D33" s="5">
        <v>4.37</v>
      </c>
      <c r="E33" s="5">
        <v>4.3899999999999997</v>
      </c>
      <c r="F33" s="5">
        <v>4.58</v>
      </c>
      <c r="G33" s="5">
        <v>4.84</v>
      </c>
      <c r="H33" s="5">
        <v>5.37</v>
      </c>
      <c r="I33" s="5">
        <v>5.79</v>
      </c>
      <c r="J33" s="5">
        <v>6.21</v>
      </c>
      <c r="K33" s="5">
        <v>6.55</v>
      </c>
      <c r="L33" s="5">
        <v>6.72</v>
      </c>
      <c r="M33" s="5">
        <v>6.9</v>
      </c>
    </row>
    <row r="34" spans="1:13">
      <c r="A34" s="139">
        <v>44138</v>
      </c>
      <c r="B34" s="5">
        <v>4.38</v>
      </c>
      <c r="C34" s="5">
        <v>4.38</v>
      </c>
      <c r="D34" s="5">
        <v>4.4000000000000004</v>
      </c>
      <c r="E34" s="5">
        <v>4.43</v>
      </c>
      <c r="F34" s="5">
        <v>4.6900000000000004</v>
      </c>
      <c r="G34" s="5">
        <v>5.01</v>
      </c>
      <c r="H34" s="5">
        <v>5.61</v>
      </c>
      <c r="I34" s="5">
        <v>6.06</v>
      </c>
      <c r="J34" s="5">
        <v>6.5</v>
      </c>
      <c r="K34" s="5">
        <v>6.86</v>
      </c>
      <c r="L34" s="5">
        <v>7.03</v>
      </c>
      <c r="M34" s="5">
        <v>7.2</v>
      </c>
    </row>
    <row r="35" spans="1:13">
      <c r="A35" s="139">
        <v>44137</v>
      </c>
      <c r="B35" s="5">
        <v>4.3499999999999996</v>
      </c>
      <c r="C35" s="5">
        <v>4.3600000000000003</v>
      </c>
      <c r="D35" s="5">
        <v>4.38</v>
      </c>
      <c r="E35" s="5">
        <v>4.42</v>
      </c>
      <c r="F35" s="5">
        <v>4.6900000000000004</v>
      </c>
      <c r="G35" s="5">
        <v>5.0199999999999996</v>
      </c>
      <c r="H35" s="5">
        <v>5.64</v>
      </c>
      <c r="I35" s="5">
        <v>6.1</v>
      </c>
      <c r="J35" s="5">
        <v>6.52</v>
      </c>
      <c r="K35" s="5">
        <v>6.85</v>
      </c>
      <c r="L35" s="5">
        <v>7.01</v>
      </c>
      <c r="M35" s="5">
        <v>7.18</v>
      </c>
    </row>
    <row r="36" spans="1:13">
      <c r="A36" s="139">
        <v>44134</v>
      </c>
      <c r="B36" s="5">
        <v>4.32</v>
      </c>
      <c r="C36" s="5">
        <v>4.33</v>
      </c>
      <c r="D36" s="5">
        <v>4.3600000000000003</v>
      </c>
      <c r="E36" s="5">
        <v>4.4000000000000004</v>
      </c>
      <c r="F36" s="5">
        <v>4.6500000000000004</v>
      </c>
      <c r="G36" s="5">
        <v>4.97</v>
      </c>
      <c r="H36" s="5">
        <v>5.54</v>
      </c>
      <c r="I36" s="5">
        <v>5.98</v>
      </c>
      <c r="J36" s="5">
        <v>6.41</v>
      </c>
      <c r="K36" s="5">
        <v>6.75</v>
      </c>
      <c r="L36" s="5">
        <v>6.91</v>
      </c>
      <c r="M36" s="5">
        <v>7.08</v>
      </c>
    </row>
    <row r="37" spans="1:13">
      <c r="A37" s="139">
        <v>44133</v>
      </c>
      <c r="B37" s="5">
        <v>4.32</v>
      </c>
      <c r="C37" s="5">
        <v>4.33</v>
      </c>
      <c r="D37" s="5">
        <v>4.3499999999999996</v>
      </c>
      <c r="E37" s="5">
        <v>4.3899999999999997</v>
      </c>
      <c r="F37" s="5">
        <v>4.62</v>
      </c>
      <c r="G37" s="5">
        <v>4.93</v>
      </c>
      <c r="H37" s="5">
        <v>5.5</v>
      </c>
      <c r="I37" s="5">
        <v>5.93</v>
      </c>
      <c r="J37" s="5">
        <v>6.35</v>
      </c>
      <c r="K37" s="5">
        <v>6.69</v>
      </c>
      <c r="L37" s="5">
        <v>6.85</v>
      </c>
      <c r="M37" s="5">
        <v>7.04</v>
      </c>
    </row>
    <row r="38" spans="1:13">
      <c r="A38" s="139">
        <v>44132</v>
      </c>
      <c r="B38" s="5">
        <v>4.2699999999999996</v>
      </c>
      <c r="C38" s="5">
        <v>4.29</v>
      </c>
      <c r="D38" s="5">
        <v>4.33</v>
      </c>
      <c r="E38" s="5">
        <v>4.37</v>
      </c>
      <c r="F38" s="5">
        <v>4.63</v>
      </c>
      <c r="G38" s="5">
        <v>4.92</v>
      </c>
      <c r="H38" s="5">
        <v>5.46</v>
      </c>
      <c r="I38" s="5">
        <v>5.89</v>
      </c>
      <c r="J38" s="5">
        <v>6.33</v>
      </c>
      <c r="K38" s="5">
        <v>6.68</v>
      </c>
      <c r="L38" s="5">
        <v>6.85</v>
      </c>
      <c r="M38" s="5">
        <v>7.03</v>
      </c>
    </row>
    <row r="39" spans="1:13">
      <c r="A39" s="139">
        <v>44131</v>
      </c>
      <c r="B39" s="5">
        <v>4.2</v>
      </c>
      <c r="C39" s="5">
        <v>4.2300000000000004</v>
      </c>
      <c r="D39" s="5">
        <v>4.2699999999999996</v>
      </c>
      <c r="E39" s="5">
        <v>4.32</v>
      </c>
      <c r="F39" s="5">
        <v>4.58</v>
      </c>
      <c r="G39" s="5">
        <v>4.87</v>
      </c>
      <c r="H39" s="5">
        <v>5.4</v>
      </c>
      <c r="I39" s="5">
        <v>5.83</v>
      </c>
      <c r="J39" s="5">
        <v>6.27</v>
      </c>
      <c r="K39" s="5">
        <v>6.63</v>
      </c>
      <c r="L39" s="5">
        <v>6.8</v>
      </c>
      <c r="M39" s="5">
        <v>6.99</v>
      </c>
    </row>
    <row r="40" spans="1:13">
      <c r="A40" s="139">
        <v>44130</v>
      </c>
      <c r="B40" s="5">
        <v>4.1900000000000004</v>
      </c>
      <c r="C40" s="5">
        <v>4.2300000000000004</v>
      </c>
      <c r="D40" s="5">
        <v>4.2699999999999996</v>
      </c>
      <c r="E40" s="5">
        <v>4.3099999999999996</v>
      </c>
      <c r="F40" s="5">
        <v>4.5599999999999996</v>
      </c>
      <c r="G40" s="5">
        <v>4.84</v>
      </c>
      <c r="H40" s="5">
        <v>5.37</v>
      </c>
      <c r="I40" s="5">
        <v>5.79</v>
      </c>
      <c r="J40" s="5">
        <v>6.22</v>
      </c>
      <c r="K40" s="5">
        <v>6.57</v>
      </c>
      <c r="L40" s="5">
        <v>6.74</v>
      </c>
      <c r="M40" s="5">
        <v>6.92</v>
      </c>
    </row>
    <row r="41" spans="1:13">
      <c r="A41" s="139">
        <v>44127</v>
      </c>
      <c r="B41" s="5">
        <v>4.16</v>
      </c>
      <c r="C41" s="5">
        <v>4.2</v>
      </c>
      <c r="D41" s="5">
        <v>4.24</v>
      </c>
      <c r="E41" s="5">
        <v>4.3</v>
      </c>
      <c r="F41" s="5">
        <v>4.5599999999999996</v>
      </c>
      <c r="G41" s="5">
        <v>4.84</v>
      </c>
      <c r="H41" s="5">
        <v>5.36</v>
      </c>
      <c r="I41" s="5">
        <v>5.78</v>
      </c>
      <c r="J41" s="5">
        <v>6.2</v>
      </c>
      <c r="K41" s="5">
        <v>6.55</v>
      </c>
      <c r="L41" s="5">
        <v>6.72</v>
      </c>
      <c r="M41" s="5">
        <v>6.89</v>
      </c>
    </row>
    <row r="42" spans="1:13">
      <c r="A42" s="139">
        <v>44126</v>
      </c>
      <c r="B42" s="5">
        <v>4.1100000000000003</v>
      </c>
      <c r="C42" s="5">
        <v>4.1500000000000004</v>
      </c>
      <c r="D42" s="5">
        <v>4.21</v>
      </c>
      <c r="E42" s="5">
        <v>4.2699999999999996</v>
      </c>
      <c r="F42" s="5">
        <v>4.55</v>
      </c>
      <c r="G42" s="5">
        <v>4.8499999999999996</v>
      </c>
      <c r="H42" s="5">
        <v>5.39</v>
      </c>
      <c r="I42" s="5">
        <v>5.8</v>
      </c>
      <c r="J42" s="5">
        <v>6.21</v>
      </c>
      <c r="K42" s="5">
        <v>6.55</v>
      </c>
      <c r="L42" s="5">
        <v>6.72</v>
      </c>
      <c r="M42" s="5">
        <v>6.89</v>
      </c>
    </row>
    <row r="43" spans="1:13">
      <c r="A43" s="139">
        <v>44125</v>
      </c>
      <c r="B43" s="5">
        <v>4.12</v>
      </c>
      <c r="C43" s="5">
        <v>4.16</v>
      </c>
      <c r="D43" s="5">
        <v>4.21</v>
      </c>
      <c r="E43" s="5">
        <v>4.2699999999999996</v>
      </c>
      <c r="F43" s="5">
        <v>4.55</v>
      </c>
      <c r="G43" s="5">
        <v>4.84</v>
      </c>
      <c r="H43" s="5">
        <v>5.35</v>
      </c>
      <c r="I43" s="5">
        <v>5.76</v>
      </c>
      <c r="J43" s="5">
        <v>6.19</v>
      </c>
      <c r="K43" s="5">
        <v>6.54</v>
      </c>
      <c r="L43" s="5">
        <v>6.71</v>
      </c>
      <c r="M43" s="5">
        <v>6.89</v>
      </c>
    </row>
    <row r="44" spans="1:13">
      <c r="A44" s="139">
        <v>44124</v>
      </c>
      <c r="B44" s="5">
        <v>4.09</v>
      </c>
      <c r="C44" s="5">
        <v>4.1399999999999997</v>
      </c>
      <c r="D44" s="5">
        <v>4.2</v>
      </c>
      <c r="E44" s="5">
        <v>4.2699999999999996</v>
      </c>
      <c r="F44" s="5">
        <v>4.55</v>
      </c>
      <c r="G44" s="5">
        <v>4.8499999999999996</v>
      </c>
      <c r="H44" s="5">
        <v>5.37</v>
      </c>
      <c r="I44" s="5">
        <v>5.78</v>
      </c>
      <c r="J44" s="5">
        <v>6.21</v>
      </c>
      <c r="K44" s="5">
        <v>6.57</v>
      </c>
      <c r="L44" s="5">
        <v>6.75</v>
      </c>
      <c r="M44" s="5">
        <v>6.94</v>
      </c>
    </row>
    <row r="45" spans="1:13">
      <c r="A45" s="139">
        <v>44123</v>
      </c>
      <c r="B45" s="5">
        <v>4.13</v>
      </c>
      <c r="C45" s="5">
        <v>4.17</v>
      </c>
      <c r="D45" s="5">
        <v>4.22</v>
      </c>
      <c r="E45" s="5">
        <v>4.28</v>
      </c>
      <c r="F45" s="5">
        <v>4.5599999999999996</v>
      </c>
      <c r="G45" s="5">
        <v>4.84</v>
      </c>
      <c r="H45" s="5">
        <v>5.37</v>
      </c>
      <c r="I45" s="5">
        <v>5.78</v>
      </c>
      <c r="J45" s="5">
        <v>6.21</v>
      </c>
      <c r="K45" s="5">
        <v>6.57</v>
      </c>
      <c r="L45" s="5">
        <v>6.75</v>
      </c>
      <c r="M45" s="5">
        <v>6.94</v>
      </c>
    </row>
    <row r="46" spans="1:13">
      <c r="A46" s="139">
        <v>44120</v>
      </c>
      <c r="B46" s="5">
        <v>4.1500000000000004</v>
      </c>
      <c r="C46" s="5">
        <v>4.18</v>
      </c>
      <c r="D46" s="5">
        <v>4.2300000000000004</v>
      </c>
      <c r="E46" s="5">
        <v>4.29</v>
      </c>
      <c r="F46" s="5">
        <v>4.5599999999999996</v>
      </c>
      <c r="G46" s="5">
        <v>4.8499999999999996</v>
      </c>
      <c r="H46" s="5">
        <v>5.38</v>
      </c>
      <c r="I46" s="5">
        <v>5.8</v>
      </c>
      <c r="J46" s="5">
        <v>6.24</v>
      </c>
      <c r="K46" s="5">
        <v>6.61</v>
      </c>
      <c r="L46" s="5">
        <v>6.8</v>
      </c>
      <c r="M46" s="5">
        <v>6.99</v>
      </c>
    </row>
    <row r="47" spans="1:13">
      <c r="A47" s="139">
        <v>44119</v>
      </c>
      <c r="B47" s="5">
        <v>4.17</v>
      </c>
      <c r="C47" s="5">
        <v>4.21</v>
      </c>
      <c r="D47" s="5">
        <v>4.26</v>
      </c>
      <c r="E47" s="5">
        <v>4.32</v>
      </c>
      <c r="F47" s="5">
        <v>4.59</v>
      </c>
      <c r="G47" s="5">
        <v>4.88</v>
      </c>
      <c r="H47" s="5">
        <v>5.41</v>
      </c>
      <c r="I47" s="5">
        <v>5.83</v>
      </c>
      <c r="J47" s="5">
        <v>6.26</v>
      </c>
      <c r="K47" s="5">
        <v>6.62</v>
      </c>
      <c r="L47" s="5">
        <v>6.79</v>
      </c>
      <c r="M47" s="5">
        <v>6.98</v>
      </c>
    </row>
    <row r="48" spans="1:13">
      <c r="A48" s="139">
        <v>44118</v>
      </c>
      <c r="B48" s="5">
        <v>4.21</v>
      </c>
      <c r="C48" s="5">
        <v>4.24</v>
      </c>
      <c r="D48" s="5">
        <v>4.28</v>
      </c>
      <c r="E48" s="5">
        <v>4.33</v>
      </c>
      <c r="F48" s="5">
        <v>4.59</v>
      </c>
      <c r="G48" s="5">
        <v>4.87</v>
      </c>
      <c r="H48" s="5">
        <v>5.37</v>
      </c>
      <c r="I48" s="5">
        <v>5.77</v>
      </c>
      <c r="J48" s="5">
        <v>6.19</v>
      </c>
      <c r="K48" s="5">
        <v>6.56</v>
      </c>
      <c r="L48" s="5">
        <v>6.74</v>
      </c>
      <c r="M48" s="5">
        <v>6.93</v>
      </c>
    </row>
    <row r="49" spans="1:13">
      <c r="A49" s="139">
        <v>44117</v>
      </c>
      <c r="B49" s="5">
        <v>4.1900000000000004</v>
      </c>
      <c r="C49" s="5">
        <v>4.22</v>
      </c>
      <c r="D49" s="5">
        <v>4.26</v>
      </c>
      <c r="E49" s="5">
        <v>4.3099999999999996</v>
      </c>
      <c r="F49" s="5">
        <v>4.58</v>
      </c>
      <c r="G49" s="5">
        <v>4.87</v>
      </c>
      <c r="H49" s="5">
        <v>5.36</v>
      </c>
      <c r="I49" s="5">
        <v>5.75</v>
      </c>
      <c r="J49" s="5">
        <v>6.17</v>
      </c>
      <c r="K49" s="5">
        <v>6.53</v>
      </c>
      <c r="L49" s="5">
        <v>6.72</v>
      </c>
      <c r="M49" s="5">
        <v>6.91</v>
      </c>
    </row>
    <row r="50" spans="1:13">
      <c r="A50" s="139">
        <v>44116</v>
      </c>
      <c r="B50" s="5">
        <v>3.95</v>
      </c>
      <c r="C50" s="5">
        <v>4.05</v>
      </c>
      <c r="D50" s="5">
        <v>4.16</v>
      </c>
      <c r="E50" s="5">
        <v>4.25</v>
      </c>
      <c r="F50" s="5">
        <v>4.5999999999999996</v>
      </c>
      <c r="G50" s="5">
        <v>4.9000000000000004</v>
      </c>
      <c r="H50" s="5">
        <v>5.39</v>
      </c>
      <c r="I50" s="5">
        <v>5.77</v>
      </c>
      <c r="J50" s="5">
        <v>6.17</v>
      </c>
      <c r="K50" s="5">
        <v>6.52</v>
      </c>
      <c r="L50" s="5">
        <v>6.7</v>
      </c>
      <c r="M50" s="5">
        <v>6.87</v>
      </c>
    </row>
    <row r="51" spans="1:13">
      <c r="A51" s="139">
        <v>44113</v>
      </c>
      <c r="B51" s="5">
        <v>4.05</v>
      </c>
      <c r="C51" s="5">
        <v>4.13</v>
      </c>
      <c r="D51" s="5">
        <v>4.2</v>
      </c>
      <c r="E51" s="5">
        <v>4.28</v>
      </c>
      <c r="F51" s="5">
        <v>4.5999999999999996</v>
      </c>
      <c r="G51" s="5">
        <v>4.8899999999999997</v>
      </c>
      <c r="H51" s="5">
        <v>5.39</v>
      </c>
      <c r="I51" s="5">
        <v>5.77</v>
      </c>
      <c r="J51" s="5">
        <v>6.17</v>
      </c>
      <c r="K51" s="5">
        <v>6.52</v>
      </c>
      <c r="L51" s="5">
        <v>6.7</v>
      </c>
      <c r="M51" s="5">
        <v>6.89</v>
      </c>
    </row>
    <row r="52" spans="1:13">
      <c r="A52" s="139">
        <v>44112</v>
      </c>
      <c r="B52" s="5">
        <v>4.09</v>
      </c>
      <c r="C52" s="5">
        <v>4.17</v>
      </c>
      <c r="D52" s="5">
        <v>4.24</v>
      </c>
      <c r="E52" s="5">
        <v>4.32</v>
      </c>
      <c r="F52" s="5">
        <v>4.62</v>
      </c>
      <c r="G52" s="5">
        <v>4.9000000000000004</v>
      </c>
      <c r="H52" s="5">
        <v>5.38</v>
      </c>
      <c r="I52" s="5">
        <v>5.76</v>
      </c>
      <c r="J52" s="5">
        <v>6.17</v>
      </c>
      <c r="K52" s="5">
        <v>6.53</v>
      </c>
      <c r="L52" s="5">
        <v>6.71</v>
      </c>
      <c r="M52" s="5">
        <v>6.9</v>
      </c>
    </row>
    <row r="53" spans="1:13">
      <c r="A53" s="139">
        <v>44111</v>
      </c>
      <c r="B53" s="5">
        <v>4</v>
      </c>
      <c r="C53" s="5">
        <v>4.09</v>
      </c>
      <c r="D53" s="5">
        <v>4.1900000000000004</v>
      </c>
      <c r="E53" s="5">
        <v>4.28</v>
      </c>
      <c r="F53" s="5">
        <v>4.6399999999999997</v>
      </c>
      <c r="G53" s="5">
        <v>4.9400000000000004</v>
      </c>
      <c r="H53" s="5">
        <v>5.45</v>
      </c>
      <c r="I53" s="5">
        <v>5.84</v>
      </c>
      <c r="J53" s="5">
        <v>6.26</v>
      </c>
      <c r="K53" s="5">
        <v>6.62</v>
      </c>
      <c r="L53" s="5">
        <v>6.8</v>
      </c>
      <c r="M53" s="5">
        <v>6.98</v>
      </c>
    </row>
    <row r="54" spans="1:13">
      <c r="A54" s="139">
        <v>44110</v>
      </c>
      <c r="B54" s="5">
        <v>4.03</v>
      </c>
      <c r="C54" s="5">
        <v>4.1100000000000003</v>
      </c>
      <c r="D54" s="5">
        <v>4.2</v>
      </c>
      <c r="E54" s="5">
        <v>4.29</v>
      </c>
      <c r="F54" s="5">
        <v>4.6399999999999997</v>
      </c>
      <c r="G54" s="5">
        <v>4.96</v>
      </c>
      <c r="H54" s="5">
        <v>5.49</v>
      </c>
      <c r="I54" s="5">
        <v>5.89</v>
      </c>
      <c r="J54" s="5">
        <v>6.29</v>
      </c>
      <c r="K54" s="5">
        <v>6.64</v>
      </c>
      <c r="L54" s="5">
        <v>6.81</v>
      </c>
      <c r="M54" s="5">
        <v>7</v>
      </c>
    </row>
    <row r="55" spans="1:13">
      <c r="A55" s="139">
        <v>44109</v>
      </c>
      <c r="B55" s="5">
        <v>3.96</v>
      </c>
      <c r="C55" s="5">
        <v>4.08</v>
      </c>
      <c r="D55" s="5">
        <v>4.1900000000000004</v>
      </c>
      <c r="E55" s="5">
        <v>4.3</v>
      </c>
      <c r="F55" s="5">
        <v>4.67</v>
      </c>
      <c r="G55" s="5">
        <v>4.9800000000000004</v>
      </c>
      <c r="H55" s="5">
        <v>5.53</v>
      </c>
      <c r="I55" s="5">
        <v>5.94</v>
      </c>
      <c r="J55" s="5">
        <v>6.34</v>
      </c>
      <c r="K55" s="5">
        <v>6.68</v>
      </c>
      <c r="L55" s="5">
        <v>6.86</v>
      </c>
      <c r="M55" s="5">
        <v>7.03</v>
      </c>
    </row>
    <row r="56" spans="1:13">
      <c r="A56" s="139">
        <v>44106</v>
      </c>
      <c r="B56" s="5">
        <v>4.05</v>
      </c>
      <c r="C56" s="5">
        <v>4.12</v>
      </c>
      <c r="D56" s="5">
        <v>4.2</v>
      </c>
      <c r="E56" s="5">
        <v>4.29</v>
      </c>
      <c r="F56" s="5">
        <v>4.6399999999999997</v>
      </c>
      <c r="G56" s="5">
        <v>4.9800000000000004</v>
      </c>
      <c r="H56" s="5">
        <v>5.54</v>
      </c>
      <c r="I56" s="5">
        <v>5.96</v>
      </c>
      <c r="J56" s="5">
        <v>6.36</v>
      </c>
      <c r="K56" s="5">
        <v>6.7</v>
      </c>
      <c r="L56" s="5">
        <v>6.87</v>
      </c>
      <c r="M56" s="5">
        <v>7.05</v>
      </c>
    </row>
    <row r="57" spans="1:13">
      <c r="A57" s="139">
        <v>44105</v>
      </c>
      <c r="B57" s="5">
        <v>4.08</v>
      </c>
      <c r="C57" s="5">
        <v>4.1399999999999997</v>
      </c>
      <c r="D57" s="5">
        <v>4.21</v>
      </c>
      <c r="E57" s="5">
        <v>4.28</v>
      </c>
      <c r="F57" s="5">
        <v>4.62</v>
      </c>
      <c r="G57" s="5">
        <v>4.95</v>
      </c>
      <c r="H57" s="5">
        <v>5.54</v>
      </c>
      <c r="I57" s="5">
        <v>5.98</v>
      </c>
      <c r="J57" s="5">
        <v>6.39</v>
      </c>
      <c r="K57" s="5">
        <v>6.72</v>
      </c>
      <c r="L57" s="5">
        <v>6.88</v>
      </c>
      <c r="M57" s="5">
        <v>7.05</v>
      </c>
    </row>
    <row r="58" spans="1:13">
      <c r="A58" s="139">
        <v>44104</v>
      </c>
      <c r="B58" s="5">
        <v>4.05</v>
      </c>
      <c r="C58" s="5">
        <v>4.12</v>
      </c>
      <c r="D58" s="5">
        <v>4.1900000000000004</v>
      </c>
      <c r="E58" s="5">
        <v>4.28</v>
      </c>
      <c r="F58" s="5">
        <v>4.6399999999999997</v>
      </c>
      <c r="G58" s="5">
        <v>4.99</v>
      </c>
      <c r="H58" s="5">
        <v>5.6</v>
      </c>
      <c r="I58" s="5">
        <v>6.03</v>
      </c>
      <c r="J58" s="5">
        <v>6.42</v>
      </c>
      <c r="K58" s="5">
        <v>6.74</v>
      </c>
      <c r="L58" s="5">
        <v>6.89</v>
      </c>
      <c r="M58" s="5">
        <v>7.06</v>
      </c>
    </row>
    <row r="59" spans="1:13">
      <c r="A59" s="139">
        <v>44103</v>
      </c>
      <c r="B59" s="5">
        <v>4.09</v>
      </c>
      <c r="C59" s="5">
        <v>4.1399999999999997</v>
      </c>
      <c r="D59" s="5">
        <v>4.22</v>
      </c>
      <c r="E59" s="5">
        <v>4.29</v>
      </c>
      <c r="F59" s="5">
        <v>4.6500000000000004</v>
      </c>
      <c r="G59" s="5">
        <v>5</v>
      </c>
      <c r="H59" s="5">
        <v>5.62</v>
      </c>
      <c r="I59" s="5">
        <v>6.07</v>
      </c>
      <c r="J59" s="5">
        <v>6.47</v>
      </c>
      <c r="K59" s="5">
        <v>6.79</v>
      </c>
      <c r="L59" s="5">
        <v>6.95</v>
      </c>
      <c r="M59" s="5">
        <v>7.12</v>
      </c>
    </row>
    <row r="60" spans="1:13">
      <c r="A60" s="139">
        <v>44102</v>
      </c>
      <c r="B60" s="5">
        <v>4.1100000000000003</v>
      </c>
      <c r="C60" s="5">
        <v>4.17</v>
      </c>
      <c r="D60" s="5">
        <v>4.24</v>
      </c>
      <c r="E60" s="5">
        <v>4.32</v>
      </c>
      <c r="F60" s="5">
        <v>4.68</v>
      </c>
      <c r="G60" s="5">
        <v>5.04</v>
      </c>
      <c r="H60" s="5">
        <v>5.65</v>
      </c>
      <c r="I60" s="5">
        <v>6.09</v>
      </c>
      <c r="J60" s="5">
        <v>6.49</v>
      </c>
      <c r="K60" s="5">
        <v>6.82</v>
      </c>
      <c r="L60" s="5">
        <v>6.98</v>
      </c>
      <c r="M60" s="5">
        <v>7.15</v>
      </c>
    </row>
    <row r="61" spans="1:13">
      <c r="A61" s="139">
        <v>44099</v>
      </c>
      <c r="B61" s="5">
        <v>4.07</v>
      </c>
      <c r="C61" s="5">
        <v>4.1399999999999997</v>
      </c>
      <c r="D61" s="5">
        <v>4.22</v>
      </c>
      <c r="E61" s="5">
        <v>4.3</v>
      </c>
      <c r="F61" s="5">
        <v>4.67</v>
      </c>
      <c r="G61" s="5">
        <v>5.0199999999999996</v>
      </c>
      <c r="H61" s="5">
        <v>5.63</v>
      </c>
      <c r="I61" s="5">
        <v>6.07</v>
      </c>
      <c r="J61" s="5">
        <v>6.47</v>
      </c>
      <c r="K61" s="5">
        <v>6.79</v>
      </c>
      <c r="L61" s="5">
        <v>6.94</v>
      </c>
      <c r="M61" s="5">
        <v>7.11</v>
      </c>
    </row>
    <row r="62" spans="1:13">
      <c r="A62" s="139">
        <v>44098</v>
      </c>
      <c r="B62" s="5">
        <v>4.13</v>
      </c>
      <c r="C62" s="5">
        <v>4.1900000000000004</v>
      </c>
      <c r="D62" s="5">
        <v>4.26</v>
      </c>
      <c r="E62" s="5">
        <v>4.34</v>
      </c>
      <c r="F62" s="5">
        <v>4.68</v>
      </c>
      <c r="G62" s="5">
        <v>5.01</v>
      </c>
      <c r="H62" s="5">
        <v>5.62</v>
      </c>
      <c r="I62" s="5">
        <v>6.06</v>
      </c>
      <c r="J62" s="5">
        <v>6.47</v>
      </c>
      <c r="K62" s="5">
        <v>6.8</v>
      </c>
      <c r="L62" s="5">
        <v>6.98</v>
      </c>
      <c r="M62" s="5">
        <v>7.16</v>
      </c>
    </row>
    <row r="63" spans="1:13">
      <c r="A63" s="139">
        <v>44097</v>
      </c>
      <c r="B63" s="5">
        <v>4.09</v>
      </c>
      <c r="C63" s="5">
        <v>4.1500000000000004</v>
      </c>
      <c r="D63" s="5">
        <v>4.22</v>
      </c>
      <c r="E63" s="5">
        <v>4.3</v>
      </c>
      <c r="F63" s="5">
        <v>4.6500000000000004</v>
      </c>
      <c r="G63" s="5">
        <v>5</v>
      </c>
      <c r="H63" s="5">
        <v>5.6</v>
      </c>
      <c r="I63" s="5">
        <v>6.04</v>
      </c>
      <c r="J63" s="5">
        <v>6.45</v>
      </c>
      <c r="K63" s="5">
        <v>6.77</v>
      </c>
      <c r="L63" s="5">
        <v>6.93</v>
      </c>
      <c r="M63" s="5">
        <v>7.1</v>
      </c>
    </row>
    <row r="64" spans="1:13">
      <c r="A64" s="139">
        <v>44096</v>
      </c>
      <c r="B64" s="5">
        <v>4.0999999999999996</v>
      </c>
      <c r="C64" s="5">
        <v>4.1500000000000004</v>
      </c>
      <c r="D64" s="5">
        <v>4.21</v>
      </c>
      <c r="E64" s="5">
        <v>4.28</v>
      </c>
      <c r="F64" s="5">
        <v>4.6100000000000003</v>
      </c>
      <c r="G64" s="5">
        <v>4.96</v>
      </c>
      <c r="H64" s="5">
        <v>5.58</v>
      </c>
      <c r="I64" s="5">
        <v>6.03</v>
      </c>
      <c r="J64" s="5">
        <v>6.45</v>
      </c>
      <c r="K64" s="5">
        <v>6.77</v>
      </c>
      <c r="L64" s="5">
        <v>6.92</v>
      </c>
      <c r="M64" s="5">
        <v>7.1</v>
      </c>
    </row>
    <row r="65" spans="1:13">
      <c r="A65" s="139">
        <v>44095</v>
      </c>
      <c r="B65" s="5">
        <v>4.04</v>
      </c>
      <c r="C65" s="5">
        <v>4.0999999999999996</v>
      </c>
      <c r="D65" s="5">
        <v>4.17</v>
      </c>
      <c r="E65" s="5">
        <v>4.25</v>
      </c>
      <c r="F65" s="5">
        <v>4.6100000000000003</v>
      </c>
      <c r="G65" s="5">
        <v>4.96</v>
      </c>
      <c r="H65" s="5">
        <v>5.58</v>
      </c>
      <c r="I65" s="5">
        <v>6.03</v>
      </c>
      <c r="J65" s="5">
        <v>6.45</v>
      </c>
      <c r="K65" s="5">
        <v>6.79</v>
      </c>
      <c r="L65" s="5">
        <v>6.95</v>
      </c>
      <c r="M65" s="5">
        <v>7.13</v>
      </c>
    </row>
    <row r="66" spans="1:13">
      <c r="A66" s="139">
        <v>44092</v>
      </c>
      <c r="B66" s="5">
        <v>3.99</v>
      </c>
      <c r="C66" s="5">
        <v>4.0599999999999996</v>
      </c>
      <c r="D66" s="5">
        <v>4.13</v>
      </c>
      <c r="E66" s="5">
        <v>4.21</v>
      </c>
      <c r="F66" s="5">
        <v>4.57</v>
      </c>
      <c r="G66" s="5">
        <v>4.92</v>
      </c>
      <c r="H66" s="5">
        <v>5.53</v>
      </c>
      <c r="I66" s="5">
        <v>5.96</v>
      </c>
      <c r="J66" s="5">
        <v>6.36</v>
      </c>
      <c r="K66" s="5">
        <v>6.69</v>
      </c>
      <c r="L66" s="5">
        <v>6.85</v>
      </c>
      <c r="M66" s="5">
        <v>7.01</v>
      </c>
    </row>
    <row r="67" spans="1:13">
      <c r="A67" s="139">
        <v>44091</v>
      </c>
      <c r="B67" s="5">
        <v>4.03</v>
      </c>
      <c r="C67" s="5">
        <v>4.09</v>
      </c>
      <c r="D67" s="5">
        <v>4.1500000000000004</v>
      </c>
      <c r="E67" s="5">
        <v>4.2300000000000004</v>
      </c>
      <c r="F67" s="5">
        <v>4.5599999999999996</v>
      </c>
      <c r="G67" s="5">
        <v>4.9000000000000004</v>
      </c>
      <c r="H67" s="5">
        <v>5.5</v>
      </c>
      <c r="I67" s="5">
        <v>5.94</v>
      </c>
      <c r="J67" s="5">
        <v>6.35</v>
      </c>
      <c r="K67" s="5">
        <v>6.68</v>
      </c>
      <c r="L67" s="5">
        <v>6.84</v>
      </c>
      <c r="M67" s="5">
        <v>7.02</v>
      </c>
    </row>
    <row r="68" spans="1:13">
      <c r="A68" s="139">
        <v>44090</v>
      </c>
      <c r="B68" s="5">
        <v>4.07</v>
      </c>
      <c r="C68" s="5">
        <v>4.1100000000000003</v>
      </c>
      <c r="D68" s="5">
        <v>4.17</v>
      </c>
      <c r="E68" s="5">
        <v>4.24</v>
      </c>
      <c r="F68" s="5">
        <v>4.55</v>
      </c>
      <c r="G68" s="5">
        <v>4.9000000000000004</v>
      </c>
      <c r="H68" s="5">
        <v>5.49</v>
      </c>
      <c r="I68" s="5">
        <v>5.93</v>
      </c>
      <c r="J68" s="5">
        <v>6.34</v>
      </c>
      <c r="K68" s="5">
        <v>6.68</v>
      </c>
      <c r="L68" s="5">
        <v>6.84</v>
      </c>
      <c r="M68" s="5">
        <v>7.02</v>
      </c>
    </row>
    <row r="69" spans="1:13">
      <c r="A69" s="139">
        <v>44089</v>
      </c>
      <c r="B69" s="5">
        <v>3.91</v>
      </c>
      <c r="C69" s="5">
        <v>3.97</v>
      </c>
      <c r="D69" s="5">
        <v>4.05</v>
      </c>
      <c r="E69" s="5">
        <v>4.13</v>
      </c>
      <c r="F69" s="5">
        <v>4.51</v>
      </c>
      <c r="G69" s="5">
        <v>4.88</v>
      </c>
      <c r="H69" s="5">
        <v>5.51</v>
      </c>
      <c r="I69" s="5">
        <v>5.95</v>
      </c>
      <c r="J69" s="5">
        <v>6.35</v>
      </c>
      <c r="K69" s="5">
        <v>6.67</v>
      </c>
      <c r="L69" s="5">
        <v>6.82</v>
      </c>
      <c r="M69" s="5">
        <v>6.99</v>
      </c>
    </row>
    <row r="70" spans="1:13">
      <c r="A70" s="139">
        <v>44088</v>
      </c>
      <c r="B70" s="5">
        <v>3.96</v>
      </c>
      <c r="C70" s="5">
        <v>4.01</v>
      </c>
      <c r="D70" s="5">
        <v>4.08</v>
      </c>
      <c r="E70" s="5">
        <v>4.16</v>
      </c>
      <c r="F70" s="5">
        <v>4.5199999999999996</v>
      </c>
      <c r="G70" s="5">
        <v>4.8899999999999997</v>
      </c>
      <c r="H70" s="5">
        <v>5.51</v>
      </c>
      <c r="I70" s="5">
        <v>5.96</v>
      </c>
      <c r="J70" s="5">
        <v>6.38</v>
      </c>
      <c r="K70" s="5">
        <v>6.7</v>
      </c>
      <c r="L70" s="5">
        <v>6.86</v>
      </c>
      <c r="M70" s="5">
        <v>7.03</v>
      </c>
    </row>
    <row r="71" spans="1:13">
      <c r="A71" s="139">
        <v>44085</v>
      </c>
      <c r="B71" s="5">
        <v>3.93</v>
      </c>
      <c r="C71" s="5">
        <v>3.99</v>
      </c>
      <c r="D71" s="5">
        <v>4.0599999999999996</v>
      </c>
      <c r="E71" s="5">
        <v>4.1399999999999997</v>
      </c>
      <c r="F71" s="5">
        <v>4.5</v>
      </c>
      <c r="G71" s="5">
        <v>4.87</v>
      </c>
      <c r="H71" s="5">
        <v>5.5</v>
      </c>
      <c r="I71" s="5">
        <v>5.96</v>
      </c>
      <c r="J71" s="5">
        <v>6.39</v>
      </c>
      <c r="K71" s="5">
        <v>6.71</v>
      </c>
      <c r="L71" s="5">
        <v>6.86</v>
      </c>
      <c r="M71" s="5">
        <v>7.03</v>
      </c>
    </row>
    <row r="72" spans="1:13">
      <c r="A72" s="139">
        <v>44084</v>
      </c>
      <c r="B72" s="5">
        <v>3.98</v>
      </c>
      <c r="C72" s="5">
        <v>4.0199999999999996</v>
      </c>
      <c r="D72" s="5">
        <v>4.08</v>
      </c>
      <c r="E72" s="5">
        <v>4.16</v>
      </c>
      <c r="F72" s="5">
        <v>4.49</v>
      </c>
      <c r="G72" s="5">
        <v>4.84</v>
      </c>
      <c r="H72" s="5">
        <v>5.46</v>
      </c>
      <c r="I72" s="5">
        <v>5.91</v>
      </c>
      <c r="J72" s="5">
        <v>6.34</v>
      </c>
      <c r="K72" s="5">
        <v>6.66</v>
      </c>
      <c r="L72" s="5">
        <v>6.81</v>
      </c>
      <c r="M72" s="5">
        <v>6.98</v>
      </c>
    </row>
    <row r="73" spans="1:13">
      <c r="A73" s="139">
        <v>44083</v>
      </c>
      <c r="B73" s="5">
        <v>3.99</v>
      </c>
      <c r="C73" s="5">
        <v>4.04</v>
      </c>
      <c r="D73" s="5">
        <v>4.0999999999999996</v>
      </c>
      <c r="E73" s="5">
        <v>4.18</v>
      </c>
      <c r="F73" s="5">
        <v>4.5199999999999996</v>
      </c>
      <c r="G73" s="5">
        <v>4.88</v>
      </c>
      <c r="H73" s="5">
        <v>5.5</v>
      </c>
      <c r="I73" s="5">
        <v>5.96</v>
      </c>
      <c r="J73" s="5">
        <v>6.39</v>
      </c>
      <c r="K73" s="5">
        <v>6.71</v>
      </c>
      <c r="L73" s="5">
        <v>6.86</v>
      </c>
      <c r="M73" s="5">
        <v>7.03</v>
      </c>
    </row>
    <row r="74" spans="1:13">
      <c r="A74" s="139">
        <v>44082</v>
      </c>
      <c r="B74" s="5">
        <v>4</v>
      </c>
      <c r="C74" s="5">
        <v>4.0599999999999996</v>
      </c>
      <c r="D74" s="5">
        <v>4.13</v>
      </c>
      <c r="E74" s="5">
        <v>4.21</v>
      </c>
      <c r="F74" s="5">
        <v>4.58</v>
      </c>
      <c r="G74" s="5">
        <v>4.93</v>
      </c>
      <c r="H74" s="5">
        <v>5.54</v>
      </c>
      <c r="I74" s="5">
        <v>6</v>
      </c>
      <c r="J74" s="5">
        <v>6.43</v>
      </c>
      <c r="K74" s="5">
        <v>6.78</v>
      </c>
      <c r="L74" s="5">
        <v>6.94</v>
      </c>
      <c r="M74" s="5">
        <v>7.12</v>
      </c>
    </row>
    <row r="75" spans="1:13">
      <c r="A75" s="139">
        <v>44081</v>
      </c>
      <c r="B75" s="5">
        <v>4.0599999999999996</v>
      </c>
      <c r="C75" s="5">
        <v>4.09</v>
      </c>
      <c r="D75" s="5">
        <v>4.1399999999999997</v>
      </c>
      <c r="E75" s="5">
        <v>4.2</v>
      </c>
      <c r="F75" s="5">
        <v>4.51</v>
      </c>
      <c r="G75" s="5">
        <v>4.8499999999999996</v>
      </c>
      <c r="H75" s="5">
        <v>5.47</v>
      </c>
      <c r="I75" s="5">
        <v>5.92</v>
      </c>
      <c r="J75" s="5">
        <v>6.36</v>
      </c>
      <c r="K75" s="5">
        <v>6.7</v>
      </c>
      <c r="L75" s="5">
        <v>6.86</v>
      </c>
      <c r="M75" s="5">
        <v>7.04</v>
      </c>
    </row>
    <row r="76" spans="1:13">
      <c r="A76" s="139">
        <v>44078</v>
      </c>
      <c r="B76" s="5">
        <v>4.07</v>
      </c>
      <c r="C76" s="5">
        <v>4.0999999999999996</v>
      </c>
      <c r="D76" s="5">
        <v>4.1500000000000004</v>
      </c>
      <c r="E76" s="5">
        <v>4.21</v>
      </c>
      <c r="F76" s="5">
        <v>4.51</v>
      </c>
      <c r="G76" s="5">
        <v>4.84</v>
      </c>
      <c r="H76" s="5">
        <v>5.43</v>
      </c>
      <c r="I76" s="5">
        <v>5.88</v>
      </c>
      <c r="J76" s="5">
        <v>6.32</v>
      </c>
      <c r="K76" s="5">
        <v>6.66</v>
      </c>
      <c r="L76" s="5">
        <v>6.83</v>
      </c>
      <c r="M76" s="5">
        <v>7.01</v>
      </c>
    </row>
    <row r="77" spans="1:13">
      <c r="A77" s="139">
        <v>44077</v>
      </c>
      <c r="B77" s="5">
        <v>4.07</v>
      </c>
      <c r="C77" s="5">
        <v>4.1100000000000003</v>
      </c>
      <c r="D77" s="5">
        <v>4.16</v>
      </c>
      <c r="E77" s="5">
        <v>4.2300000000000004</v>
      </c>
      <c r="F77" s="5">
        <v>4.55</v>
      </c>
      <c r="G77" s="5">
        <v>4.8899999999999997</v>
      </c>
      <c r="H77" s="5">
        <v>5.49</v>
      </c>
      <c r="I77" s="5">
        <v>5.93</v>
      </c>
      <c r="J77" s="5">
        <v>6.36</v>
      </c>
      <c r="K77" s="5">
        <v>6.7</v>
      </c>
      <c r="L77" s="5">
        <v>6.86</v>
      </c>
      <c r="M77" s="5">
        <v>7.04</v>
      </c>
    </row>
    <row r="78" spans="1:13">
      <c r="A78" s="139">
        <v>44076</v>
      </c>
      <c r="B78" s="5">
        <v>4.08</v>
      </c>
      <c r="C78" s="5">
        <v>4.12</v>
      </c>
      <c r="D78" s="5">
        <v>4.18</v>
      </c>
      <c r="E78" s="5">
        <v>4.24</v>
      </c>
      <c r="F78" s="5">
        <v>4.54</v>
      </c>
      <c r="G78" s="5">
        <v>4.88</v>
      </c>
      <c r="H78" s="5">
        <v>5.48</v>
      </c>
      <c r="I78" s="5">
        <v>5.94</v>
      </c>
      <c r="J78" s="5">
        <v>6.38</v>
      </c>
      <c r="K78" s="5">
        <v>6.73</v>
      </c>
      <c r="L78" s="5">
        <v>6.9</v>
      </c>
      <c r="M78" s="5">
        <v>7.09</v>
      </c>
    </row>
    <row r="79" spans="1:13">
      <c r="A79" s="139">
        <v>44075</v>
      </c>
      <c r="B79" s="5">
        <v>3.98</v>
      </c>
      <c r="C79" s="5">
        <v>4.0199999999999996</v>
      </c>
      <c r="D79" s="5">
        <v>4.08</v>
      </c>
      <c r="E79" s="5">
        <v>4.1500000000000004</v>
      </c>
      <c r="F79" s="5">
        <v>4.45</v>
      </c>
      <c r="G79" s="5">
        <v>4.76</v>
      </c>
      <c r="H79" s="5">
        <v>5.33</v>
      </c>
      <c r="I79" s="5">
        <v>5.78</v>
      </c>
      <c r="J79" s="5">
        <v>6.22</v>
      </c>
      <c r="K79" s="5">
        <v>6.59</v>
      </c>
      <c r="L79" s="5">
        <v>6.77</v>
      </c>
      <c r="M79" s="5">
        <v>6.96</v>
      </c>
    </row>
    <row r="80" spans="1:13">
      <c r="A80" s="139">
        <v>44074</v>
      </c>
      <c r="B80" s="5">
        <v>4.0199999999999996</v>
      </c>
      <c r="C80" s="5">
        <v>4.0599999999999996</v>
      </c>
      <c r="D80" s="5">
        <v>4.1100000000000003</v>
      </c>
      <c r="E80" s="5">
        <v>4.17</v>
      </c>
      <c r="F80" s="5">
        <v>4.46</v>
      </c>
      <c r="G80" s="5">
        <v>4.7699999999999996</v>
      </c>
      <c r="H80" s="5">
        <v>5.37</v>
      </c>
      <c r="I80" s="5">
        <v>5.83</v>
      </c>
      <c r="J80" s="5">
        <v>6.28</v>
      </c>
      <c r="K80" s="5">
        <v>6.66</v>
      </c>
      <c r="L80" s="5">
        <v>6.84</v>
      </c>
      <c r="M80" s="5">
        <v>7.02</v>
      </c>
    </row>
    <row r="81" spans="1:13">
      <c r="A81" s="139">
        <v>44071</v>
      </c>
      <c r="B81" s="5">
        <v>3.97</v>
      </c>
      <c r="C81" s="5">
        <v>4.04</v>
      </c>
      <c r="D81" s="5">
        <v>4.1100000000000003</v>
      </c>
      <c r="E81" s="5">
        <v>4.1900000000000004</v>
      </c>
      <c r="F81" s="5">
        <v>4.5199999999999996</v>
      </c>
      <c r="G81" s="5">
        <v>4.8099999999999996</v>
      </c>
      <c r="H81" s="5">
        <v>5.38</v>
      </c>
      <c r="I81" s="5">
        <v>5.82</v>
      </c>
      <c r="J81" s="5">
        <v>6.27</v>
      </c>
      <c r="K81" s="5">
        <v>6.66</v>
      </c>
      <c r="L81" s="5">
        <v>6.86</v>
      </c>
      <c r="M81" s="5">
        <v>7.08</v>
      </c>
    </row>
    <row r="82" spans="1:13">
      <c r="A82" s="139">
        <v>44070</v>
      </c>
      <c r="B82" s="5">
        <v>4.03</v>
      </c>
      <c r="C82" s="5">
        <v>4.07</v>
      </c>
      <c r="D82" s="5">
        <v>4.13</v>
      </c>
      <c r="E82" s="5">
        <v>4.1900000000000004</v>
      </c>
      <c r="F82" s="5">
        <v>4.51</v>
      </c>
      <c r="G82" s="5">
        <v>4.84</v>
      </c>
      <c r="H82" s="5">
        <v>5.44</v>
      </c>
      <c r="I82" s="5">
        <v>5.9</v>
      </c>
      <c r="J82" s="5">
        <v>6.34</v>
      </c>
      <c r="K82" s="5">
        <v>6.7</v>
      </c>
      <c r="L82" s="5">
        <v>6.88</v>
      </c>
      <c r="M82" s="5">
        <v>7.08</v>
      </c>
    </row>
    <row r="83" spans="1:13">
      <c r="A83" s="139">
        <v>44069</v>
      </c>
      <c r="B83" s="5">
        <v>4.07</v>
      </c>
      <c r="C83" s="5">
        <v>4.1100000000000003</v>
      </c>
      <c r="D83" s="5">
        <v>4.16</v>
      </c>
      <c r="E83" s="5">
        <v>4.22</v>
      </c>
      <c r="F83" s="5">
        <v>4.53</v>
      </c>
      <c r="G83" s="5">
        <v>4.8499999999999996</v>
      </c>
      <c r="H83" s="5">
        <v>5.46</v>
      </c>
      <c r="I83" s="5">
        <v>5.93</v>
      </c>
      <c r="J83" s="5">
        <v>6.39</v>
      </c>
      <c r="K83" s="5">
        <v>6.76</v>
      </c>
      <c r="L83" s="5">
        <v>6.95</v>
      </c>
      <c r="M83" s="5">
        <v>7.14</v>
      </c>
    </row>
    <row r="84" spans="1:13">
      <c r="A84" s="139">
        <v>44068</v>
      </c>
      <c r="B84" s="5">
        <v>4.1399999999999997</v>
      </c>
      <c r="C84" s="5">
        <v>4.16</v>
      </c>
      <c r="D84" s="5">
        <v>4.2</v>
      </c>
      <c r="E84" s="5">
        <v>4.26</v>
      </c>
      <c r="F84" s="5">
        <v>4.5199999999999996</v>
      </c>
      <c r="G84" s="5">
        <v>4.82</v>
      </c>
      <c r="H84" s="5">
        <v>5.44</v>
      </c>
      <c r="I84" s="5">
        <v>5.92</v>
      </c>
      <c r="J84" s="5">
        <v>6.38</v>
      </c>
      <c r="K84" s="5">
        <v>6.75</v>
      </c>
      <c r="L84" s="5">
        <v>6.92</v>
      </c>
      <c r="M84" s="5">
        <v>7.12</v>
      </c>
    </row>
    <row r="85" spans="1:13">
      <c r="A85" s="139">
        <v>44067</v>
      </c>
      <c r="B85" s="5">
        <v>4.17</v>
      </c>
      <c r="C85" s="5">
        <v>4.21</v>
      </c>
      <c r="D85" s="5">
        <v>4.25</v>
      </c>
      <c r="E85" s="5">
        <v>4.3</v>
      </c>
      <c r="F85" s="5">
        <v>4.54</v>
      </c>
      <c r="G85" s="5">
        <v>4.83</v>
      </c>
      <c r="H85" s="5">
        <v>5.43</v>
      </c>
      <c r="I85" s="5">
        <v>5.9</v>
      </c>
      <c r="J85" s="5">
        <v>6.34</v>
      </c>
      <c r="K85" s="5">
        <v>6.68</v>
      </c>
      <c r="L85" s="5">
        <v>6.85</v>
      </c>
      <c r="M85" s="5">
        <v>7.04</v>
      </c>
    </row>
    <row r="86" spans="1:13">
      <c r="A86" s="139">
        <v>44064</v>
      </c>
      <c r="B86" s="5">
        <v>4.03</v>
      </c>
      <c r="C86" s="5">
        <v>4.09</v>
      </c>
      <c r="D86" s="5">
        <v>4.16</v>
      </c>
      <c r="E86" s="5">
        <v>4.2300000000000004</v>
      </c>
      <c r="F86" s="5">
        <v>4.54</v>
      </c>
      <c r="G86" s="5">
        <v>4.8499999999999996</v>
      </c>
      <c r="H86" s="5">
        <v>5.46</v>
      </c>
      <c r="I86" s="5">
        <v>5.94</v>
      </c>
      <c r="J86" s="5">
        <v>6.39</v>
      </c>
      <c r="K86" s="5">
        <v>6.75</v>
      </c>
      <c r="L86" s="5">
        <v>6.93</v>
      </c>
      <c r="M86" s="5">
        <v>7.14</v>
      </c>
    </row>
    <row r="87" spans="1:13">
      <c r="A87" s="139">
        <v>44063</v>
      </c>
      <c r="B87" s="5">
        <v>4.04</v>
      </c>
      <c r="C87" s="5">
        <v>4.0999999999999996</v>
      </c>
      <c r="D87" s="5">
        <v>4.17</v>
      </c>
      <c r="E87" s="5">
        <v>4.24</v>
      </c>
      <c r="F87" s="5">
        <v>4.54</v>
      </c>
      <c r="G87" s="5">
        <v>4.84</v>
      </c>
      <c r="H87" s="5">
        <v>5.41</v>
      </c>
      <c r="I87" s="5">
        <v>5.87</v>
      </c>
      <c r="J87" s="5">
        <v>6.31</v>
      </c>
      <c r="K87" s="5">
        <v>6.66</v>
      </c>
      <c r="L87" s="5">
        <v>6.83</v>
      </c>
      <c r="M87" s="5">
        <v>7.01</v>
      </c>
    </row>
    <row r="88" spans="1:13">
      <c r="A88" s="139">
        <v>44062</v>
      </c>
      <c r="B88" s="5">
        <v>4.07</v>
      </c>
      <c r="C88" s="5">
        <v>4.12</v>
      </c>
      <c r="D88" s="5">
        <v>4.18</v>
      </c>
      <c r="E88" s="5">
        <v>4.25</v>
      </c>
      <c r="F88" s="5">
        <v>4.54</v>
      </c>
      <c r="G88" s="5">
        <v>4.82</v>
      </c>
      <c r="H88" s="5">
        <v>5.36</v>
      </c>
      <c r="I88" s="5">
        <v>5.79</v>
      </c>
      <c r="J88" s="5">
        <v>6.23</v>
      </c>
      <c r="K88" s="5">
        <v>6.59</v>
      </c>
      <c r="L88" s="5">
        <v>6.77</v>
      </c>
      <c r="M88" s="5">
        <v>6.97</v>
      </c>
    </row>
    <row r="89" spans="1:13">
      <c r="A89" s="139">
        <v>44061</v>
      </c>
      <c r="B89" s="5">
        <v>4.07</v>
      </c>
      <c r="C89" s="5">
        <v>4.13</v>
      </c>
      <c r="D89" s="5">
        <v>4.2</v>
      </c>
      <c r="E89" s="5">
        <v>4.2699999999999996</v>
      </c>
      <c r="F89" s="5">
        <v>4.55</v>
      </c>
      <c r="G89" s="5">
        <v>4.83</v>
      </c>
      <c r="H89" s="5">
        <v>5.4</v>
      </c>
      <c r="I89" s="5">
        <v>5.85</v>
      </c>
      <c r="J89" s="5">
        <v>6.29</v>
      </c>
      <c r="K89" s="5">
        <v>6.65</v>
      </c>
      <c r="L89" s="5">
        <v>6.83</v>
      </c>
      <c r="M89" s="5">
        <v>7.03</v>
      </c>
    </row>
    <row r="90" spans="1:13">
      <c r="A90" s="139">
        <v>44060</v>
      </c>
      <c r="B90" s="5">
        <v>4.09</v>
      </c>
      <c r="C90" s="5">
        <v>4.16</v>
      </c>
      <c r="D90" s="5">
        <v>4.24</v>
      </c>
      <c r="E90" s="5">
        <v>4.3099999999999996</v>
      </c>
      <c r="F90" s="5">
        <v>4.62</v>
      </c>
      <c r="G90" s="5">
        <v>4.93</v>
      </c>
      <c r="H90" s="5">
        <v>5.52</v>
      </c>
      <c r="I90" s="5">
        <v>5.97</v>
      </c>
      <c r="J90" s="5">
        <v>6.39</v>
      </c>
      <c r="K90" s="5">
        <v>6.72</v>
      </c>
      <c r="L90" s="5">
        <v>6.89</v>
      </c>
      <c r="M90" s="5">
        <v>7.09</v>
      </c>
    </row>
    <row r="91" spans="1:13">
      <c r="A91" s="139">
        <v>44057</v>
      </c>
      <c r="B91" s="5">
        <v>4.07</v>
      </c>
      <c r="C91" s="5">
        <v>4.1399999999999997</v>
      </c>
      <c r="D91" s="5">
        <v>4.21</v>
      </c>
      <c r="E91" s="5">
        <v>4.2699999999999996</v>
      </c>
      <c r="F91" s="5">
        <v>4.5</v>
      </c>
      <c r="G91" s="5">
        <v>4.76</v>
      </c>
      <c r="H91" s="5">
        <v>5.31</v>
      </c>
      <c r="I91" s="5">
        <v>5.76</v>
      </c>
      <c r="J91" s="5">
        <v>6.19</v>
      </c>
      <c r="K91" s="5">
        <v>6.56</v>
      </c>
      <c r="L91" s="5">
        <v>6.74</v>
      </c>
      <c r="M91" s="5">
        <v>6.94</v>
      </c>
    </row>
    <row r="92" spans="1:13">
      <c r="A92" s="139">
        <v>44056</v>
      </c>
      <c r="B92" s="5">
        <v>3.99</v>
      </c>
      <c r="C92" s="5">
        <v>4.07</v>
      </c>
      <c r="D92" s="5">
        <v>4.1399999999999997</v>
      </c>
      <c r="E92" s="5">
        <v>4.21</v>
      </c>
      <c r="F92" s="5">
        <v>4.47</v>
      </c>
      <c r="G92" s="5">
        <v>4.7300000000000004</v>
      </c>
      <c r="H92" s="5">
        <v>5.25</v>
      </c>
      <c r="I92" s="5">
        <v>5.67</v>
      </c>
      <c r="J92" s="5">
        <v>6.1</v>
      </c>
      <c r="K92" s="5">
        <v>6.46</v>
      </c>
      <c r="L92" s="5">
        <v>6.65</v>
      </c>
      <c r="M92" s="5">
        <v>6.86</v>
      </c>
    </row>
    <row r="93" spans="1:13">
      <c r="A93" s="139">
        <v>44055</v>
      </c>
      <c r="B93" s="5">
        <v>4.0199999999999996</v>
      </c>
      <c r="C93" s="5">
        <v>4.0999999999999996</v>
      </c>
      <c r="D93" s="5">
        <v>4.17</v>
      </c>
      <c r="E93" s="5">
        <v>4.24</v>
      </c>
      <c r="F93" s="5">
        <v>4.4800000000000004</v>
      </c>
      <c r="G93" s="5">
        <v>4.72</v>
      </c>
      <c r="H93" s="5">
        <v>5.22</v>
      </c>
      <c r="I93" s="5">
        <v>5.63</v>
      </c>
      <c r="J93" s="5">
        <v>6.06</v>
      </c>
      <c r="K93" s="5">
        <v>6.46</v>
      </c>
      <c r="L93" s="5">
        <v>6.68</v>
      </c>
      <c r="M93" s="5">
        <v>6.91</v>
      </c>
    </row>
    <row r="94" spans="1:13">
      <c r="A94" s="139">
        <v>44054</v>
      </c>
      <c r="B94" s="5">
        <v>3.94</v>
      </c>
      <c r="C94" s="5">
        <v>4.03</v>
      </c>
      <c r="D94" s="5">
        <v>4.1100000000000003</v>
      </c>
      <c r="E94" s="5">
        <v>4.1900000000000004</v>
      </c>
      <c r="F94" s="5">
        <v>4.4800000000000004</v>
      </c>
      <c r="G94" s="5">
        <v>4.7300000000000004</v>
      </c>
      <c r="H94" s="5">
        <v>5.2</v>
      </c>
      <c r="I94" s="5">
        <v>5.59</v>
      </c>
      <c r="J94" s="5">
        <v>6.04</v>
      </c>
      <c r="K94" s="5">
        <v>6.44</v>
      </c>
      <c r="L94" s="5">
        <v>6.66</v>
      </c>
      <c r="M94" s="5">
        <v>6.88</v>
      </c>
    </row>
    <row r="95" spans="1:13">
      <c r="A95" s="139">
        <v>44053</v>
      </c>
      <c r="B95" s="5">
        <v>3.91</v>
      </c>
      <c r="C95" s="5">
        <v>4</v>
      </c>
      <c r="D95" s="5">
        <v>4.09</v>
      </c>
      <c r="E95" s="5">
        <v>4.18</v>
      </c>
      <c r="F95" s="5">
        <v>4.4800000000000004</v>
      </c>
      <c r="G95" s="5">
        <v>4.74</v>
      </c>
      <c r="H95" s="5">
        <v>5.21</v>
      </c>
      <c r="I95" s="5">
        <v>5.59</v>
      </c>
      <c r="J95" s="5">
        <v>6.01</v>
      </c>
      <c r="K95" s="5">
        <v>6.41</v>
      </c>
      <c r="L95" s="5">
        <v>6.64</v>
      </c>
      <c r="M95" s="5">
        <v>6.87</v>
      </c>
    </row>
    <row r="96" spans="1:13">
      <c r="A96" s="139">
        <v>44050</v>
      </c>
      <c r="B96" s="5">
        <v>3.92</v>
      </c>
      <c r="C96" s="5">
        <v>4.0199999999999996</v>
      </c>
      <c r="D96" s="5">
        <v>4.1100000000000003</v>
      </c>
      <c r="E96" s="5">
        <v>4.1900000000000004</v>
      </c>
      <c r="F96" s="5">
        <v>4.4800000000000004</v>
      </c>
      <c r="G96" s="5">
        <v>4.7300000000000004</v>
      </c>
      <c r="H96" s="5">
        <v>5.2</v>
      </c>
      <c r="I96" s="5">
        <v>5.6</v>
      </c>
      <c r="J96" s="5">
        <v>6.03</v>
      </c>
      <c r="K96" s="5">
        <v>6.44</v>
      </c>
      <c r="L96" s="5">
        <v>6.66</v>
      </c>
      <c r="M96" s="5">
        <v>6.89</v>
      </c>
    </row>
    <row r="97" spans="1:13">
      <c r="A97" s="139">
        <v>44049</v>
      </c>
      <c r="B97" s="5">
        <v>3.94</v>
      </c>
      <c r="C97" s="5">
        <v>4.04</v>
      </c>
      <c r="D97" s="5">
        <v>4.13</v>
      </c>
      <c r="E97" s="5">
        <v>4.21</v>
      </c>
      <c r="F97" s="5">
        <v>4.5</v>
      </c>
      <c r="G97" s="5">
        <v>4.75</v>
      </c>
      <c r="H97" s="5">
        <v>5.21</v>
      </c>
      <c r="I97" s="5">
        <v>5.61</v>
      </c>
      <c r="J97" s="5">
        <v>6.03</v>
      </c>
      <c r="K97" s="5">
        <v>6.44</v>
      </c>
      <c r="L97" s="5">
        <v>6.66</v>
      </c>
      <c r="M97" s="5">
        <v>6.89</v>
      </c>
    </row>
    <row r="98" spans="1:13">
      <c r="A98" s="139">
        <v>44048</v>
      </c>
      <c r="B98" s="5">
        <v>4.01</v>
      </c>
      <c r="C98" s="5">
        <v>4.09</v>
      </c>
      <c r="D98" s="5">
        <v>4.1500000000000004</v>
      </c>
      <c r="E98" s="5">
        <v>4.22</v>
      </c>
      <c r="F98" s="5">
        <v>4.45</v>
      </c>
      <c r="G98" s="5">
        <v>4.7</v>
      </c>
      <c r="H98" s="5">
        <v>5.17</v>
      </c>
      <c r="I98" s="5">
        <v>5.57</v>
      </c>
      <c r="J98" s="5">
        <v>6</v>
      </c>
      <c r="K98" s="5">
        <v>6.4</v>
      </c>
      <c r="L98" s="5">
        <v>6.62</v>
      </c>
      <c r="M98" s="5">
        <v>6.86</v>
      </c>
    </row>
    <row r="99" spans="1:13">
      <c r="A99" s="139">
        <v>44047</v>
      </c>
      <c r="B99" s="5">
        <v>3.89</v>
      </c>
      <c r="C99" s="5">
        <v>3.99</v>
      </c>
      <c r="D99" s="5">
        <v>4.09</v>
      </c>
      <c r="E99" s="5">
        <v>4.18</v>
      </c>
      <c r="F99" s="5">
        <v>4.47</v>
      </c>
      <c r="G99" s="5">
        <v>4.71</v>
      </c>
      <c r="H99" s="5">
        <v>5.17</v>
      </c>
      <c r="I99" s="5">
        <v>5.56</v>
      </c>
      <c r="J99" s="5">
        <v>5.98</v>
      </c>
      <c r="K99" s="5">
        <v>6.38</v>
      </c>
      <c r="L99" s="5">
        <v>6.61</v>
      </c>
      <c r="M99" s="5">
        <v>6.83</v>
      </c>
    </row>
    <row r="100" spans="1:13">
      <c r="A100" s="139">
        <v>44046</v>
      </c>
      <c r="B100" s="5">
        <v>3.88</v>
      </c>
      <c r="C100" s="5">
        <v>3.98</v>
      </c>
      <c r="D100" s="5">
        <v>4.08</v>
      </c>
      <c r="E100" s="5">
        <v>4.17</v>
      </c>
      <c r="F100" s="5">
        <v>4.46</v>
      </c>
      <c r="G100" s="5">
        <v>4.71</v>
      </c>
      <c r="H100" s="5">
        <v>5.18</v>
      </c>
      <c r="I100" s="5">
        <v>5.58</v>
      </c>
      <c r="J100" s="5">
        <v>6.01</v>
      </c>
      <c r="K100" s="5">
        <v>6.42</v>
      </c>
      <c r="L100" s="5">
        <v>6.64</v>
      </c>
      <c r="M100" s="5">
        <v>6.87</v>
      </c>
    </row>
    <row r="101" spans="1:13">
      <c r="A101" s="139">
        <v>44043</v>
      </c>
      <c r="B101" s="5">
        <v>3.89</v>
      </c>
      <c r="C101" s="5">
        <v>3.98</v>
      </c>
      <c r="D101" s="5">
        <v>4.08</v>
      </c>
      <c r="E101" s="5">
        <v>4.17</v>
      </c>
      <c r="F101" s="5">
        <v>4.49</v>
      </c>
      <c r="G101" s="5">
        <v>4.7699999999999996</v>
      </c>
      <c r="H101" s="5">
        <v>5.26</v>
      </c>
      <c r="I101" s="5">
        <v>5.65</v>
      </c>
      <c r="J101" s="5">
        <v>6.07</v>
      </c>
      <c r="K101" s="5">
        <v>6.47</v>
      </c>
      <c r="L101" s="5">
        <v>6.68</v>
      </c>
      <c r="M101" s="5">
        <v>6.89</v>
      </c>
    </row>
    <row r="102" spans="1:13">
      <c r="A102" s="139">
        <v>44042</v>
      </c>
      <c r="B102" s="5">
        <v>3.94</v>
      </c>
      <c r="C102" s="5">
        <v>4.0199999999999996</v>
      </c>
      <c r="D102" s="5">
        <v>4.1100000000000003</v>
      </c>
      <c r="E102" s="5">
        <v>4.18</v>
      </c>
      <c r="F102" s="5">
        <v>4.4800000000000004</v>
      </c>
      <c r="G102" s="5">
        <v>4.76</v>
      </c>
      <c r="H102" s="5">
        <v>5.26</v>
      </c>
      <c r="I102" s="5">
        <v>5.66</v>
      </c>
      <c r="J102" s="5">
        <v>6.08</v>
      </c>
      <c r="K102" s="5">
        <v>6.47</v>
      </c>
      <c r="L102" s="5">
        <v>6.67</v>
      </c>
      <c r="M102" s="5">
        <v>6.88</v>
      </c>
    </row>
    <row r="103" spans="1:13">
      <c r="A103" s="139">
        <v>44041</v>
      </c>
      <c r="B103" s="5">
        <v>3.97</v>
      </c>
      <c r="C103" s="5">
        <v>4.0199999999999996</v>
      </c>
      <c r="D103" s="5">
        <v>4.08</v>
      </c>
      <c r="E103" s="5">
        <v>4.1500000000000004</v>
      </c>
      <c r="F103" s="5">
        <v>4.42</v>
      </c>
      <c r="G103" s="5">
        <v>4.67</v>
      </c>
      <c r="H103" s="5">
        <v>5.17</v>
      </c>
      <c r="I103" s="5">
        <v>5.58</v>
      </c>
      <c r="J103" s="5">
        <v>6.01</v>
      </c>
      <c r="K103" s="5">
        <v>6.4</v>
      </c>
      <c r="L103" s="5">
        <v>6.61</v>
      </c>
      <c r="M103" s="5">
        <v>6.81</v>
      </c>
    </row>
    <row r="104" spans="1:13">
      <c r="A104" s="139">
        <v>44040</v>
      </c>
      <c r="B104" s="5">
        <v>4.07</v>
      </c>
      <c r="C104" s="5">
        <v>4.1100000000000003</v>
      </c>
      <c r="D104" s="5">
        <v>4.1399999999999997</v>
      </c>
      <c r="E104" s="5">
        <v>4.1900000000000004</v>
      </c>
      <c r="F104" s="5">
        <v>4.41</v>
      </c>
      <c r="G104" s="5">
        <v>4.6500000000000004</v>
      </c>
      <c r="H104" s="5">
        <v>5.15</v>
      </c>
      <c r="I104" s="5">
        <v>5.57</v>
      </c>
      <c r="J104" s="5">
        <v>6.01</v>
      </c>
      <c r="K104" s="5">
        <v>6.41</v>
      </c>
      <c r="L104" s="5">
        <v>6.61</v>
      </c>
      <c r="M104" s="5">
        <v>6.82</v>
      </c>
    </row>
    <row r="105" spans="1:13">
      <c r="A105" s="139">
        <v>44039</v>
      </c>
      <c r="B105" s="5">
        <v>4.0199999999999996</v>
      </c>
      <c r="C105" s="5">
        <v>4.0599999999999996</v>
      </c>
      <c r="D105" s="5">
        <v>4.1100000000000003</v>
      </c>
      <c r="E105" s="5">
        <v>4.16</v>
      </c>
      <c r="F105" s="5">
        <v>4.38</v>
      </c>
      <c r="G105" s="5">
        <v>4.62</v>
      </c>
      <c r="H105" s="5">
        <v>5.12</v>
      </c>
      <c r="I105" s="5">
        <v>5.53</v>
      </c>
      <c r="J105" s="5">
        <v>5.96</v>
      </c>
      <c r="K105" s="5">
        <v>6.35</v>
      </c>
      <c r="L105" s="5">
        <v>6.55</v>
      </c>
      <c r="M105" s="5">
        <v>6.76</v>
      </c>
    </row>
    <row r="106" spans="1:13">
      <c r="A106" s="139">
        <v>44036</v>
      </c>
      <c r="B106" s="5">
        <v>4.09</v>
      </c>
      <c r="C106" s="5">
        <v>4.12</v>
      </c>
      <c r="D106" s="5">
        <v>4.16</v>
      </c>
      <c r="E106" s="5">
        <v>4.21</v>
      </c>
      <c r="F106" s="5">
        <v>4.41</v>
      </c>
      <c r="G106" s="5">
        <v>4.62</v>
      </c>
      <c r="H106" s="5">
        <v>5.09</v>
      </c>
      <c r="I106" s="5">
        <v>5.5</v>
      </c>
      <c r="J106" s="5">
        <v>5.93</v>
      </c>
      <c r="K106" s="5">
        <v>6.33</v>
      </c>
      <c r="L106" s="5">
        <v>6.54</v>
      </c>
      <c r="M106" s="5">
        <v>6.75</v>
      </c>
    </row>
    <row r="107" spans="1:13">
      <c r="A107" s="139">
        <v>44035</v>
      </c>
      <c r="B107" s="5">
        <v>4.1900000000000004</v>
      </c>
      <c r="C107" s="5">
        <v>4.21</v>
      </c>
      <c r="D107" s="5">
        <v>4.2300000000000004</v>
      </c>
      <c r="E107" s="5">
        <v>4.26</v>
      </c>
      <c r="F107" s="5">
        <v>4.41</v>
      </c>
      <c r="G107" s="5">
        <v>4.62</v>
      </c>
      <c r="H107" s="5">
        <v>5.08</v>
      </c>
      <c r="I107" s="5">
        <v>5.49</v>
      </c>
      <c r="J107" s="5">
        <v>5.92</v>
      </c>
      <c r="K107" s="5">
        <v>6.31</v>
      </c>
      <c r="L107" s="5">
        <v>6.52</v>
      </c>
      <c r="M107" s="5">
        <v>6.74</v>
      </c>
    </row>
    <row r="108" spans="1:13">
      <c r="A108" s="139">
        <v>44034</v>
      </c>
      <c r="B108" s="5">
        <v>4.21</v>
      </c>
      <c r="C108" s="5">
        <v>4.24</v>
      </c>
      <c r="D108" s="5">
        <v>4.26</v>
      </c>
      <c r="E108" s="5">
        <v>4.29</v>
      </c>
      <c r="F108" s="5">
        <v>4.4400000000000004</v>
      </c>
      <c r="G108" s="5">
        <v>4.63</v>
      </c>
      <c r="H108" s="5">
        <v>5.08</v>
      </c>
      <c r="I108" s="5">
        <v>5.48</v>
      </c>
      <c r="J108" s="5">
        <v>5.91</v>
      </c>
      <c r="K108" s="5">
        <v>6.31</v>
      </c>
      <c r="L108" s="5">
        <v>6.52</v>
      </c>
      <c r="M108" s="5">
        <v>6.76</v>
      </c>
    </row>
    <row r="109" spans="1:13">
      <c r="A109" s="139">
        <v>44033</v>
      </c>
      <c r="B109" s="5">
        <v>4.18</v>
      </c>
      <c r="C109" s="5">
        <v>4.21</v>
      </c>
      <c r="D109" s="5">
        <v>4.24</v>
      </c>
      <c r="E109" s="5">
        <v>4.28</v>
      </c>
      <c r="F109" s="5">
        <v>4.42</v>
      </c>
      <c r="G109" s="5">
        <v>4.5999999999999996</v>
      </c>
      <c r="H109" s="5">
        <v>5.05</v>
      </c>
      <c r="I109" s="5">
        <v>5.45</v>
      </c>
      <c r="J109" s="5">
        <v>5.89</v>
      </c>
      <c r="K109" s="5">
        <v>6.31</v>
      </c>
      <c r="L109" s="5">
        <v>6.53</v>
      </c>
      <c r="M109" s="5">
        <v>6.77</v>
      </c>
    </row>
    <row r="110" spans="1:13">
      <c r="A110" s="139">
        <v>44032</v>
      </c>
      <c r="B110" s="5">
        <v>4.1500000000000004</v>
      </c>
      <c r="C110" s="5">
        <v>4.18</v>
      </c>
      <c r="D110" s="5">
        <v>4.22</v>
      </c>
      <c r="E110" s="5">
        <v>4.25</v>
      </c>
      <c r="F110" s="5">
        <v>4.41</v>
      </c>
      <c r="G110" s="5">
        <v>4.62</v>
      </c>
      <c r="H110" s="5">
        <v>5.08</v>
      </c>
      <c r="I110" s="5">
        <v>5.49</v>
      </c>
      <c r="J110" s="5">
        <v>5.94</v>
      </c>
      <c r="K110" s="5">
        <v>6.36</v>
      </c>
      <c r="L110" s="5">
        <v>6.59</v>
      </c>
      <c r="M110" s="5">
        <v>6.83</v>
      </c>
    </row>
    <row r="111" spans="1:13">
      <c r="A111" s="139">
        <v>44029</v>
      </c>
      <c r="B111" s="5">
        <v>4.08</v>
      </c>
      <c r="C111" s="5">
        <v>4.12</v>
      </c>
      <c r="D111" s="5">
        <v>4.17</v>
      </c>
      <c r="E111" s="5">
        <v>4.21</v>
      </c>
      <c r="F111" s="5">
        <v>4.41</v>
      </c>
      <c r="G111" s="5">
        <v>4.6399999999999997</v>
      </c>
      <c r="H111" s="5">
        <v>5.12</v>
      </c>
      <c r="I111" s="5">
        <v>5.53</v>
      </c>
      <c r="J111" s="5">
        <v>5.97</v>
      </c>
      <c r="K111" s="5">
        <v>6.4</v>
      </c>
      <c r="L111" s="5">
        <v>6.63</v>
      </c>
      <c r="M111" s="5">
        <v>6.89</v>
      </c>
    </row>
    <row r="112" spans="1:13">
      <c r="A112" s="139">
        <v>44028</v>
      </c>
      <c r="B112" s="5">
        <v>4.04</v>
      </c>
      <c r="C112" s="5">
        <v>4.09</v>
      </c>
      <c r="D112" s="5">
        <v>4.1500000000000004</v>
      </c>
      <c r="E112" s="5">
        <v>4.2</v>
      </c>
      <c r="F112" s="5">
        <v>4.42</v>
      </c>
      <c r="G112" s="5">
        <v>4.66</v>
      </c>
      <c r="H112" s="5">
        <v>5.14</v>
      </c>
      <c r="I112" s="5">
        <v>5.55</v>
      </c>
      <c r="J112" s="5">
        <v>6</v>
      </c>
      <c r="K112" s="5">
        <v>6.43</v>
      </c>
      <c r="L112" s="5">
        <v>6.67</v>
      </c>
      <c r="M112" s="5">
        <v>6.94</v>
      </c>
    </row>
    <row r="113" spans="1:13">
      <c r="A113" s="139">
        <v>44027</v>
      </c>
      <c r="B113" s="5">
        <v>4.03</v>
      </c>
      <c r="C113" s="5">
        <v>4.1100000000000003</v>
      </c>
      <c r="D113" s="5">
        <v>4.17</v>
      </c>
      <c r="E113" s="5">
        <v>4.2300000000000004</v>
      </c>
      <c r="F113" s="5">
        <v>4.4400000000000004</v>
      </c>
      <c r="G113" s="5">
        <v>4.67</v>
      </c>
      <c r="H113" s="5">
        <v>5.14</v>
      </c>
      <c r="I113" s="5">
        <v>5.54</v>
      </c>
      <c r="J113" s="5">
        <v>5.97</v>
      </c>
      <c r="K113" s="5">
        <v>6.38</v>
      </c>
      <c r="L113" s="5">
        <v>6.6</v>
      </c>
      <c r="M113" s="5">
        <v>6.84</v>
      </c>
    </row>
    <row r="114" spans="1:13">
      <c r="A114" s="139">
        <v>44026</v>
      </c>
      <c r="B114" s="5">
        <v>4</v>
      </c>
      <c r="C114" s="5">
        <v>4.08</v>
      </c>
      <c r="D114" s="5">
        <v>4.1500000000000004</v>
      </c>
      <c r="E114" s="5">
        <v>4.21</v>
      </c>
      <c r="F114" s="5">
        <v>4.43</v>
      </c>
      <c r="G114" s="5">
        <v>4.66</v>
      </c>
      <c r="H114" s="5">
        <v>5.12</v>
      </c>
      <c r="I114" s="5">
        <v>5.52</v>
      </c>
      <c r="J114" s="5">
        <v>5.95</v>
      </c>
      <c r="K114" s="5">
        <v>6.36</v>
      </c>
      <c r="L114" s="5">
        <v>6.58</v>
      </c>
      <c r="M114" s="5">
        <v>6.82</v>
      </c>
    </row>
    <row r="115" spans="1:13">
      <c r="A115" s="139">
        <v>44025</v>
      </c>
      <c r="B115" s="5">
        <v>4.01</v>
      </c>
      <c r="C115" s="5">
        <v>4.09</v>
      </c>
      <c r="D115" s="5">
        <v>4.16</v>
      </c>
      <c r="E115" s="5">
        <v>4.22</v>
      </c>
      <c r="F115" s="5">
        <v>4.46</v>
      </c>
      <c r="G115" s="5">
        <v>4.6900000000000004</v>
      </c>
      <c r="H115" s="5">
        <v>5.13</v>
      </c>
      <c r="I115" s="5">
        <v>5.51</v>
      </c>
      <c r="J115" s="5">
        <v>5.93</v>
      </c>
      <c r="K115" s="5">
        <v>6.34</v>
      </c>
      <c r="L115" s="5">
        <v>6.57</v>
      </c>
      <c r="M115" s="5">
        <v>6.82</v>
      </c>
    </row>
    <row r="116" spans="1:13">
      <c r="A116" s="139">
        <v>44022</v>
      </c>
      <c r="B116" s="5">
        <v>3.88</v>
      </c>
      <c r="C116" s="5">
        <v>3.98</v>
      </c>
      <c r="D116" s="5">
        <v>4.08</v>
      </c>
      <c r="E116" s="5">
        <v>4.17</v>
      </c>
      <c r="F116" s="5">
        <v>4.4800000000000004</v>
      </c>
      <c r="G116" s="5">
        <v>4.74</v>
      </c>
      <c r="H116" s="5">
        <v>5.19</v>
      </c>
      <c r="I116" s="5">
        <v>5.56</v>
      </c>
      <c r="J116" s="5">
        <v>5.97</v>
      </c>
      <c r="K116" s="5">
        <v>6.38</v>
      </c>
      <c r="L116" s="5">
        <v>6.61</v>
      </c>
      <c r="M116" s="5">
        <v>6.86</v>
      </c>
    </row>
    <row r="117" spans="1:13">
      <c r="A117" s="139">
        <v>44021</v>
      </c>
      <c r="B117" s="5">
        <v>3.8</v>
      </c>
      <c r="C117" s="5">
        <v>3.91</v>
      </c>
      <c r="D117" s="5">
        <v>4.0199999999999996</v>
      </c>
      <c r="E117" s="5">
        <v>4.12</v>
      </c>
      <c r="F117" s="5">
        <v>4.45</v>
      </c>
      <c r="G117" s="5">
        <v>4.71</v>
      </c>
      <c r="H117" s="5">
        <v>5.18</v>
      </c>
      <c r="I117" s="5">
        <v>5.56</v>
      </c>
      <c r="J117" s="5">
        <v>5.97</v>
      </c>
      <c r="K117" s="5">
        <v>6.38</v>
      </c>
      <c r="L117" s="5">
        <v>6.62</v>
      </c>
      <c r="M117" s="5">
        <v>6.86</v>
      </c>
    </row>
    <row r="118" spans="1:13">
      <c r="A118" s="139">
        <v>44020</v>
      </c>
      <c r="B118" s="5">
        <v>3.84</v>
      </c>
      <c r="C118" s="5">
        <v>3.95</v>
      </c>
      <c r="D118" s="5">
        <v>4.0599999999999996</v>
      </c>
      <c r="E118" s="5">
        <v>4.1500000000000004</v>
      </c>
      <c r="F118" s="5">
        <v>4.4800000000000004</v>
      </c>
      <c r="G118" s="5">
        <v>4.75</v>
      </c>
      <c r="H118" s="5">
        <v>5.2</v>
      </c>
      <c r="I118" s="5">
        <v>5.57</v>
      </c>
      <c r="J118" s="5">
        <v>5.99</v>
      </c>
      <c r="K118" s="5">
        <v>6.42</v>
      </c>
      <c r="L118" s="5">
        <v>6.65</v>
      </c>
      <c r="M118" s="5">
        <v>6.88</v>
      </c>
    </row>
    <row r="119" spans="1:13">
      <c r="A119" s="139">
        <v>44019</v>
      </c>
      <c r="B119" s="5">
        <v>3.84</v>
      </c>
      <c r="C119" s="5">
        <v>3.96</v>
      </c>
      <c r="D119" s="5">
        <v>4.07</v>
      </c>
      <c r="E119" s="5">
        <v>4.17</v>
      </c>
      <c r="F119" s="5">
        <v>4.51</v>
      </c>
      <c r="G119" s="5">
        <v>4.78</v>
      </c>
      <c r="H119" s="5">
        <v>5.26</v>
      </c>
      <c r="I119" s="5">
        <v>5.65</v>
      </c>
      <c r="J119" s="5">
        <v>6.08</v>
      </c>
      <c r="K119" s="5">
        <v>6.48</v>
      </c>
      <c r="L119" s="5">
        <v>6.69</v>
      </c>
      <c r="M119" s="5">
        <v>6.89</v>
      </c>
    </row>
    <row r="120" spans="1:13">
      <c r="A120" s="139">
        <v>44018</v>
      </c>
      <c r="B120" s="5">
        <v>3.94</v>
      </c>
      <c r="C120" s="5">
        <v>4.04</v>
      </c>
      <c r="D120" s="5">
        <v>4.1399999999999997</v>
      </c>
      <c r="E120" s="5">
        <v>4.2300000000000004</v>
      </c>
      <c r="F120" s="5">
        <v>4.54</v>
      </c>
      <c r="G120" s="5">
        <v>4.83</v>
      </c>
      <c r="H120" s="5">
        <v>5.34</v>
      </c>
      <c r="I120" s="5">
        <v>5.74</v>
      </c>
      <c r="J120" s="5">
        <v>6.15</v>
      </c>
      <c r="K120" s="5">
        <v>6.54</v>
      </c>
      <c r="L120" s="5">
        <v>6.75</v>
      </c>
      <c r="M120" s="5">
        <v>6.96</v>
      </c>
    </row>
    <row r="121" spans="1:13">
      <c r="A121" s="139">
        <v>44015</v>
      </c>
      <c r="B121" s="5">
        <v>3.89</v>
      </c>
      <c r="C121" s="5">
        <v>4.01</v>
      </c>
      <c r="D121" s="5">
        <v>4.13</v>
      </c>
      <c r="E121" s="5">
        <v>4.24</v>
      </c>
      <c r="F121" s="5">
        <v>4.59</v>
      </c>
      <c r="G121" s="5">
        <v>4.87</v>
      </c>
      <c r="H121" s="5">
        <v>5.37</v>
      </c>
      <c r="I121" s="5">
        <v>5.77</v>
      </c>
      <c r="J121" s="5">
        <v>6.18</v>
      </c>
      <c r="K121" s="5">
        <v>6.55</v>
      </c>
      <c r="L121" s="5">
        <v>6.74</v>
      </c>
      <c r="M121" s="5">
        <v>6.94</v>
      </c>
    </row>
    <row r="122" spans="1:13">
      <c r="A122" s="139">
        <v>44014</v>
      </c>
      <c r="B122" s="5">
        <v>4.07</v>
      </c>
      <c r="C122" s="5">
        <v>4.1500000000000004</v>
      </c>
      <c r="D122" s="5">
        <v>4.22</v>
      </c>
      <c r="E122" s="5">
        <v>4.29</v>
      </c>
      <c r="F122" s="5">
        <v>4.55</v>
      </c>
      <c r="G122" s="5">
        <v>4.8</v>
      </c>
      <c r="H122" s="5">
        <v>5.24</v>
      </c>
      <c r="I122" s="5">
        <v>5.61</v>
      </c>
      <c r="J122" s="5">
        <v>6.01</v>
      </c>
      <c r="K122" s="5">
        <v>6.39</v>
      </c>
      <c r="L122" s="5">
        <v>6.6</v>
      </c>
      <c r="M122" s="5">
        <v>6.83</v>
      </c>
    </row>
    <row r="123" spans="1:13">
      <c r="A123" s="139">
        <v>44012</v>
      </c>
      <c r="B123" s="5">
        <v>4.09</v>
      </c>
      <c r="C123" s="5">
        <v>4.17</v>
      </c>
      <c r="D123" s="5">
        <v>4.25</v>
      </c>
      <c r="E123" s="5">
        <v>4.32</v>
      </c>
      <c r="F123" s="5">
        <v>4.57</v>
      </c>
      <c r="G123" s="5">
        <v>4.8099999999999996</v>
      </c>
      <c r="H123" s="5">
        <v>5.27</v>
      </c>
      <c r="I123" s="5">
        <v>5.65</v>
      </c>
      <c r="J123" s="5">
        <v>6.05</v>
      </c>
      <c r="K123" s="5">
        <v>6.44</v>
      </c>
      <c r="L123" s="5">
        <v>6.66</v>
      </c>
      <c r="M123" s="5">
        <v>6.88</v>
      </c>
    </row>
    <row r="124" spans="1:13">
      <c r="A124" s="139">
        <v>44011</v>
      </c>
      <c r="B124" s="5">
        <v>4.09</v>
      </c>
      <c r="C124" s="5">
        <v>4.16</v>
      </c>
      <c r="D124" s="5">
        <v>4.2300000000000004</v>
      </c>
      <c r="E124" s="5">
        <v>4.29</v>
      </c>
      <c r="F124" s="5">
        <v>4.5199999999999996</v>
      </c>
      <c r="G124" s="5">
        <v>4.74</v>
      </c>
      <c r="H124" s="5">
        <v>5.13</v>
      </c>
      <c r="I124" s="5">
        <v>5.47</v>
      </c>
      <c r="J124" s="5">
        <v>5.88</v>
      </c>
      <c r="K124" s="5">
        <v>6.27</v>
      </c>
      <c r="L124" s="5">
        <v>6.49</v>
      </c>
      <c r="M124" s="5">
        <v>6.73</v>
      </c>
    </row>
    <row r="125" spans="1:13">
      <c r="A125" s="139">
        <v>44008</v>
      </c>
      <c r="B125" s="5">
        <v>4.0999999999999996</v>
      </c>
      <c r="C125" s="5">
        <v>4.18</v>
      </c>
      <c r="D125" s="5">
        <v>4.24</v>
      </c>
      <c r="E125" s="5">
        <v>4.3099999999999996</v>
      </c>
      <c r="F125" s="5">
        <v>4.51</v>
      </c>
      <c r="G125" s="5">
        <v>4.6900000000000004</v>
      </c>
      <c r="H125" s="5">
        <v>5.08</v>
      </c>
      <c r="I125" s="5">
        <v>5.44</v>
      </c>
      <c r="J125" s="5">
        <v>5.85</v>
      </c>
      <c r="K125" s="5">
        <v>6.25</v>
      </c>
      <c r="L125" s="5">
        <v>6.49</v>
      </c>
      <c r="M125" s="5">
        <v>6.73</v>
      </c>
    </row>
    <row r="126" spans="1:13">
      <c r="A126" s="139">
        <v>44007</v>
      </c>
      <c r="B126" s="5">
        <v>4.12</v>
      </c>
      <c r="C126" s="5">
        <v>4.2</v>
      </c>
      <c r="D126" s="5">
        <v>4.26</v>
      </c>
      <c r="E126" s="5">
        <v>4.32</v>
      </c>
      <c r="F126" s="5">
        <v>4.53</v>
      </c>
      <c r="G126" s="5">
        <v>4.74</v>
      </c>
      <c r="H126" s="5">
        <v>5.13</v>
      </c>
      <c r="I126" s="5">
        <v>5.47</v>
      </c>
      <c r="J126" s="5">
        <v>5.87</v>
      </c>
      <c r="K126" s="5">
        <v>6.27</v>
      </c>
      <c r="L126" s="5">
        <v>6.49</v>
      </c>
      <c r="M126" s="5">
        <v>6.74</v>
      </c>
    </row>
    <row r="127" spans="1:13">
      <c r="A127" s="139">
        <v>44005</v>
      </c>
      <c r="B127" s="5">
        <v>4.07</v>
      </c>
      <c r="C127" s="5">
        <v>4.1399999999999997</v>
      </c>
      <c r="D127" s="5">
        <v>4.2</v>
      </c>
      <c r="E127" s="5">
        <v>4.26</v>
      </c>
      <c r="F127" s="5">
        <v>4.46</v>
      </c>
      <c r="G127" s="5">
        <v>4.67</v>
      </c>
      <c r="H127" s="5">
        <v>5.0599999999999996</v>
      </c>
      <c r="I127" s="5">
        <v>5.4</v>
      </c>
      <c r="J127" s="5">
        <v>5.79</v>
      </c>
      <c r="K127" s="5">
        <v>6.19</v>
      </c>
      <c r="L127" s="5">
        <v>6.42</v>
      </c>
      <c r="M127" s="5">
        <v>6.68</v>
      </c>
    </row>
    <row r="128" spans="1:13">
      <c r="A128" s="139">
        <v>44004</v>
      </c>
      <c r="B128" s="5">
        <v>4.08</v>
      </c>
      <c r="C128" s="5">
        <v>4.1500000000000004</v>
      </c>
      <c r="D128" s="5">
        <v>4.22</v>
      </c>
      <c r="E128" s="5">
        <v>4.28</v>
      </c>
      <c r="F128" s="5">
        <v>4.49</v>
      </c>
      <c r="G128" s="5">
        <v>4.6900000000000004</v>
      </c>
      <c r="H128" s="5">
        <v>5.0599999999999996</v>
      </c>
      <c r="I128" s="5">
        <v>5.39</v>
      </c>
      <c r="J128" s="5">
        <v>5.78</v>
      </c>
      <c r="K128" s="5">
        <v>6.18</v>
      </c>
      <c r="L128" s="5">
        <v>6.41</v>
      </c>
      <c r="M128" s="5">
        <v>6.69</v>
      </c>
    </row>
    <row r="129" spans="1:13">
      <c r="A129" s="139">
        <v>44001</v>
      </c>
      <c r="B129" s="5">
        <v>3.86</v>
      </c>
      <c r="C129" s="5">
        <v>3.95</v>
      </c>
      <c r="D129" s="5">
        <v>4.05</v>
      </c>
      <c r="E129" s="5">
        <v>4.13</v>
      </c>
      <c r="F129" s="5">
        <v>4.42</v>
      </c>
      <c r="G129" s="5">
        <v>4.6100000000000003</v>
      </c>
      <c r="H129" s="5">
        <v>4.96</v>
      </c>
      <c r="I129" s="5">
        <v>5.28</v>
      </c>
      <c r="J129" s="5">
        <v>5.64</v>
      </c>
      <c r="K129" s="5">
        <v>6.04</v>
      </c>
      <c r="L129" s="5">
        <v>6.28</v>
      </c>
      <c r="M129" s="5">
        <v>6.54</v>
      </c>
    </row>
    <row r="130" spans="1:13">
      <c r="A130" s="139">
        <v>44000</v>
      </c>
      <c r="B130" s="5">
        <v>3.91</v>
      </c>
      <c r="C130" s="5">
        <v>4.01</v>
      </c>
      <c r="D130" s="5">
        <v>4.0999999999999996</v>
      </c>
      <c r="E130" s="5">
        <v>4.1900000000000004</v>
      </c>
      <c r="F130" s="5">
        <v>4.5</v>
      </c>
      <c r="G130" s="5">
        <v>4.6900000000000004</v>
      </c>
      <c r="H130" s="5">
        <v>5.0199999999999996</v>
      </c>
      <c r="I130" s="5">
        <v>5.31</v>
      </c>
      <c r="J130" s="5">
        <v>5.68</v>
      </c>
      <c r="K130" s="5">
        <v>6.08</v>
      </c>
      <c r="L130" s="5">
        <v>6.32</v>
      </c>
      <c r="M130" s="5">
        <v>6.58</v>
      </c>
    </row>
    <row r="131" spans="1:13">
      <c r="A131" s="139">
        <v>43999</v>
      </c>
      <c r="B131" s="5">
        <v>3.94</v>
      </c>
      <c r="C131" s="5">
        <v>4.03</v>
      </c>
      <c r="D131" s="5">
        <v>4.12</v>
      </c>
      <c r="E131" s="5">
        <v>4.21</v>
      </c>
      <c r="F131" s="5">
        <v>4.5</v>
      </c>
      <c r="G131" s="5">
        <v>4.68</v>
      </c>
      <c r="H131" s="5">
        <v>5</v>
      </c>
      <c r="I131" s="5">
        <v>5.31</v>
      </c>
      <c r="J131" s="5">
        <v>5.68</v>
      </c>
      <c r="K131" s="5">
        <v>6.09</v>
      </c>
      <c r="L131" s="5">
        <v>6.34</v>
      </c>
      <c r="M131" s="5">
        <v>6.6</v>
      </c>
    </row>
    <row r="132" spans="1:13">
      <c r="A132" s="139">
        <v>43998</v>
      </c>
      <c r="B132" s="5">
        <v>4.01</v>
      </c>
      <c r="C132" s="5">
        <v>4.0999999999999996</v>
      </c>
      <c r="D132" s="5">
        <v>4.1900000000000004</v>
      </c>
      <c r="E132" s="5">
        <v>4.28</v>
      </c>
      <c r="F132" s="5">
        <v>4.57</v>
      </c>
      <c r="G132" s="5">
        <v>4.7699999999999996</v>
      </c>
      <c r="H132" s="5">
        <v>5.09</v>
      </c>
      <c r="I132" s="5">
        <v>5.38</v>
      </c>
      <c r="J132" s="5">
        <v>5.74</v>
      </c>
      <c r="K132" s="5">
        <v>6.13</v>
      </c>
      <c r="L132" s="5">
        <v>6.37</v>
      </c>
      <c r="M132" s="5">
        <v>6.63</v>
      </c>
    </row>
    <row r="133" spans="1:13">
      <c r="A133" s="139">
        <v>43997</v>
      </c>
      <c r="B133" s="5">
        <v>4.1100000000000003</v>
      </c>
      <c r="C133" s="5">
        <v>4.1900000000000004</v>
      </c>
      <c r="D133" s="5">
        <v>4.2699999999999996</v>
      </c>
      <c r="E133" s="5">
        <v>4.34</v>
      </c>
      <c r="F133" s="5">
        <v>4.59</v>
      </c>
      <c r="G133" s="5">
        <v>4.7699999999999996</v>
      </c>
      <c r="H133" s="5">
        <v>5.1100000000000003</v>
      </c>
      <c r="I133" s="5">
        <v>5.42</v>
      </c>
      <c r="J133" s="5">
        <v>5.82</v>
      </c>
      <c r="K133" s="5">
        <v>6.23</v>
      </c>
      <c r="L133" s="5">
        <v>6.46</v>
      </c>
      <c r="M133" s="5">
        <v>6.7</v>
      </c>
    </row>
    <row r="134" spans="1:13">
      <c r="A134" s="139">
        <v>43993</v>
      </c>
      <c r="B134" s="5">
        <v>3.98</v>
      </c>
      <c r="C134" s="5">
        <v>4.08</v>
      </c>
      <c r="D134" s="5">
        <v>4.18</v>
      </c>
      <c r="E134" s="5">
        <v>4.2699999999999996</v>
      </c>
      <c r="F134" s="5">
        <v>4.58</v>
      </c>
      <c r="G134" s="5">
        <v>4.8</v>
      </c>
      <c r="H134" s="5">
        <v>5.16</v>
      </c>
      <c r="I134" s="5">
        <v>5.46</v>
      </c>
      <c r="J134" s="5">
        <v>5.82</v>
      </c>
      <c r="K134" s="5">
        <v>6.17</v>
      </c>
      <c r="L134" s="5">
        <v>6.36</v>
      </c>
      <c r="M134" s="5">
        <v>6.54</v>
      </c>
    </row>
    <row r="135" spans="1:13">
      <c r="A135" s="139">
        <v>43992</v>
      </c>
      <c r="B135" s="5">
        <v>4.03</v>
      </c>
      <c r="C135" s="5">
        <v>4.12</v>
      </c>
      <c r="D135" s="5">
        <v>4.21</v>
      </c>
      <c r="E135" s="5">
        <v>4.3</v>
      </c>
      <c r="F135" s="5">
        <v>4.6100000000000003</v>
      </c>
      <c r="G135" s="5">
        <v>4.8099999999999996</v>
      </c>
      <c r="H135" s="5">
        <v>5.15</v>
      </c>
      <c r="I135" s="5">
        <v>5.45</v>
      </c>
      <c r="J135" s="5">
        <v>5.83</v>
      </c>
      <c r="K135" s="5">
        <v>6.17</v>
      </c>
      <c r="L135" s="5">
        <v>6.34</v>
      </c>
      <c r="M135" s="5">
        <v>6.49</v>
      </c>
    </row>
    <row r="136" spans="1:13">
      <c r="A136" s="139">
        <v>43991</v>
      </c>
      <c r="B136" s="5">
        <v>3.93</v>
      </c>
      <c r="C136" s="5">
        <v>4.0599999999999996</v>
      </c>
      <c r="D136" s="5">
        <v>4.18</v>
      </c>
      <c r="E136" s="5">
        <v>4.3</v>
      </c>
      <c r="F136" s="5">
        <v>4.68</v>
      </c>
      <c r="G136" s="5">
        <v>4.9000000000000004</v>
      </c>
      <c r="H136" s="5">
        <v>5.24</v>
      </c>
      <c r="I136" s="5">
        <v>5.51</v>
      </c>
      <c r="J136" s="5">
        <v>5.81</v>
      </c>
      <c r="K136" s="5">
        <v>6.1</v>
      </c>
      <c r="L136" s="5">
        <v>6.26</v>
      </c>
      <c r="M136" s="5">
        <v>6.41</v>
      </c>
    </row>
    <row r="137" spans="1:13">
      <c r="A137" s="139">
        <v>43990</v>
      </c>
      <c r="B137" s="5">
        <v>3.93</v>
      </c>
      <c r="C137" s="5">
        <v>4.07</v>
      </c>
      <c r="D137" s="5">
        <v>4.2</v>
      </c>
      <c r="E137" s="5">
        <v>4.33</v>
      </c>
      <c r="F137" s="5">
        <v>4.74</v>
      </c>
      <c r="G137" s="5">
        <v>5</v>
      </c>
      <c r="H137" s="5">
        <v>5.36</v>
      </c>
      <c r="I137" s="5">
        <v>5.64</v>
      </c>
      <c r="J137" s="5">
        <v>5.93</v>
      </c>
      <c r="K137" s="5">
        <v>6.2</v>
      </c>
      <c r="L137" s="5">
        <v>6.34</v>
      </c>
      <c r="M137" s="5">
        <v>6.47</v>
      </c>
    </row>
    <row r="138" spans="1:13">
      <c r="A138" s="139">
        <v>43987</v>
      </c>
      <c r="B138" s="5">
        <v>4.01</v>
      </c>
      <c r="C138" s="5">
        <v>4.12</v>
      </c>
      <c r="D138" s="5">
        <v>4.22</v>
      </c>
      <c r="E138" s="5">
        <v>4.32</v>
      </c>
      <c r="F138" s="5">
        <v>4.67</v>
      </c>
      <c r="G138" s="5">
        <v>4.92</v>
      </c>
      <c r="H138" s="5">
        <v>5.29</v>
      </c>
      <c r="I138" s="5">
        <v>5.58</v>
      </c>
      <c r="J138" s="5">
        <v>5.89</v>
      </c>
      <c r="K138" s="5">
        <v>6.18</v>
      </c>
      <c r="L138" s="5">
        <v>6.33</v>
      </c>
      <c r="M138" s="5">
        <v>6.48</v>
      </c>
    </row>
    <row r="139" spans="1:13">
      <c r="A139" s="139">
        <v>43986</v>
      </c>
      <c r="B139" s="5">
        <v>4.17</v>
      </c>
      <c r="C139" s="5">
        <v>4.24</v>
      </c>
      <c r="D139" s="5">
        <v>4.32</v>
      </c>
      <c r="E139" s="5">
        <v>4.3899999999999997</v>
      </c>
      <c r="F139" s="5">
        <v>4.6500000000000004</v>
      </c>
      <c r="G139" s="5">
        <v>4.83</v>
      </c>
      <c r="H139" s="5">
        <v>5.16</v>
      </c>
      <c r="I139" s="5">
        <v>5.44</v>
      </c>
      <c r="J139" s="5">
        <v>5.77</v>
      </c>
      <c r="K139" s="5">
        <v>6.1</v>
      </c>
      <c r="L139" s="5">
        <v>6.28</v>
      </c>
      <c r="M139" s="5">
        <v>6.47</v>
      </c>
    </row>
    <row r="140" spans="1:13">
      <c r="A140" s="139">
        <v>43985</v>
      </c>
      <c r="B140" s="5">
        <v>4.17</v>
      </c>
      <c r="C140" s="5">
        <v>4.2300000000000004</v>
      </c>
      <c r="D140" s="5">
        <v>4.29</v>
      </c>
      <c r="E140" s="5">
        <v>4.3600000000000003</v>
      </c>
      <c r="F140" s="5">
        <v>4.59</v>
      </c>
      <c r="G140" s="5">
        <v>4.78</v>
      </c>
      <c r="H140" s="5">
        <v>5.1100000000000003</v>
      </c>
      <c r="I140" s="5">
        <v>5.39</v>
      </c>
      <c r="J140" s="5">
        <v>5.72</v>
      </c>
      <c r="K140" s="5">
        <v>6.06</v>
      </c>
      <c r="L140" s="5">
        <v>6.24</v>
      </c>
      <c r="M140" s="5">
        <v>6.44</v>
      </c>
    </row>
    <row r="141" spans="1:13">
      <c r="A141" s="139">
        <v>43984</v>
      </c>
      <c r="B141" s="5">
        <v>4.21</v>
      </c>
      <c r="C141" s="5">
        <v>4.26</v>
      </c>
      <c r="D141" s="5">
        <v>4.3099999999999996</v>
      </c>
      <c r="E141" s="5">
        <v>4.38</v>
      </c>
      <c r="F141" s="5">
        <v>4.5999999999999996</v>
      </c>
      <c r="G141" s="5">
        <v>4.76</v>
      </c>
      <c r="H141" s="5">
        <v>5.05</v>
      </c>
      <c r="I141" s="5">
        <v>5.32</v>
      </c>
      <c r="J141" s="5">
        <v>5.66</v>
      </c>
      <c r="K141" s="5">
        <v>6.01</v>
      </c>
      <c r="L141" s="5">
        <v>6.2</v>
      </c>
      <c r="M141" s="5">
        <v>6.39</v>
      </c>
    </row>
    <row r="142" spans="1:13">
      <c r="A142" s="139">
        <v>43983</v>
      </c>
      <c r="B142" s="5">
        <v>4.26</v>
      </c>
      <c r="C142" s="5">
        <v>4.3</v>
      </c>
      <c r="D142" s="5">
        <v>4.34</v>
      </c>
      <c r="E142" s="5">
        <v>4.4000000000000004</v>
      </c>
      <c r="F142" s="5">
        <v>4.6100000000000003</v>
      </c>
      <c r="G142" s="5">
        <v>4.76</v>
      </c>
      <c r="H142" s="5">
        <v>5.07</v>
      </c>
      <c r="I142" s="5">
        <v>5.34</v>
      </c>
      <c r="J142" s="5">
        <v>5.67</v>
      </c>
      <c r="K142" s="5">
        <v>6.02</v>
      </c>
      <c r="L142" s="5">
        <v>6.21</v>
      </c>
      <c r="M142" s="5">
        <v>6.41</v>
      </c>
    </row>
    <row r="143" spans="1:13">
      <c r="A143" s="139">
        <v>43980</v>
      </c>
      <c r="B143" s="5">
        <v>4.34</v>
      </c>
      <c r="C143" s="5">
        <v>4.37</v>
      </c>
      <c r="D143" s="5">
        <v>4.41</v>
      </c>
      <c r="E143" s="5">
        <v>4.45</v>
      </c>
      <c r="F143" s="5">
        <v>4.6500000000000004</v>
      </c>
      <c r="G143" s="5">
        <v>4.8</v>
      </c>
      <c r="H143" s="5">
        <v>5.09</v>
      </c>
      <c r="I143" s="5">
        <v>5.36</v>
      </c>
      <c r="J143" s="5">
        <v>5.7</v>
      </c>
      <c r="K143" s="5">
        <v>6.03</v>
      </c>
      <c r="L143" s="5">
        <v>6.22</v>
      </c>
      <c r="M143" s="5">
        <v>6.41</v>
      </c>
    </row>
    <row r="144" spans="1:13">
      <c r="A144" s="139">
        <v>43979</v>
      </c>
      <c r="B144" s="5">
        <v>4.53</v>
      </c>
      <c r="C144" s="5">
        <v>4.53</v>
      </c>
      <c r="D144" s="5">
        <v>4.54</v>
      </c>
      <c r="E144" s="5">
        <v>4.55</v>
      </c>
      <c r="F144" s="5">
        <v>4.66</v>
      </c>
      <c r="G144" s="5">
        <v>4.78</v>
      </c>
      <c r="H144" s="5">
        <v>5.0599999999999996</v>
      </c>
      <c r="I144" s="5">
        <v>5.33</v>
      </c>
      <c r="J144" s="5">
        <v>5.67</v>
      </c>
      <c r="K144" s="5">
        <v>6.01</v>
      </c>
      <c r="L144" s="5">
        <v>6.21</v>
      </c>
      <c r="M144" s="5">
        <v>6.41</v>
      </c>
    </row>
    <row r="145" spans="1:13">
      <c r="A145" s="139">
        <v>43978</v>
      </c>
      <c r="B145" s="5">
        <v>4.67</v>
      </c>
      <c r="C145" s="5">
        <v>4.6399999999999997</v>
      </c>
      <c r="D145" s="5">
        <v>4.63</v>
      </c>
      <c r="E145" s="5">
        <v>4.63</v>
      </c>
      <c r="F145" s="5">
        <v>4.6900000000000004</v>
      </c>
      <c r="G145" s="5">
        <v>4.8</v>
      </c>
      <c r="H145" s="5">
        <v>5.07</v>
      </c>
      <c r="I145" s="5">
        <v>5.35</v>
      </c>
      <c r="J145" s="5">
        <v>5.7</v>
      </c>
      <c r="K145" s="5">
        <v>6.04</v>
      </c>
      <c r="L145" s="5">
        <v>6.22</v>
      </c>
      <c r="M145" s="5">
        <v>6.41</v>
      </c>
    </row>
    <row r="146" spans="1:13">
      <c r="A146" s="139">
        <v>43977</v>
      </c>
      <c r="B146" s="5">
        <v>4.6900000000000004</v>
      </c>
      <c r="C146" s="5">
        <v>4.6500000000000004</v>
      </c>
      <c r="D146" s="5">
        <v>4.63</v>
      </c>
      <c r="E146" s="5">
        <v>4.62</v>
      </c>
      <c r="F146" s="5">
        <v>4.66</v>
      </c>
      <c r="G146" s="5">
        <v>4.75</v>
      </c>
      <c r="H146" s="5">
        <v>5.01</v>
      </c>
      <c r="I146" s="5">
        <v>5.28</v>
      </c>
      <c r="J146" s="5">
        <v>5.63</v>
      </c>
      <c r="K146" s="5">
        <v>5.99</v>
      </c>
      <c r="L146" s="5">
        <v>6.2</v>
      </c>
      <c r="M146" s="5">
        <v>6.42</v>
      </c>
    </row>
    <row r="147" spans="1:13">
      <c r="A147" s="139">
        <v>43976</v>
      </c>
      <c r="B147" s="5">
        <v>4.7</v>
      </c>
      <c r="C147" s="5">
        <v>4.66</v>
      </c>
      <c r="D147" s="5">
        <v>4.63</v>
      </c>
      <c r="E147" s="5">
        <v>4.62</v>
      </c>
      <c r="F147" s="5">
        <v>4.6500000000000004</v>
      </c>
      <c r="G147" s="5">
        <v>4.7300000000000004</v>
      </c>
      <c r="H147" s="5">
        <v>4.97</v>
      </c>
      <c r="I147" s="5">
        <v>5.25</v>
      </c>
      <c r="J147" s="5">
        <v>5.62</v>
      </c>
      <c r="K147" s="5">
        <v>6</v>
      </c>
      <c r="L147" s="5">
        <v>6.21</v>
      </c>
      <c r="M147" s="5">
        <v>6.43</v>
      </c>
    </row>
    <row r="148" spans="1:13">
      <c r="A148" s="139">
        <v>43973</v>
      </c>
      <c r="B148" s="5">
        <v>4.78</v>
      </c>
      <c r="C148" s="5">
        <v>4.7300000000000004</v>
      </c>
      <c r="D148" s="5">
        <v>4.7</v>
      </c>
      <c r="E148" s="5">
        <v>4.68</v>
      </c>
      <c r="F148" s="5">
        <v>4.67</v>
      </c>
      <c r="G148" s="5">
        <v>4.74</v>
      </c>
      <c r="H148" s="5">
        <v>4.99</v>
      </c>
      <c r="I148" s="5">
        <v>5.26</v>
      </c>
      <c r="J148" s="5">
        <v>5.63</v>
      </c>
      <c r="K148" s="5">
        <v>6.01</v>
      </c>
      <c r="L148" s="5">
        <v>6.22</v>
      </c>
      <c r="M148" s="5">
        <v>6.43</v>
      </c>
    </row>
    <row r="149" spans="1:13">
      <c r="A149" s="139">
        <v>43972</v>
      </c>
      <c r="B149" s="5">
        <v>4.82</v>
      </c>
      <c r="C149" s="5">
        <v>4.76</v>
      </c>
      <c r="D149" s="5">
        <v>4.72</v>
      </c>
      <c r="E149" s="5">
        <v>4.6900000000000004</v>
      </c>
      <c r="F149" s="5">
        <v>4.66</v>
      </c>
      <c r="G149" s="5">
        <v>4.72</v>
      </c>
      <c r="H149" s="5">
        <v>4.95</v>
      </c>
      <c r="I149" s="5">
        <v>5.22</v>
      </c>
      <c r="J149" s="5">
        <v>5.59</v>
      </c>
      <c r="K149" s="5">
        <v>5.97</v>
      </c>
      <c r="L149" s="5">
        <v>6.17</v>
      </c>
      <c r="M149" s="5">
        <v>6.38</v>
      </c>
    </row>
    <row r="150" spans="1:13">
      <c r="A150" s="139">
        <v>43971</v>
      </c>
      <c r="B150" s="5">
        <v>4.8600000000000003</v>
      </c>
      <c r="C150" s="5">
        <v>4.79</v>
      </c>
      <c r="D150" s="5">
        <v>4.74</v>
      </c>
      <c r="E150" s="5">
        <v>4.71</v>
      </c>
      <c r="F150" s="5">
        <v>4.68</v>
      </c>
      <c r="G150" s="5">
        <v>4.7300000000000004</v>
      </c>
      <c r="H150" s="5">
        <v>4.95</v>
      </c>
      <c r="I150" s="5">
        <v>5.23</v>
      </c>
      <c r="J150" s="5">
        <v>5.6</v>
      </c>
      <c r="K150" s="5">
        <v>5.97</v>
      </c>
      <c r="L150" s="5">
        <v>6.17</v>
      </c>
      <c r="M150" s="5">
        <v>6.38</v>
      </c>
    </row>
    <row r="151" spans="1:13">
      <c r="A151" s="139">
        <v>43970</v>
      </c>
      <c r="B151" s="5">
        <v>4.88</v>
      </c>
      <c r="C151" s="5">
        <v>4.8</v>
      </c>
      <c r="D151" s="5">
        <v>4.74</v>
      </c>
      <c r="E151" s="5">
        <v>4.6900000000000004</v>
      </c>
      <c r="F151" s="5">
        <v>4.6399999999999997</v>
      </c>
      <c r="G151" s="5">
        <v>4.7</v>
      </c>
      <c r="H151" s="5">
        <v>4.96</v>
      </c>
      <c r="I151" s="5">
        <v>5.26</v>
      </c>
      <c r="J151" s="5">
        <v>5.64</v>
      </c>
      <c r="K151" s="5">
        <v>5.99</v>
      </c>
      <c r="L151" s="5">
        <v>6.18</v>
      </c>
      <c r="M151" s="5">
        <v>6.37</v>
      </c>
    </row>
    <row r="152" spans="1:13">
      <c r="A152" s="139">
        <v>43969</v>
      </c>
      <c r="B152" s="5">
        <v>4.87</v>
      </c>
      <c r="C152" s="5">
        <v>4.8</v>
      </c>
      <c r="D152" s="5">
        <v>4.75</v>
      </c>
      <c r="E152" s="5">
        <v>4.71</v>
      </c>
      <c r="F152" s="5">
        <v>4.6500000000000004</v>
      </c>
      <c r="G152" s="5">
        <v>4.71</v>
      </c>
      <c r="H152" s="5">
        <v>4.95</v>
      </c>
      <c r="I152" s="5">
        <v>5.25</v>
      </c>
      <c r="J152" s="5">
        <v>5.63</v>
      </c>
      <c r="K152" s="5">
        <v>6</v>
      </c>
      <c r="L152" s="5">
        <v>6.19</v>
      </c>
      <c r="M152" s="5">
        <v>6.39</v>
      </c>
    </row>
    <row r="153" spans="1:13">
      <c r="A153" s="139">
        <v>43966</v>
      </c>
      <c r="B153" s="5">
        <v>4.84</v>
      </c>
      <c r="C153" s="5">
        <v>4.78</v>
      </c>
      <c r="D153" s="5">
        <v>4.74</v>
      </c>
      <c r="E153" s="5">
        <v>4.71</v>
      </c>
      <c r="F153" s="5">
        <v>4.6900000000000004</v>
      </c>
      <c r="G153" s="5">
        <v>4.76</v>
      </c>
      <c r="H153" s="5">
        <v>5.0199999999999996</v>
      </c>
      <c r="I153" s="5">
        <v>5.33</v>
      </c>
      <c r="J153" s="5">
        <v>5.73</v>
      </c>
      <c r="K153" s="5">
        <v>6.12</v>
      </c>
      <c r="L153" s="5">
        <v>6.32</v>
      </c>
      <c r="M153" s="5">
        <v>6.53</v>
      </c>
    </row>
    <row r="154" spans="1:13">
      <c r="A154" s="139">
        <v>43965</v>
      </c>
      <c r="B154" s="5">
        <v>4.9800000000000004</v>
      </c>
      <c r="C154" s="5">
        <v>4.93</v>
      </c>
      <c r="D154" s="5">
        <v>4.9000000000000004</v>
      </c>
      <c r="E154" s="5">
        <v>4.87</v>
      </c>
      <c r="F154" s="5">
        <v>4.8499999999999996</v>
      </c>
      <c r="G154" s="5">
        <v>4.92</v>
      </c>
      <c r="H154" s="5">
        <v>5.19</v>
      </c>
      <c r="I154" s="5">
        <v>5.52</v>
      </c>
      <c r="J154" s="5">
        <v>5.94</v>
      </c>
      <c r="K154" s="5">
        <v>6.35</v>
      </c>
      <c r="L154" s="5">
        <v>6.55</v>
      </c>
      <c r="M154" s="5">
        <v>6.74</v>
      </c>
    </row>
    <row r="155" spans="1:13">
      <c r="A155" s="139">
        <v>43964</v>
      </c>
      <c r="B155" s="5">
        <v>4.84</v>
      </c>
      <c r="C155" s="5">
        <v>4.8499999999999996</v>
      </c>
      <c r="D155" s="5">
        <v>4.87</v>
      </c>
      <c r="E155" s="5">
        <v>4.88</v>
      </c>
      <c r="F155" s="5">
        <v>4.93</v>
      </c>
      <c r="G155" s="5">
        <v>5.0199999999999996</v>
      </c>
      <c r="H155" s="5">
        <v>5.31</v>
      </c>
      <c r="I155" s="5">
        <v>5.62</v>
      </c>
      <c r="J155" s="5">
        <v>6</v>
      </c>
      <c r="K155" s="5">
        <v>6.38</v>
      </c>
      <c r="L155" s="5">
        <v>6.58</v>
      </c>
      <c r="M155" s="5">
        <v>6.8</v>
      </c>
    </row>
    <row r="156" spans="1:13">
      <c r="A156" s="139">
        <v>43963</v>
      </c>
      <c r="B156" s="5">
        <v>4.82</v>
      </c>
      <c r="C156" s="5">
        <v>4.84</v>
      </c>
      <c r="D156" s="5">
        <v>4.8600000000000003</v>
      </c>
      <c r="E156" s="5">
        <v>4.88</v>
      </c>
      <c r="F156" s="5">
        <v>4.97</v>
      </c>
      <c r="G156" s="5">
        <v>5.07</v>
      </c>
      <c r="H156" s="5">
        <v>5.34</v>
      </c>
      <c r="I156" s="5">
        <v>5.63</v>
      </c>
      <c r="J156" s="5">
        <v>6.02</v>
      </c>
      <c r="K156" s="5">
        <v>6.4</v>
      </c>
      <c r="L156" s="5">
        <v>6.59</v>
      </c>
      <c r="M156" s="5">
        <v>6.78</v>
      </c>
    </row>
    <row r="157" spans="1:13">
      <c r="A157" s="139">
        <v>43959</v>
      </c>
      <c r="B157" s="5">
        <v>4.82</v>
      </c>
      <c r="C157" s="5">
        <v>4.8600000000000003</v>
      </c>
      <c r="D157" s="5">
        <v>4.8899999999999997</v>
      </c>
      <c r="E157" s="5">
        <v>4.92</v>
      </c>
      <c r="F157" s="5">
        <v>5.0199999999999996</v>
      </c>
      <c r="G157" s="5">
        <v>5.15</v>
      </c>
      <c r="H157" s="5">
        <v>5.43</v>
      </c>
      <c r="I157" s="5">
        <v>5.72</v>
      </c>
      <c r="J157" s="5">
        <v>6.08</v>
      </c>
      <c r="K157" s="5">
        <v>6.4</v>
      </c>
      <c r="L157" s="5">
        <v>6.56</v>
      </c>
      <c r="M157" s="5">
        <v>6.71</v>
      </c>
    </row>
    <row r="158" spans="1:13">
      <c r="A158" s="139">
        <v>43958</v>
      </c>
      <c r="B158" s="5">
        <v>5.07</v>
      </c>
      <c r="C158" s="5">
        <v>5.0999999999999996</v>
      </c>
      <c r="D158" s="5">
        <v>5.13</v>
      </c>
      <c r="E158" s="5">
        <v>5.16</v>
      </c>
      <c r="F158" s="5">
        <v>5.25</v>
      </c>
      <c r="G158" s="5">
        <v>5.37</v>
      </c>
      <c r="H158" s="5">
        <v>5.63</v>
      </c>
      <c r="I158" s="5">
        <v>5.87</v>
      </c>
      <c r="J158" s="5">
        <v>6.17</v>
      </c>
      <c r="K158" s="5">
        <v>6.45</v>
      </c>
      <c r="L158" s="5">
        <v>6.6</v>
      </c>
      <c r="M158" s="5">
        <v>6.75</v>
      </c>
    </row>
    <row r="159" spans="1:13">
      <c r="A159" s="139">
        <v>43957</v>
      </c>
      <c r="B159" s="5">
        <v>4.99</v>
      </c>
      <c r="C159" s="5">
        <v>5.03</v>
      </c>
      <c r="D159" s="5">
        <v>5.07</v>
      </c>
      <c r="E159" s="5">
        <v>5.1100000000000003</v>
      </c>
      <c r="F159" s="5">
        <v>5.26</v>
      </c>
      <c r="G159" s="5">
        <v>5.4</v>
      </c>
      <c r="H159" s="5">
        <v>5.66</v>
      </c>
      <c r="I159" s="5">
        <v>5.89</v>
      </c>
      <c r="J159" s="5">
        <v>6.17</v>
      </c>
      <c r="K159" s="5">
        <v>6.43</v>
      </c>
      <c r="L159" s="5">
        <v>6.57</v>
      </c>
      <c r="M159" s="5">
        <v>6.72</v>
      </c>
    </row>
    <row r="160" spans="1:13">
      <c r="A160" s="139">
        <v>43956</v>
      </c>
      <c r="B160" s="5">
        <v>4.82</v>
      </c>
      <c r="C160" s="5">
        <v>4.88</v>
      </c>
      <c r="D160" s="5">
        <v>4.95</v>
      </c>
      <c r="E160" s="5">
        <v>5.01</v>
      </c>
      <c r="F160" s="5">
        <v>5.25</v>
      </c>
      <c r="G160" s="5">
        <v>5.39</v>
      </c>
      <c r="H160" s="5">
        <v>5.64</v>
      </c>
      <c r="I160" s="5">
        <v>5.86</v>
      </c>
      <c r="J160" s="5">
        <v>6.14</v>
      </c>
      <c r="K160" s="5">
        <v>6.41</v>
      </c>
      <c r="L160" s="5">
        <v>6.55</v>
      </c>
      <c r="M160" s="5">
        <v>6.69</v>
      </c>
    </row>
    <row r="161" spans="1:13">
      <c r="A161" s="139">
        <v>43955</v>
      </c>
      <c r="B161" s="5">
        <v>4.92</v>
      </c>
      <c r="C161" s="5">
        <v>4.96</v>
      </c>
      <c r="D161" s="5">
        <v>5.01</v>
      </c>
      <c r="E161" s="5">
        <v>5.0599999999999996</v>
      </c>
      <c r="F161" s="5">
        <v>5.24</v>
      </c>
      <c r="G161" s="5">
        <v>5.4</v>
      </c>
      <c r="H161" s="5">
        <v>5.67</v>
      </c>
      <c r="I161" s="5">
        <v>5.9</v>
      </c>
      <c r="J161" s="5">
        <v>6.18</v>
      </c>
      <c r="K161" s="5">
        <v>6.44</v>
      </c>
      <c r="L161" s="5">
        <v>6.57</v>
      </c>
      <c r="M161" s="5">
        <v>6.7</v>
      </c>
    </row>
    <row r="162" spans="1:13">
      <c r="A162" s="139">
        <v>43951</v>
      </c>
      <c r="B162" s="5">
        <v>5.05</v>
      </c>
      <c r="C162" s="5">
        <v>5.08</v>
      </c>
      <c r="D162" s="5">
        <v>5.12</v>
      </c>
      <c r="E162" s="5">
        <v>5.16</v>
      </c>
      <c r="F162" s="5">
        <v>5.31</v>
      </c>
      <c r="G162" s="5">
        <v>5.43</v>
      </c>
      <c r="H162" s="5">
        <v>5.68</v>
      </c>
      <c r="I162" s="5">
        <v>5.9</v>
      </c>
      <c r="J162" s="5">
        <v>6.17</v>
      </c>
      <c r="K162" s="5">
        <v>6.42</v>
      </c>
      <c r="L162" s="5">
        <v>6.56</v>
      </c>
      <c r="M162" s="5">
        <v>6.7</v>
      </c>
    </row>
    <row r="163" spans="1:13">
      <c r="A163" s="139">
        <v>43950</v>
      </c>
      <c r="B163" s="5">
        <v>5.04</v>
      </c>
      <c r="C163" s="5">
        <v>5.08</v>
      </c>
      <c r="D163" s="5">
        <v>5.12</v>
      </c>
      <c r="E163" s="5">
        <v>5.15</v>
      </c>
      <c r="F163" s="5">
        <v>5.29</v>
      </c>
      <c r="G163" s="5">
        <v>5.42</v>
      </c>
      <c r="H163" s="5">
        <v>5.66</v>
      </c>
      <c r="I163" s="5">
        <v>5.88</v>
      </c>
      <c r="J163" s="5">
        <v>6.16</v>
      </c>
      <c r="K163" s="5">
        <v>6.43</v>
      </c>
      <c r="L163" s="5">
        <v>6.58</v>
      </c>
      <c r="M163" s="5">
        <v>6.74</v>
      </c>
    </row>
    <row r="164" spans="1:13">
      <c r="A164" s="139">
        <v>43949</v>
      </c>
      <c r="B164" s="5">
        <v>5.15</v>
      </c>
      <c r="C164" s="5">
        <v>5.18</v>
      </c>
      <c r="D164" s="5">
        <v>5.21</v>
      </c>
      <c r="E164" s="5">
        <v>5.24</v>
      </c>
      <c r="F164" s="5">
        <v>5.35</v>
      </c>
      <c r="G164" s="5">
        <v>5.46</v>
      </c>
      <c r="H164" s="5">
        <v>5.67</v>
      </c>
      <c r="I164" s="5">
        <v>5.88</v>
      </c>
      <c r="J164" s="5">
        <v>6.16</v>
      </c>
      <c r="K164" s="5">
        <v>6.42</v>
      </c>
      <c r="L164" s="5">
        <v>6.56</v>
      </c>
      <c r="M164" s="5">
        <v>6.7</v>
      </c>
    </row>
    <row r="165" spans="1:13">
      <c r="A165" s="139">
        <v>43948</v>
      </c>
      <c r="B165" s="5">
        <v>5.14</v>
      </c>
      <c r="C165" s="5">
        <v>5.18</v>
      </c>
      <c r="D165" s="5">
        <v>5.21</v>
      </c>
      <c r="E165" s="5">
        <v>5.25</v>
      </c>
      <c r="F165" s="5">
        <v>5.38</v>
      </c>
      <c r="G165" s="5">
        <v>5.49</v>
      </c>
      <c r="H165" s="5">
        <v>5.69</v>
      </c>
      <c r="I165" s="5">
        <v>5.9</v>
      </c>
      <c r="J165" s="5">
        <v>6.16</v>
      </c>
      <c r="K165" s="5">
        <v>6.42</v>
      </c>
      <c r="L165" s="5">
        <v>6.56</v>
      </c>
      <c r="M165" s="5">
        <v>6.71</v>
      </c>
    </row>
    <row r="166" spans="1:13">
      <c r="A166" s="139">
        <v>43945</v>
      </c>
      <c r="B166" s="5">
        <v>5.1100000000000003</v>
      </c>
      <c r="C166" s="5">
        <v>5.14</v>
      </c>
      <c r="D166" s="5">
        <v>5.17</v>
      </c>
      <c r="E166" s="5">
        <v>5.2</v>
      </c>
      <c r="F166" s="5">
        <v>5.33</v>
      </c>
      <c r="G166" s="5">
        <v>5.44</v>
      </c>
      <c r="H166" s="5">
        <v>5.66</v>
      </c>
      <c r="I166" s="5">
        <v>5.87</v>
      </c>
      <c r="J166" s="5">
        <v>6.15</v>
      </c>
      <c r="K166" s="5">
        <v>6.41</v>
      </c>
      <c r="L166" s="5">
        <v>6.54</v>
      </c>
      <c r="M166" s="5">
        <v>6.7</v>
      </c>
    </row>
    <row r="167" spans="1:13">
      <c r="A167" s="139">
        <v>43944</v>
      </c>
      <c r="B167" s="5">
        <v>5.27</v>
      </c>
      <c r="C167" s="5">
        <v>5.3</v>
      </c>
      <c r="D167" s="5">
        <v>5.33</v>
      </c>
      <c r="E167" s="5">
        <v>5.36</v>
      </c>
      <c r="F167" s="5">
        <v>5.46</v>
      </c>
      <c r="G167" s="5">
        <v>5.55</v>
      </c>
      <c r="H167" s="5">
        <v>5.75</v>
      </c>
      <c r="I167" s="5">
        <v>5.95</v>
      </c>
      <c r="J167" s="5">
        <v>6.23</v>
      </c>
      <c r="K167" s="5">
        <v>6.48</v>
      </c>
      <c r="L167" s="5">
        <v>6.62</v>
      </c>
      <c r="M167" s="5">
        <v>6.77</v>
      </c>
    </row>
    <row r="168" spans="1:13">
      <c r="A168" s="139">
        <v>43943</v>
      </c>
      <c r="B168" s="5">
        <v>5.37</v>
      </c>
      <c r="C168" s="5">
        <v>5.41</v>
      </c>
      <c r="D168" s="5">
        <v>5.44</v>
      </c>
      <c r="E168" s="5">
        <v>5.46</v>
      </c>
      <c r="F168" s="5">
        <v>5.55</v>
      </c>
      <c r="G168" s="5">
        <v>5.64</v>
      </c>
      <c r="H168" s="5">
        <v>5.86</v>
      </c>
      <c r="I168" s="5">
        <v>6.07</v>
      </c>
      <c r="J168" s="5">
        <v>6.31</v>
      </c>
      <c r="K168" s="5">
        <v>6.53</v>
      </c>
      <c r="L168" s="5">
        <v>6.65</v>
      </c>
      <c r="M168" s="5">
        <v>6.8</v>
      </c>
    </row>
    <row r="169" spans="1:13">
      <c r="A169" s="139">
        <v>43942</v>
      </c>
      <c r="B169" s="5">
        <v>5.4</v>
      </c>
      <c r="C169" s="5">
        <v>5.45</v>
      </c>
      <c r="D169" s="5">
        <v>5.49</v>
      </c>
      <c r="E169" s="5">
        <v>5.53</v>
      </c>
      <c r="F169" s="5">
        <v>5.67</v>
      </c>
      <c r="G169" s="5">
        <v>5.78</v>
      </c>
      <c r="H169" s="5">
        <v>5.99</v>
      </c>
      <c r="I169" s="5">
        <v>6.19</v>
      </c>
      <c r="J169" s="5">
        <v>6.43</v>
      </c>
      <c r="K169" s="5">
        <v>6.65</v>
      </c>
      <c r="L169" s="5">
        <v>6.78</v>
      </c>
      <c r="M169" s="5">
        <v>6.94</v>
      </c>
    </row>
    <row r="170" spans="1:13">
      <c r="A170" s="139">
        <v>43941</v>
      </c>
      <c r="B170" s="5">
        <v>5.34</v>
      </c>
      <c r="C170" s="5">
        <v>5.38</v>
      </c>
      <c r="D170" s="5">
        <v>5.41</v>
      </c>
      <c r="E170" s="5">
        <v>5.44</v>
      </c>
      <c r="F170" s="5">
        <v>5.54</v>
      </c>
      <c r="G170" s="5">
        <v>5.63</v>
      </c>
      <c r="H170" s="5">
        <v>5.83</v>
      </c>
      <c r="I170" s="5">
        <v>6.03</v>
      </c>
      <c r="J170" s="5">
        <v>6.27</v>
      </c>
      <c r="K170" s="5">
        <v>6.5</v>
      </c>
      <c r="L170" s="5">
        <v>6.62</v>
      </c>
      <c r="M170" s="5">
        <v>6.74</v>
      </c>
    </row>
    <row r="171" spans="1:13">
      <c r="A171" s="139">
        <v>43938</v>
      </c>
      <c r="B171" s="5">
        <v>5.38</v>
      </c>
      <c r="C171" s="5">
        <v>5.42</v>
      </c>
      <c r="D171" s="5">
        <v>5.46</v>
      </c>
      <c r="E171" s="5">
        <v>5.49</v>
      </c>
      <c r="F171" s="5">
        <v>5.61</v>
      </c>
      <c r="G171" s="5">
        <v>5.73</v>
      </c>
      <c r="H171" s="5">
        <v>5.97</v>
      </c>
      <c r="I171" s="5">
        <v>6.17</v>
      </c>
      <c r="J171" s="5">
        <v>6.4</v>
      </c>
      <c r="K171" s="5">
        <v>6.61</v>
      </c>
      <c r="L171" s="5">
        <v>6.72</v>
      </c>
      <c r="M171" s="5">
        <v>6.86</v>
      </c>
    </row>
    <row r="172" spans="1:13">
      <c r="A172" s="139">
        <v>43937</v>
      </c>
      <c r="B172" s="5">
        <v>5.47</v>
      </c>
      <c r="C172" s="5">
        <v>5.55</v>
      </c>
      <c r="D172" s="5">
        <v>5.62</v>
      </c>
      <c r="E172" s="5">
        <v>5.68</v>
      </c>
      <c r="F172" s="5">
        <v>5.91</v>
      </c>
      <c r="G172" s="5">
        <v>6.1</v>
      </c>
      <c r="H172" s="5">
        <v>6.37</v>
      </c>
      <c r="I172" s="5">
        <v>6.55</v>
      </c>
      <c r="J172" s="5">
        <v>6.76</v>
      </c>
      <c r="K172" s="5">
        <v>6.95</v>
      </c>
      <c r="L172" s="5">
        <v>7.04</v>
      </c>
      <c r="M172" s="5">
        <v>7.12</v>
      </c>
    </row>
    <row r="173" spans="1:13">
      <c r="A173" s="139">
        <v>43936</v>
      </c>
      <c r="B173" s="5">
        <v>5.55</v>
      </c>
      <c r="C173" s="5">
        <v>5.63</v>
      </c>
      <c r="D173" s="5">
        <v>5.71</v>
      </c>
      <c r="E173" s="5">
        <v>5.79</v>
      </c>
      <c r="F173" s="5">
        <v>6.05</v>
      </c>
      <c r="G173" s="5">
        <v>6.25</v>
      </c>
      <c r="H173" s="5">
        <v>6.51</v>
      </c>
      <c r="I173" s="5">
        <v>6.69</v>
      </c>
      <c r="J173" s="5">
        <v>6.87</v>
      </c>
      <c r="K173" s="5">
        <v>7.03</v>
      </c>
      <c r="L173" s="5">
        <v>7.11</v>
      </c>
      <c r="M173" s="5">
        <v>7.18</v>
      </c>
    </row>
    <row r="174" spans="1:13">
      <c r="A174" s="139">
        <v>43935</v>
      </c>
      <c r="B174" s="5">
        <v>5.22</v>
      </c>
      <c r="C174" s="5">
        <v>5.39</v>
      </c>
      <c r="D174" s="5">
        <v>5.53</v>
      </c>
      <c r="E174" s="5">
        <v>5.65</v>
      </c>
      <c r="F174" s="5">
        <v>5.99</v>
      </c>
      <c r="G174" s="5">
        <v>6.19</v>
      </c>
      <c r="H174" s="5">
        <v>6.44</v>
      </c>
      <c r="I174" s="5">
        <v>6.6</v>
      </c>
      <c r="J174" s="5">
        <v>6.77</v>
      </c>
      <c r="K174" s="5">
        <v>6.9</v>
      </c>
      <c r="L174" s="5">
        <v>6.96</v>
      </c>
      <c r="M174" s="5">
        <v>7</v>
      </c>
    </row>
    <row r="175" spans="1:13">
      <c r="A175" s="139">
        <v>43934</v>
      </c>
      <c r="B175" s="5">
        <v>5.05</v>
      </c>
      <c r="C175" s="5">
        <v>5.27</v>
      </c>
      <c r="D175" s="5">
        <v>5.46</v>
      </c>
      <c r="E175" s="5">
        <v>5.62</v>
      </c>
      <c r="F175" s="5">
        <v>6.03</v>
      </c>
      <c r="G175" s="5">
        <v>6.24</v>
      </c>
      <c r="H175" s="5">
        <v>6.46</v>
      </c>
      <c r="I175" s="5">
        <v>6.6</v>
      </c>
      <c r="J175" s="5">
        <v>6.75</v>
      </c>
      <c r="K175" s="5">
        <v>6.87</v>
      </c>
      <c r="L175" s="5">
        <v>6.91</v>
      </c>
      <c r="M175" s="5">
        <v>6.93</v>
      </c>
    </row>
    <row r="176" spans="1:13">
      <c r="A176" s="139">
        <v>43931</v>
      </c>
      <c r="B176" s="5">
        <v>5.29</v>
      </c>
      <c r="C176" s="5">
        <v>5.44</v>
      </c>
      <c r="D176" s="5">
        <v>5.57</v>
      </c>
      <c r="E176" s="5">
        <v>5.69</v>
      </c>
      <c r="F176" s="5">
        <v>6.02</v>
      </c>
      <c r="G176" s="5">
        <v>6.22</v>
      </c>
      <c r="H176" s="5">
        <v>6.45</v>
      </c>
      <c r="I176" s="5">
        <v>6.59</v>
      </c>
      <c r="J176" s="5">
        <v>6.76</v>
      </c>
      <c r="K176" s="5">
        <v>6.91</v>
      </c>
      <c r="L176" s="5">
        <v>6.98</v>
      </c>
      <c r="M176" s="5">
        <v>7.02</v>
      </c>
    </row>
    <row r="177" spans="1:13">
      <c r="A177" s="139">
        <v>43930</v>
      </c>
      <c r="B177" s="5">
        <v>5.17</v>
      </c>
      <c r="C177" s="5">
        <v>5.37</v>
      </c>
      <c r="D177" s="5">
        <v>5.54</v>
      </c>
      <c r="E177" s="5">
        <v>5.68</v>
      </c>
      <c r="F177" s="5">
        <v>6.05</v>
      </c>
      <c r="G177" s="5">
        <v>6.26</v>
      </c>
      <c r="H177" s="5">
        <v>6.49</v>
      </c>
      <c r="I177" s="5">
        <v>6.63</v>
      </c>
      <c r="J177" s="5">
        <v>6.77</v>
      </c>
      <c r="K177" s="5">
        <v>6.89</v>
      </c>
      <c r="L177" s="5">
        <v>6.93</v>
      </c>
      <c r="M177" s="5">
        <v>6.95</v>
      </c>
    </row>
    <row r="178" spans="1:13">
      <c r="A178" s="139">
        <v>43929</v>
      </c>
      <c r="B178" s="5">
        <v>5.0599999999999996</v>
      </c>
      <c r="C178" s="5">
        <v>5.34</v>
      </c>
      <c r="D178" s="5">
        <v>5.56</v>
      </c>
      <c r="E178" s="5">
        <v>5.73</v>
      </c>
      <c r="F178" s="5">
        <v>6.11</v>
      </c>
      <c r="G178" s="5">
        <v>6.31</v>
      </c>
      <c r="H178" s="5">
        <v>6.54</v>
      </c>
      <c r="I178" s="5">
        <v>6.69</v>
      </c>
      <c r="J178" s="5">
        <v>6.81</v>
      </c>
      <c r="K178" s="5">
        <v>6.9</v>
      </c>
      <c r="L178" s="5">
        <v>6.93</v>
      </c>
      <c r="M178" s="5">
        <v>6.93</v>
      </c>
    </row>
    <row r="179" spans="1:13">
      <c r="A179" s="139">
        <v>43928</v>
      </c>
      <c r="B179" s="5">
        <v>5.03</v>
      </c>
      <c r="C179" s="5">
        <v>5.3</v>
      </c>
      <c r="D179" s="5">
        <v>5.52</v>
      </c>
      <c r="E179" s="5">
        <v>5.69</v>
      </c>
      <c r="F179" s="5">
        <v>6.11</v>
      </c>
      <c r="G179" s="5">
        <v>6.32</v>
      </c>
      <c r="H179" s="5">
        <v>6.53</v>
      </c>
      <c r="I179" s="5">
        <v>6.66</v>
      </c>
      <c r="J179" s="5">
        <v>6.79</v>
      </c>
      <c r="K179" s="5">
        <v>6.92</v>
      </c>
      <c r="L179" s="5">
        <v>6.96</v>
      </c>
      <c r="M179" s="5">
        <v>6.98</v>
      </c>
    </row>
    <row r="180" spans="1:13">
      <c r="A180" s="139">
        <v>43927</v>
      </c>
      <c r="B180" s="5">
        <v>5.12</v>
      </c>
      <c r="C180" s="5">
        <v>5.34</v>
      </c>
      <c r="D180" s="5">
        <v>5.52</v>
      </c>
      <c r="E180" s="5">
        <v>5.67</v>
      </c>
      <c r="F180" s="5">
        <v>6.1</v>
      </c>
      <c r="G180" s="5">
        <v>6.33</v>
      </c>
      <c r="H180" s="5">
        <v>6.54</v>
      </c>
      <c r="I180" s="5">
        <v>6.67</v>
      </c>
      <c r="J180" s="5">
        <v>6.83</v>
      </c>
      <c r="K180" s="5">
        <v>6.98</v>
      </c>
      <c r="L180" s="5">
        <v>7.03</v>
      </c>
      <c r="M180" s="5">
        <v>7.04</v>
      </c>
    </row>
    <row r="181" spans="1:13">
      <c r="A181" s="139">
        <v>43924</v>
      </c>
      <c r="B181" s="5">
        <v>5.15</v>
      </c>
      <c r="C181" s="5">
        <v>5.39</v>
      </c>
      <c r="D181" s="5">
        <v>5.59</v>
      </c>
      <c r="E181" s="5">
        <v>5.76</v>
      </c>
      <c r="F181" s="5">
        <v>6.21</v>
      </c>
      <c r="G181" s="5">
        <v>6.44</v>
      </c>
      <c r="H181" s="5">
        <v>6.64</v>
      </c>
      <c r="I181" s="5">
        <v>6.74</v>
      </c>
      <c r="J181" s="5">
        <v>6.89</v>
      </c>
      <c r="K181" s="5">
        <v>7.02</v>
      </c>
      <c r="L181" s="5">
        <v>7.07</v>
      </c>
      <c r="M181" s="5">
        <v>7.09</v>
      </c>
    </row>
    <row r="182" spans="1:13">
      <c r="A182" s="139">
        <v>43923</v>
      </c>
      <c r="B182" s="5">
        <v>5.1100000000000003</v>
      </c>
      <c r="C182" s="5">
        <v>5.41</v>
      </c>
      <c r="D182" s="5">
        <v>5.65</v>
      </c>
      <c r="E182" s="5">
        <v>5.84</v>
      </c>
      <c r="F182" s="5">
        <v>6.31</v>
      </c>
      <c r="G182" s="5">
        <v>6.53</v>
      </c>
      <c r="H182" s="5">
        <v>6.69</v>
      </c>
      <c r="I182" s="5">
        <v>6.79</v>
      </c>
      <c r="J182" s="5">
        <v>6.93</v>
      </c>
      <c r="K182" s="5">
        <v>7.06</v>
      </c>
      <c r="L182" s="5">
        <v>7.11</v>
      </c>
      <c r="M182" s="5">
        <v>7.11</v>
      </c>
    </row>
    <row r="183" spans="1:13">
      <c r="A183" s="139">
        <v>43922</v>
      </c>
      <c r="B183" s="5">
        <v>5.3</v>
      </c>
      <c r="C183" s="5">
        <v>5.51</v>
      </c>
      <c r="D183" s="5">
        <v>5.7</v>
      </c>
      <c r="E183" s="5">
        <v>5.85</v>
      </c>
      <c r="F183" s="5">
        <v>6.28</v>
      </c>
      <c r="G183" s="5">
        <v>6.5</v>
      </c>
      <c r="H183" s="5">
        <v>6.67</v>
      </c>
      <c r="I183" s="5">
        <v>6.76</v>
      </c>
      <c r="J183" s="5">
        <v>6.89</v>
      </c>
      <c r="K183" s="5">
        <v>7.02</v>
      </c>
      <c r="L183" s="5">
        <v>7.07</v>
      </c>
      <c r="M183" s="5">
        <v>7.07</v>
      </c>
    </row>
    <row r="184" spans="1:13">
      <c r="A184" s="139">
        <v>43921</v>
      </c>
      <c r="B184" s="5">
        <v>5.42</v>
      </c>
      <c r="C184" s="5">
        <v>5.6</v>
      </c>
      <c r="D184" s="5">
        <v>5.75</v>
      </c>
      <c r="E184" s="5">
        <v>5.89</v>
      </c>
      <c r="F184" s="5">
        <v>6.25</v>
      </c>
      <c r="G184" s="5">
        <v>6.45</v>
      </c>
      <c r="H184" s="5">
        <v>6.61</v>
      </c>
      <c r="I184" s="5">
        <v>6.7</v>
      </c>
      <c r="J184" s="5">
        <v>6.83</v>
      </c>
      <c r="K184" s="5">
        <v>6.97</v>
      </c>
      <c r="L184" s="5">
        <v>7.02</v>
      </c>
      <c r="M184" s="5">
        <v>7.04</v>
      </c>
    </row>
    <row r="185" spans="1:13">
      <c r="A185" s="139">
        <v>43920</v>
      </c>
      <c r="B185" s="5">
        <v>5.51</v>
      </c>
      <c r="C185" s="5">
        <v>5.7</v>
      </c>
      <c r="D185" s="5">
        <v>5.86</v>
      </c>
      <c r="E185" s="5">
        <v>6</v>
      </c>
      <c r="F185" s="5">
        <v>6.42</v>
      </c>
      <c r="G185" s="5">
        <v>6.65</v>
      </c>
      <c r="H185" s="5">
        <v>6.83</v>
      </c>
      <c r="I185" s="5">
        <v>6.89</v>
      </c>
      <c r="J185" s="5">
        <v>7</v>
      </c>
      <c r="K185" s="5">
        <v>7.11</v>
      </c>
      <c r="L185" s="5">
        <v>7.15</v>
      </c>
      <c r="M185" s="5">
        <v>7.17</v>
      </c>
    </row>
    <row r="186" spans="1:13">
      <c r="A186" s="139">
        <v>43917</v>
      </c>
      <c r="B186" s="5">
        <v>5.31</v>
      </c>
      <c r="C186" s="5">
        <v>5.57</v>
      </c>
      <c r="D186" s="5">
        <v>5.79</v>
      </c>
      <c r="E186" s="5">
        <v>5.97</v>
      </c>
      <c r="F186" s="5">
        <v>6.42</v>
      </c>
      <c r="G186" s="5">
        <v>6.64</v>
      </c>
      <c r="H186" s="5">
        <v>6.83</v>
      </c>
      <c r="I186" s="5">
        <v>6.94</v>
      </c>
      <c r="J186" s="5">
        <v>7.08</v>
      </c>
      <c r="K186" s="5">
        <v>7.23</v>
      </c>
      <c r="L186" s="5">
        <v>7.28</v>
      </c>
      <c r="M186" s="5">
        <v>7.28</v>
      </c>
    </row>
    <row r="187" spans="1:13">
      <c r="A187" s="139">
        <v>43916</v>
      </c>
      <c r="B187" s="5">
        <v>5.28</v>
      </c>
      <c r="C187" s="5">
        <v>5.59</v>
      </c>
      <c r="D187" s="5">
        <v>5.84</v>
      </c>
      <c r="E187" s="5">
        <v>6.05</v>
      </c>
      <c r="F187" s="5">
        <v>6.52</v>
      </c>
      <c r="G187" s="5">
        <v>6.71</v>
      </c>
      <c r="H187" s="5">
        <v>6.87</v>
      </c>
      <c r="I187" s="5">
        <v>6.97</v>
      </c>
      <c r="J187" s="5">
        <v>7.12</v>
      </c>
      <c r="K187" s="5">
        <v>7.25</v>
      </c>
      <c r="L187" s="5">
        <v>7.29</v>
      </c>
      <c r="M187" s="5">
        <v>7.28</v>
      </c>
    </row>
    <row r="188" spans="1:13">
      <c r="A188" s="139">
        <v>43915</v>
      </c>
      <c r="B188" s="5">
        <v>5.25</v>
      </c>
      <c r="C188" s="5">
        <v>5.68</v>
      </c>
      <c r="D188" s="5">
        <v>5.99</v>
      </c>
      <c r="E188" s="5">
        <v>6.2</v>
      </c>
      <c r="F188" s="5">
        <v>6.6</v>
      </c>
      <c r="G188" s="5">
        <v>6.74</v>
      </c>
      <c r="H188" s="5">
        <v>6.91</v>
      </c>
      <c r="I188" s="5">
        <v>7.07</v>
      </c>
      <c r="J188" s="5">
        <v>7.25</v>
      </c>
      <c r="K188" s="5">
        <v>7.38</v>
      </c>
      <c r="L188" s="5">
        <v>7.4</v>
      </c>
      <c r="M188" s="5">
        <v>7.36</v>
      </c>
    </row>
    <row r="189" spans="1:13">
      <c r="A189" s="139">
        <v>43914</v>
      </c>
      <c r="B189" s="5">
        <v>5.6</v>
      </c>
      <c r="C189" s="5">
        <v>5.81</v>
      </c>
      <c r="D189" s="5">
        <v>6</v>
      </c>
      <c r="E189" s="5">
        <v>6.15</v>
      </c>
      <c r="F189" s="5">
        <v>6.52</v>
      </c>
      <c r="G189" s="5">
        <v>6.71</v>
      </c>
      <c r="H189" s="5">
        <v>6.92</v>
      </c>
      <c r="I189" s="5">
        <v>7.05</v>
      </c>
      <c r="J189" s="5">
        <v>7.2</v>
      </c>
      <c r="K189" s="5">
        <v>7.33</v>
      </c>
      <c r="L189" s="5">
        <v>7.38</v>
      </c>
      <c r="M189" s="5">
        <v>7.39</v>
      </c>
    </row>
    <row r="190" spans="1:13">
      <c r="A190" s="139">
        <v>43913</v>
      </c>
      <c r="B190" s="5">
        <v>5.69</v>
      </c>
      <c r="C190" s="5">
        <v>5.92</v>
      </c>
      <c r="D190" s="5">
        <v>6.12</v>
      </c>
      <c r="E190" s="5">
        <v>6.3</v>
      </c>
      <c r="F190" s="5">
        <v>6.78</v>
      </c>
      <c r="G190" s="5">
        <v>7.05</v>
      </c>
      <c r="H190" s="5">
        <v>7.35</v>
      </c>
      <c r="I190" s="5">
        <v>7.53</v>
      </c>
      <c r="J190" s="5">
        <v>7.69</v>
      </c>
      <c r="K190" s="5">
        <v>7.83</v>
      </c>
      <c r="L190" s="5">
        <v>7.89</v>
      </c>
      <c r="M190" s="5">
        <v>7.94</v>
      </c>
    </row>
    <row r="191" spans="1:13">
      <c r="A191" s="139">
        <v>43910</v>
      </c>
      <c r="B191" s="5">
        <v>5.75</v>
      </c>
      <c r="C191" s="5">
        <v>5.97</v>
      </c>
      <c r="D191" s="5">
        <v>6.16</v>
      </c>
      <c r="E191" s="5">
        <v>6.33</v>
      </c>
      <c r="F191" s="5">
        <v>6.79</v>
      </c>
      <c r="G191" s="5">
        <v>7.07</v>
      </c>
      <c r="H191" s="5">
        <v>7.42</v>
      </c>
      <c r="I191" s="5">
        <v>7.64</v>
      </c>
      <c r="J191" s="5">
        <v>7.82</v>
      </c>
      <c r="K191" s="5">
        <v>7.95</v>
      </c>
      <c r="L191" s="5">
        <v>8</v>
      </c>
      <c r="M191" s="5">
        <v>8.0500000000000007</v>
      </c>
    </row>
    <row r="192" spans="1:13">
      <c r="A192" s="139">
        <v>43909</v>
      </c>
      <c r="B192" s="5">
        <v>6.11</v>
      </c>
      <c r="C192" s="5">
        <v>6.39</v>
      </c>
      <c r="D192" s="5">
        <v>6.63</v>
      </c>
      <c r="E192" s="5">
        <v>6.83</v>
      </c>
      <c r="F192" s="5">
        <v>7.34</v>
      </c>
      <c r="G192" s="5">
        <v>7.59</v>
      </c>
      <c r="H192" s="5">
        <v>7.88</v>
      </c>
      <c r="I192" s="5">
        <v>8.07</v>
      </c>
      <c r="J192" s="5">
        <v>8.25</v>
      </c>
      <c r="K192" s="5">
        <v>8.4</v>
      </c>
      <c r="L192" s="5">
        <v>8.4600000000000009</v>
      </c>
      <c r="M192" s="5">
        <v>8.49</v>
      </c>
    </row>
    <row r="193" spans="1:13">
      <c r="A193" s="139">
        <v>43908</v>
      </c>
      <c r="B193" s="5">
        <v>6.23</v>
      </c>
      <c r="C193" s="5">
        <v>6.61</v>
      </c>
      <c r="D193" s="5">
        <v>6.91</v>
      </c>
      <c r="E193" s="5">
        <v>7.14</v>
      </c>
      <c r="F193" s="5">
        <v>7.65</v>
      </c>
      <c r="G193" s="5">
        <v>7.9</v>
      </c>
      <c r="H193" s="5">
        <v>8.19</v>
      </c>
      <c r="I193" s="5">
        <v>8.3800000000000008</v>
      </c>
      <c r="J193" s="5">
        <v>8.57</v>
      </c>
      <c r="K193" s="5">
        <v>8.69</v>
      </c>
      <c r="L193" s="5">
        <v>8.7200000000000006</v>
      </c>
      <c r="M193" s="5">
        <v>8.73</v>
      </c>
    </row>
    <row r="194" spans="1:13">
      <c r="A194" s="139">
        <v>43907</v>
      </c>
      <c r="B194" s="5">
        <v>6.25</v>
      </c>
      <c r="C194" s="5">
        <v>6.53</v>
      </c>
      <c r="D194" s="5">
        <v>6.76</v>
      </c>
      <c r="E194" s="5">
        <v>6.94</v>
      </c>
      <c r="F194" s="5">
        <v>7.36</v>
      </c>
      <c r="G194" s="5">
        <v>7.54</v>
      </c>
      <c r="H194" s="5">
        <v>7.74</v>
      </c>
      <c r="I194" s="5">
        <v>7.9</v>
      </c>
      <c r="J194" s="5">
        <v>8.09</v>
      </c>
      <c r="K194" s="5">
        <v>8.24</v>
      </c>
      <c r="L194" s="5">
        <v>8.2899999999999991</v>
      </c>
      <c r="M194" s="5">
        <v>8.3000000000000007</v>
      </c>
    </row>
    <row r="195" spans="1:13">
      <c r="A195" s="139">
        <v>43906</v>
      </c>
      <c r="B195" s="5">
        <v>6.32</v>
      </c>
      <c r="C195" s="5">
        <v>6.6</v>
      </c>
      <c r="D195" s="5">
        <v>6.84</v>
      </c>
      <c r="E195" s="5">
        <v>7.02</v>
      </c>
      <c r="F195" s="5">
        <v>7.43</v>
      </c>
      <c r="G195" s="5">
        <v>7.57</v>
      </c>
      <c r="H195" s="5">
        <v>7.74</v>
      </c>
      <c r="I195" s="5">
        <v>7.9</v>
      </c>
      <c r="J195" s="5">
        <v>8.1199999999999992</v>
      </c>
      <c r="K195" s="5">
        <v>8.2899999999999991</v>
      </c>
      <c r="L195" s="5">
        <v>8.33</v>
      </c>
      <c r="M195" s="5">
        <v>8.31</v>
      </c>
    </row>
    <row r="196" spans="1:13">
      <c r="A196" s="139">
        <v>43903</v>
      </c>
      <c r="B196" s="5">
        <v>6.17</v>
      </c>
      <c r="C196" s="5">
        <v>6.4</v>
      </c>
      <c r="D196" s="5">
        <v>6.61</v>
      </c>
      <c r="E196" s="5">
        <v>6.76</v>
      </c>
      <c r="F196" s="5">
        <v>7.1</v>
      </c>
      <c r="G196" s="5">
        <v>7.24</v>
      </c>
      <c r="H196" s="5">
        <v>7.49</v>
      </c>
      <c r="I196" s="5">
        <v>7.71</v>
      </c>
      <c r="J196" s="5">
        <v>7.94</v>
      </c>
      <c r="K196" s="5">
        <v>8.11</v>
      </c>
      <c r="L196" s="5">
        <v>8.17</v>
      </c>
      <c r="M196" s="5">
        <v>8.1999999999999993</v>
      </c>
    </row>
    <row r="197" spans="1:13">
      <c r="A197" s="139">
        <v>43902</v>
      </c>
      <c r="B197" s="5">
        <v>6.35</v>
      </c>
      <c r="C197" s="5">
        <v>6.6</v>
      </c>
      <c r="D197" s="5">
        <v>6.81</v>
      </c>
      <c r="E197" s="5">
        <v>6.97</v>
      </c>
      <c r="F197" s="5">
        <v>7.31</v>
      </c>
      <c r="G197" s="5">
        <v>7.46</v>
      </c>
      <c r="H197" s="5">
        <v>7.73</v>
      </c>
      <c r="I197" s="5">
        <v>7.94</v>
      </c>
      <c r="J197" s="5">
        <v>8.1199999999999992</v>
      </c>
      <c r="K197" s="5">
        <v>8.24</v>
      </c>
      <c r="L197" s="5">
        <v>8.2899999999999991</v>
      </c>
      <c r="M197" s="5">
        <v>8.32</v>
      </c>
    </row>
    <row r="198" spans="1:13">
      <c r="A198" s="139">
        <v>43901</v>
      </c>
      <c r="B198" s="5">
        <v>6.2</v>
      </c>
      <c r="C198" s="5">
        <v>6.28</v>
      </c>
      <c r="D198" s="5">
        <v>6.35</v>
      </c>
      <c r="E198" s="5">
        <v>6.4</v>
      </c>
      <c r="F198" s="5">
        <v>6.55</v>
      </c>
      <c r="G198" s="5">
        <v>6.66</v>
      </c>
      <c r="H198" s="5">
        <v>6.92</v>
      </c>
      <c r="I198" s="5">
        <v>7.15</v>
      </c>
      <c r="J198" s="5">
        <v>7.36</v>
      </c>
      <c r="K198" s="5">
        <v>7.58</v>
      </c>
      <c r="L198" s="5">
        <v>7.72</v>
      </c>
      <c r="M198" s="5">
        <v>7.88</v>
      </c>
    </row>
    <row r="199" spans="1:13">
      <c r="A199" s="139">
        <v>43900</v>
      </c>
      <c r="B199" s="5">
        <v>6.39</v>
      </c>
      <c r="C199" s="5">
        <v>6.37</v>
      </c>
      <c r="D199" s="5">
        <v>6.36</v>
      </c>
      <c r="E199" s="5">
        <v>6.35</v>
      </c>
      <c r="F199" s="5">
        <v>6.37</v>
      </c>
      <c r="G199" s="5">
        <v>6.46</v>
      </c>
      <c r="H199" s="5">
        <v>6.69</v>
      </c>
      <c r="I199" s="5">
        <v>6.89</v>
      </c>
      <c r="J199" s="5">
        <v>7.12</v>
      </c>
      <c r="K199" s="5">
        <v>7.39</v>
      </c>
      <c r="L199" s="5">
        <v>7.56</v>
      </c>
      <c r="M199" s="5">
        <v>7.72</v>
      </c>
    </row>
    <row r="200" spans="1:13">
      <c r="A200" s="139">
        <v>43896</v>
      </c>
      <c r="B200" s="5">
        <v>5.36</v>
      </c>
      <c r="C200" s="5">
        <v>5.42</v>
      </c>
      <c r="D200" s="5">
        <v>5.47</v>
      </c>
      <c r="E200" s="5">
        <v>5.52</v>
      </c>
      <c r="F200" s="5">
        <v>5.7</v>
      </c>
      <c r="G200" s="5">
        <v>5.87</v>
      </c>
      <c r="H200" s="5">
        <v>6.15</v>
      </c>
      <c r="I200" s="5">
        <v>6.37</v>
      </c>
      <c r="J200" s="5">
        <v>6.6</v>
      </c>
      <c r="K200" s="5">
        <v>6.85</v>
      </c>
      <c r="L200" s="5">
        <v>7</v>
      </c>
      <c r="M200" s="5">
        <v>7.15</v>
      </c>
    </row>
    <row r="201" spans="1:13">
      <c r="A201" s="139">
        <v>43895</v>
      </c>
      <c r="B201" s="5">
        <v>5.22</v>
      </c>
      <c r="C201" s="5">
        <v>5.27</v>
      </c>
      <c r="D201" s="5">
        <v>5.31</v>
      </c>
      <c r="E201" s="5">
        <v>5.35</v>
      </c>
      <c r="F201" s="5">
        <v>5.52</v>
      </c>
      <c r="G201" s="5">
        <v>5.65</v>
      </c>
      <c r="H201" s="5">
        <v>5.87</v>
      </c>
      <c r="I201" s="5">
        <v>6.05</v>
      </c>
      <c r="J201" s="5">
        <v>6.29</v>
      </c>
      <c r="K201" s="5">
        <v>6.56</v>
      </c>
      <c r="L201" s="5">
        <v>6.72</v>
      </c>
      <c r="M201" s="5">
        <v>6.88</v>
      </c>
    </row>
    <row r="202" spans="1:13">
      <c r="A202" s="139">
        <v>43894</v>
      </c>
      <c r="B202" s="5">
        <v>5.12</v>
      </c>
      <c r="C202" s="5">
        <v>5.19</v>
      </c>
      <c r="D202" s="5">
        <v>5.26</v>
      </c>
      <c r="E202" s="5">
        <v>5.32</v>
      </c>
      <c r="F202" s="5">
        <v>5.47</v>
      </c>
      <c r="G202" s="5">
        <v>5.58</v>
      </c>
      <c r="H202" s="5">
        <v>5.74</v>
      </c>
      <c r="I202" s="5">
        <v>5.89</v>
      </c>
      <c r="J202" s="5">
        <v>6.11</v>
      </c>
      <c r="K202" s="5">
        <v>6.37</v>
      </c>
      <c r="L202" s="5">
        <v>6.52</v>
      </c>
      <c r="M202" s="5">
        <v>6.69</v>
      </c>
    </row>
    <row r="203" spans="1:13">
      <c r="A203" s="139">
        <v>43893</v>
      </c>
      <c r="B203" s="5">
        <v>5.24</v>
      </c>
      <c r="C203" s="5">
        <v>5.29</v>
      </c>
      <c r="D203" s="5">
        <v>5.35</v>
      </c>
      <c r="E203" s="5">
        <v>5.4</v>
      </c>
      <c r="F203" s="5">
        <v>5.54</v>
      </c>
      <c r="G203" s="5">
        <v>5.64</v>
      </c>
      <c r="H203" s="5">
        <v>5.85</v>
      </c>
      <c r="I203" s="5">
        <v>6.04</v>
      </c>
      <c r="J203" s="5">
        <v>6.28</v>
      </c>
      <c r="K203" s="5">
        <v>6.53</v>
      </c>
      <c r="L203" s="5">
        <v>6.67</v>
      </c>
      <c r="M203" s="5">
        <v>6.82</v>
      </c>
    </row>
    <row r="204" spans="1:13">
      <c r="A204" s="139">
        <v>43892</v>
      </c>
      <c r="B204" s="5">
        <v>5.62</v>
      </c>
      <c r="C204" s="5">
        <v>5.61</v>
      </c>
      <c r="D204" s="5">
        <v>5.61</v>
      </c>
      <c r="E204" s="5">
        <v>5.61</v>
      </c>
      <c r="F204" s="5">
        <v>5.69</v>
      </c>
      <c r="G204" s="5">
        <v>5.81</v>
      </c>
      <c r="H204" s="5">
        <v>6.07</v>
      </c>
      <c r="I204" s="5">
        <v>6.3</v>
      </c>
      <c r="J204" s="5">
        <v>6.55</v>
      </c>
      <c r="K204" s="5">
        <v>6.79</v>
      </c>
      <c r="L204" s="5">
        <v>6.91</v>
      </c>
      <c r="M204" s="5">
        <v>7.01</v>
      </c>
    </row>
    <row r="205" spans="1:13">
      <c r="A205" s="139">
        <v>43889</v>
      </c>
      <c r="B205" s="5">
        <v>5.79</v>
      </c>
      <c r="C205" s="5">
        <v>5.74</v>
      </c>
      <c r="D205" s="5">
        <v>5.7</v>
      </c>
      <c r="E205" s="5">
        <v>5.68</v>
      </c>
      <c r="F205" s="5">
        <v>5.71</v>
      </c>
      <c r="G205" s="5">
        <v>5.84</v>
      </c>
      <c r="H205" s="5">
        <v>6.11</v>
      </c>
      <c r="I205" s="5">
        <v>6.34</v>
      </c>
      <c r="J205" s="5">
        <v>6.6</v>
      </c>
      <c r="K205" s="5">
        <v>6.84</v>
      </c>
      <c r="L205" s="5">
        <v>6.95</v>
      </c>
      <c r="M205" s="5">
        <v>7.04</v>
      </c>
    </row>
    <row r="206" spans="1:13">
      <c r="A206" s="139">
        <v>43888</v>
      </c>
      <c r="B206" s="5">
        <v>5.29</v>
      </c>
      <c r="C206" s="5">
        <v>5.33</v>
      </c>
      <c r="D206" s="5">
        <v>5.37</v>
      </c>
      <c r="E206" s="5">
        <v>5.41</v>
      </c>
      <c r="F206" s="5">
        <v>5.55</v>
      </c>
      <c r="G206" s="5">
        <v>5.68</v>
      </c>
      <c r="H206" s="5">
        <v>5.92</v>
      </c>
      <c r="I206" s="5">
        <v>6.12</v>
      </c>
      <c r="J206" s="5">
        <v>6.35</v>
      </c>
      <c r="K206" s="5">
        <v>6.58</v>
      </c>
      <c r="L206" s="5">
        <v>6.72</v>
      </c>
      <c r="M206" s="5">
        <v>6.88</v>
      </c>
    </row>
    <row r="207" spans="1:13">
      <c r="A207" s="139">
        <v>43887</v>
      </c>
      <c r="B207" s="5">
        <v>5.24</v>
      </c>
      <c r="C207" s="5">
        <v>5.27</v>
      </c>
      <c r="D207" s="5">
        <v>5.3</v>
      </c>
      <c r="E207" s="5">
        <v>5.33</v>
      </c>
      <c r="F207" s="5">
        <v>5.45</v>
      </c>
      <c r="G207" s="5">
        <v>5.56</v>
      </c>
      <c r="H207" s="5">
        <v>5.75</v>
      </c>
      <c r="I207" s="5">
        <v>5.93</v>
      </c>
      <c r="J207" s="5">
        <v>6.17</v>
      </c>
      <c r="K207" s="5">
        <v>6.44</v>
      </c>
      <c r="L207" s="5">
        <v>6.61</v>
      </c>
      <c r="M207" s="5">
        <v>6.8</v>
      </c>
    </row>
    <row r="208" spans="1:13">
      <c r="A208" s="139">
        <v>43886</v>
      </c>
      <c r="B208" s="5">
        <v>5.21</v>
      </c>
      <c r="C208" s="5">
        <v>5.24</v>
      </c>
      <c r="D208" s="5">
        <v>5.27</v>
      </c>
      <c r="E208" s="5">
        <v>5.3</v>
      </c>
      <c r="F208" s="5">
        <v>5.43</v>
      </c>
      <c r="G208" s="5">
        <v>5.55</v>
      </c>
      <c r="H208" s="5">
        <v>5.76</v>
      </c>
      <c r="I208" s="5">
        <v>5.94</v>
      </c>
      <c r="J208" s="5">
        <v>6.16</v>
      </c>
      <c r="K208" s="5">
        <v>6.42</v>
      </c>
      <c r="L208" s="5">
        <v>6.59</v>
      </c>
      <c r="M208" s="5">
        <v>6.78</v>
      </c>
    </row>
    <row r="209" spans="1:13">
      <c r="A209" s="139">
        <v>43882</v>
      </c>
      <c r="B209" s="5">
        <v>4.9800000000000004</v>
      </c>
      <c r="C209" s="5">
        <v>5.0599999999999996</v>
      </c>
      <c r="D209" s="5">
        <v>5.14</v>
      </c>
      <c r="E209" s="5">
        <v>5.21</v>
      </c>
      <c r="F209" s="5">
        <v>5.39</v>
      </c>
      <c r="G209" s="5">
        <v>5.5</v>
      </c>
      <c r="H209" s="5">
        <v>5.69</v>
      </c>
      <c r="I209" s="5">
        <v>5.86</v>
      </c>
      <c r="J209" s="5">
        <v>6.08</v>
      </c>
      <c r="K209" s="5">
        <v>6.33</v>
      </c>
      <c r="L209" s="5">
        <v>6.48</v>
      </c>
      <c r="M209" s="5">
        <v>6.66</v>
      </c>
    </row>
    <row r="210" spans="1:13">
      <c r="A210" s="139">
        <v>43881</v>
      </c>
      <c r="B210" s="5">
        <v>5.08</v>
      </c>
      <c r="C210" s="5">
        <v>5.14</v>
      </c>
      <c r="D210" s="5">
        <v>5.2</v>
      </c>
      <c r="E210" s="5">
        <v>5.25</v>
      </c>
      <c r="F210" s="5">
        <v>5.4</v>
      </c>
      <c r="G210" s="5">
        <v>5.49</v>
      </c>
      <c r="H210" s="5">
        <v>5.65</v>
      </c>
      <c r="I210" s="5">
        <v>5.81</v>
      </c>
      <c r="J210" s="5">
        <v>6.03</v>
      </c>
      <c r="K210" s="5">
        <v>6.3</v>
      </c>
      <c r="L210" s="5">
        <v>6.47</v>
      </c>
      <c r="M210" s="5">
        <v>6.66</v>
      </c>
    </row>
    <row r="211" spans="1:13">
      <c r="A211" s="139">
        <v>43880</v>
      </c>
      <c r="B211" s="5">
        <v>5.14</v>
      </c>
      <c r="C211" s="5">
        <v>5.18</v>
      </c>
      <c r="D211" s="5">
        <v>5.22</v>
      </c>
      <c r="E211" s="5">
        <v>5.26</v>
      </c>
      <c r="F211" s="5">
        <v>5.39</v>
      </c>
      <c r="G211" s="5">
        <v>5.49</v>
      </c>
      <c r="H211" s="5">
        <v>5.67</v>
      </c>
      <c r="I211" s="5">
        <v>5.84</v>
      </c>
      <c r="J211" s="5">
        <v>6.07</v>
      </c>
      <c r="K211" s="5">
        <v>6.35</v>
      </c>
      <c r="L211" s="5">
        <v>6.52</v>
      </c>
      <c r="M211" s="5">
        <v>6.72</v>
      </c>
    </row>
    <row r="212" spans="1:13">
      <c r="A212" s="139">
        <v>43879</v>
      </c>
      <c r="B212" s="5">
        <v>5.16</v>
      </c>
      <c r="C212" s="5">
        <v>5.2</v>
      </c>
      <c r="D212" s="5">
        <v>5.24</v>
      </c>
      <c r="E212" s="5">
        <v>5.28</v>
      </c>
      <c r="F212" s="5">
        <v>5.42</v>
      </c>
      <c r="G212" s="5">
        <v>5.53</v>
      </c>
      <c r="H212" s="5">
        <v>5.73</v>
      </c>
      <c r="I212" s="5">
        <v>5.9</v>
      </c>
      <c r="J212" s="5">
        <v>6.12</v>
      </c>
      <c r="K212" s="5">
        <v>6.38</v>
      </c>
      <c r="L212" s="5">
        <v>6.55</v>
      </c>
      <c r="M212" s="5">
        <v>6.74</v>
      </c>
    </row>
    <row r="213" spans="1:13">
      <c r="A213" s="139">
        <v>43878</v>
      </c>
      <c r="B213" s="5">
        <v>5.16</v>
      </c>
      <c r="C213" s="5">
        <v>5.19</v>
      </c>
      <c r="D213" s="5">
        <v>5.23</v>
      </c>
      <c r="E213" s="5">
        <v>5.27</v>
      </c>
      <c r="F213" s="5">
        <v>5.42</v>
      </c>
      <c r="G213" s="5">
        <v>5.53</v>
      </c>
      <c r="H213" s="5">
        <v>5.72</v>
      </c>
      <c r="I213" s="5">
        <v>5.89</v>
      </c>
      <c r="J213" s="5">
        <v>6.11</v>
      </c>
      <c r="K213" s="5">
        <v>6.38</v>
      </c>
      <c r="L213" s="5">
        <v>6.56</v>
      </c>
      <c r="M213" s="5">
        <v>6.75</v>
      </c>
    </row>
    <row r="214" spans="1:13">
      <c r="A214" s="139">
        <v>43875</v>
      </c>
      <c r="B214" s="5">
        <v>5.16</v>
      </c>
      <c r="C214" s="5">
        <v>5.2</v>
      </c>
      <c r="D214" s="5">
        <v>5.23</v>
      </c>
      <c r="E214" s="5">
        <v>5.27</v>
      </c>
      <c r="F214" s="5">
        <v>5.41</v>
      </c>
      <c r="G214" s="5">
        <v>5.52</v>
      </c>
      <c r="H214" s="5">
        <v>5.71</v>
      </c>
      <c r="I214" s="5">
        <v>5.88</v>
      </c>
      <c r="J214" s="5">
        <v>6.12</v>
      </c>
      <c r="K214" s="5">
        <v>6.4</v>
      </c>
      <c r="L214" s="5">
        <v>6.56</v>
      </c>
      <c r="M214" s="5">
        <v>6.73</v>
      </c>
    </row>
    <row r="215" spans="1:13">
      <c r="A215" s="139">
        <v>43874</v>
      </c>
      <c r="B215" s="5">
        <v>5.19</v>
      </c>
      <c r="C215" s="5">
        <v>5.23</v>
      </c>
      <c r="D215" s="5">
        <v>5.27</v>
      </c>
      <c r="E215" s="5">
        <v>5.3</v>
      </c>
      <c r="F215" s="5">
        <v>5.45</v>
      </c>
      <c r="G215" s="5">
        <v>5.55</v>
      </c>
      <c r="H215" s="5">
        <v>5.76</v>
      </c>
      <c r="I215" s="5">
        <v>5.94</v>
      </c>
      <c r="J215" s="5">
        <v>6.15</v>
      </c>
      <c r="K215" s="5">
        <v>6.4</v>
      </c>
      <c r="L215" s="5">
        <v>6.55</v>
      </c>
      <c r="M215" s="5">
        <v>6.72</v>
      </c>
    </row>
    <row r="216" spans="1:13">
      <c r="A216" s="139">
        <v>43873</v>
      </c>
      <c r="B216" s="5">
        <v>5.24</v>
      </c>
      <c r="C216" s="5">
        <v>5.27</v>
      </c>
      <c r="D216" s="5">
        <v>5.31</v>
      </c>
      <c r="E216" s="5">
        <v>5.34</v>
      </c>
      <c r="F216" s="5">
        <v>5.46</v>
      </c>
      <c r="G216" s="5">
        <v>5.56</v>
      </c>
      <c r="H216" s="5">
        <v>5.77</v>
      </c>
      <c r="I216" s="5">
        <v>5.96</v>
      </c>
      <c r="J216" s="5">
        <v>6.18</v>
      </c>
      <c r="K216" s="5">
        <v>6.41</v>
      </c>
      <c r="L216" s="5">
        <v>6.55</v>
      </c>
      <c r="M216" s="5">
        <v>6.7</v>
      </c>
    </row>
    <row r="217" spans="1:13">
      <c r="A217" s="139">
        <v>43872</v>
      </c>
      <c r="B217" s="5">
        <v>5.19</v>
      </c>
      <c r="C217" s="5">
        <v>5.23</v>
      </c>
      <c r="D217" s="5">
        <v>5.27</v>
      </c>
      <c r="E217" s="5">
        <v>5.3</v>
      </c>
      <c r="F217" s="5">
        <v>5.45</v>
      </c>
      <c r="G217" s="5">
        <v>5.59</v>
      </c>
      <c r="H217" s="5">
        <v>5.83</v>
      </c>
      <c r="I217" s="5">
        <v>6.02</v>
      </c>
      <c r="J217" s="5">
        <v>6.22</v>
      </c>
      <c r="K217" s="5">
        <v>6.43</v>
      </c>
      <c r="L217" s="5">
        <v>6.55</v>
      </c>
      <c r="M217" s="5">
        <v>6.67</v>
      </c>
    </row>
    <row r="218" spans="1:13">
      <c r="A218" s="139">
        <v>43871</v>
      </c>
      <c r="B218" s="5">
        <v>5.13</v>
      </c>
      <c r="C218" s="5">
        <v>5.19</v>
      </c>
      <c r="D218" s="5">
        <v>5.25</v>
      </c>
      <c r="E218" s="5">
        <v>5.3</v>
      </c>
      <c r="F218" s="5">
        <v>5.47</v>
      </c>
      <c r="G218" s="5">
        <v>5.59</v>
      </c>
      <c r="H218" s="5">
        <v>5.83</v>
      </c>
      <c r="I218" s="5">
        <v>6.04</v>
      </c>
      <c r="J218" s="5">
        <v>6.25</v>
      </c>
      <c r="K218" s="5">
        <v>6.45</v>
      </c>
      <c r="L218" s="5">
        <v>6.55</v>
      </c>
      <c r="M218" s="5">
        <v>6.66</v>
      </c>
    </row>
    <row r="219" spans="1:13">
      <c r="A219" s="139">
        <v>43868</v>
      </c>
      <c r="B219" s="5">
        <v>4.9800000000000004</v>
      </c>
      <c r="C219" s="5">
        <v>5.07</v>
      </c>
      <c r="D219" s="5">
        <v>5.15</v>
      </c>
      <c r="E219" s="5">
        <v>5.23</v>
      </c>
      <c r="F219" s="5">
        <v>5.45</v>
      </c>
      <c r="G219" s="5">
        <v>5.61</v>
      </c>
      <c r="H219" s="5">
        <v>5.86</v>
      </c>
      <c r="I219" s="5">
        <v>6.06</v>
      </c>
      <c r="J219" s="5">
        <v>6.25</v>
      </c>
      <c r="K219" s="5">
        <v>6.43</v>
      </c>
      <c r="L219" s="5">
        <v>6.51</v>
      </c>
      <c r="M219" s="5">
        <v>6.59</v>
      </c>
    </row>
    <row r="220" spans="1:13">
      <c r="A220" s="139">
        <v>43867</v>
      </c>
      <c r="B220" s="5">
        <v>5.01</v>
      </c>
      <c r="C220" s="5">
        <v>5.1100000000000003</v>
      </c>
      <c r="D220" s="5">
        <v>5.21</v>
      </c>
      <c r="E220" s="5">
        <v>5.29</v>
      </c>
      <c r="F220" s="5">
        <v>5.5</v>
      </c>
      <c r="G220" s="5">
        <v>5.65</v>
      </c>
      <c r="H220" s="5">
        <v>5.9</v>
      </c>
      <c r="I220" s="5">
        <v>6.1</v>
      </c>
      <c r="J220" s="5">
        <v>6.3</v>
      </c>
      <c r="K220" s="5">
        <v>6.47</v>
      </c>
      <c r="L220" s="5">
        <v>6.55</v>
      </c>
      <c r="M220" s="5">
        <v>6.62</v>
      </c>
    </row>
    <row r="221" spans="1:13">
      <c r="A221" s="139">
        <v>43866</v>
      </c>
      <c r="B221" s="5">
        <v>5</v>
      </c>
      <c r="C221" s="5">
        <v>5.0999999999999996</v>
      </c>
      <c r="D221" s="5">
        <v>5.19</v>
      </c>
      <c r="E221" s="5">
        <v>5.28</v>
      </c>
      <c r="F221" s="5">
        <v>5.5</v>
      </c>
      <c r="G221" s="5">
        <v>5.64</v>
      </c>
      <c r="H221" s="5">
        <v>5.89</v>
      </c>
      <c r="I221" s="5">
        <v>6.09</v>
      </c>
      <c r="J221" s="5">
        <v>6.28</v>
      </c>
      <c r="K221" s="5">
        <v>6.44</v>
      </c>
      <c r="L221" s="5">
        <v>6.51</v>
      </c>
      <c r="M221" s="5">
        <v>6.58</v>
      </c>
    </row>
    <row r="222" spans="1:13">
      <c r="A222" s="139">
        <v>43865</v>
      </c>
      <c r="B222" s="5">
        <v>5.0599999999999996</v>
      </c>
      <c r="C222" s="5">
        <v>5.15</v>
      </c>
      <c r="D222" s="5">
        <v>5.24</v>
      </c>
      <c r="E222" s="5">
        <v>5.31</v>
      </c>
      <c r="F222" s="5">
        <v>5.52</v>
      </c>
      <c r="G222" s="5">
        <v>5.66</v>
      </c>
      <c r="H222" s="5">
        <v>5.91</v>
      </c>
      <c r="I222" s="5">
        <v>6.11</v>
      </c>
      <c r="J222" s="5">
        <v>6.31</v>
      </c>
      <c r="K222" s="5">
        <v>6.48</v>
      </c>
      <c r="L222" s="5">
        <v>6.57</v>
      </c>
      <c r="M222" s="5">
        <v>6.65</v>
      </c>
    </row>
    <row r="223" spans="1:13">
      <c r="A223" s="139">
        <v>43864</v>
      </c>
      <c r="B223" s="5">
        <v>4.99</v>
      </c>
      <c r="C223" s="5">
        <v>5.0999999999999996</v>
      </c>
      <c r="D223" s="5">
        <v>5.2</v>
      </c>
      <c r="E223" s="5">
        <v>5.28</v>
      </c>
      <c r="F223" s="5">
        <v>5.52</v>
      </c>
      <c r="G223" s="5">
        <v>5.69</v>
      </c>
      <c r="H223" s="5">
        <v>5.96</v>
      </c>
      <c r="I223" s="5">
        <v>6.17</v>
      </c>
      <c r="J223" s="5">
        <v>6.37</v>
      </c>
      <c r="K223" s="5">
        <v>6.54</v>
      </c>
      <c r="L223" s="5">
        <v>6.62</v>
      </c>
      <c r="M223" s="5">
        <v>6.71</v>
      </c>
    </row>
    <row r="224" spans="1:13">
      <c r="A224" s="139">
        <v>43861</v>
      </c>
      <c r="B224" s="5">
        <v>4.97</v>
      </c>
      <c r="C224" s="5">
        <v>5.08</v>
      </c>
      <c r="D224" s="5">
        <v>5.18</v>
      </c>
      <c r="E224" s="5">
        <v>5.27</v>
      </c>
      <c r="F224" s="5">
        <v>5.51</v>
      </c>
      <c r="G224" s="5">
        <v>5.67</v>
      </c>
      <c r="H224" s="5">
        <v>5.95</v>
      </c>
      <c r="I224" s="5">
        <v>6.16</v>
      </c>
      <c r="J224" s="5">
        <v>6.36</v>
      </c>
      <c r="K224" s="5">
        <v>6.53</v>
      </c>
      <c r="L224" s="5">
        <v>6.62</v>
      </c>
      <c r="M224" s="5">
        <v>6.7</v>
      </c>
    </row>
    <row r="225" spans="1:13">
      <c r="A225" s="139">
        <v>43860</v>
      </c>
      <c r="B225" s="5">
        <v>5.0199999999999996</v>
      </c>
      <c r="C225" s="5">
        <v>5.12</v>
      </c>
      <c r="D225" s="5">
        <v>5.21</v>
      </c>
      <c r="E225" s="5">
        <v>5.29</v>
      </c>
      <c r="F225" s="5">
        <v>5.51</v>
      </c>
      <c r="G225" s="5">
        <v>5.65</v>
      </c>
      <c r="H225" s="5">
        <v>5.92</v>
      </c>
      <c r="I225" s="5">
        <v>6.14</v>
      </c>
      <c r="J225" s="5">
        <v>6.35</v>
      </c>
      <c r="K225" s="5">
        <v>6.55</v>
      </c>
      <c r="L225" s="5">
        <v>6.66</v>
      </c>
      <c r="M225" s="5">
        <v>6.77</v>
      </c>
    </row>
    <row r="226" spans="1:13">
      <c r="A226" s="139">
        <v>43859</v>
      </c>
      <c r="B226" s="5">
        <v>5.19</v>
      </c>
      <c r="C226" s="5">
        <v>5.26</v>
      </c>
      <c r="D226" s="5">
        <v>5.32</v>
      </c>
      <c r="E226" s="5">
        <v>5.37</v>
      </c>
      <c r="F226" s="5">
        <v>5.53</v>
      </c>
      <c r="G226" s="5">
        <v>5.65</v>
      </c>
      <c r="H226" s="5">
        <v>5.89</v>
      </c>
      <c r="I226" s="5">
        <v>6.1</v>
      </c>
      <c r="J226" s="5">
        <v>6.32</v>
      </c>
      <c r="K226" s="5">
        <v>6.54</v>
      </c>
      <c r="L226" s="5">
        <v>6.66</v>
      </c>
      <c r="M226" s="5">
        <v>6.79</v>
      </c>
    </row>
    <row r="227" spans="1:13">
      <c r="A227" s="139">
        <v>43858</v>
      </c>
      <c r="B227" s="5">
        <v>5.23</v>
      </c>
      <c r="C227" s="5">
        <v>5.29</v>
      </c>
      <c r="D227" s="5">
        <v>5.35</v>
      </c>
      <c r="E227" s="5">
        <v>5.4</v>
      </c>
      <c r="F227" s="5">
        <v>5.55</v>
      </c>
      <c r="G227" s="5">
        <v>5.67</v>
      </c>
      <c r="H227" s="5">
        <v>5.9</v>
      </c>
      <c r="I227" s="5">
        <v>6.11</v>
      </c>
      <c r="J227" s="5">
        <v>6.32</v>
      </c>
      <c r="K227" s="5">
        <v>6.54</v>
      </c>
      <c r="L227" s="5">
        <v>6.67</v>
      </c>
      <c r="M227" s="5">
        <v>6.8</v>
      </c>
    </row>
    <row r="228" spans="1:13">
      <c r="A228" s="139">
        <v>43857</v>
      </c>
      <c r="B228" s="5">
        <v>5.45</v>
      </c>
      <c r="C228" s="5">
        <v>5.47</v>
      </c>
      <c r="D228" s="5">
        <v>5.49</v>
      </c>
      <c r="E228" s="5">
        <v>5.51</v>
      </c>
      <c r="F228" s="5">
        <v>5.58</v>
      </c>
      <c r="G228" s="5">
        <v>5.66</v>
      </c>
      <c r="H228" s="5">
        <v>5.91</v>
      </c>
      <c r="I228" s="5">
        <v>6.13</v>
      </c>
      <c r="J228" s="5">
        <v>6.35</v>
      </c>
      <c r="K228" s="5">
        <v>6.56</v>
      </c>
      <c r="L228" s="5">
        <v>6.68</v>
      </c>
      <c r="M228" s="5">
        <v>6.8</v>
      </c>
    </row>
    <row r="229" spans="1:13">
      <c r="A229" s="139">
        <v>43854</v>
      </c>
      <c r="B229" s="5">
        <v>5.36</v>
      </c>
      <c r="C229" s="5">
        <v>5.4</v>
      </c>
      <c r="D229" s="5">
        <v>5.43</v>
      </c>
      <c r="E229" s="5">
        <v>5.45</v>
      </c>
      <c r="F229" s="5">
        <v>5.54</v>
      </c>
      <c r="G229" s="5">
        <v>5.63</v>
      </c>
      <c r="H229" s="5">
        <v>5.85</v>
      </c>
      <c r="I229" s="5">
        <v>6.05</v>
      </c>
      <c r="J229" s="5">
        <v>6.26</v>
      </c>
      <c r="K229" s="5">
        <v>6.47</v>
      </c>
      <c r="L229" s="5">
        <v>6.58</v>
      </c>
      <c r="M229" s="5">
        <v>6.7</v>
      </c>
    </row>
    <row r="230" spans="1:13">
      <c r="A230" s="139">
        <v>43853</v>
      </c>
      <c r="B230" s="5">
        <v>5.36</v>
      </c>
      <c r="C230" s="5">
        <v>5.39</v>
      </c>
      <c r="D230" s="5">
        <v>5.42</v>
      </c>
      <c r="E230" s="5">
        <v>5.45</v>
      </c>
      <c r="F230" s="5">
        <v>5.56</v>
      </c>
      <c r="G230" s="5">
        <v>5.65</v>
      </c>
      <c r="H230" s="5">
        <v>5.86</v>
      </c>
      <c r="I230" s="5">
        <v>6.05</v>
      </c>
      <c r="J230" s="5">
        <v>6.25</v>
      </c>
      <c r="K230" s="5">
        <v>6.45</v>
      </c>
      <c r="L230" s="5">
        <v>6.56</v>
      </c>
      <c r="M230" s="5">
        <v>6.67</v>
      </c>
    </row>
    <row r="231" spans="1:13">
      <c r="A231" s="139">
        <v>43852</v>
      </c>
      <c r="B231" s="5">
        <v>5.39</v>
      </c>
      <c r="C231" s="5">
        <v>5.4</v>
      </c>
      <c r="D231" s="5">
        <v>5.42</v>
      </c>
      <c r="E231" s="5">
        <v>5.44</v>
      </c>
      <c r="F231" s="5">
        <v>5.56</v>
      </c>
      <c r="G231" s="5">
        <v>5.68</v>
      </c>
      <c r="H231" s="5">
        <v>5.89</v>
      </c>
      <c r="I231" s="5">
        <v>6.06</v>
      </c>
      <c r="J231" s="5">
        <v>6.25</v>
      </c>
      <c r="K231" s="5">
        <v>6.44</v>
      </c>
      <c r="L231" s="5">
        <v>6.54</v>
      </c>
      <c r="M231" s="5">
        <v>6.65</v>
      </c>
    </row>
    <row r="232" spans="1:13">
      <c r="A232" s="139">
        <v>43851</v>
      </c>
      <c r="B232" s="5">
        <v>5.34</v>
      </c>
      <c r="C232" s="5">
        <v>5.36</v>
      </c>
      <c r="D232" s="5">
        <v>5.39</v>
      </c>
      <c r="E232" s="5">
        <v>5.43</v>
      </c>
      <c r="F232" s="5">
        <v>5.55</v>
      </c>
      <c r="G232" s="5">
        <v>5.67</v>
      </c>
      <c r="H232" s="5">
        <v>5.89</v>
      </c>
      <c r="I232" s="5">
        <v>6.07</v>
      </c>
      <c r="J232" s="5">
        <v>6.26</v>
      </c>
      <c r="K232" s="5">
        <v>6.45</v>
      </c>
      <c r="L232" s="5">
        <v>6.55</v>
      </c>
      <c r="M232" s="5">
        <v>6.65</v>
      </c>
    </row>
    <row r="233" spans="1:13">
      <c r="A233" s="139">
        <v>43850</v>
      </c>
      <c r="B233" s="5">
        <v>5.34</v>
      </c>
      <c r="C233" s="5">
        <v>5.36</v>
      </c>
      <c r="D233" s="5">
        <v>5.39</v>
      </c>
      <c r="E233" s="5">
        <v>5.42</v>
      </c>
      <c r="F233" s="5">
        <v>5.54</v>
      </c>
      <c r="G233" s="5">
        <v>5.66</v>
      </c>
      <c r="H233" s="5">
        <v>5.88</v>
      </c>
      <c r="I233" s="5">
        <v>6.07</v>
      </c>
      <c r="J233" s="5">
        <v>6.25</v>
      </c>
      <c r="K233" s="5">
        <v>6.44</v>
      </c>
      <c r="L233" s="5">
        <v>6.54</v>
      </c>
      <c r="M233" s="5">
        <v>6.65</v>
      </c>
    </row>
    <row r="234" spans="1:13">
      <c r="A234" s="139">
        <v>43847</v>
      </c>
      <c r="B234" s="5">
        <v>5.3</v>
      </c>
      <c r="C234" s="5">
        <v>5.33</v>
      </c>
      <c r="D234" s="5">
        <v>5.37</v>
      </c>
      <c r="E234" s="5">
        <v>5.41</v>
      </c>
      <c r="F234" s="5">
        <v>5.56</v>
      </c>
      <c r="G234" s="5">
        <v>5.67</v>
      </c>
      <c r="H234" s="5">
        <v>5.88</v>
      </c>
      <c r="I234" s="5">
        <v>6.06</v>
      </c>
      <c r="J234" s="5">
        <v>6.25</v>
      </c>
      <c r="K234" s="5">
        <v>6.45</v>
      </c>
      <c r="L234" s="5">
        <v>6.56</v>
      </c>
      <c r="M234" s="5">
        <v>6.67</v>
      </c>
    </row>
    <row r="235" spans="1:13">
      <c r="A235" s="139">
        <v>43846</v>
      </c>
      <c r="B235" s="5">
        <v>5.41</v>
      </c>
      <c r="C235" s="5">
        <v>5.42</v>
      </c>
      <c r="D235" s="5">
        <v>5.44</v>
      </c>
      <c r="E235" s="5">
        <v>5.46</v>
      </c>
      <c r="F235" s="5">
        <v>5.58</v>
      </c>
      <c r="G235" s="5">
        <v>5.7</v>
      </c>
      <c r="H235" s="5">
        <v>5.91</v>
      </c>
      <c r="I235" s="5">
        <v>6.09</v>
      </c>
      <c r="J235" s="5">
        <v>6.29</v>
      </c>
      <c r="K235" s="5">
        <v>6.5</v>
      </c>
      <c r="L235" s="5">
        <v>6.62</v>
      </c>
      <c r="M235" s="5">
        <v>6.75</v>
      </c>
    </row>
    <row r="236" spans="1:13">
      <c r="A236" s="139">
        <v>43845</v>
      </c>
      <c r="B236" s="5">
        <v>5.36</v>
      </c>
      <c r="C236" s="5">
        <v>5.38</v>
      </c>
      <c r="D236" s="5">
        <v>5.41</v>
      </c>
      <c r="E236" s="5">
        <v>5.44</v>
      </c>
      <c r="F236" s="5">
        <v>5.58</v>
      </c>
      <c r="G236" s="5">
        <v>5.71</v>
      </c>
      <c r="H236" s="5">
        <v>5.93</v>
      </c>
      <c r="I236" s="5">
        <v>6.11</v>
      </c>
      <c r="J236" s="5">
        <v>6.3</v>
      </c>
      <c r="K236" s="5">
        <v>6.5</v>
      </c>
      <c r="L236" s="5">
        <v>6.63</v>
      </c>
      <c r="M236" s="5">
        <v>6.76</v>
      </c>
    </row>
    <row r="237" spans="1:13">
      <c r="A237" s="139">
        <v>43844</v>
      </c>
      <c r="B237" s="5">
        <v>5.4</v>
      </c>
      <c r="C237" s="5">
        <v>5.41</v>
      </c>
      <c r="D237" s="5">
        <v>5.43</v>
      </c>
      <c r="E237" s="5">
        <v>5.46</v>
      </c>
      <c r="F237" s="5">
        <v>5.56</v>
      </c>
      <c r="G237" s="5">
        <v>5.68</v>
      </c>
      <c r="H237" s="5">
        <v>5.89</v>
      </c>
      <c r="I237" s="5">
        <v>6.06</v>
      </c>
      <c r="J237" s="5">
        <v>6.26</v>
      </c>
      <c r="K237" s="5">
        <v>6.47</v>
      </c>
      <c r="L237" s="5">
        <v>6.6</v>
      </c>
      <c r="M237" s="5">
        <v>6.73</v>
      </c>
    </row>
    <row r="238" spans="1:13">
      <c r="A238" s="139">
        <v>43843</v>
      </c>
      <c r="B238" s="5">
        <v>5.47</v>
      </c>
      <c r="C238" s="5">
        <v>5.45</v>
      </c>
      <c r="D238" s="5">
        <v>5.45</v>
      </c>
      <c r="E238" s="5">
        <v>5.45</v>
      </c>
      <c r="F238" s="5">
        <v>5.54</v>
      </c>
      <c r="G238" s="5">
        <v>5.64</v>
      </c>
      <c r="H238" s="5">
        <v>5.84</v>
      </c>
      <c r="I238" s="5">
        <v>6</v>
      </c>
      <c r="J238" s="5">
        <v>6.18</v>
      </c>
      <c r="K238" s="5">
        <v>6.39</v>
      </c>
      <c r="L238" s="5">
        <v>6.52</v>
      </c>
      <c r="M238" s="5">
        <v>6.66</v>
      </c>
    </row>
    <row r="239" spans="1:13">
      <c r="A239" s="139">
        <v>43840</v>
      </c>
      <c r="B239" s="5">
        <v>5.46</v>
      </c>
      <c r="C239" s="5">
        <v>5.46</v>
      </c>
      <c r="D239" s="5">
        <v>5.47</v>
      </c>
      <c r="E239" s="5">
        <v>5.48</v>
      </c>
      <c r="F239" s="5">
        <v>5.57</v>
      </c>
      <c r="G239" s="5">
        <v>5.69</v>
      </c>
      <c r="H239" s="5">
        <v>5.9</v>
      </c>
      <c r="I239" s="5">
        <v>6.07</v>
      </c>
      <c r="J239" s="5">
        <v>6.26</v>
      </c>
      <c r="K239" s="5">
        <v>6.48</v>
      </c>
      <c r="L239" s="5">
        <v>6.61</v>
      </c>
      <c r="M239" s="5">
        <v>6.75</v>
      </c>
    </row>
    <row r="240" spans="1:13">
      <c r="A240" s="139">
        <v>43839</v>
      </c>
      <c r="B240" s="5">
        <v>5.45</v>
      </c>
      <c r="C240" s="5">
        <v>5.47</v>
      </c>
      <c r="D240" s="5">
        <v>5.49</v>
      </c>
      <c r="E240" s="5">
        <v>5.52</v>
      </c>
      <c r="F240" s="5">
        <v>5.63</v>
      </c>
      <c r="G240" s="5">
        <v>5.77</v>
      </c>
      <c r="H240" s="5">
        <v>6.02</v>
      </c>
      <c r="I240" s="5">
        <v>6.21</v>
      </c>
      <c r="J240" s="5">
        <v>6.42</v>
      </c>
      <c r="K240" s="5">
        <v>6.61</v>
      </c>
      <c r="L240" s="5">
        <v>6.71</v>
      </c>
      <c r="M240" s="5">
        <v>6.82</v>
      </c>
    </row>
    <row r="241" spans="1:13">
      <c r="A241" s="139">
        <v>43838</v>
      </c>
      <c r="B241" s="5">
        <v>5.15</v>
      </c>
      <c r="C241" s="5">
        <v>5.22</v>
      </c>
      <c r="D241" s="5">
        <v>5.29</v>
      </c>
      <c r="E241" s="5">
        <v>5.37</v>
      </c>
      <c r="F241" s="5">
        <v>5.62</v>
      </c>
      <c r="G241" s="5">
        <v>5.79</v>
      </c>
      <c r="H241" s="5">
        <v>6.06</v>
      </c>
      <c r="I241" s="5">
        <v>6.26</v>
      </c>
      <c r="J241" s="5">
        <v>6.44</v>
      </c>
      <c r="K241" s="5">
        <v>6.6</v>
      </c>
      <c r="L241" s="5">
        <v>6.67</v>
      </c>
      <c r="M241" s="5">
        <v>6.74</v>
      </c>
    </row>
    <row r="242" spans="1:13">
      <c r="A242" s="139">
        <v>43836</v>
      </c>
      <c r="B242" s="5">
        <v>5.03</v>
      </c>
      <c r="C242" s="5">
        <v>5.13</v>
      </c>
      <c r="D242" s="5">
        <v>5.23</v>
      </c>
      <c r="E242" s="5">
        <v>5.33</v>
      </c>
      <c r="F242" s="5">
        <v>5.62</v>
      </c>
      <c r="G242" s="5">
        <v>5.8</v>
      </c>
      <c r="H242" s="5">
        <v>6.07</v>
      </c>
      <c r="I242" s="5">
        <v>6.26</v>
      </c>
      <c r="J242" s="5">
        <v>6.43</v>
      </c>
      <c r="K242" s="5">
        <v>6.55</v>
      </c>
      <c r="L242" s="5">
        <v>6.61</v>
      </c>
      <c r="M242" s="5">
        <v>6.66</v>
      </c>
    </row>
    <row r="243" spans="1:13">
      <c r="A243" s="139">
        <v>43833</v>
      </c>
      <c r="B243" s="5">
        <v>4.97</v>
      </c>
      <c r="C243" s="5">
        <v>5.08</v>
      </c>
      <c r="D243" s="5">
        <v>5.18</v>
      </c>
      <c r="E243" s="5">
        <v>5.27</v>
      </c>
      <c r="F243" s="5">
        <v>5.57</v>
      </c>
      <c r="G243" s="5">
        <v>5.76</v>
      </c>
      <c r="H243" s="5">
        <v>6.04</v>
      </c>
      <c r="I243" s="5">
        <v>6.24</v>
      </c>
      <c r="J243" s="5">
        <v>6.42</v>
      </c>
      <c r="K243" s="5">
        <v>6.56</v>
      </c>
      <c r="L243" s="5">
        <v>6.62</v>
      </c>
      <c r="M243" s="5">
        <v>6.67</v>
      </c>
    </row>
    <row r="244" spans="1:13">
      <c r="A244" s="139">
        <v>43829</v>
      </c>
      <c r="B244" s="5">
        <v>4.79</v>
      </c>
      <c r="C244" s="5">
        <v>4.9400000000000004</v>
      </c>
      <c r="D244" s="5">
        <v>5.08</v>
      </c>
      <c r="E244" s="5">
        <v>5.21</v>
      </c>
      <c r="F244" s="5">
        <v>5.61</v>
      </c>
      <c r="G244" s="5">
        <v>5.82</v>
      </c>
      <c r="H244" s="5">
        <v>6.1</v>
      </c>
      <c r="I244" s="5">
        <v>6.27</v>
      </c>
      <c r="J244" s="5">
        <v>6.41</v>
      </c>
      <c r="K244" s="5">
        <v>6.52</v>
      </c>
      <c r="L244" s="5">
        <v>6.56</v>
      </c>
      <c r="M244" s="5">
        <v>6.6</v>
      </c>
    </row>
    <row r="245" spans="1:13">
      <c r="A245" s="139">
        <v>43826</v>
      </c>
      <c r="B245" s="5">
        <v>4.9800000000000004</v>
      </c>
      <c r="C245" s="5">
        <v>5.09</v>
      </c>
      <c r="D245" s="5">
        <v>5.21</v>
      </c>
      <c r="E245" s="5">
        <v>5.32</v>
      </c>
      <c r="F245" s="5">
        <v>5.68</v>
      </c>
      <c r="G245" s="5">
        <v>5.89</v>
      </c>
      <c r="H245" s="5">
        <v>6.17</v>
      </c>
      <c r="I245" s="5">
        <v>6.33</v>
      </c>
      <c r="J245" s="5">
        <v>6.48</v>
      </c>
      <c r="K245" s="5">
        <v>6.59</v>
      </c>
      <c r="L245" s="5">
        <v>6.64</v>
      </c>
      <c r="M245" s="5">
        <v>6.68</v>
      </c>
    </row>
    <row r="246" spans="1:13">
      <c r="A246" s="139">
        <v>43825</v>
      </c>
      <c r="B246" s="5">
        <v>5.31</v>
      </c>
      <c r="C246" s="5">
        <v>5.35</v>
      </c>
      <c r="D246" s="5">
        <v>5.4</v>
      </c>
      <c r="E246" s="5">
        <v>5.46</v>
      </c>
      <c r="F246" s="5">
        <v>5.67</v>
      </c>
      <c r="G246" s="5">
        <v>5.8</v>
      </c>
      <c r="H246" s="5">
        <v>6.05</v>
      </c>
      <c r="I246" s="5">
        <v>6.27</v>
      </c>
      <c r="J246" s="5">
        <v>6.48</v>
      </c>
      <c r="K246" s="5">
        <v>6.66</v>
      </c>
      <c r="L246" s="5">
        <v>6.75</v>
      </c>
      <c r="M246" s="5">
        <v>6.83</v>
      </c>
    </row>
    <row r="247" spans="1:13">
      <c r="A247" s="139">
        <v>43824</v>
      </c>
      <c r="B247" s="5">
        <v>5.32</v>
      </c>
      <c r="C247" s="5">
        <v>5.35</v>
      </c>
      <c r="D247" s="5">
        <v>5.39</v>
      </c>
      <c r="E247" s="5">
        <v>5.43</v>
      </c>
      <c r="F247" s="5">
        <v>5.65</v>
      </c>
      <c r="G247" s="5">
        <v>5.81</v>
      </c>
      <c r="H247" s="5">
        <v>6.1</v>
      </c>
      <c r="I247" s="5">
        <v>6.31</v>
      </c>
      <c r="J247" s="5">
        <v>6.49</v>
      </c>
      <c r="K247" s="5">
        <v>6.66</v>
      </c>
      <c r="L247" s="5">
        <v>6.74</v>
      </c>
      <c r="M247" s="5">
        <v>6.82</v>
      </c>
    </row>
    <row r="248" spans="1:13">
      <c r="A248" s="139">
        <v>43823</v>
      </c>
      <c r="B248" s="5">
        <v>5.39</v>
      </c>
      <c r="C248" s="5">
        <v>5.41</v>
      </c>
      <c r="D248" s="5">
        <v>5.44</v>
      </c>
      <c r="E248" s="5">
        <v>5.49</v>
      </c>
      <c r="F248" s="5">
        <v>5.68</v>
      </c>
      <c r="G248" s="5">
        <v>5.84</v>
      </c>
      <c r="H248" s="5">
        <v>6.11</v>
      </c>
      <c r="I248" s="5">
        <v>6.31</v>
      </c>
      <c r="J248" s="5">
        <v>6.5</v>
      </c>
      <c r="K248" s="5">
        <v>6.66</v>
      </c>
      <c r="L248" s="5">
        <v>6.74</v>
      </c>
      <c r="M248" s="5">
        <v>6.82</v>
      </c>
    </row>
    <row r="249" spans="1:13">
      <c r="A249" s="139">
        <v>43822</v>
      </c>
      <c r="B249" s="5">
        <v>5.45</v>
      </c>
      <c r="C249" s="5">
        <v>5.46</v>
      </c>
      <c r="D249" s="5">
        <v>5.48</v>
      </c>
      <c r="E249" s="5">
        <v>5.52</v>
      </c>
      <c r="F249" s="5">
        <v>5.7</v>
      </c>
      <c r="G249" s="5">
        <v>5.86</v>
      </c>
      <c r="H249" s="5">
        <v>6.14</v>
      </c>
      <c r="I249" s="5">
        <v>6.35</v>
      </c>
      <c r="J249" s="5">
        <v>6.54</v>
      </c>
      <c r="K249" s="5">
        <v>6.7</v>
      </c>
      <c r="L249" s="5">
        <v>6.77</v>
      </c>
      <c r="M249" s="5">
        <v>6.83</v>
      </c>
    </row>
    <row r="250" spans="1:13">
      <c r="A250" s="139">
        <v>43819</v>
      </c>
      <c r="B250" s="5">
        <v>5.45</v>
      </c>
      <c r="C250" s="5">
        <v>5.45</v>
      </c>
      <c r="D250" s="5">
        <v>5.47</v>
      </c>
      <c r="E250" s="5">
        <v>5.51</v>
      </c>
      <c r="F250" s="5">
        <v>5.7</v>
      </c>
      <c r="G250" s="5">
        <v>5.87</v>
      </c>
      <c r="H250" s="5">
        <v>6.16</v>
      </c>
      <c r="I250" s="5">
        <v>6.35</v>
      </c>
      <c r="J250" s="5">
        <v>6.53</v>
      </c>
      <c r="K250" s="5">
        <v>6.69</v>
      </c>
      <c r="L250" s="5">
        <v>6.77</v>
      </c>
      <c r="M250" s="5">
        <v>6.84</v>
      </c>
    </row>
    <row r="251" spans="1:13">
      <c r="A251" s="139">
        <v>43818</v>
      </c>
      <c r="B251" s="5">
        <v>5.53</v>
      </c>
      <c r="C251" s="5">
        <v>5.52</v>
      </c>
      <c r="D251" s="5">
        <v>5.53</v>
      </c>
      <c r="E251" s="5">
        <v>5.55</v>
      </c>
      <c r="F251" s="5">
        <v>5.72</v>
      </c>
      <c r="G251" s="5">
        <v>5.88</v>
      </c>
      <c r="H251" s="5">
        <v>6.16</v>
      </c>
      <c r="I251" s="5">
        <v>6.36</v>
      </c>
      <c r="J251" s="5">
        <v>6.55</v>
      </c>
      <c r="K251" s="5">
        <v>6.71</v>
      </c>
      <c r="L251" s="5">
        <v>6.79</v>
      </c>
      <c r="M251" s="5">
        <v>6.86</v>
      </c>
    </row>
    <row r="252" spans="1:13">
      <c r="A252" s="139">
        <v>43817</v>
      </c>
      <c r="B252" s="5">
        <v>5.62</v>
      </c>
      <c r="C252" s="5">
        <v>5.59</v>
      </c>
      <c r="D252" s="5">
        <v>5.58</v>
      </c>
      <c r="E252" s="5">
        <v>5.59</v>
      </c>
      <c r="F252" s="5">
        <v>5.7</v>
      </c>
      <c r="G252" s="5">
        <v>5.85</v>
      </c>
      <c r="H252" s="5">
        <v>6.12</v>
      </c>
      <c r="I252" s="5">
        <v>6.32</v>
      </c>
      <c r="J252" s="5">
        <v>6.52</v>
      </c>
      <c r="K252" s="5">
        <v>6.7</v>
      </c>
      <c r="L252" s="5">
        <v>6.79</v>
      </c>
      <c r="M252" s="5">
        <v>6.87</v>
      </c>
    </row>
    <row r="253" spans="1:13">
      <c r="A253" s="139">
        <v>43816</v>
      </c>
      <c r="B253" s="5">
        <v>5.68</v>
      </c>
      <c r="C253" s="5">
        <v>5.63</v>
      </c>
      <c r="D253" s="5">
        <v>5.6</v>
      </c>
      <c r="E253" s="5">
        <v>5.6</v>
      </c>
      <c r="F253" s="5">
        <v>5.72</v>
      </c>
      <c r="G253" s="5">
        <v>5.87</v>
      </c>
      <c r="H253" s="5">
        <v>6.14</v>
      </c>
      <c r="I253" s="5">
        <v>6.33</v>
      </c>
      <c r="J253" s="5">
        <v>6.51</v>
      </c>
      <c r="K253" s="5">
        <v>6.67</v>
      </c>
      <c r="L253" s="5">
        <v>6.75</v>
      </c>
      <c r="M253" s="5">
        <v>6.83</v>
      </c>
    </row>
    <row r="254" spans="1:13">
      <c r="A254" s="139">
        <v>43815</v>
      </c>
      <c r="B254" s="5">
        <v>5.64</v>
      </c>
      <c r="C254" s="5">
        <v>5.59</v>
      </c>
      <c r="D254" s="5">
        <v>5.56</v>
      </c>
      <c r="E254" s="5">
        <v>5.56</v>
      </c>
      <c r="F254" s="5">
        <v>5.7</v>
      </c>
      <c r="G254" s="5">
        <v>5.87</v>
      </c>
      <c r="H254" s="5">
        <v>6.15</v>
      </c>
      <c r="I254" s="5">
        <v>6.34</v>
      </c>
      <c r="J254" s="5">
        <v>6.52</v>
      </c>
      <c r="K254" s="5">
        <v>6.68</v>
      </c>
      <c r="L254" s="5">
        <v>6.76</v>
      </c>
      <c r="M254" s="5">
        <v>6.84</v>
      </c>
    </row>
    <row r="255" spans="1:13">
      <c r="A255" s="139">
        <v>43812</v>
      </c>
      <c r="B255" s="5">
        <v>5.64</v>
      </c>
      <c r="C255" s="5">
        <v>5.58</v>
      </c>
      <c r="D255" s="5">
        <v>5.55</v>
      </c>
      <c r="E255" s="5">
        <v>5.56</v>
      </c>
      <c r="F255" s="5">
        <v>5.7</v>
      </c>
      <c r="G255" s="5">
        <v>5.88</v>
      </c>
      <c r="H255" s="5">
        <v>6.17</v>
      </c>
      <c r="I255" s="5">
        <v>6.36</v>
      </c>
      <c r="J255" s="5">
        <v>6.54</v>
      </c>
      <c r="K255" s="5">
        <v>6.69</v>
      </c>
      <c r="L255" s="5">
        <v>6.77</v>
      </c>
      <c r="M255" s="5">
        <v>6.83</v>
      </c>
    </row>
    <row r="256" spans="1:13">
      <c r="A256" s="139">
        <v>43811</v>
      </c>
      <c r="B256" s="5">
        <v>5.71</v>
      </c>
      <c r="C256" s="5">
        <v>5.67</v>
      </c>
      <c r="D256" s="5">
        <v>5.64</v>
      </c>
      <c r="E256" s="5">
        <v>5.64</v>
      </c>
      <c r="F256" s="5">
        <v>5.71</v>
      </c>
      <c r="G256" s="5">
        <v>5.86</v>
      </c>
      <c r="H256" s="5">
        <v>6.13</v>
      </c>
      <c r="I256" s="5">
        <v>6.33</v>
      </c>
      <c r="J256" s="5">
        <v>6.53</v>
      </c>
      <c r="K256" s="5">
        <v>6.71</v>
      </c>
      <c r="L256" s="5">
        <v>6.8</v>
      </c>
      <c r="M256" s="5">
        <v>6.89</v>
      </c>
    </row>
    <row r="257" spans="1:13">
      <c r="A257" s="139">
        <v>43810</v>
      </c>
      <c r="B257" s="5">
        <v>5.8</v>
      </c>
      <c r="C257" s="5">
        <v>5.76</v>
      </c>
      <c r="D257" s="5">
        <v>5.73</v>
      </c>
      <c r="E257" s="5">
        <v>5.72</v>
      </c>
      <c r="F257" s="5">
        <v>5.8</v>
      </c>
      <c r="G257" s="5">
        <v>5.94</v>
      </c>
      <c r="H257" s="5">
        <v>6.21</v>
      </c>
      <c r="I257" s="5">
        <v>6.39</v>
      </c>
      <c r="J257" s="5">
        <v>6.58</v>
      </c>
      <c r="K257" s="5">
        <v>6.75</v>
      </c>
      <c r="L257" s="5">
        <v>6.84</v>
      </c>
      <c r="M257" s="5">
        <v>6.92</v>
      </c>
    </row>
    <row r="258" spans="1:13">
      <c r="A258" s="139">
        <v>43809</v>
      </c>
      <c r="B258" s="5">
        <v>5.86</v>
      </c>
      <c r="C258" s="5">
        <v>5.82</v>
      </c>
      <c r="D258" s="5">
        <v>5.79</v>
      </c>
      <c r="E258" s="5">
        <v>5.78</v>
      </c>
      <c r="F258" s="5">
        <v>5.82</v>
      </c>
      <c r="G258" s="5">
        <v>5.95</v>
      </c>
      <c r="H258" s="5">
        <v>6.2</v>
      </c>
      <c r="I258" s="5">
        <v>6.38</v>
      </c>
      <c r="J258" s="5">
        <v>6.56</v>
      </c>
      <c r="K258" s="5">
        <v>6.73</v>
      </c>
      <c r="L258" s="5">
        <v>6.81</v>
      </c>
      <c r="M258" s="5">
        <v>6.89</v>
      </c>
    </row>
    <row r="259" spans="1:13">
      <c r="A259" s="139">
        <v>43808</v>
      </c>
      <c r="B259" s="5">
        <v>5.77</v>
      </c>
      <c r="C259" s="5">
        <v>5.74</v>
      </c>
      <c r="D259" s="5">
        <v>5.74</v>
      </c>
      <c r="E259" s="5">
        <v>5.74</v>
      </c>
      <c r="F259" s="5">
        <v>5.83</v>
      </c>
      <c r="G259" s="5">
        <v>5.96</v>
      </c>
      <c r="H259" s="5">
        <v>6.19</v>
      </c>
      <c r="I259" s="5">
        <v>6.37</v>
      </c>
      <c r="J259" s="5">
        <v>6.56</v>
      </c>
      <c r="K259" s="5">
        <v>6.74</v>
      </c>
      <c r="L259" s="5">
        <v>6.83</v>
      </c>
      <c r="M259" s="5">
        <v>6.91</v>
      </c>
    </row>
    <row r="260" spans="1:13">
      <c r="A260" s="139">
        <v>43805</v>
      </c>
      <c r="B260" s="5">
        <v>5.82</v>
      </c>
      <c r="C260" s="5">
        <v>5.78</v>
      </c>
      <c r="D260" s="5">
        <v>5.76</v>
      </c>
      <c r="E260" s="5">
        <v>5.76</v>
      </c>
      <c r="F260" s="5">
        <v>5.83</v>
      </c>
      <c r="G260" s="5">
        <v>5.96</v>
      </c>
      <c r="H260" s="5">
        <v>6.19</v>
      </c>
      <c r="I260" s="5">
        <v>6.37</v>
      </c>
      <c r="J260" s="5">
        <v>6.55</v>
      </c>
      <c r="K260" s="5">
        <v>6.73</v>
      </c>
      <c r="L260" s="5">
        <v>6.83</v>
      </c>
      <c r="M260" s="5">
        <v>6.91</v>
      </c>
    </row>
    <row r="261" spans="1:13">
      <c r="A261" s="139">
        <v>43804</v>
      </c>
      <c r="B261" s="5">
        <v>5.89</v>
      </c>
      <c r="C261" s="5">
        <v>5.84</v>
      </c>
      <c r="D261" s="5">
        <v>5.8</v>
      </c>
      <c r="E261" s="5">
        <v>5.79</v>
      </c>
      <c r="F261" s="5">
        <v>5.85</v>
      </c>
      <c r="G261" s="5">
        <v>5.98</v>
      </c>
      <c r="H261" s="5">
        <v>6.21</v>
      </c>
      <c r="I261" s="5">
        <v>6.38</v>
      </c>
      <c r="J261" s="5">
        <v>6.56</v>
      </c>
      <c r="K261" s="5">
        <v>6.74</v>
      </c>
      <c r="L261" s="5">
        <v>6.84</v>
      </c>
      <c r="M261" s="5">
        <v>6.91</v>
      </c>
    </row>
    <row r="262" spans="1:13">
      <c r="A262" s="139">
        <v>43803</v>
      </c>
      <c r="B262" s="5">
        <v>5.89</v>
      </c>
      <c r="C262" s="5">
        <v>5.84</v>
      </c>
      <c r="D262" s="5">
        <v>5.8</v>
      </c>
      <c r="E262" s="5">
        <v>5.79</v>
      </c>
      <c r="F262" s="5">
        <v>5.85</v>
      </c>
      <c r="G262" s="5">
        <v>5.97</v>
      </c>
      <c r="H262" s="5">
        <v>6.2</v>
      </c>
      <c r="I262" s="5">
        <v>6.37</v>
      </c>
      <c r="J262" s="5">
        <v>6.55</v>
      </c>
      <c r="K262" s="5">
        <v>6.73</v>
      </c>
      <c r="L262" s="5">
        <v>6.82</v>
      </c>
      <c r="M262" s="5">
        <v>6.9</v>
      </c>
    </row>
    <row r="263" spans="1:13">
      <c r="A263" s="139">
        <v>43802</v>
      </c>
      <c r="B263" s="5">
        <v>5.9</v>
      </c>
      <c r="C263" s="5">
        <v>5.83</v>
      </c>
      <c r="D263" s="5">
        <v>5.79</v>
      </c>
      <c r="E263" s="5">
        <v>5.78</v>
      </c>
      <c r="F263" s="5">
        <v>5.85</v>
      </c>
      <c r="G263" s="5">
        <v>5.99</v>
      </c>
      <c r="H263" s="5">
        <v>6.24</v>
      </c>
      <c r="I263" s="5">
        <v>6.4</v>
      </c>
      <c r="J263" s="5">
        <v>6.58</v>
      </c>
      <c r="K263" s="5">
        <v>6.75</v>
      </c>
      <c r="L263" s="5">
        <v>6.84</v>
      </c>
      <c r="M263" s="5">
        <v>6.91</v>
      </c>
    </row>
    <row r="264" spans="1:13">
      <c r="A264" s="139">
        <v>43801</v>
      </c>
      <c r="B264" s="5">
        <v>5.94</v>
      </c>
      <c r="C264" s="5">
        <v>5.86</v>
      </c>
      <c r="D264" s="5">
        <v>5.81</v>
      </c>
      <c r="E264" s="5">
        <v>5.79</v>
      </c>
      <c r="F264" s="5">
        <v>5.85</v>
      </c>
      <c r="G264" s="5">
        <v>5.98</v>
      </c>
      <c r="H264" s="5">
        <v>6.24</v>
      </c>
      <c r="I264" s="5">
        <v>6.42</v>
      </c>
      <c r="J264" s="5">
        <v>6.6</v>
      </c>
      <c r="K264" s="5">
        <v>6.78</v>
      </c>
      <c r="L264" s="5">
        <v>6.87</v>
      </c>
      <c r="M264" s="5">
        <v>6.95</v>
      </c>
    </row>
    <row r="265" spans="1:13">
      <c r="A265" s="139">
        <v>43798</v>
      </c>
      <c r="B265" s="5">
        <v>6</v>
      </c>
      <c r="C265" s="5">
        <v>5.9</v>
      </c>
      <c r="D265" s="5">
        <v>5.84</v>
      </c>
      <c r="E265" s="5">
        <v>5.8</v>
      </c>
      <c r="F265" s="5">
        <v>5.83</v>
      </c>
      <c r="G265" s="5">
        <v>5.97</v>
      </c>
      <c r="H265" s="5">
        <v>6.22</v>
      </c>
      <c r="I265" s="5">
        <v>6.4</v>
      </c>
      <c r="J265" s="5">
        <v>6.58</v>
      </c>
      <c r="K265" s="5">
        <v>6.76</v>
      </c>
      <c r="L265" s="5">
        <v>6.85</v>
      </c>
      <c r="M265" s="5">
        <v>6.92</v>
      </c>
    </row>
    <row r="266" spans="1:13">
      <c r="A266" s="139">
        <v>43797</v>
      </c>
      <c r="B266" s="5">
        <v>6.03</v>
      </c>
      <c r="C266" s="5">
        <v>5.91</v>
      </c>
      <c r="D266" s="5">
        <v>5.84</v>
      </c>
      <c r="E266" s="5">
        <v>5.81</v>
      </c>
      <c r="F266" s="5">
        <v>5.83</v>
      </c>
      <c r="G266" s="5">
        <v>5.97</v>
      </c>
      <c r="H266" s="5">
        <v>6.22</v>
      </c>
      <c r="I266" s="5">
        <v>6.4</v>
      </c>
      <c r="J266" s="5">
        <v>6.58</v>
      </c>
      <c r="K266" s="5">
        <v>6.76</v>
      </c>
      <c r="L266" s="5">
        <v>6.85</v>
      </c>
      <c r="M266" s="5">
        <v>6.92</v>
      </c>
    </row>
    <row r="267" spans="1:13">
      <c r="A267" s="139">
        <v>43796</v>
      </c>
      <c r="B267" s="5">
        <v>6.05</v>
      </c>
      <c r="C267" s="5">
        <v>5.92</v>
      </c>
      <c r="D267" s="5">
        <v>5.83</v>
      </c>
      <c r="E267" s="5">
        <v>5.79</v>
      </c>
      <c r="F267" s="5">
        <v>5.8</v>
      </c>
      <c r="G267" s="5">
        <v>5.93</v>
      </c>
      <c r="H267" s="5">
        <v>6.19</v>
      </c>
      <c r="I267" s="5">
        <v>6.37</v>
      </c>
      <c r="J267" s="5">
        <v>6.56</v>
      </c>
      <c r="K267" s="5">
        <v>6.73</v>
      </c>
      <c r="L267" s="5">
        <v>6.82</v>
      </c>
      <c r="M267" s="5">
        <v>6.89</v>
      </c>
    </row>
    <row r="268" spans="1:13">
      <c r="A268" s="139">
        <v>43795</v>
      </c>
      <c r="B268" s="5">
        <v>6.1</v>
      </c>
      <c r="C268" s="5">
        <v>5.96</v>
      </c>
      <c r="D268" s="5">
        <v>5.87</v>
      </c>
      <c r="E268" s="5">
        <v>5.82</v>
      </c>
      <c r="F268" s="5">
        <v>5.8</v>
      </c>
      <c r="G268" s="5">
        <v>5.92</v>
      </c>
      <c r="H268" s="5">
        <v>6.18</v>
      </c>
      <c r="I268" s="5">
        <v>6.37</v>
      </c>
      <c r="J268" s="5">
        <v>6.56</v>
      </c>
      <c r="K268" s="5">
        <v>6.73</v>
      </c>
      <c r="L268" s="5">
        <v>6.81</v>
      </c>
      <c r="M268" s="5">
        <v>6.87</v>
      </c>
    </row>
    <row r="269" spans="1:13">
      <c r="A269" s="139">
        <v>43794</v>
      </c>
      <c r="B269" s="5">
        <v>5.97</v>
      </c>
      <c r="C269" s="5">
        <v>5.85</v>
      </c>
      <c r="D269" s="5">
        <v>5.78</v>
      </c>
      <c r="E269" s="5">
        <v>5.74</v>
      </c>
      <c r="F269" s="5">
        <v>5.8</v>
      </c>
      <c r="G269" s="5">
        <v>5.94</v>
      </c>
      <c r="H269" s="5">
        <v>6.2</v>
      </c>
      <c r="I269" s="5">
        <v>6.37</v>
      </c>
      <c r="J269" s="5">
        <v>6.54</v>
      </c>
      <c r="K269" s="5">
        <v>6.69</v>
      </c>
      <c r="L269" s="5">
        <v>6.76</v>
      </c>
      <c r="M269" s="5">
        <v>6.82</v>
      </c>
    </row>
    <row r="270" spans="1:13">
      <c r="A270" s="139">
        <v>43791</v>
      </c>
      <c r="B270" s="5">
        <v>6.03</v>
      </c>
      <c r="C270" s="5">
        <v>5.9</v>
      </c>
      <c r="D270" s="5">
        <v>5.81</v>
      </c>
      <c r="E270" s="5">
        <v>5.77</v>
      </c>
      <c r="F270" s="5">
        <v>5.79</v>
      </c>
      <c r="G270" s="5">
        <v>5.93</v>
      </c>
      <c r="H270" s="5">
        <v>6.17</v>
      </c>
      <c r="I270" s="5">
        <v>6.35</v>
      </c>
      <c r="J270" s="5">
        <v>6.52</v>
      </c>
      <c r="K270" s="5">
        <v>6.68</v>
      </c>
      <c r="L270" s="5">
        <v>6.75</v>
      </c>
      <c r="M270" s="5">
        <v>6.81</v>
      </c>
    </row>
    <row r="271" spans="1:13">
      <c r="A271" s="139">
        <v>43790</v>
      </c>
      <c r="B271" s="5">
        <v>6.12</v>
      </c>
      <c r="C271" s="5">
        <v>5.97</v>
      </c>
      <c r="D271" s="5">
        <v>5.87</v>
      </c>
      <c r="E271" s="5">
        <v>5.81</v>
      </c>
      <c r="F271" s="5">
        <v>5.81</v>
      </c>
      <c r="G271" s="5">
        <v>5.94</v>
      </c>
      <c r="H271" s="5">
        <v>6.19</v>
      </c>
      <c r="I271" s="5">
        <v>6.37</v>
      </c>
      <c r="J271" s="5">
        <v>6.54</v>
      </c>
      <c r="K271" s="5">
        <v>6.67</v>
      </c>
      <c r="L271" s="5">
        <v>6.73</v>
      </c>
      <c r="M271" s="5">
        <v>6.78</v>
      </c>
    </row>
    <row r="272" spans="1:13">
      <c r="A272" s="139">
        <v>43789</v>
      </c>
      <c r="B272" s="5">
        <v>6.08</v>
      </c>
      <c r="C272" s="5">
        <v>5.95</v>
      </c>
      <c r="D272" s="5">
        <v>5.86</v>
      </c>
      <c r="E272" s="5">
        <v>5.81</v>
      </c>
      <c r="F272" s="5">
        <v>5.82</v>
      </c>
      <c r="G272" s="5">
        <v>5.95</v>
      </c>
      <c r="H272" s="5">
        <v>6.2</v>
      </c>
      <c r="I272" s="5">
        <v>6.37</v>
      </c>
      <c r="J272" s="5">
        <v>6.53</v>
      </c>
      <c r="K272" s="5">
        <v>6.66</v>
      </c>
      <c r="L272" s="5">
        <v>6.73</v>
      </c>
      <c r="M272" s="5">
        <v>6.79</v>
      </c>
    </row>
    <row r="273" spans="1:13">
      <c r="A273" s="139">
        <v>43788</v>
      </c>
      <c r="B273" s="5">
        <v>5.99</v>
      </c>
      <c r="C273" s="5">
        <v>5.9</v>
      </c>
      <c r="D273" s="5">
        <v>5.83</v>
      </c>
      <c r="E273" s="5">
        <v>5.8</v>
      </c>
      <c r="F273" s="5">
        <v>5.83</v>
      </c>
      <c r="G273" s="5">
        <v>5.96</v>
      </c>
      <c r="H273" s="5">
        <v>6.2</v>
      </c>
      <c r="I273" s="5">
        <v>6.38</v>
      </c>
      <c r="J273" s="5">
        <v>6.56</v>
      </c>
      <c r="K273" s="5">
        <v>6.71</v>
      </c>
      <c r="L273" s="5">
        <v>6.79</v>
      </c>
      <c r="M273" s="5">
        <v>6.87</v>
      </c>
    </row>
    <row r="274" spans="1:13">
      <c r="A274" s="139">
        <v>43787</v>
      </c>
      <c r="B274" s="5">
        <v>5.94</v>
      </c>
      <c r="C274" s="5">
        <v>5.86</v>
      </c>
      <c r="D274" s="5">
        <v>5.81</v>
      </c>
      <c r="E274" s="5">
        <v>5.79</v>
      </c>
      <c r="F274" s="5">
        <v>5.84</v>
      </c>
      <c r="G274" s="5">
        <v>5.98</v>
      </c>
      <c r="H274" s="5">
        <v>6.24</v>
      </c>
      <c r="I274" s="5">
        <v>6.42</v>
      </c>
      <c r="J274" s="5">
        <v>6.61</v>
      </c>
      <c r="K274" s="5">
        <v>6.78</v>
      </c>
      <c r="L274" s="5">
        <v>6.86</v>
      </c>
      <c r="M274" s="5">
        <v>6.94</v>
      </c>
    </row>
    <row r="275" spans="1:13">
      <c r="A275" s="139">
        <v>43784</v>
      </c>
      <c r="B275" s="5">
        <v>5.91</v>
      </c>
      <c r="C275" s="5">
        <v>5.84</v>
      </c>
      <c r="D275" s="5">
        <v>5.8</v>
      </c>
      <c r="E275" s="5">
        <v>5.78</v>
      </c>
      <c r="F275" s="5">
        <v>5.86</v>
      </c>
      <c r="G275" s="5">
        <v>6</v>
      </c>
      <c r="H275" s="5">
        <v>6.24</v>
      </c>
      <c r="I275" s="5">
        <v>6.41</v>
      </c>
      <c r="J275" s="5">
        <v>6.6</v>
      </c>
      <c r="K275" s="5">
        <v>6.78</v>
      </c>
      <c r="L275" s="5">
        <v>6.86</v>
      </c>
      <c r="M275" s="5">
        <v>6.93</v>
      </c>
    </row>
    <row r="276" spans="1:13">
      <c r="A276" s="139">
        <v>43783</v>
      </c>
      <c r="B276" s="5">
        <v>6.01</v>
      </c>
      <c r="C276" s="5">
        <v>5.91</v>
      </c>
      <c r="D276" s="5">
        <v>5.86</v>
      </c>
      <c r="E276" s="5">
        <v>5.83</v>
      </c>
      <c r="F276" s="5">
        <v>5.89</v>
      </c>
      <c r="G276" s="5">
        <v>6.03</v>
      </c>
      <c r="H276" s="5">
        <v>6.27</v>
      </c>
      <c r="I276" s="5">
        <v>6.44</v>
      </c>
      <c r="J276" s="5">
        <v>6.63</v>
      </c>
      <c r="K276" s="5">
        <v>6.79</v>
      </c>
      <c r="L276" s="5">
        <v>6.88</v>
      </c>
      <c r="M276" s="5">
        <v>6.95</v>
      </c>
    </row>
    <row r="277" spans="1:13">
      <c r="A277" s="139">
        <v>43782</v>
      </c>
      <c r="B277" s="5">
        <v>5.92</v>
      </c>
      <c r="C277" s="5">
        <v>5.86</v>
      </c>
      <c r="D277" s="5">
        <v>5.83</v>
      </c>
      <c r="E277" s="5">
        <v>5.82</v>
      </c>
      <c r="F277" s="5">
        <v>5.91</v>
      </c>
      <c r="G277" s="5">
        <v>6.06</v>
      </c>
      <c r="H277" s="5">
        <v>6.32</v>
      </c>
      <c r="I277" s="5">
        <v>6.51</v>
      </c>
      <c r="J277" s="5">
        <v>6.7</v>
      </c>
      <c r="K277" s="5">
        <v>6.86</v>
      </c>
      <c r="L277" s="5">
        <v>6.94</v>
      </c>
      <c r="M277" s="5">
        <v>7</v>
      </c>
    </row>
    <row r="278" spans="1:13">
      <c r="A278" s="139">
        <v>43781</v>
      </c>
      <c r="B278" s="5">
        <v>5.95</v>
      </c>
      <c r="C278" s="5">
        <v>5.9</v>
      </c>
      <c r="D278" s="5">
        <v>5.86</v>
      </c>
      <c r="E278" s="5">
        <v>5.85</v>
      </c>
      <c r="F278" s="5">
        <v>5.9</v>
      </c>
      <c r="G278" s="5">
        <v>6.04</v>
      </c>
      <c r="H278" s="5">
        <v>6.26</v>
      </c>
      <c r="I278" s="5">
        <v>6.43</v>
      </c>
      <c r="J278" s="5">
        <v>6.63</v>
      </c>
      <c r="K278" s="5">
        <v>6.83</v>
      </c>
      <c r="L278" s="5">
        <v>6.94</v>
      </c>
      <c r="M278" s="5">
        <v>7.04</v>
      </c>
    </row>
    <row r="279" spans="1:13">
      <c r="A279" s="139">
        <v>43780</v>
      </c>
      <c r="B279" s="5">
        <v>5.84</v>
      </c>
      <c r="C279" s="5">
        <v>5.82</v>
      </c>
      <c r="D279" s="5">
        <v>5.81</v>
      </c>
      <c r="E279" s="5">
        <v>5.8</v>
      </c>
      <c r="F279" s="5">
        <v>5.86</v>
      </c>
      <c r="G279" s="5">
        <v>5.99</v>
      </c>
      <c r="H279" s="5">
        <v>6.22</v>
      </c>
      <c r="I279" s="5">
        <v>6.4</v>
      </c>
      <c r="J279" s="5">
        <v>6.62</v>
      </c>
      <c r="K279" s="5">
        <v>6.83</v>
      </c>
      <c r="L279" s="5">
        <v>6.95</v>
      </c>
      <c r="M279" s="5">
        <v>7.08</v>
      </c>
    </row>
    <row r="280" spans="1:13">
      <c r="A280" s="139">
        <v>43777</v>
      </c>
      <c r="B280" s="5">
        <v>5.74</v>
      </c>
      <c r="C280" s="5">
        <v>5.73</v>
      </c>
      <c r="D280" s="5">
        <v>5.73</v>
      </c>
      <c r="E280" s="5">
        <v>5.73</v>
      </c>
      <c r="F280" s="5">
        <v>5.8</v>
      </c>
      <c r="G280" s="5">
        <v>5.94</v>
      </c>
      <c r="H280" s="5">
        <v>6.16</v>
      </c>
      <c r="I280" s="5">
        <v>6.34</v>
      </c>
      <c r="J280" s="5">
        <v>6.55</v>
      </c>
      <c r="K280" s="5">
        <v>6.78</v>
      </c>
      <c r="L280" s="5">
        <v>6.91</v>
      </c>
      <c r="M280" s="5">
        <v>7.04</v>
      </c>
    </row>
    <row r="281" spans="1:13">
      <c r="A281" s="139">
        <v>43776</v>
      </c>
      <c r="B281" s="5">
        <v>5.75</v>
      </c>
      <c r="C281" s="5">
        <v>5.75</v>
      </c>
      <c r="D281" s="5">
        <v>5.76</v>
      </c>
      <c r="E281" s="5">
        <v>5.76</v>
      </c>
      <c r="F281" s="5">
        <v>5.82</v>
      </c>
      <c r="G281" s="5">
        <v>5.94</v>
      </c>
      <c r="H281" s="5">
        <v>6.14</v>
      </c>
      <c r="I281" s="5">
        <v>6.3</v>
      </c>
      <c r="J281" s="5">
        <v>6.5</v>
      </c>
      <c r="K281" s="5">
        <v>6.74</v>
      </c>
      <c r="L281" s="5">
        <v>6.89</v>
      </c>
      <c r="M281" s="5">
        <v>7.04</v>
      </c>
    </row>
    <row r="282" spans="1:13">
      <c r="A282" s="139">
        <v>43775</v>
      </c>
      <c r="B282" s="5">
        <v>5.77</v>
      </c>
      <c r="C282" s="5">
        <v>5.79</v>
      </c>
      <c r="D282" s="5">
        <v>5.8</v>
      </c>
      <c r="E282" s="5">
        <v>5.82</v>
      </c>
      <c r="F282" s="5">
        <v>5.9</v>
      </c>
      <c r="G282" s="5">
        <v>5.99</v>
      </c>
      <c r="H282" s="5">
        <v>6.16</v>
      </c>
      <c r="I282" s="5">
        <v>6.31</v>
      </c>
      <c r="J282" s="5">
        <v>6.5</v>
      </c>
      <c r="K282" s="5">
        <v>6.75</v>
      </c>
      <c r="L282" s="5">
        <v>6.9</v>
      </c>
      <c r="M282" s="5">
        <v>7.05</v>
      </c>
    </row>
    <row r="283" spans="1:13">
      <c r="A283" s="139">
        <v>43774</v>
      </c>
      <c r="B283" s="5">
        <v>5.85</v>
      </c>
      <c r="C283" s="5">
        <v>5.86</v>
      </c>
      <c r="D283" s="5">
        <v>5.87</v>
      </c>
      <c r="E283" s="5">
        <v>5.88</v>
      </c>
      <c r="F283" s="5">
        <v>5.92</v>
      </c>
      <c r="G283" s="5">
        <v>6</v>
      </c>
      <c r="H283" s="5">
        <v>6.16</v>
      </c>
      <c r="I283" s="5">
        <v>6.31</v>
      </c>
      <c r="J283" s="5">
        <v>6.51</v>
      </c>
      <c r="K283" s="5">
        <v>6.74</v>
      </c>
      <c r="L283" s="5">
        <v>6.89</v>
      </c>
      <c r="M283" s="5">
        <v>7.06</v>
      </c>
    </row>
    <row r="284" spans="1:13">
      <c r="A284" s="139">
        <v>43770</v>
      </c>
      <c r="B284" s="5">
        <v>5.89</v>
      </c>
      <c r="C284" s="5">
        <v>5.9</v>
      </c>
      <c r="D284" s="5">
        <v>5.9</v>
      </c>
      <c r="E284" s="5">
        <v>5.91</v>
      </c>
      <c r="F284" s="5">
        <v>5.95</v>
      </c>
      <c r="G284" s="5">
        <v>6.02</v>
      </c>
      <c r="H284" s="5">
        <v>6.17</v>
      </c>
      <c r="I284" s="5">
        <v>6.32</v>
      </c>
      <c r="J284" s="5">
        <v>6.51</v>
      </c>
      <c r="K284" s="5">
        <v>6.74</v>
      </c>
      <c r="L284" s="5">
        <v>6.89</v>
      </c>
      <c r="M284" s="5">
        <v>7.06</v>
      </c>
    </row>
    <row r="285" spans="1:13">
      <c r="A285" s="139">
        <v>43769</v>
      </c>
      <c r="B285" s="5">
        <v>5.97</v>
      </c>
      <c r="C285" s="5">
        <v>5.97</v>
      </c>
      <c r="D285" s="5">
        <v>5.97</v>
      </c>
      <c r="E285" s="5">
        <v>5.97</v>
      </c>
      <c r="F285" s="5">
        <v>5.99</v>
      </c>
      <c r="G285" s="5">
        <v>6.06</v>
      </c>
      <c r="H285" s="5">
        <v>6.24</v>
      </c>
      <c r="I285" s="5">
        <v>6.4</v>
      </c>
      <c r="J285" s="5">
        <v>6.59</v>
      </c>
      <c r="K285" s="5">
        <v>6.81</v>
      </c>
      <c r="L285" s="5">
        <v>6.96</v>
      </c>
      <c r="M285" s="5">
        <v>7.14</v>
      </c>
    </row>
    <row r="286" spans="1:13">
      <c r="A286" s="139">
        <v>43768</v>
      </c>
      <c r="B286" s="5">
        <v>5.94</v>
      </c>
      <c r="C286" s="5">
        <v>5.95</v>
      </c>
      <c r="D286" s="5">
        <v>5.96</v>
      </c>
      <c r="E286" s="5">
        <v>5.96</v>
      </c>
      <c r="F286" s="5">
        <v>6</v>
      </c>
      <c r="G286" s="5">
        <v>6.07</v>
      </c>
      <c r="H286" s="5">
        <v>6.23</v>
      </c>
      <c r="I286" s="5">
        <v>6.38</v>
      </c>
      <c r="J286" s="5">
        <v>6.56</v>
      </c>
      <c r="K286" s="5">
        <v>6.77</v>
      </c>
      <c r="L286" s="5">
        <v>6.92</v>
      </c>
      <c r="M286" s="5">
        <v>7.09</v>
      </c>
    </row>
    <row r="287" spans="1:13">
      <c r="A287" s="139">
        <v>43767</v>
      </c>
      <c r="B287" s="5">
        <v>5.96</v>
      </c>
      <c r="C287" s="5">
        <v>5.97</v>
      </c>
      <c r="D287" s="5">
        <v>5.98</v>
      </c>
      <c r="E287" s="5">
        <v>5.98</v>
      </c>
      <c r="F287" s="5">
        <v>6.01</v>
      </c>
      <c r="G287" s="5">
        <v>6.07</v>
      </c>
      <c r="H287" s="5">
        <v>6.21</v>
      </c>
      <c r="I287" s="5">
        <v>6.34</v>
      </c>
      <c r="J287" s="5">
        <v>6.53</v>
      </c>
      <c r="K287" s="5">
        <v>6.73</v>
      </c>
      <c r="L287" s="5">
        <v>6.87</v>
      </c>
      <c r="M287" s="5">
        <v>7.06</v>
      </c>
    </row>
    <row r="288" spans="1:13">
      <c r="A288" s="139">
        <v>43766</v>
      </c>
      <c r="B288" s="5">
        <v>5.96</v>
      </c>
      <c r="C288" s="5">
        <v>5.97</v>
      </c>
      <c r="D288" s="5">
        <v>5.98</v>
      </c>
      <c r="E288" s="5">
        <v>5.98</v>
      </c>
      <c r="F288" s="5">
        <v>6.01</v>
      </c>
      <c r="G288" s="5">
        <v>6.06</v>
      </c>
      <c r="H288" s="5">
        <v>6.19</v>
      </c>
      <c r="I288" s="5">
        <v>6.33</v>
      </c>
      <c r="J288" s="5">
        <v>6.5</v>
      </c>
      <c r="K288" s="5">
        <v>6.71</v>
      </c>
      <c r="L288" s="5">
        <v>6.87</v>
      </c>
      <c r="M288" s="5">
        <v>7.08</v>
      </c>
    </row>
    <row r="289" spans="1:13">
      <c r="A289" s="139">
        <v>43763</v>
      </c>
      <c r="B289" s="5">
        <v>6</v>
      </c>
      <c r="C289" s="5">
        <v>6</v>
      </c>
      <c r="D289" s="5">
        <v>6.01</v>
      </c>
      <c r="E289" s="5">
        <v>6.02</v>
      </c>
      <c r="F289" s="5">
        <v>6.05</v>
      </c>
      <c r="G289" s="5">
        <v>6.09</v>
      </c>
      <c r="H289" s="5">
        <v>6.21</v>
      </c>
      <c r="I289" s="5">
        <v>6.34</v>
      </c>
      <c r="J289" s="5">
        <v>6.53</v>
      </c>
      <c r="K289" s="5">
        <v>6.74</v>
      </c>
      <c r="L289" s="5">
        <v>6.89</v>
      </c>
      <c r="M289" s="5">
        <v>7.1</v>
      </c>
    </row>
    <row r="290" spans="1:13">
      <c r="A290" s="139">
        <v>43762</v>
      </c>
      <c r="B290" s="5">
        <v>6.08</v>
      </c>
      <c r="C290" s="5">
        <v>6.09</v>
      </c>
      <c r="D290" s="5">
        <v>6.09</v>
      </c>
      <c r="E290" s="5">
        <v>6.09</v>
      </c>
      <c r="F290" s="5">
        <v>6.11</v>
      </c>
      <c r="G290" s="5">
        <v>6.16</v>
      </c>
      <c r="H290" s="5">
        <v>6.3</v>
      </c>
      <c r="I290" s="5">
        <v>6.44</v>
      </c>
      <c r="J290" s="5">
        <v>6.62</v>
      </c>
      <c r="K290" s="5">
        <v>6.83</v>
      </c>
      <c r="L290" s="5">
        <v>6.99</v>
      </c>
      <c r="M290" s="5">
        <v>7.22</v>
      </c>
    </row>
    <row r="291" spans="1:13">
      <c r="A291" s="139">
        <v>43761</v>
      </c>
      <c r="B291" s="5">
        <v>6.08</v>
      </c>
      <c r="C291" s="5">
        <v>6.09</v>
      </c>
      <c r="D291" s="5">
        <v>6.1</v>
      </c>
      <c r="E291" s="5">
        <v>6.1</v>
      </c>
      <c r="F291" s="5">
        <v>6.12</v>
      </c>
      <c r="G291" s="5">
        <v>6.16</v>
      </c>
      <c r="H291" s="5">
        <v>6.28</v>
      </c>
      <c r="I291" s="5">
        <v>6.41</v>
      </c>
      <c r="J291" s="5">
        <v>6.58</v>
      </c>
      <c r="K291" s="5">
        <v>6.81</v>
      </c>
      <c r="L291" s="5">
        <v>6.98</v>
      </c>
      <c r="M291" s="5">
        <v>7.22</v>
      </c>
    </row>
    <row r="292" spans="1:13">
      <c r="A292" s="139">
        <v>43760</v>
      </c>
      <c r="B292" s="5">
        <v>6.06</v>
      </c>
      <c r="C292" s="5">
        <v>6.07</v>
      </c>
      <c r="D292" s="5">
        <v>6.08</v>
      </c>
      <c r="E292" s="5">
        <v>6.09</v>
      </c>
      <c r="F292" s="5">
        <v>6.13</v>
      </c>
      <c r="G292" s="5">
        <v>6.17</v>
      </c>
      <c r="H292" s="5">
        <v>6.28</v>
      </c>
      <c r="I292" s="5">
        <v>6.41</v>
      </c>
      <c r="J292" s="5">
        <v>6.59</v>
      </c>
      <c r="K292" s="5">
        <v>6.82</v>
      </c>
      <c r="L292" s="5">
        <v>7</v>
      </c>
      <c r="M292" s="5">
        <v>7.26</v>
      </c>
    </row>
    <row r="293" spans="1:13">
      <c r="A293" s="139">
        <v>43759</v>
      </c>
      <c r="B293" s="5">
        <v>6.08</v>
      </c>
      <c r="C293" s="5">
        <v>6.09</v>
      </c>
      <c r="D293" s="5">
        <v>6.1</v>
      </c>
      <c r="E293" s="5">
        <v>6.11</v>
      </c>
      <c r="F293" s="5">
        <v>6.15</v>
      </c>
      <c r="G293" s="5">
        <v>6.2</v>
      </c>
      <c r="H293" s="5">
        <v>6.32</v>
      </c>
      <c r="I293" s="5">
        <v>6.45</v>
      </c>
      <c r="J293" s="5">
        <v>6.64</v>
      </c>
      <c r="K293" s="5">
        <v>6.88</v>
      </c>
      <c r="L293" s="5">
        <v>7.07</v>
      </c>
      <c r="M293" s="5">
        <v>7.33</v>
      </c>
    </row>
    <row r="294" spans="1:13">
      <c r="A294" s="139">
        <v>43756</v>
      </c>
      <c r="B294" s="5">
        <v>6.07</v>
      </c>
      <c r="C294" s="5">
        <v>6.08</v>
      </c>
      <c r="D294" s="5">
        <v>6.1</v>
      </c>
      <c r="E294" s="5">
        <v>6.11</v>
      </c>
      <c r="F294" s="5">
        <v>6.17</v>
      </c>
      <c r="G294" s="5">
        <v>6.24</v>
      </c>
      <c r="H294" s="5">
        <v>6.37</v>
      </c>
      <c r="I294" s="5">
        <v>6.5</v>
      </c>
      <c r="J294" s="5">
        <v>6.69</v>
      </c>
      <c r="K294" s="5">
        <v>6.93</v>
      </c>
      <c r="L294" s="5">
        <v>7.13</v>
      </c>
      <c r="M294" s="5">
        <v>7.41</v>
      </c>
    </row>
    <row r="295" spans="1:13">
      <c r="A295" s="139">
        <v>43755</v>
      </c>
      <c r="B295" s="5">
        <v>6.26</v>
      </c>
      <c r="C295" s="5">
        <v>6.27</v>
      </c>
      <c r="D295" s="5">
        <v>6.27</v>
      </c>
      <c r="E295" s="5">
        <v>6.27</v>
      </c>
      <c r="F295" s="5">
        <v>6.31</v>
      </c>
      <c r="G295" s="5">
        <v>6.36</v>
      </c>
      <c r="H295" s="5">
        <v>6.47</v>
      </c>
      <c r="I295" s="5">
        <v>6.59</v>
      </c>
      <c r="J295" s="5">
        <v>6.77</v>
      </c>
      <c r="K295" s="5">
        <v>7</v>
      </c>
      <c r="L295" s="5">
        <v>7.19</v>
      </c>
      <c r="M295" s="5">
        <v>7.48</v>
      </c>
    </row>
    <row r="296" spans="1:13">
      <c r="A296" s="139">
        <v>43754</v>
      </c>
      <c r="B296" s="5">
        <v>6.3</v>
      </c>
      <c r="C296" s="5">
        <v>6.3</v>
      </c>
      <c r="D296" s="5">
        <v>6.31</v>
      </c>
      <c r="E296" s="5">
        <v>6.31</v>
      </c>
      <c r="F296" s="5">
        <v>6.34</v>
      </c>
      <c r="G296" s="5">
        <v>6.38</v>
      </c>
      <c r="H296" s="5">
        <v>6.49</v>
      </c>
      <c r="I296" s="5">
        <v>6.61</v>
      </c>
      <c r="J296" s="5">
        <v>6.79</v>
      </c>
      <c r="K296" s="5">
        <v>7.03</v>
      </c>
      <c r="L296" s="5">
        <v>7.24</v>
      </c>
      <c r="M296" s="5">
        <v>7.55</v>
      </c>
    </row>
    <row r="297" spans="1:13">
      <c r="A297" s="139">
        <v>43753</v>
      </c>
      <c r="B297" s="5">
        <v>6.33</v>
      </c>
      <c r="C297" s="5">
        <v>6.33</v>
      </c>
      <c r="D297" s="5">
        <v>6.32</v>
      </c>
      <c r="E297" s="5">
        <v>6.32</v>
      </c>
      <c r="F297" s="5">
        <v>6.32</v>
      </c>
      <c r="G297" s="5">
        <v>6.36</v>
      </c>
      <c r="H297" s="5">
        <v>6.47</v>
      </c>
      <c r="I297" s="5">
        <v>6.6</v>
      </c>
      <c r="J297" s="5">
        <v>6.79</v>
      </c>
      <c r="K297" s="5">
        <v>7.04</v>
      </c>
      <c r="L297" s="5">
        <v>7.26</v>
      </c>
      <c r="M297" s="5">
        <v>7.58</v>
      </c>
    </row>
    <row r="298" spans="1:13">
      <c r="A298" s="139">
        <v>43752</v>
      </c>
      <c r="B298" s="5">
        <v>6.27</v>
      </c>
      <c r="C298" s="5">
        <v>6.31</v>
      </c>
      <c r="D298" s="5">
        <v>6.34</v>
      </c>
      <c r="E298" s="5">
        <v>6.35</v>
      </c>
      <c r="F298" s="5">
        <v>6.37</v>
      </c>
      <c r="G298" s="5">
        <v>6.39</v>
      </c>
      <c r="H298" s="5">
        <v>6.47</v>
      </c>
      <c r="I298" s="5">
        <v>6.59</v>
      </c>
      <c r="J298" s="5">
        <v>6.78</v>
      </c>
      <c r="K298" s="5">
        <v>7.11</v>
      </c>
      <c r="L298" s="5">
        <v>7.38</v>
      </c>
      <c r="M298" s="5">
        <v>7.74</v>
      </c>
    </row>
    <row r="299" spans="1:13">
      <c r="A299" s="139">
        <v>43749</v>
      </c>
      <c r="B299" s="5">
        <v>6.34</v>
      </c>
      <c r="C299" s="5">
        <v>6.34</v>
      </c>
      <c r="D299" s="5">
        <v>6.35</v>
      </c>
      <c r="E299" s="5">
        <v>6.35</v>
      </c>
      <c r="F299" s="5">
        <v>6.36</v>
      </c>
      <c r="G299" s="5">
        <v>6.4</v>
      </c>
      <c r="H299" s="5">
        <v>6.5</v>
      </c>
      <c r="I299" s="5">
        <v>6.62</v>
      </c>
      <c r="J299" s="5">
        <v>6.82</v>
      </c>
      <c r="K299" s="5">
        <v>7.14</v>
      </c>
      <c r="L299" s="5">
        <v>7.4</v>
      </c>
      <c r="M299" s="5">
        <v>7.77</v>
      </c>
    </row>
    <row r="300" spans="1:13">
      <c r="A300" s="139">
        <v>43748</v>
      </c>
      <c r="B300" s="5">
        <v>6.32</v>
      </c>
      <c r="C300" s="5">
        <v>6.32</v>
      </c>
      <c r="D300" s="5">
        <v>6.33</v>
      </c>
      <c r="E300" s="5">
        <v>6.33</v>
      </c>
      <c r="F300" s="5">
        <v>6.35</v>
      </c>
      <c r="G300" s="5">
        <v>6.39</v>
      </c>
      <c r="H300" s="5">
        <v>6.5</v>
      </c>
      <c r="I300" s="5">
        <v>6.64</v>
      </c>
      <c r="J300" s="5">
        <v>6.85</v>
      </c>
      <c r="K300" s="5">
        <v>7.19</v>
      </c>
      <c r="L300" s="5">
        <v>7.46</v>
      </c>
      <c r="M300" s="5">
        <v>7.82</v>
      </c>
    </row>
    <row r="301" spans="1:13">
      <c r="A301" s="139">
        <v>43747</v>
      </c>
      <c r="B301" s="5">
        <v>6.4</v>
      </c>
      <c r="C301" s="5">
        <v>6.4</v>
      </c>
      <c r="D301" s="5">
        <v>6.4</v>
      </c>
      <c r="E301" s="5">
        <v>6.41</v>
      </c>
      <c r="F301" s="5">
        <v>6.48</v>
      </c>
      <c r="G301" s="5">
        <v>6.53</v>
      </c>
      <c r="H301" s="5">
        <v>6.63</v>
      </c>
      <c r="I301" s="5">
        <v>6.75</v>
      </c>
      <c r="J301" s="5">
        <v>6.96</v>
      </c>
      <c r="K301" s="5">
        <v>7.28</v>
      </c>
      <c r="L301" s="5">
        <v>7.54</v>
      </c>
      <c r="M301" s="5">
        <v>7.89</v>
      </c>
    </row>
    <row r="302" spans="1:13">
      <c r="A302" s="139">
        <v>43746</v>
      </c>
      <c r="B302" s="5">
        <v>6.48</v>
      </c>
      <c r="C302" s="5">
        <v>6.48</v>
      </c>
      <c r="D302" s="5">
        <v>6.49</v>
      </c>
      <c r="E302" s="5">
        <v>6.5</v>
      </c>
      <c r="F302" s="5">
        <v>6.52</v>
      </c>
      <c r="G302" s="5">
        <v>6.56</v>
      </c>
      <c r="H302" s="5">
        <v>6.66</v>
      </c>
      <c r="I302" s="5">
        <v>6.78</v>
      </c>
      <c r="J302" s="5">
        <v>6.99</v>
      </c>
      <c r="K302" s="5">
        <v>7.32</v>
      </c>
      <c r="L302" s="5">
        <v>7.57</v>
      </c>
      <c r="M302" s="5">
        <v>7.91</v>
      </c>
    </row>
    <row r="303" spans="1:13">
      <c r="A303" s="139">
        <v>43745</v>
      </c>
      <c r="B303" s="5">
        <v>6.43</v>
      </c>
      <c r="C303" s="5">
        <v>6.44</v>
      </c>
      <c r="D303" s="5">
        <v>6.45</v>
      </c>
      <c r="E303" s="5">
        <v>6.46</v>
      </c>
      <c r="F303" s="5">
        <v>6.51</v>
      </c>
      <c r="G303" s="5">
        <v>6.56</v>
      </c>
      <c r="H303" s="5">
        <v>6.65</v>
      </c>
      <c r="I303" s="5">
        <v>6.77</v>
      </c>
      <c r="J303" s="5">
        <v>6.97</v>
      </c>
      <c r="K303" s="5">
        <v>7.3</v>
      </c>
      <c r="L303" s="5">
        <v>7.55</v>
      </c>
      <c r="M303" s="5">
        <v>7.87</v>
      </c>
    </row>
    <row r="304" spans="1:13">
      <c r="A304" s="139">
        <v>43742</v>
      </c>
      <c r="B304" s="5">
        <v>6.4</v>
      </c>
      <c r="C304" s="5">
        <v>6.42</v>
      </c>
      <c r="D304" s="5">
        <v>6.44</v>
      </c>
      <c r="E304" s="5">
        <v>6.46</v>
      </c>
      <c r="F304" s="5">
        <v>6.54</v>
      </c>
      <c r="G304" s="5">
        <v>6.6</v>
      </c>
      <c r="H304" s="5">
        <v>6.72</v>
      </c>
      <c r="I304" s="5">
        <v>6.85</v>
      </c>
      <c r="J304" s="5">
        <v>7.06</v>
      </c>
      <c r="K304" s="5">
        <v>7.39</v>
      </c>
      <c r="L304" s="5">
        <v>7.63</v>
      </c>
      <c r="M304" s="5">
        <v>7.94</v>
      </c>
    </row>
    <row r="305" spans="1:13">
      <c r="A305" s="139">
        <v>43741</v>
      </c>
      <c r="B305" s="5">
        <v>6.46</v>
      </c>
      <c r="C305" s="5">
        <v>6.47</v>
      </c>
      <c r="D305" s="5">
        <v>6.49</v>
      </c>
      <c r="E305" s="5">
        <v>6.51</v>
      </c>
      <c r="F305" s="5">
        <v>6.6</v>
      </c>
      <c r="G305" s="5">
        <v>6.67</v>
      </c>
      <c r="H305" s="5">
        <v>6.8</v>
      </c>
      <c r="I305" s="5">
        <v>6.93</v>
      </c>
      <c r="J305" s="5">
        <v>7.15</v>
      </c>
      <c r="K305" s="5">
        <v>7.47</v>
      </c>
      <c r="L305" s="5">
        <v>7.71</v>
      </c>
      <c r="M305" s="5">
        <v>8</v>
      </c>
    </row>
    <row r="306" spans="1:13">
      <c r="A306" s="139">
        <v>43740</v>
      </c>
      <c r="B306" s="5">
        <v>6.45</v>
      </c>
      <c r="C306" s="5">
        <v>6.47</v>
      </c>
      <c r="D306" s="5">
        <v>6.48</v>
      </c>
      <c r="E306" s="5">
        <v>6.51</v>
      </c>
      <c r="F306" s="5">
        <v>6.6</v>
      </c>
      <c r="G306" s="5">
        <v>6.67</v>
      </c>
      <c r="H306" s="5">
        <v>6.8</v>
      </c>
      <c r="I306" s="5">
        <v>6.95</v>
      </c>
      <c r="J306" s="5">
        <v>7.16</v>
      </c>
      <c r="K306" s="5">
        <v>7.49</v>
      </c>
      <c r="L306" s="5">
        <v>7.73</v>
      </c>
      <c r="M306" s="5">
        <v>8.02</v>
      </c>
    </row>
    <row r="307" spans="1:13">
      <c r="A307" s="139">
        <v>43739</v>
      </c>
      <c r="B307" s="5">
        <v>6.53</v>
      </c>
      <c r="C307" s="5">
        <v>6.52</v>
      </c>
      <c r="D307" s="5">
        <v>6.52</v>
      </c>
      <c r="E307" s="5">
        <v>6.53</v>
      </c>
      <c r="F307" s="5">
        <v>6.6</v>
      </c>
      <c r="G307" s="5">
        <v>6.68</v>
      </c>
      <c r="H307" s="5">
        <v>6.81</v>
      </c>
      <c r="I307" s="5">
        <v>6.94</v>
      </c>
      <c r="J307" s="5">
        <v>7.16</v>
      </c>
      <c r="K307" s="5">
        <v>7.48</v>
      </c>
      <c r="L307" s="5">
        <v>7.72</v>
      </c>
      <c r="M307" s="5">
        <v>8.02</v>
      </c>
    </row>
    <row r="308" spans="1:13">
      <c r="A308" s="139">
        <v>43738</v>
      </c>
      <c r="B308" s="5">
        <v>6.56</v>
      </c>
      <c r="C308" s="5">
        <v>6.54</v>
      </c>
      <c r="D308" s="5">
        <v>6.53</v>
      </c>
      <c r="E308" s="5">
        <v>6.53</v>
      </c>
      <c r="F308" s="5">
        <v>6.6</v>
      </c>
      <c r="G308" s="5">
        <v>6.67</v>
      </c>
      <c r="H308" s="5">
        <v>6.8</v>
      </c>
      <c r="I308" s="5">
        <v>6.93</v>
      </c>
      <c r="J308" s="5">
        <v>7.15</v>
      </c>
      <c r="K308" s="5">
        <v>7.47</v>
      </c>
      <c r="L308" s="5">
        <v>7.72</v>
      </c>
      <c r="M308" s="5">
        <v>8.02</v>
      </c>
    </row>
    <row r="309" spans="1:13">
      <c r="A309" s="139">
        <v>43735</v>
      </c>
      <c r="B309" s="5">
        <v>6.49</v>
      </c>
      <c r="C309" s="5">
        <v>6.5</v>
      </c>
      <c r="D309" s="5">
        <v>6.51</v>
      </c>
      <c r="E309" s="5">
        <v>6.53</v>
      </c>
      <c r="F309" s="5">
        <v>6.6</v>
      </c>
      <c r="G309" s="5">
        <v>6.66</v>
      </c>
      <c r="H309" s="5">
        <v>6.78</v>
      </c>
      <c r="I309" s="5">
        <v>6.92</v>
      </c>
      <c r="J309" s="5">
        <v>7.14</v>
      </c>
      <c r="K309" s="5">
        <v>7.45</v>
      </c>
      <c r="L309" s="5">
        <v>7.69</v>
      </c>
      <c r="M309" s="5">
        <v>7.99</v>
      </c>
    </row>
    <row r="310" spans="1:13">
      <c r="A310" s="139">
        <v>43734</v>
      </c>
      <c r="B310" s="5">
        <v>6.58</v>
      </c>
      <c r="C310" s="5">
        <v>6.55</v>
      </c>
      <c r="D310" s="5">
        <v>6.53</v>
      </c>
      <c r="E310" s="5">
        <v>6.53</v>
      </c>
      <c r="F310" s="5">
        <v>6.62</v>
      </c>
      <c r="G310" s="5">
        <v>6.68</v>
      </c>
      <c r="H310" s="5">
        <v>6.79</v>
      </c>
      <c r="I310" s="5">
        <v>6.92</v>
      </c>
      <c r="J310" s="5">
        <v>7.13</v>
      </c>
      <c r="K310" s="5">
        <v>7.45</v>
      </c>
      <c r="L310" s="5">
        <v>7.69</v>
      </c>
      <c r="M310" s="5">
        <v>8</v>
      </c>
    </row>
    <row r="311" spans="1:13">
      <c r="A311" s="139">
        <v>43733</v>
      </c>
      <c r="B311" s="5">
        <v>6.49</v>
      </c>
      <c r="C311" s="5">
        <v>6.5</v>
      </c>
      <c r="D311" s="5">
        <v>6.51</v>
      </c>
      <c r="E311" s="5">
        <v>6.54</v>
      </c>
      <c r="F311" s="5">
        <v>6.64</v>
      </c>
      <c r="G311" s="5">
        <v>6.7</v>
      </c>
      <c r="H311" s="5">
        <v>6.79</v>
      </c>
      <c r="I311" s="5">
        <v>6.92</v>
      </c>
      <c r="J311" s="5">
        <v>7.13</v>
      </c>
      <c r="K311" s="5">
        <v>7.46</v>
      </c>
      <c r="L311" s="5">
        <v>7.7</v>
      </c>
      <c r="M311" s="5">
        <v>7.99</v>
      </c>
    </row>
    <row r="312" spans="1:13">
      <c r="A312" s="139">
        <v>43732</v>
      </c>
      <c r="B312" s="5">
        <v>6.56</v>
      </c>
      <c r="C312" s="5">
        <v>6.55</v>
      </c>
      <c r="D312" s="5">
        <v>6.55</v>
      </c>
      <c r="E312" s="5">
        <v>6.56</v>
      </c>
      <c r="F312" s="5">
        <v>6.64</v>
      </c>
      <c r="G312" s="5">
        <v>6.7</v>
      </c>
      <c r="H312" s="5">
        <v>6.81</v>
      </c>
      <c r="I312" s="5">
        <v>6.93</v>
      </c>
      <c r="J312" s="5">
        <v>7.14</v>
      </c>
      <c r="K312" s="5">
        <v>7.46</v>
      </c>
      <c r="L312" s="5">
        <v>7.7</v>
      </c>
      <c r="M312" s="5">
        <v>7.98</v>
      </c>
    </row>
    <row r="313" spans="1:13">
      <c r="A313" s="139">
        <v>43731</v>
      </c>
      <c r="B313" s="5">
        <v>6.61</v>
      </c>
      <c r="C313" s="5">
        <v>6.61</v>
      </c>
      <c r="D313" s="5">
        <v>6.61</v>
      </c>
      <c r="E313" s="5">
        <v>6.62</v>
      </c>
      <c r="F313" s="5">
        <v>6.66</v>
      </c>
      <c r="G313" s="5">
        <v>6.69</v>
      </c>
      <c r="H313" s="5">
        <v>6.78</v>
      </c>
      <c r="I313" s="5">
        <v>6.92</v>
      </c>
      <c r="J313" s="5">
        <v>7.14</v>
      </c>
      <c r="K313" s="5">
        <v>7.46</v>
      </c>
      <c r="L313" s="5">
        <v>7.69</v>
      </c>
      <c r="M313" s="5">
        <v>7.97</v>
      </c>
    </row>
    <row r="314" spans="1:13">
      <c r="A314" s="139">
        <v>43728</v>
      </c>
      <c r="B314" s="5">
        <v>6.57</v>
      </c>
      <c r="C314" s="5">
        <v>6.57</v>
      </c>
      <c r="D314" s="5">
        <v>6.57</v>
      </c>
      <c r="E314" s="5">
        <v>6.57</v>
      </c>
      <c r="F314" s="5">
        <v>6.61</v>
      </c>
      <c r="G314" s="5">
        <v>6.65</v>
      </c>
      <c r="H314" s="5">
        <v>6.78</v>
      </c>
      <c r="I314" s="5">
        <v>6.92</v>
      </c>
      <c r="J314" s="5">
        <v>7.13</v>
      </c>
      <c r="K314" s="5">
        <v>7.45</v>
      </c>
      <c r="L314" s="5">
        <v>7.69</v>
      </c>
      <c r="M314" s="5">
        <v>7.97</v>
      </c>
    </row>
    <row r="315" spans="1:13">
      <c r="A315" s="139">
        <v>43727</v>
      </c>
      <c r="B315" s="5">
        <v>6.67</v>
      </c>
      <c r="C315" s="5">
        <v>6.65</v>
      </c>
      <c r="D315" s="5">
        <v>6.63</v>
      </c>
      <c r="E315" s="5">
        <v>6.62</v>
      </c>
      <c r="F315" s="5">
        <v>6.62</v>
      </c>
      <c r="G315" s="5">
        <v>6.67</v>
      </c>
      <c r="H315" s="5">
        <v>6.78</v>
      </c>
      <c r="I315" s="5">
        <v>6.92</v>
      </c>
      <c r="J315" s="5">
        <v>7.14</v>
      </c>
      <c r="K315" s="5">
        <v>7.46</v>
      </c>
      <c r="L315" s="5">
        <v>7.7</v>
      </c>
      <c r="M315" s="5">
        <v>7.97</v>
      </c>
    </row>
    <row r="316" spans="1:13">
      <c r="A316" s="139">
        <v>43726</v>
      </c>
      <c r="B316" s="5">
        <v>6.67</v>
      </c>
      <c r="C316" s="5">
        <v>6.64</v>
      </c>
      <c r="D316" s="5">
        <v>6.63</v>
      </c>
      <c r="E316" s="5">
        <v>6.62</v>
      </c>
      <c r="F316" s="5">
        <v>6.65</v>
      </c>
      <c r="G316" s="5">
        <v>6.7</v>
      </c>
      <c r="H316" s="5">
        <v>6.82</v>
      </c>
      <c r="I316" s="5">
        <v>6.95</v>
      </c>
      <c r="J316" s="5">
        <v>7.15</v>
      </c>
      <c r="K316" s="5">
        <v>7.47</v>
      </c>
      <c r="L316" s="5">
        <v>7.71</v>
      </c>
      <c r="M316" s="5">
        <v>7.99</v>
      </c>
    </row>
    <row r="317" spans="1:13">
      <c r="A317" s="139">
        <v>43725</v>
      </c>
      <c r="B317" s="5">
        <v>6.76</v>
      </c>
      <c r="C317" s="5">
        <v>6.7</v>
      </c>
      <c r="D317" s="5">
        <v>6.66</v>
      </c>
      <c r="E317" s="5">
        <v>6.64</v>
      </c>
      <c r="F317" s="5">
        <v>6.67</v>
      </c>
      <c r="G317" s="5">
        <v>6.71</v>
      </c>
      <c r="H317" s="5">
        <v>6.82</v>
      </c>
      <c r="I317" s="5">
        <v>6.95</v>
      </c>
      <c r="J317" s="5">
        <v>7.17</v>
      </c>
      <c r="K317" s="5">
        <v>7.5</v>
      </c>
      <c r="L317" s="5">
        <v>7.74</v>
      </c>
      <c r="M317" s="5">
        <v>8.0299999999999994</v>
      </c>
    </row>
    <row r="318" spans="1:13">
      <c r="A318" s="139">
        <v>43724</v>
      </c>
      <c r="B318" s="5">
        <v>6.74</v>
      </c>
      <c r="C318" s="5">
        <v>6.69</v>
      </c>
      <c r="D318" s="5">
        <v>6.66</v>
      </c>
      <c r="E318" s="5">
        <v>6.64</v>
      </c>
      <c r="F318" s="5">
        <v>6.66</v>
      </c>
      <c r="G318" s="5">
        <v>6.69</v>
      </c>
      <c r="H318" s="5">
        <v>6.79</v>
      </c>
      <c r="I318" s="5">
        <v>6.92</v>
      </c>
      <c r="J318" s="5">
        <v>7.14</v>
      </c>
      <c r="K318" s="5">
        <v>7.47</v>
      </c>
      <c r="L318" s="5">
        <v>7.72</v>
      </c>
      <c r="M318" s="5">
        <v>8.01</v>
      </c>
    </row>
    <row r="319" spans="1:13">
      <c r="A319" s="139">
        <v>43721</v>
      </c>
      <c r="B319" s="5">
        <v>6.66</v>
      </c>
      <c r="C319" s="5">
        <v>6.63</v>
      </c>
      <c r="D319" s="5">
        <v>6.61</v>
      </c>
      <c r="E319" s="5">
        <v>6.61</v>
      </c>
      <c r="F319" s="5">
        <v>6.64</v>
      </c>
      <c r="G319" s="5">
        <v>6.68</v>
      </c>
      <c r="H319" s="5">
        <v>6.78</v>
      </c>
      <c r="I319" s="5">
        <v>6.9</v>
      </c>
      <c r="J319" s="5">
        <v>7.12</v>
      </c>
      <c r="K319" s="5">
        <v>7.45</v>
      </c>
      <c r="L319" s="5">
        <v>7.7</v>
      </c>
      <c r="M319" s="5">
        <v>8.02</v>
      </c>
    </row>
    <row r="320" spans="1:13">
      <c r="A320" s="139">
        <v>43720</v>
      </c>
      <c r="B320" s="5">
        <v>6.68</v>
      </c>
      <c r="C320" s="5">
        <v>6.67</v>
      </c>
      <c r="D320" s="5">
        <v>6.66</v>
      </c>
      <c r="E320" s="5">
        <v>6.65</v>
      </c>
      <c r="F320" s="5">
        <v>6.64</v>
      </c>
      <c r="G320" s="5">
        <v>6.67</v>
      </c>
      <c r="H320" s="5">
        <v>6.77</v>
      </c>
      <c r="I320" s="5">
        <v>6.91</v>
      </c>
      <c r="J320" s="5">
        <v>7.12</v>
      </c>
      <c r="K320" s="5">
        <v>7.45</v>
      </c>
      <c r="L320" s="5">
        <v>7.69</v>
      </c>
      <c r="M320" s="5">
        <v>7.99</v>
      </c>
    </row>
    <row r="321" spans="1:13">
      <c r="A321" s="139">
        <v>43719</v>
      </c>
      <c r="B321" s="5">
        <v>6.68</v>
      </c>
      <c r="C321" s="5">
        <v>6.66</v>
      </c>
      <c r="D321" s="5">
        <v>6.65</v>
      </c>
      <c r="E321" s="5">
        <v>6.65</v>
      </c>
      <c r="F321" s="5">
        <v>6.67</v>
      </c>
      <c r="G321" s="5">
        <v>6.7</v>
      </c>
      <c r="H321" s="5">
        <v>6.81</v>
      </c>
      <c r="I321" s="5">
        <v>6.95</v>
      </c>
      <c r="J321" s="5">
        <v>7.15</v>
      </c>
      <c r="K321" s="5">
        <v>7.47</v>
      </c>
      <c r="L321" s="5">
        <v>7.71</v>
      </c>
      <c r="M321" s="5">
        <v>8.01</v>
      </c>
    </row>
    <row r="322" spans="1:13">
      <c r="A322" s="139">
        <v>43718</v>
      </c>
      <c r="B322" s="5">
        <v>6.75</v>
      </c>
      <c r="C322" s="5">
        <v>6.72</v>
      </c>
      <c r="D322" s="5">
        <v>6.7</v>
      </c>
      <c r="E322" s="5">
        <v>6.69</v>
      </c>
      <c r="F322" s="5">
        <v>6.68</v>
      </c>
      <c r="G322" s="5">
        <v>6.71</v>
      </c>
      <c r="H322" s="5">
        <v>6.81</v>
      </c>
      <c r="I322" s="5">
        <v>6.94</v>
      </c>
      <c r="J322" s="5">
        <v>7.15</v>
      </c>
      <c r="K322" s="5">
        <v>7.48</v>
      </c>
      <c r="L322" s="5">
        <v>7.72</v>
      </c>
      <c r="M322" s="5">
        <v>8.02</v>
      </c>
    </row>
    <row r="323" spans="1:13">
      <c r="A323" s="139">
        <v>43717</v>
      </c>
      <c r="B323" s="5">
        <v>6.65</v>
      </c>
      <c r="C323" s="5">
        <v>6.64</v>
      </c>
      <c r="D323" s="5">
        <v>6.63</v>
      </c>
      <c r="E323" s="5">
        <v>6.63</v>
      </c>
      <c r="F323" s="5">
        <v>6.65</v>
      </c>
      <c r="G323" s="5">
        <v>6.69</v>
      </c>
      <c r="H323" s="5">
        <v>6.8</v>
      </c>
      <c r="I323" s="5">
        <v>6.94</v>
      </c>
      <c r="J323" s="5">
        <v>7.16</v>
      </c>
      <c r="K323" s="5">
        <v>7.47</v>
      </c>
      <c r="L323" s="5">
        <v>7.71</v>
      </c>
      <c r="M323" s="5">
        <v>7.99</v>
      </c>
    </row>
    <row r="324" spans="1:13">
      <c r="A324" s="139">
        <v>43714</v>
      </c>
      <c r="B324" s="5">
        <v>6.66</v>
      </c>
      <c r="C324" s="5">
        <v>6.66</v>
      </c>
      <c r="D324" s="5">
        <v>6.66</v>
      </c>
      <c r="E324" s="5">
        <v>6.66</v>
      </c>
      <c r="F324" s="5">
        <v>6.66</v>
      </c>
      <c r="G324" s="5">
        <v>6.69</v>
      </c>
      <c r="H324" s="5">
        <v>6.8</v>
      </c>
      <c r="I324" s="5">
        <v>6.93</v>
      </c>
      <c r="J324" s="5">
        <v>7.15</v>
      </c>
      <c r="K324" s="5">
        <v>7.46</v>
      </c>
      <c r="L324" s="5">
        <v>7.7</v>
      </c>
      <c r="M324" s="5">
        <v>7.99</v>
      </c>
    </row>
    <row r="325" spans="1:13">
      <c r="A325" s="139">
        <v>43713</v>
      </c>
      <c r="B325" s="5">
        <v>6.72</v>
      </c>
      <c r="C325" s="5">
        <v>6.7</v>
      </c>
      <c r="D325" s="5">
        <v>6.68</v>
      </c>
      <c r="E325" s="5">
        <v>6.67</v>
      </c>
      <c r="F325" s="5">
        <v>6.68</v>
      </c>
      <c r="G325" s="5">
        <v>6.71</v>
      </c>
      <c r="H325" s="5">
        <v>6.79</v>
      </c>
      <c r="I325" s="5">
        <v>6.92</v>
      </c>
      <c r="J325" s="5">
        <v>7.15</v>
      </c>
      <c r="K325" s="5">
        <v>7.47</v>
      </c>
      <c r="L325" s="5">
        <v>7.7</v>
      </c>
      <c r="M325" s="5">
        <v>7.97</v>
      </c>
    </row>
    <row r="326" spans="1:13">
      <c r="A326" s="139">
        <v>43712</v>
      </c>
      <c r="B326" s="5">
        <v>6.7</v>
      </c>
      <c r="C326" s="5">
        <v>6.69</v>
      </c>
      <c r="D326" s="5">
        <v>6.68</v>
      </c>
      <c r="E326" s="5">
        <v>6.68</v>
      </c>
      <c r="F326" s="5">
        <v>6.69</v>
      </c>
      <c r="G326" s="5">
        <v>6.71</v>
      </c>
      <c r="H326" s="5">
        <v>6.79</v>
      </c>
      <c r="I326" s="5">
        <v>6.91</v>
      </c>
      <c r="J326" s="5">
        <v>7.13</v>
      </c>
      <c r="K326" s="5">
        <v>7.43</v>
      </c>
      <c r="L326" s="5">
        <v>7.65</v>
      </c>
      <c r="M326" s="5">
        <v>7.92</v>
      </c>
    </row>
    <row r="327" spans="1:13">
      <c r="A327" s="139">
        <v>43711</v>
      </c>
      <c r="B327" s="5">
        <v>6.74</v>
      </c>
      <c r="C327" s="5">
        <v>6.73</v>
      </c>
      <c r="D327" s="5">
        <v>6.73</v>
      </c>
      <c r="E327" s="5">
        <v>6.72</v>
      </c>
      <c r="F327" s="5">
        <v>6.74</v>
      </c>
      <c r="G327" s="5">
        <v>6.77</v>
      </c>
      <c r="H327" s="5">
        <v>6.87</v>
      </c>
      <c r="I327" s="5">
        <v>7</v>
      </c>
      <c r="J327" s="5">
        <v>7.21</v>
      </c>
      <c r="K327" s="5">
        <v>7.49</v>
      </c>
      <c r="L327" s="5">
        <v>7.69</v>
      </c>
      <c r="M327" s="5">
        <v>7.95</v>
      </c>
    </row>
    <row r="328" spans="1:13">
      <c r="A328" s="139">
        <v>43710</v>
      </c>
      <c r="B328" s="5">
        <v>6.67</v>
      </c>
      <c r="C328" s="5">
        <v>6.68</v>
      </c>
      <c r="D328" s="5">
        <v>6.69</v>
      </c>
      <c r="E328" s="5">
        <v>6.7</v>
      </c>
      <c r="F328" s="5">
        <v>6.74</v>
      </c>
      <c r="G328" s="5">
        <v>6.77</v>
      </c>
      <c r="H328" s="5">
        <v>6.88</v>
      </c>
      <c r="I328" s="5">
        <v>7.01</v>
      </c>
      <c r="J328" s="5">
        <v>7.21</v>
      </c>
      <c r="K328" s="5">
        <v>7.48</v>
      </c>
      <c r="L328" s="5">
        <v>7.67</v>
      </c>
      <c r="M328" s="5">
        <v>7.91</v>
      </c>
    </row>
    <row r="329" spans="1:13">
      <c r="A329" s="139">
        <v>43707</v>
      </c>
      <c r="B329" s="5">
        <v>6.69</v>
      </c>
      <c r="C329" s="5">
        <v>6.7</v>
      </c>
      <c r="D329" s="5">
        <v>6.71</v>
      </c>
      <c r="E329" s="5">
        <v>6.72</v>
      </c>
      <c r="F329" s="5">
        <v>6.76</v>
      </c>
      <c r="G329" s="5">
        <v>6.79</v>
      </c>
      <c r="H329" s="5">
        <v>6.89</v>
      </c>
      <c r="I329" s="5">
        <v>7.01</v>
      </c>
      <c r="J329" s="5">
        <v>7.22</v>
      </c>
      <c r="K329" s="5">
        <v>7.48</v>
      </c>
      <c r="L329" s="5">
        <v>7.66</v>
      </c>
      <c r="M329" s="5">
        <v>7.88</v>
      </c>
    </row>
    <row r="330" spans="1:13">
      <c r="A330" s="139">
        <v>43706</v>
      </c>
      <c r="B330" s="5">
        <v>6.75</v>
      </c>
      <c r="C330" s="5">
        <v>6.76</v>
      </c>
      <c r="D330" s="5">
        <v>6.77</v>
      </c>
      <c r="E330" s="5">
        <v>6.79</v>
      </c>
      <c r="F330" s="5">
        <v>6.83</v>
      </c>
      <c r="G330" s="5">
        <v>6.87</v>
      </c>
      <c r="H330" s="5">
        <v>6.98</v>
      </c>
      <c r="I330" s="5">
        <v>7.09</v>
      </c>
      <c r="J330" s="5">
        <v>7.27</v>
      </c>
      <c r="K330" s="5">
        <v>7.5</v>
      </c>
      <c r="L330" s="5">
        <v>7.67</v>
      </c>
      <c r="M330" s="5">
        <v>7.89</v>
      </c>
    </row>
    <row r="331" spans="1:13">
      <c r="A331" s="139">
        <v>43705</v>
      </c>
      <c r="B331" s="5">
        <v>6.77</v>
      </c>
      <c r="C331" s="5">
        <v>6.78</v>
      </c>
      <c r="D331" s="5">
        <v>6.8</v>
      </c>
      <c r="E331" s="5">
        <v>6.81</v>
      </c>
      <c r="F331" s="5">
        <v>6.87</v>
      </c>
      <c r="G331" s="5">
        <v>6.91</v>
      </c>
      <c r="H331" s="5">
        <v>7</v>
      </c>
      <c r="I331" s="5">
        <v>7.1</v>
      </c>
      <c r="J331" s="5">
        <v>7.27</v>
      </c>
      <c r="K331" s="5">
        <v>7.51</v>
      </c>
      <c r="L331" s="5">
        <v>7.68</v>
      </c>
      <c r="M331" s="5">
        <v>7.89</v>
      </c>
    </row>
    <row r="332" spans="1:13">
      <c r="A332" s="139">
        <v>43704</v>
      </c>
      <c r="B332" s="5">
        <v>6.79</v>
      </c>
      <c r="C332" s="5">
        <v>6.81</v>
      </c>
      <c r="D332" s="5">
        <v>6.83</v>
      </c>
      <c r="E332" s="5">
        <v>6.85</v>
      </c>
      <c r="F332" s="5">
        <v>6.89</v>
      </c>
      <c r="G332" s="5">
        <v>6.92</v>
      </c>
      <c r="H332" s="5">
        <v>7.02</v>
      </c>
      <c r="I332" s="5">
        <v>7.14</v>
      </c>
      <c r="J332" s="5">
        <v>7.31</v>
      </c>
      <c r="K332" s="5">
        <v>7.54</v>
      </c>
      <c r="L332" s="5">
        <v>7.7</v>
      </c>
      <c r="M332" s="5">
        <v>7.91</v>
      </c>
    </row>
    <row r="333" spans="1:13">
      <c r="A333" s="139">
        <v>43703</v>
      </c>
      <c r="B333" s="5">
        <v>6.74</v>
      </c>
      <c r="C333" s="5">
        <v>6.77</v>
      </c>
      <c r="D333" s="5">
        <v>6.79</v>
      </c>
      <c r="E333" s="5">
        <v>6.82</v>
      </c>
      <c r="F333" s="5">
        <v>6.88</v>
      </c>
      <c r="G333" s="5">
        <v>6.92</v>
      </c>
      <c r="H333" s="5">
        <v>7.03</v>
      </c>
      <c r="I333" s="5">
        <v>7.15</v>
      </c>
      <c r="J333" s="5">
        <v>7.31</v>
      </c>
      <c r="K333" s="5">
        <v>7.52</v>
      </c>
      <c r="L333" s="5">
        <v>7.67</v>
      </c>
      <c r="M333" s="5">
        <v>7.86</v>
      </c>
    </row>
    <row r="334" spans="1:13">
      <c r="A334" s="139">
        <v>43700</v>
      </c>
      <c r="B334" s="5">
        <v>6.75</v>
      </c>
      <c r="C334" s="5">
        <v>6.77</v>
      </c>
      <c r="D334" s="5">
        <v>6.8</v>
      </c>
      <c r="E334" s="5">
        <v>6.82</v>
      </c>
      <c r="F334" s="5">
        <v>6.88</v>
      </c>
      <c r="G334" s="5">
        <v>6.93</v>
      </c>
      <c r="H334" s="5">
        <v>7.03</v>
      </c>
      <c r="I334" s="5">
        <v>7.13</v>
      </c>
      <c r="J334" s="5">
        <v>7.29</v>
      </c>
      <c r="K334" s="5">
        <v>7.51</v>
      </c>
      <c r="L334" s="5">
        <v>7.66</v>
      </c>
      <c r="M334" s="5">
        <v>7.85</v>
      </c>
    </row>
    <row r="335" spans="1:13">
      <c r="A335" s="139">
        <v>43699</v>
      </c>
      <c r="B335" s="5">
        <v>6.76</v>
      </c>
      <c r="C335" s="5">
        <v>6.78</v>
      </c>
      <c r="D335" s="5">
        <v>6.8</v>
      </c>
      <c r="E335" s="5">
        <v>6.82</v>
      </c>
      <c r="F335" s="5">
        <v>6.88</v>
      </c>
      <c r="G335" s="5">
        <v>6.93</v>
      </c>
      <c r="H335" s="5">
        <v>7.03</v>
      </c>
      <c r="I335" s="5">
        <v>7.13</v>
      </c>
      <c r="J335" s="5">
        <v>7.29</v>
      </c>
      <c r="K335" s="5">
        <v>7.49</v>
      </c>
      <c r="L335" s="5">
        <v>7.64</v>
      </c>
      <c r="M335" s="5">
        <v>7.82</v>
      </c>
    </row>
    <row r="336" spans="1:13">
      <c r="A336" s="139">
        <v>43698</v>
      </c>
      <c r="B336" s="5">
        <v>6.71</v>
      </c>
      <c r="C336" s="5">
        <v>6.74</v>
      </c>
      <c r="D336" s="5">
        <v>6.77</v>
      </c>
      <c r="E336" s="5">
        <v>6.8</v>
      </c>
      <c r="F336" s="5">
        <v>6.91</v>
      </c>
      <c r="G336" s="5">
        <v>6.96</v>
      </c>
      <c r="H336" s="5">
        <v>7.05</v>
      </c>
      <c r="I336" s="5">
        <v>7.15</v>
      </c>
      <c r="J336" s="5">
        <v>7.3</v>
      </c>
      <c r="K336" s="5">
        <v>7.51</v>
      </c>
      <c r="L336" s="5">
        <v>7.66</v>
      </c>
      <c r="M336" s="5">
        <v>7.84</v>
      </c>
    </row>
    <row r="337" spans="1:13">
      <c r="A337" s="139">
        <v>43697</v>
      </c>
      <c r="B337" s="5">
        <v>6.77</v>
      </c>
      <c r="C337" s="5">
        <v>6.8</v>
      </c>
      <c r="D337" s="5">
        <v>6.84</v>
      </c>
      <c r="E337" s="5">
        <v>6.87</v>
      </c>
      <c r="F337" s="5">
        <v>6.97</v>
      </c>
      <c r="G337" s="5">
        <v>7.03</v>
      </c>
      <c r="H337" s="5">
        <v>7.11</v>
      </c>
      <c r="I337" s="5">
        <v>7.21</v>
      </c>
      <c r="J337" s="5">
        <v>7.37</v>
      </c>
      <c r="K337" s="5">
        <v>7.59</v>
      </c>
      <c r="L337" s="5">
        <v>7.74</v>
      </c>
      <c r="M337" s="5">
        <v>7.91</v>
      </c>
    </row>
    <row r="338" spans="1:13">
      <c r="A338" s="139">
        <v>43696</v>
      </c>
      <c r="B338" s="5">
        <v>6.73</v>
      </c>
      <c r="C338" s="5">
        <v>6.79</v>
      </c>
      <c r="D338" s="5">
        <v>6.84</v>
      </c>
      <c r="E338" s="5">
        <v>6.89</v>
      </c>
      <c r="F338" s="5">
        <v>7.02</v>
      </c>
      <c r="G338" s="5">
        <v>7.07</v>
      </c>
      <c r="H338" s="5">
        <v>7.16</v>
      </c>
      <c r="I338" s="5">
        <v>7.26</v>
      </c>
      <c r="J338" s="5">
        <v>7.42</v>
      </c>
      <c r="K338" s="5">
        <v>7.63</v>
      </c>
      <c r="L338" s="5">
        <v>7.77</v>
      </c>
      <c r="M338" s="5">
        <v>7.94</v>
      </c>
    </row>
    <row r="339" spans="1:13">
      <c r="A339" s="139">
        <v>43693</v>
      </c>
      <c r="B339" s="5">
        <v>6.76</v>
      </c>
      <c r="C339" s="5">
        <v>6.78</v>
      </c>
      <c r="D339" s="5">
        <v>6.81</v>
      </c>
      <c r="E339" s="5">
        <v>6.84</v>
      </c>
      <c r="F339" s="5">
        <v>6.95</v>
      </c>
      <c r="G339" s="5">
        <v>7.03</v>
      </c>
      <c r="H339" s="5">
        <v>7.15</v>
      </c>
      <c r="I339" s="5">
        <v>7.25</v>
      </c>
      <c r="J339" s="5">
        <v>7.4</v>
      </c>
      <c r="K339" s="5">
        <v>7.6</v>
      </c>
      <c r="L339" s="5">
        <v>7.74</v>
      </c>
      <c r="M339" s="5">
        <v>7.91</v>
      </c>
    </row>
    <row r="340" spans="1:13">
      <c r="A340" s="139">
        <v>43692</v>
      </c>
      <c r="B340" s="5">
        <v>6.77</v>
      </c>
      <c r="C340" s="5">
        <v>6.8</v>
      </c>
      <c r="D340" s="5">
        <v>6.83</v>
      </c>
      <c r="E340" s="5">
        <v>6.86</v>
      </c>
      <c r="F340" s="5">
        <v>6.97</v>
      </c>
      <c r="G340" s="5">
        <v>7.04</v>
      </c>
      <c r="H340" s="5">
        <v>7.16</v>
      </c>
      <c r="I340" s="5">
        <v>7.27</v>
      </c>
      <c r="J340" s="5">
        <v>7.43</v>
      </c>
      <c r="K340" s="5">
        <v>7.64</v>
      </c>
      <c r="L340" s="5">
        <v>7.78</v>
      </c>
      <c r="M340" s="5">
        <v>7.94</v>
      </c>
    </row>
    <row r="341" spans="1:13">
      <c r="A341" s="139">
        <v>43691</v>
      </c>
      <c r="B341" s="5">
        <v>6.75</v>
      </c>
      <c r="C341" s="5">
        <v>6.78</v>
      </c>
      <c r="D341" s="5">
        <v>6.81</v>
      </c>
      <c r="E341" s="5">
        <v>6.84</v>
      </c>
      <c r="F341" s="5">
        <v>6.97</v>
      </c>
      <c r="G341" s="5">
        <v>7.06</v>
      </c>
      <c r="H341" s="5">
        <v>7.17</v>
      </c>
      <c r="I341" s="5">
        <v>7.27</v>
      </c>
      <c r="J341" s="5">
        <v>7.41</v>
      </c>
      <c r="K341" s="5">
        <v>7.62</v>
      </c>
      <c r="L341" s="5">
        <v>7.76</v>
      </c>
      <c r="M341" s="5">
        <v>7.92</v>
      </c>
    </row>
    <row r="342" spans="1:13">
      <c r="A342" s="139">
        <v>43690</v>
      </c>
      <c r="B342" s="5">
        <v>6.77</v>
      </c>
      <c r="C342" s="5">
        <v>6.79</v>
      </c>
      <c r="D342" s="5">
        <v>6.82</v>
      </c>
      <c r="E342" s="5">
        <v>6.85</v>
      </c>
      <c r="F342" s="5">
        <v>6.96</v>
      </c>
      <c r="G342" s="5">
        <v>7.04</v>
      </c>
      <c r="H342" s="5">
        <v>7.16</v>
      </c>
      <c r="I342" s="5">
        <v>7.25</v>
      </c>
      <c r="J342" s="5">
        <v>7.39</v>
      </c>
      <c r="K342" s="5">
        <v>7.59</v>
      </c>
      <c r="L342" s="5">
        <v>7.73</v>
      </c>
      <c r="M342" s="5">
        <v>7.91</v>
      </c>
    </row>
    <row r="343" spans="1:13">
      <c r="A343" s="139">
        <v>43689</v>
      </c>
      <c r="B343" s="5">
        <v>6.71</v>
      </c>
      <c r="C343" s="5">
        <v>6.74</v>
      </c>
      <c r="D343" s="5">
        <v>6.77</v>
      </c>
      <c r="E343" s="5">
        <v>6.81</v>
      </c>
      <c r="F343" s="5">
        <v>6.96</v>
      </c>
      <c r="G343" s="5">
        <v>7.04</v>
      </c>
      <c r="H343" s="5">
        <v>7.16</v>
      </c>
      <c r="I343" s="5">
        <v>7.27</v>
      </c>
      <c r="J343" s="5">
        <v>7.41</v>
      </c>
      <c r="K343" s="5">
        <v>7.61</v>
      </c>
      <c r="L343" s="5">
        <v>7.76</v>
      </c>
      <c r="M343" s="5">
        <v>7.94</v>
      </c>
    </row>
    <row r="344" spans="1:13">
      <c r="A344" s="139">
        <v>43686</v>
      </c>
      <c r="B344" s="5">
        <v>6.7</v>
      </c>
      <c r="C344" s="5">
        <v>6.75</v>
      </c>
      <c r="D344" s="5">
        <v>6.79</v>
      </c>
      <c r="E344" s="5">
        <v>6.83</v>
      </c>
      <c r="F344" s="5">
        <v>6.93</v>
      </c>
      <c r="G344" s="5">
        <v>7.01</v>
      </c>
      <c r="H344" s="5">
        <v>7.13</v>
      </c>
      <c r="I344" s="5">
        <v>7.24</v>
      </c>
      <c r="J344" s="5">
        <v>7.39</v>
      </c>
      <c r="K344" s="5">
        <v>7.59</v>
      </c>
      <c r="L344" s="5">
        <v>7.74</v>
      </c>
      <c r="M344" s="5">
        <v>7.93</v>
      </c>
    </row>
    <row r="345" spans="1:13">
      <c r="A345" s="139">
        <v>43685</v>
      </c>
      <c r="B345" s="5">
        <v>6.76</v>
      </c>
      <c r="C345" s="5">
        <v>6.79</v>
      </c>
      <c r="D345" s="5">
        <v>6.81</v>
      </c>
      <c r="E345" s="5">
        <v>6.84</v>
      </c>
      <c r="F345" s="5">
        <v>6.94</v>
      </c>
      <c r="G345" s="5">
        <v>7.02</v>
      </c>
      <c r="H345" s="5">
        <v>7.13</v>
      </c>
      <c r="I345" s="5">
        <v>7.23</v>
      </c>
      <c r="J345" s="5">
        <v>7.37</v>
      </c>
      <c r="K345" s="5">
        <v>7.57</v>
      </c>
      <c r="L345" s="5">
        <v>7.72</v>
      </c>
      <c r="M345" s="5">
        <v>7.91</v>
      </c>
    </row>
    <row r="346" spans="1:13">
      <c r="A346" s="139">
        <v>43684</v>
      </c>
      <c r="B346" s="5">
        <v>6.76</v>
      </c>
      <c r="C346" s="5">
        <v>6.78</v>
      </c>
      <c r="D346" s="5">
        <v>6.81</v>
      </c>
      <c r="E346" s="5">
        <v>6.84</v>
      </c>
      <c r="F346" s="5">
        <v>6.94</v>
      </c>
      <c r="G346" s="5">
        <v>7.01</v>
      </c>
      <c r="H346" s="5">
        <v>7.11</v>
      </c>
      <c r="I346" s="5">
        <v>7.22</v>
      </c>
      <c r="J346" s="5">
        <v>7.39</v>
      </c>
      <c r="K346" s="5">
        <v>7.62</v>
      </c>
      <c r="L346" s="5">
        <v>7.78</v>
      </c>
      <c r="M346" s="5">
        <v>7.97</v>
      </c>
    </row>
    <row r="347" spans="1:13">
      <c r="A347" s="139">
        <v>43683</v>
      </c>
      <c r="B347" s="5">
        <v>6.79</v>
      </c>
      <c r="C347" s="5">
        <v>6.81</v>
      </c>
      <c r="D347" s="5">
        <v>6.83</v>
      </c>
      <c r="E347" s="5">
        <v>6.85</v>
      </c>
      <c r="F347" s="5">
        <v>6.94</v>
      </c>
      <c r="G347" s="5">
        <v>7.01</v>
      </c>
      <c r="H347" s="5">
        <v>7.14</v>
      </c>
      <c r="I347" s="5">
        <v>7.25</v>
      </c>
      <c r="J347" s="5">
        <v>7.42</v>
      </c>
      <c r="K347" s="5">
        <v>7.65</v>
      </c>
      <c r="L347" s="5">
        <v>7.81</v>
      </c>
      <c r="M347" s="5">
        <v>7.99</v>
      </c>
    </row>
    <row r="348" spans="1:13">
      <c r="A348" s="139">
        <v>43682</v>
      </c>
      <c r="B348" s="5">
        <v>6.75</v>
      </c>
      <c r="C348" s="5">
        <v>6.77</v>
      </c>
      <c r="D348" s="5">
        <v>6.79</v>
      </c>
      <c r="E348" s="5">
        <v>6.82</v>
      </c>
      <c r="F348" s="5">
        <v>6.92</v>
      </c>
      <c r="G348" s="5">
        <v>7.02</v>
      </c>
      <c r="H348" s="5">
        <v>7.17</v>
      </c>
      <c r="I348" s="5">
        <v>7.3</v>
      </c>
      <c r="J348" s="5">
        <v>7.47</v>
      </c>
      <c r="K348" s="5">
        <v>7.69</v>
      </c>
      <c r="L348" s="5">
        <v>7.84</v>
      </c>
      <c r="M348" s="5">
        <v>8.01</v>
      </c>
    </row>
    <row r="349" spans="1:13">
      <c r="A349" s="139">
        <v>43679</v>
      </c>
      <c r="B349" s="5">
        <v>6.64</v>
      </c>
      <c r="C349" s="5">
        <v>6.67</v>
      </c>
      <c r="D349" s="5">
        <v>6.71</v>
      </c>
      <c r="E349" s="5">
        <v>6.75</v>
      </c>
      <c r="F349" s="5">
        <v>6.96</v>
      </c>
      <c r="G349" s="5">
        <v>7.1</v>
      </c>
      <c r="H349" s="5">
        <v>7.27</v>
      </c>
      <c r="I349" s="5">
        <v>7.39</v>
      </c>
      <c r="J349" s="5">
        <v>7.56</v>
      </c>
      <c r="K349" s="5">
        <v>7.79</v>
      </c>
      <c r="L349" s="5">
        <v>7.95</v>
      </c>
      <c r="M349" s="5">
        <v>8.1300000000000008</v>
      </c>
    </row>
    <row r="350" spans="1:13">
      <c r="A350" s="139">
        <v>43678</v>
      </c>
      <c r="B350" s="5">
        <v>6.63</v>
      </c>
      <c r="C350" s="5">
        <v>6.66</v>
      </c>
      <c r="D350" s="5">
        <v>6.69</v>
      </c>
      <c r="E350" s="5">
        <v>6.73</v>
      </c>
      <c r="F350" s="5">
        <v>6.87</v>
      </c>
      <c r="G350" s="5">
        <v>6.97</v>
      </c>
      <c r="H350" s="5">
        <v>7.13</v>
      </c>
      <c r="I350" s="5">
        <v>7.25</v>
      </c>
      <c r="J350" s="5">
        <v>7.43</v>
      </c>
      <c r="K350" s="5">
        <v>7.67</v>
      </c>
      <c r="L350" s="5">
        <v>7.84</v>
      </c>
      <c r="M350" s="5">
        <v>8.0399999999999991</v>
      </c>
    </row>
    <row r="351" spans="1:13">
      <c r="A351" s="139">
        <v>43677</v>
      </c>
      <c r="B351" s="5">
        <v>6.66</v>
      </c>
      <c r="C351" s="5">
        <v>6.68</v>
      </c>
      <c r="D351" s="5">
        <v>6.71</v>
      </c>
      <c r="E351" s="5">
        <v>6.75</v>
      </c>
      <c r="F351" s="5">
        <v>6.88</v>
      </c>
      <c r="G351" s="5">
        <v>6.97</v>
      </c>
      <c r="H351" s="5">
        <v>7.1</v>
      </c>
      <c r="I351" s="5">
        <v>7.21</v>
      </c>
      <c r="J351" s="5">
        <v>7.39</v>
      </c>
      <c r="K351" s="5">
        <v>7.63</v>
      </c>
      <c r="L351" s="5">
        <v>7.8</v>
      </c>
      <c r="M351" s="5">
        <v>8</v>
      </c>
    </row>
    <row r="352" spans="1:13">
      <c r="A352" s="139">
        <v>43676</v>
      </c>
      <c r="B352" s="5">
        <v>6.7</v>
      </c>
      <c r="C352" s="5">
        <v>6.72</v>
      </c>
      <c r="D352" s="5">
        <v>6.74</v>
      </c>
      <c r="E352" s="5">
        <v>6.77</v>
      </c>
      <c r="F352" s="5">
        <v>6.88</v>
      </c>
      <c r="G352" s="5">
        <v>6.97</v>
      </c>
      <c r="H352" s="5">
        <v>7.12</v>
      </c>
      <c r="I352" s="5">
        <v>7.25</v>
      </c>
      <c r="J352" s="5">
        <v>7.43</v>
      </c>
      <c r="K352" s="5">
        <v>7.68</v>
      </c>
      <c r="L352" s="5">
        <v>7.85</v>
      </c>
      <c r="M352" s="5">
        <v>8.02</v>
      </c>
    </row>
    <row r="353" spans="1:13">
      <c r="A353" s="139">
        <v>43675</v>
      </c>
      <c r="B353" s="5">
        <v>6.65</v>
      </c>
      <c r="C353" s="5">
        <v>6.68</v>
      </c>
      <c r="D353" s="5">
        <v>6.71</v>
      </c>
      <c r="E353" s="5">
        <v>6.76</v>
      </c>
      <c r="F353" s="5">
        <v>6.92</v>
      </c>
      <c r="G353" s="5">
        <v>7.01</v>
      </c>
      <c r="H353" s="5">
        <v>7.11</v>
      </c>
      <c r="I353" s="5">
        <v>7.22</v>
      </c>
      <c r="J353" s="5">
        <v>7.4</v>
      </c>
      <c r="K353" s="5">
        <v>7.63</v>
      </c>
      <c r="L353" s="5">
        <v>7.79</v>
      </c>
      <c r="M353" s="5">
        <v>7.96</v>
      </c>
    </row>
    <row r="354" spans="1:13">
      <c r="A354" s="139">
        <v>43672</v>
      </c>
      <c r="B354" s="5">
        <v>6.8</v>
      </c>
      <c r="C354" s="5">
        <v>6.81</v>
      </c>
      <c r="D354" s="5">
        <v>6.83</v>
      </c>
      <c r="E354" s="5">
        <v>6.85</v>
      </c>
      <c r="F354" s="5">
        <v>6.94</v>
      </c>
      <c r="G354" s="5">
        <v>7.01</v>
      </c>
      <c r="H354" s="5">
        <v>7.12</v>
      </c>
      <c r="I354" s="5">
        <v>7.22</v>
      </c>
      <c r="J354" s="5">
        <v>7.38</v>
      </c>
      <c r="K354" s="5">
        <v>7.6</v>
      </c>
      <c r="L354" s="5">
        <v>7.74</v>
      </c>
      <c r="M354" s="5">
        <v>7.91</v>
      </c>
    </row>
    <row r="355" spans="1:13">
      <c r="A355" s="139">
        <v>43671</v>
      </c>
      <c r="B355" s="5">
        <v>6.77</v>
      </c>
      <c r="C355" s="5">
        <v>6.79</v>
      </c>
      <c r="D355" s="5">
        <v>6.8</v>
      </c>
      <c r="E355" s="5">
        <v>6.82</v>
      </c>
      <c r="F355" s="5">
        <v>6.88</v>
      </c>
      <c r="G355" s="5">
        <v>6.93</v>
      </c>
      <c r="H355" s="5">
        <v>7.04</v>
      </c>
      <c r="I355" s="5">
        <v>7.15</v>
      </c>
      <c r="J355" s="5">
        <v>7.31</v>
      </c>
      <c r="K355" s="5">
        <v>7.52</v>
      </c>
      <c r="L355" s="5">
        <v>7.65</v>
      </c>
      <c r="M355" s="5">
        <v>7.79</v>
      </c>
    </row>
    <row r="356" spans="1:13">
      <c r="A356" s="139">
        <v>43670</v>
      </c>
      <c r="B356" s="5">
        <v>6.85</v>
      </c>
      <c r="C356" s="5">
        <v>6.86</v>
      </c>
      <c r="D356" s="5">
        <v>6.88</v>
      </c>
      <c r="E356" s="5">
        <v>6.89</v>
      </c>
      <c r="F356" s="5">
        <v>6.94</v>
      </c>
      <c r="G356" s="5">
        <v>6.99</v>
      </c>
      <c r="H356" s="5">
        <v>7.09</v>
      </c>
      <c r="I356" s="5">
        <v>7.19</v>
      </c>
      <c r="J356" s="5">
        <v>7.34</v>
      </c>
      <c r="K356" s="5">
        <v>7.53</v>
      </c>
      <c r="L356" s="5">
        <v>7.65</v>
      </c>
      <c r="M356" s="5">
        <v>7.77</v>
      </c>
    </row>
    <row r="357" spans="1:13">
      <c r="A357" s="139">
        <v>43669</v>
      </c>
      <c r="B357" s="5">
        <v>6.86</v>
      </c>
      <c r="C357" s="5">
        <v>6.87</v>
      </c>
      <c r="D357" s="5">
        <v>6.89</v>
      </c>
      <c r="E357" s="5">
        <v>6.91</v>
      </c>
      <c r="F357" s="5">
        <v>6.97</v>
      </c>
      <c r="G357" s="5">
        <v>7.03</v>
      </c>
      <c r="H357" s="5">
        <v>7.14</v>
      </c>
      <c r="I357" s="5">
        <v>7.24</v>
      </c>
      <c r="J357" s="5">
        <v>7.37</v>
      </c>
      <c r="K357" s="5">
        <v>7.53</v>
      </c>
      <c r="L357" s="5">
        <v>7.63</v>
      </c>
      <c r="M357" s="5">
        <v>7.74</v>
      </c>
    </row>
    <row r="358" spans="1:13">
      <c r="A358" s="139">
        <v>43668</v>
      </c>
      <c r="B358" s="5">
        <v>6.91</v>
      </c>
      <c r="C358" s="5">
        <v>6.93</v>
      </c>
      <c r="D358" s="5">
        <v>6.94</v>
      </c>
      <c r="E358" s="5">
        <v>6.96</v>
      </c>
      <c r="F358" s="5">
        <v>7.02</v>
      </c>
      <c r="G358" s="5">
        <v>7.07</v>
      </c>
      <c r="H358" s="5">
        <v>7.17</v>
      </c>
      <c r="I358" s="5">
        <v>7.26</v>
      </c>
      <c r="J358" s="5">
        <v>7.38</v>
      </c>
      <c r="K358" s="5">
        <v>7.53</v>
      </c>
      <c r="L358" s="5">
        <v>7.63</v>
      </c>
      <c r="M358" s="5">
        <v>7.73</v>
      </c>
    </row>
    <row r="359" spans="1:13">
      <c r="A359" s="139">
        <v>43665</v>
      </c>
      <c r="B359" s="5">
        <v>6.92</v>
      </c>
      <c r="C359" s="5">
        <v>6.94</v>
      </c>
      <c r="D359" s="5">
        <v>6.96</v>
      </c>
      <c r="E359" s="5">
        <v>6.97</v>
      </c>
      <c r="F359" s="5">
        <v>7.04</v>
      </c>
      <c r="G359" s="5">
        <v>7.1</v>
      </c>
      <c r="H359" s="5">
        <v>7.21</v>
      </c>
      <c r="I359" s="5">
        <v>7.31</v>
      </c>
      <c r="J359" s="5">
        <v>7.43</v>
      </c>
      <c r="K359" s="5">
        <v>7.58</v>
      </c>
      <c r="L359" s="5">
        <v>7.68</v>
      </c>
      <c r="M359" s="5">
        <v>7.77</v>
      </c>
    </row>
    <row r="360" spans="1:13">
      <c r="A360" s="139">
        <v>43664</v>
      </c>
      <c r="B360" s="5">
        <v>6.93</v>
      </c>
      <c r="C360" s="5">
        <v>6.95</v>
      </c>
      <c r="D360" s="5">
        <v>6.97</v>
      </c>
      <c r="E360" s="5">
        <v>6.99</v>
      </c>
      <c r="F360" s="5">
        <v>7.06</v>
      </c>
      <c r="G360" s="5">
        <v>7.13</v>
      </c>
      <c r="H360" s="5">
        <v>7.25</v>
      </c>
      <c r="I360" s="5">
        <v>7.35</v>
      </c>
      <c r="J360" s="5">
        <v>7.47</v>
      </c>
      <c r="K360" s="5">
        <v>7.63</v>
      </c>
      <c r="L360" s="5">
        <v>7.73</v>
      </c>
      <c r="M360" s="5">
        <v>7.84</v>
      </c>
    </row>
    <row r="361" spans="1:13">
      <c r="A361" s="139">
        <v>43663</v>
      </c>
      <c r="B361" s="5">
        <v>6.93</v>
      </c>
      <c r="C361" s="5">
        <v>6.95</v>
      </c>
      <c r="D361" s="5">
        <v>6.97</v>
      </c>
      <c r="E361" s="5">
        <v>6.99</v>
      </c>
      <c r="F361" s="5">
        <v>7.06</v>
      </c>
      <c r="G361" s="5">
        <v>7.13</v>
      </c>
      <c r="H361" s="5">
        <v>7.25</v>
      </c>
      <c r="I361" s="5">
        <v>7.35</v>
      </c>
      <c r="J361" s="5">
        <v>7.46</v>
      </c>
      <c r="K361" s="5">
        <v>7.59</v>
      </c>
      <c r="L361" s="5">
        <v>7.67</v>
      </c>
      <c r="M361" s="5">
        <v>7.76</v>
      </c>
    </row>
    <row r="362" spans="1:13">
      <c r="A362" s="139">
        <v>43662</v>
      </c>
      <c r="B362" s="5">
        <v>6.92</v>
      </c>
      <c r="C362" s="5">
        <v>6.94</v>
      </c>
      <c r="D362" s="5">
        <v>6.96</v>
      </c>
      <c r="E362" s="5">
        <v>6.99</v>
      </c>
      <c r="F362" s="5">
        <v>7.1</v>
      </c>
      <c r="G362" s="5">
        <v>7.17</v>
      </c>
      <c r="H362" s="5">
        <v>7.27</v>
      </c>
      <c r="I362" s="5">
        <v>7.35</v>
      </c>
      <c r="J362" s="5">
        <v>7.45</v>
      </c>
      <c r="K362" s="5">
        <v>7.59</v>
      </c>
      <c r="L362" s="5">
        <v>7.67</v>
      </c>
      <c r="M362" s="5">
        <v>7.77</v>
      </c>
    </row>
    <row r="363" spans="1:13">
      <c r="A363" s="139">
        <v>43661</v>
      </c>
      <c r="B363" s="5">
        <v>6.91</v>
      </c>
      <c r="C363" s="5">
        <v>6.93</v>
      </c>
      <c r="D363" s="5">
        <v>6.95</v>
      </c>
      <c r="E363" s="5">
        <v>6.98</v>
      </c>
      <c r="F363" s="5">
        <v>7.08</v>
      </c>
      <c r="G363" s="5">
        <v>7.15</v>
      </c>
      <c r="H363" s="5">
        <v>7.25</v>
      </c>
      <c r="I363" s="5">
        <v>7.33</v>
      </c>
      <c r="J363" s="5">
        <v>7.45</v>
      </c>
      <c r="K363" s="5">
        <v>7.58</v>
      </c>
      <c r="L363" s="5">
        <v>7.67</v>
      </c>
      <c r="M363" s="5">
        <v>7.76</v>
      </c>
    </row>
    <row r="364" spans="1:13">
      <c r="A364" s="139">
        <v>43658</v>
      </c>
      <c r="B364" s="5">
        <v>6.96</v>
      </c>
      <c r="C364" s="5">
        <v>6.97</v>
      </c>
      <c r="D364" s="5">
        <v>6.99</v>
      </c>
      <c r="E364" s="5">
        <v>7.01</v>
      </c>
      <c r="F364" s="5">
        <v>7.08</v>
      </c>
      <c r="G364" s="5">
        <v>7.15</v>
      </c>
      <c r="H364" s="5">
        <v>7.26</v>
      </c>
      <c r="I364" s="5">
        <v>7.34</v>
      </c>
      <c r="J364" s="5">
        <v>7.44</v>
      </c>
      <c r="K364" s="5">
        <v>7.57</v>
      </c>
      <c r="L364" s="5">
        <v>7.66</v>
      </c>
      <c r="M364" s="5">
        <v>7.75</v>
      </c>
    </row>
    <row r="365" spans="1:13">
      <c r="A365" s="139">
        <v>43657</v>
      </c>
      <c r="B365" s="5">
        <v>6.96</v>
      </c>
      <c r="C365" s="5">
        <v>6.97</v>
      </c>
      <c r="D365" s="5">
        <v>6.98</v>
      </c>
      <c r="E365" s="5">
        <v>6.99</v>
      </c>
      <c r="F365" s="5">
        <v>7.04</v>
      </c>
      <c r="G365" s="5">
        <v>7.09</v>
      </c>
      <c r="H365" s="5">
        <v>7.2</v>
      </c>
      <c r="I365" s="5">
        <v>7.29</v>
      </c>
      <c r="J365" s="5">
        <v>7.4</v>
      </c>
      <c r="K365" s="5">
        <v>7.53</v>
      </c>
      <c r="L365" s="5">
        <v>7.61</v>
      </c>
      <c r="M365" s="5">
        <v>7.71</v>
      </c>
    </row>
    <row r="366" spans="1:13">
      <c r="A366" s="139">
        <v>43656</v>
      </c>
      <c r="B366" s="5">
        <v>6.97</v>
      </c>
      <c r="C366" s="5">
        <v>6.98</v>
      </c>
      <c r="D366" s="5">
        <v>6.99</v>
      </c>
      <c r="E366" s="5">
        <v>7.01</v>
      </c>
      <c r="F366" s="5">
        <v>7.06</v>
      </c>
      <c r="G366" s="5">
        <v>7.11</v>
      </c>
      <c r="H366" s="5">
        <v>7.21</v>
      </c>
      <c r="I366" s="5">
        <v>7.29</v>
      </c>
      <c r="J366" s="5">
        <v>7.4</v>
      </c>
      <c r="K366" s="5">
        <v>7.54</v>
      </c>
      <c r="L366" s="5">
        <v>7.63</v>
      </c>
      <c r="M366" s="5">
        <v>7.72</v>
      </c>
    </row>
    <row r="367" spans="1:13">
      <c r="A367" s="139">
        <v>43655</v>
      </c>
      <c r="B367" s="5">
        <v>6.97</v>
      </c>
      <c r="C367" s="5">
        <v>6.99</v>
      </c>
      <c r="D367" s="5">
        <v>7.01</v>
      </c>
      <c r="E367" s="5">
        <v>7.02</v>
      </c>
      <c r="F367" s="5">
        <v>7.09</v>
      </c>
      <c r="G367" s="5">
        <v>7.15</v>
      </c>
      <c r="H367" s="5">
        <v>7.25</v>
      </c>
      <c r="I367" s="5">
        <v>7.33</v>
      </c>
      <c r="J367" s="5">
        <v>7.43</v>
      </c>
      <c r="K367" s="5">
        <v>7.56</v>
      </c>
      <c r="L367" s="5">
        <v>7.63</v>
      </c>
      <c r="M367" s="5">
        <v>7.71</v>
      </c>
    </row>
    <row r="368" spans="1:13">
      <c r="A368" s="139">
        <v>43654</v>
      </c>
      <c r="B368" s="5">
        <v>6.95</v>
      </c>
      <c r="C368" s="5">
        <v>6.98</v>
      </c>
      <c r="D368" s="5">
        <v>7</v>
      </c>
      <c r="E368" s="5">
        <v>7.02</v>
      </c>
      <c r="F368" s="5">
        <v>7.1</v>
      </c>
      <c r="G368" s="5">
        <v>7.15</v>
      </c>
      <c r="H368" s="5">
        <v>7.24</v>
      </c>
      <c r="I368" s="5">
        <v>7.32</v>
      </c>
      <c r="J368" s="5">
        <v>7.43</v>
      </c>
      <c r="K368" s="5">
        <v>7.55</v>
      </c>
      <c r="L368" s="5">
        <v>7.62</v>
      </c>
      <c r="M368" s="5">
        <v>7.68</v>
      </c>
    </row>
    <row r="369" spans="1:13">
      <c r="A369" s="139">
        <v>43651</v>
      </c>
      <c r="B369" s="5">
        <v>6.94</v>
      </c>
      <c r="C369" s="5">
        <v>6.96</v>
      </c>
      <c r="D369" s="5">
        <v>6.99</v>
      </c>
      <c r="E369" s="5">
        <v>7.01</v>
      </c>
      <c r="F369" s="5">
        <v>7.1</v>
      </c>
      <c r="G369" s="5">
        <v>7.18</v>
      </c>
      <c r="H369" s="5">
        <v>7.3</v>
      </c>
      <c r="I369" s="5">
        <v>7.37</v>
      </c>
      <c r="J369" s="5">
        <v>7.44</v>
      </c>
      <c r="K369" s="5">
        <v>7.53</v>
      </c>
      <c r="L369" s="5">
        <v>7.58</v>
      </c>
      <c r="M369" s="5">
        <v>7.63</v>
      </c>
    </row>
    <row r="370" spans="1:13">
      <c r="A370" s="139">
        <v>43650</v>
      </c>
      <c r="B370" s="5">
        <v>6.96</v>
      </c>
      <c r="C370" s="5">
        <v>6.98</v>
      </c>
      <c r="D370" s="5">
        <v>7</v>
      </c>
      <c r="E370" s="5">
        <v>7.03</v>
      </c>
      <c r="F370" s="5">
        <v>7.13</v>
      </c>
      <c r="G370" s="5">
        <v>7.19</v>
      </c>
      <c r="H370" s="5">
        <v>7.27</v>
      </c>
      <c r="I370" s="5">
        <v>7.34</v>
      </c>
      <c r="J370" s="5">
        <v>7.43</v>
      </c>
      <c r="K370" s="5">
        <v>7.53</v>
      </c>
      <c r="L370" s="5">
        <v>7.58</v>
      </c>
      <c r="M370" s="5">
        <v>7.63</v>
      </c>
    </row>
    <row r="371" spans="1:13">
      <c r="A371" s="139">
        <v>43649</v>
      </c>
      <c r="B371" s="5">
        <v>6.93</v>
      </c>
      <c r="C371" s="5">
        <v>6.96</v>
      </c>
      <c r="D371" s="5">
        <v>7</v>
      </c>
      <c r="E371" s="5">
        <v>7.03</v>
      </c>
      <c r="F371" s="5">
        <v>7.15</v>
      </c>
      <c r="G371" s="5">
        <v>7.22</v>
      </c>
      <c r="H371" s="5">
        <v>7.3</v>
      </c>
      <c r="I371" s="5">
        <v>7.37</v>
      </c>
      <c r="J371" s="5">
        <v>7.47</v>
      </c>
      <c r="K371" s="5">
        <v>7.57</v>
      </c>
      <c r="L371" s="5">
        <v>7.62</v>
      </c>
      <c r="M371" s="5">
        <v>7.67</v>
      </c>
    </row>
    <row r="372" spans="1:13">
      <c r="A372" s="139">
        <v>43648</v>
      </c>
      <c r="B372" s="5">
        <v>6.92</v>
      </c>
      <c r="C372" s="5">
        <v>6.95</v>
      </c>
      <c r="D372" s="5">
        <v>6.98</v>
      </c>
      <c r="E372" s="5">
        <v>7.02</v>
      </c>
      <c r="F372" s="5">
        <v>7.14</v>
      </c>
      <c r="G372" s="5">
        <v>7.21</v>
      </c>
      <c r="H372" s="5">
        <v>7.3</v>
      </c>
      <c r="I372" s="5">
        <v>7.37</v>
      </c>
      <c r="J372" s="5">
        <v>7.46</v>
      </c>
      <c r="K372" s="5">
        <v>7.55</v>
      </c>
      <c r="L372" s="5">
        <v>7.6</v>
      </c>
      <c r="M372" s="5">
        <v>7.64</v>
      </c>
    </row>
    <row r="373" spans="1:13">
      <c r="A373" s="139">
        <v>43647</v>
      </c>
      <c r="B373" s="5">
        <v>6.99</v>
      </c>
      <c r="C373" s="5">
        <v>7.01</v>
      </c>
      <c r="D373" s="5">
        <v>7.04</v>
      </c>
      <c r="E373" s="5">
        <v>7.06</v>
      </c>
      <c r="F373" s="5">
        <v>7.15</v>
      </c>
      <c r="G373" s="5">
        <v>7.22</v>
      </c>
      <c r="H373" s="5">
        <v>7.31</v>
      </c>
      <c r="I373" s="5">
        <v>7.38</v>
      </c>
      <c r="J373" s="5">
        <v>7.45</v>
      </c>
      <c r="K373" s="5">
        <v>7.54</v>
      </c>
      <c r="L373" s="5">
        <v>7.58</v>
      </c>
      <c r="M373" s="5">
        <v>7.61</v>
      </c>
    </row>
    <row r="374" spans="1:13">
      <c r="A374" s="139">
        <v>43644</v>
      </c>
      <c r="B374" s="5">
        <v>6.93</v>
      </c>
      <c r="C374" s="5">
        <v>6.97</v>
      </c>
      <c r="D374" s="5">
        <v>7.01</v>
      </c>
      <c r="E374" s="5">
        <v>7.05</v>
      </c>
      <c r="F374" s="5">
        <v>7.18</v>
      </c>
      <c r="G374" s="5">
        <v>7.25</v>
      </c>
      <c r="H374" s="5">
        <v>7.35</v>
      </c>
      <c r="I374" s="5">
        <v>7.41</v>
      </c>
      <c r="J374" s="5">
        <v>7.49</v>
      </c>
      <c r="K374" s="5">
        <v>7.56</v>
      </c>
      <c r="L374" s="5">
        <v>7.59</v>
      </c>
      <c r="M374" s="5">
        <v>7.62</v>
      </c>
    </row>
    <row r="375" spans="1:13">
      <c r="A375" s="139">
        <v>43643</v>
      </c>
      <c r="B375" s="5">
        <v>6.96</v>
      </c>
      <c r="C375" s="5">
        <v>7</v>
      </c>
      <c r="D375" s="5">
        <v>7.03</v>
      </c>
      <c r="E375" s="5">
        <v>7.06</v>
      </c>
      <c r="F375" s="5">
        <v>7.17</v>
      </c>
      <c r="G375" s="5">
        <v>7.25</v>
      </c>
      <c r="H375" s="5">
        <v>7.36</v>
      </c>
      <c r="I375" s="5">
        <v>7.43</v>
      </c>
      <c r="J375" s="5">
        <v>7.5</v>
      </c>
      <c r="K375" s="5">
        <v>7.58</v>
      </c>
      <c r="L375" s="5">
        <v>7.62</v>
      </c>
      <c r="M375" s="5">
        <v>7.65</v>
      </c>
    </row>
    <row r="376" spans="1:13">
      <c r="A376" s="139">
        <v>43642</v>
      </c>
      <c r="B376" s="5">
        <v>6.99</v>
      </c>
      <c r="C376" s="5">
        <v>7.01</v>
      </c>
      <c r="D376" s="5">
        <v>7.04</v>
      </c>
      <c r="E376" s="5">
        <v>7.07</v>
      </c>
      <c r="F376" s="5">
        <v>7.2</v>
      </c>
      <c r="G376" s="5">
        <v>7.27</v>
      </c>
      <c r="H376" s="5">
        <v>7.36</v>
      </c>
      <c r="I376" s="5">
        <v>7.42</v>
      </c>
      <c r="J376" s="5">
        <v>7.51</v>
      </c>
      <c r="K376" s="5">
        <v>7.6</v>
      </c>
      <c r="L376" s="5">
        <v>7.65</v>
      </c>
      <c r="M376" s="5">
        <v>7.71</v>
      </c>
    </row>
    <row r="377" spans="1:13">
      <c r="A377" s="139">
        <v>43641</v>
      </c>
      <c r="B377" s="5">
        <v>7.03</v>
      </c>
      <c r="C377" s="5">
        <v>7.03</v>
      </c>
      <c r="D377" s="5">
        <v>7.04</v>
      </c>
      <c r="E377" s="5">
        <v>7.06</v>
      </c>
      <c r="F377" s="5">
        <v>7.15</v>
      </c>
      <c r="G377" s="5">
        <v>7.22</v>
      </c>
      <c r="H377" s="5">
        <v>7.33</v>
      </c>
      <c r="I377" s="5">
        <v>7.41</v>
      </c>
      <c r="J377" s="5">
        <v>7.5</v>
      </c>
      <c r="K377" s="5">
        <v>7.6</v>
      </c>
      <c r="L377" s="5">
        <v>7.65</v>
      </c>
      <c r="M377" s="5">
        <v>7.71</v>
      </c>
    </row>
    <row r="378" spans="1:13">
      <c r="A378" s="139">
        <v>43640</v>
      </c>
      <c r="B378" s="5">
        <v>6.99</v>
      </c>
      <c r="C378" s="5">
        <v>7</v>
      </c>
      <c r="D378" s="5">
        <v>7.03</v>
      </c>
      <c r="E378" s="5">
        <v>7.05</v>
      </c>
      <c r="F378" s="5">
        <v>7.16</v>
      </c>
      <c r="G378" s="5">
        <v>7.23</v>
      </c>
      <c r="H378" s="5">
        <v>7.32</v>
      </c>
      <c r="I378" s="5">
        <v>7.39</v>
      </c>
      <c r="J378" s="5">
        <v>7.49</v>
      </c>
      <c r="K378" s="5">
        <v>7.59</v>
      </c>
      <c r="L378" s="5">
        <v>7.65</v>
      </c>
      <c r="M378" s="5">
        <v>7.7</v>
      </c>
    </row>
    <row r="379" spans="1:13">
      <c r="A379" s="139">
        <v>43637</v>
      </c>
      <c r="B379" s="5">
        <v>7</v>
      </c>
      <c r="C379" s="5">
        <v>7.02</v>
      </c>
      <c r="D379" s="5">
        <v>7.04</v>
      </c>
      <c r="E379" s="5">
        <v>7.07</v>
      </c>
      <c r="F379" s="5">
        <v>7.16</v>
      </c>
      <c r="G379" s="5">
        <v>7.24</v>
      </c>
      <c r="H379" s="5">
        <v>7.37</v>
      </c>
      <c r="I379" s="5">
        <v>7.45</v>
      </c>
      <c r="J379" s="5">
        <v>7.53</v>
      </c>
      <c r="K379" s="5">
        <v>7.62</v>
      </c>
      <c r="L379" s="5">
        <v>7.69</v>
      </c>
      <c r="M379" s="5">
        <v>7.76</v>
      </c>
    </row>
    <row r="380" spans="1:13">
      <c r="A380" s="139">
        <v>43636</v>
      </c>
      <c r="B380" s="5">
        <v>7</v>
      </c>
      <c r="C380" s="5">
        <v>7.02</v>
      </c>
      <c r="D380" s="5">
        <v>7.03</v>
      </c>
      <c r="E380" s="5">
        <v>7.05</v>
      </c>
      <c r="F380" s="5">
        <v>7.14</v>
      </c>
      <c r="G380" s="5">
        <v>7.19</v>
      </c>
      <c r="H380" s="5">
        <v>7.29</v>
      </c>
      <c r="I380" s="5">
        <v>7.37</v>
      </c>
      <c r="J380" s="5">
        <v>7.44</v>
      </c>
      <c r="K380" s="5">
        <v>7.54</v>
      </c>
      <c r="L380" s="5">
        <v>7.6</v>
      </c>
      <c r="M380" s="5">
        <v>7.67</v>
      </c>
    </row>
    <row r="381" spans="1:13">
      <c r="A381" s="139">
        <v>43635</v>
      </c>
      <c r="B381" s="5">
        <v>7.08</v>
      </c>
      <c r="C381" s="5">
        <v>7.07</v>
      </c>
      <c r="D381" s="5">
        <v>7.07</v>
      </c>
      <c r="E381" s="5">
        <v>7.09</v>
      </c>
      <c r="F381" s="5">
        <v>7.19</v>
      </c>
      <c r="G381" s="5">
        <v>7.27</v>
      </c>
      <c r="H381" s="5">
        <v>7.36</v>
      </c>
      <c r="I381" s="5">
        <v>7.43</v>
      </c>
      <c r="J381" s="5">
        <v>7.52</v>
      </c>
      <c r="K381" s="5">
        <v>7.62</v>
      </c>
      <c r="L381" s="5">
        <v>7.68</v>
      </c>
      <c r="M381" s="5">
        <v>7.75</v>
      </c>
    </row>
    <row r="382" spans="1:13">
      <c r="A382" s="139">
        <v>43634</v>
      </c>
      <c r="B382" s="5">
        <v>7.04</v>
      </c>
      <c r="C382" s="5">
        <v>7.07</v>
      </c>
      <c r="D382" s="5">
        <v>7.1</v>
      </c>
      <c r="E382" s="5">
        <v>7.12</v>
      </c>
      <c r="F382" s="5">
        <v>7.23</v>
      </c>
      <c r="G382" s="5">
        <v>7.31</v>
      </c>
      <c r="H382" s="5">
        <v>7.44</v>
      </c>
      <c r="I382" s="5">
        <v>7.53</v>
      </c>
      <c r="J382" s="5">
        <v>7.62</v>
      </c>
      <c r="K382" s="5">
        <v>7.72</v>
      </c>
      <c r="L382" s="5">
        <v>7.78</v>
      </c>
      <c r="M382" s="5">
        <v>7.83</v>
      </c>
    </row>
    <row r="383" spans="1:13">
      <c r="A383" s="139">
        <v>43633</v>
      </c>
      <c r="B383" s="5">
        <v>7.12</v>
      </c>
      <c r="C383" s="5">
        <v>7.14</v>
      </c>
      <c r="D383" s="5">
        <v>7.15</v>
      </c>
      <c r="E383" s="5">
        <v>7.17</v>
      </c>
      <c r="F383" s="5">
        <v>7.25</v>
      </c>
      <c r="G383" s="5">
        <v>7.34</v>
      </c>
      <c r="H383" s="5">
        <v>7.49</v>
      </c>
      <c r="I383" s="5">
        <v>7.59</v>
      </c>
      <c r="J383" s="5">
        <v>7.69</v>
      </c>
      <c r="K383" s="5">
        <v>7.81</v>
      </c>
      <c r="L383" s="5">
        <v>7.9</v>
      </c>
      <c r="M383" s="5">
        <v>8</v>
      </c>
    </row>
    <row r="384" spans="1:13">
      <c r="A384" s="139">
        <v>43630</v>
      </c>
      <c r="B384" s="5">
        <v>7.22</v>
      </c>
      <c r="C384" s="5">
        <v>7.24</v>
      </c>
      <c r="D384" s="5">
        <v>7.25</v>
      </c>
      <c r="E384" s="5">
        <v>7.26</v>
      </c>
      <c r="F384" s="5">
        <v>7.3</v>
      </c>
      <c r="G384" s="5">
        <v>7.37</v>
      </c>
      <c r="H384" s="5">
        <v>7.5</v>
      </c>
      <c r="I384" s="5">
        <v>7.61</v>
      </c>
      <c r="J384" s="5">
        <v>7.73</v>
      </c>
      <c r="K384" s="5">
        <v>7.87</v>
      </c>
      <c r="L384" s="5">
        <v>7.97</v>
      </c>
      <c r="M384" s="5">
        <v>8.08</v>
      </c>
    </row>
    <row r="385" spans="1:13">
      <c r="A385" s="139">
        <v>43629</v>
      </c>
      <c r="B385" s="5">
        <v>7.26</v>
      </c>
      <c r="C385" s="5">
        <v>7.27</v>
      </c>
      <c r="D385" s="5">
        <v>7.29</v>
      </c>
      <c r="E385" s="5">
        <v>7.3</v>
      </c>
      <c r="F385" s="5">
        <v>7.34</v>
      </c>
      <c r="G385" s="5">
        <v>7.41</v>
      </c>
      <c r="H385" s="5">
        <v>7.54</v>
      </c>
      <c r="I385" s="5">
        <v>7.65</v>
      </c>
      <c r="J385" s="5">
        <v>7.77</v>
      </c>
      <c r="K385" s="5">
        <v>7.92</v>
      </c>
      <c r="L385" s="5">
        <v>8.0299999999999994</v>
      </c>
      <c r="M385" s="5">
        <v>8.16</v>
      </c>
    </row>
    <row r="386" spans="1:13">
      <c r="A386" s="139">
        <v>43627</v>
      </c>
      <c r="B386" s="5">
        <v>7.31</v>
      </c>
      <c r="C386" s="5">
        <v>7.32</v>
      </c>
      <c r="D386" s="5">
        <v>7.32</v>
      </c>
      <c r="E386" s="5">
        <v>7.33</v>
      </c>
      <c r="F386" s="5">
        <v>7.36</v>
      </c>
      <c r="G386" s="5">
        <v>7.41</v>
      </c>
      <c r="H386" s="5">
        <v>7.52</v>
      </c>
      <c r="I386" s="5">
        <v>7.62</v>
      </c>
      <c r="J386" s="5">
        <v>7.73</v>
      </c>
      <c r="K386" s="5">
        <v>7.89</v>
      </c>
      <c r="L386" s="5">
        <v>8</v>
      </c>
      <c r="M386" s="5">
        <v>8.1199999999999992</v>
      </c>
    </row>
    <row r="387" spans="1:13">
      <c r="A387" s="139">
        <v>43626</v>
      </c>
      <c r="B387" s="5">
        <v>7.3</v>
      </c>
      <c r="C387" s="5">
        <v>7.31</v>
      </c>
      <c r="D387" s="5">
        <v>7.32</v>
      </c>
      <c r="E387" s="5">
        <v>7.33</v>
      </c>
      <c r="F387" s="5">
        <v>7.36</v>
      </c>
      <c r="G387" s="5">
        <v>7.41</v>
      </c>
      <c r="H387" s="5">
        <v>7.53</v>
      </c>
      <c r="I387" s="5">
        <v>7.64</v>
      </c>
      <c r="J387" s="5">
        <v>7.75</v>
      </c>
      <c r="K387" s="5">
        <v>7.91</v>
      </c>
      <c r="L387" s="5">
        <v>8.0299999999999994</v>
      </c>
      <c r="M387" s="5">
        <v>8.17</v>
      </c>
    </row>
    <row r="388" spans="1:13">
      <c r="A388" s="139">
        <v>43623</v>
      </c>
      <c r="B388" s="5">
        <v>7.33</v>
      </c>
      <c r="C388" s="5">
        <v>7.33</v>
      </c>
      <c r="D388" s="5">
        <v>7.34</v>
      </c>
      <c r="E388" s="5">
        <v>7.34</v>
      </c>
      <c r="F388" s="5">
        <v>7.37</v>
      </c>
      <c r="G388" s="5">
        <v>7.43</v>
      </c>
      <c r="H388" s="5">
        <v>7.57</v>
      </c>
      <c r="I388" s="5">
        <v>7.68</v>
      </c>
      <c r="J388" s="5">
        <v>7.79</v>
      </c>
      <c r="K388" s="5">
        <v>7.96</v>
      </c>
      <c r="L388" s="5">
        <v>8.08</v>
      </c>
      <c r="M388" s="5">
        <v>8.2200000000000006</v>
      </c>
    </row>
    <row r="389" spans="1:13">
      <c r="A389" s="139">
        <v>43622</v>
      </c>
      <c r="B389" s="5">
        <v>7.35</v>
      </c>
      <c r="C389" s="5">
        <v>7.36</v>
      </c>
      <c r="D389" s="5">
        <v>7.37</v>
      </c>
      <c r="E389" s="5">
        <v>7.37</v>
      </c>
      <c r="F389" s="5">
        <v>7.39</v>
      </c>
      <c r="G389" s="5">
        <v>7.46</v>
      </c>
      <c r="H389" s="5">
        <v>7.58</v>
      </c>
      <c r="I389" s="5">
        <v>7.69</v>
      </c>
      <c r="J389" s="5">
        <v>7.82</v>
      </c>
      <c r="K389" s="5">
        <v>8</v>
      </c>
      <c r="L389" s="5">
        <v>8.1300000000000008</v>
      </c>
      <c r="M389" s="5">
        <v>8.27</v>
      </c>
    </row>
    <row r="390" spans="1:13">
      <c r="A390" s="139">
        <v>43621</v>
      </c>
      <c r="B390" s="5">
        <v>7.34</v>
      </c>
      <c r="C390" s="5">
        <v>7.36</v>
      </c>
      <c r="D390" s="5">
        <v>7.37</v>
      </c>
      <c r="E390" s="5">
        <v>7.38</v>
      </c>
      <c r="F390" s="5">
        <v>7.4</v>
      </c>
      <c r="G390" s="5">
        <v>7.48</v>
      </c>
      <c r="H390" s="5">
        <v>7.63</v>
      </c>
      <c r="I390" s="5">
        <v>7.75</v>
      </c>
      <c r="J390" s="5">
        <v>7.9</v>
      </c>
      <c r="K390" s="5">
        <v>8.07</v>
      </c>
      <c r="L390" s="5">
        <v>8.18</v>
      </c>
      <c r="M390" s="5">
        <v>8.31</v>
      </c>
    </row>
    <row r="391" spans="1:13">
      <c r="A391" s="139">
        <v>43620</v>
      </c>
      <c r="B391" s="5">
        <v>7.35</v>
      </c>
      <c r="C391" s="5">
        <v>7.36</v>
      </c>
      <c r="D391" s="5">
        <v>7.38</v>
      </c>
      <c r="E391" s="5">
        <v>7.39</v>
      </c>
      <c r="F391" s="5">
        <v>7.45</v>
      </c>
      <c r="G391" s="5">
        <v>7.53</v>
      </c>
      <c r="H391" s="5">
        <v>7.7</v>
      </c>
      <c r="I391" s="5">
        <v>7.82</v>
      </c>
      <c r="J391" s="5">
        <v>7.94</v>
      </c>
      <c r="K391" s="5">
        <v>8.11</v>
      </c>
      <c r="L391" s="5">
        <v>8.23</v>
      </c>
      <c r="M391" s="5">
        <v>8.3699999999999992</v>
      </c>
    </row>
    <row r="392" spans="1:13">
      <c r="A392" s="139">
        <v>43619</v>
      </c>
      <c r="B392" s="5">
        <v>7.3</v>
      </c>
      <c r="C392" s="5">
        <v>7.32</v>
      </c>
      <c r="D392" s="5">
        <v>7.34</v>
      </c>
      <c r="E392" s="5">
        <v>7.37</v>
      </c>
      <c r="F392" s="5">
        <v>7.46</v>
      </c>
      <c r="G392" s="5">
        <v>7.56</v>
      </c>
      <c r="H392" s="5">
        <v>7.73</v>
      </c>
      <c r="I392" s="5">
        <v>7.86</v>
      </c>
      <c r="J392" s="5">
        <v>8.01</v>
      </c>
      <c r="K392" s="5">
        <v>8.1999999999999993</v>
      </c>
      <c r="L392" s="5">
        <v>8.32</v>
      </c>
      <c r="M392" s="5">
        <v>8.4600000000000009</v>
      </c>
    </row>
    <row r="393" spans="1:13">
      <c r="A393" s="139">
        <v>43616</v>
      </c>
      <c r="B393" s="5">
        <v>7.3</v>
      </c>
      <c r="C393" s="5">
        <v>7.32</v>
      </c>
      <c r="D393" s="5">
        <v>7.34</v>
      </c>
      <c r="E393" s="5">
        <v>7.35</v>
      </c>
      <c r="F393" s="5">
        <v>7.41</v>
      </c>
      <c r="G393" s="5">
        <v>7.52</v>
      </c>
      <c r="H393" s="5">
        <v>7.71</v>
      </c>
      <c r="I393" s="5">
        <v>7.84</v>
      </c>
      <c r="J393" s="5">
        <v>7.99</v>
      </c>
      <c r="K393" s="5">
        <v>8.18</v>
      </c>
      <c r="L393" s="5">
        <v>8.3000000000000007</v>
      </c>
      <c r="M393" s="5">
        <v>8.44</v>
      </c>
    </row>
    <row r="394" spans="1:13">
      <c r="A394" s="139">
        <v>43615</v>
      </c>
      <c r="B394" s="5">
        <v>7.25</v>
      </c>
      <c r="C394" s="5">
        <v>7.28</v>
      </c>
      <c r="D394" s="5">
        <v>7.3</v>
      </c>
      <c r="E394" s="5">
        <v>7.33</v>
      </c>
      <c r="F394" s="5">
        <v>7.44</v>
      </c>
      <c r="G394" s="5">
        <v>7.55</v>
      </c>
      <c r="H394" s="5">
        <v>7.71</v>
      </c>
      <c r="I394" s="5">
        <v>7.84</v>
      </c>
      <c r="J394" s="5">
        <v>8</v>
      </c>
      <c r="K394" s="5">
        <v>8.17</v>
      </c>
      <c r="L394" s="5">
        <v>8.2899999999999991</v>
      </c>
      <c r="M394" s="5">
        <v>8.41</v>
      </c>
    </row>
    <row r="395" spans="1:13">
      <c r="A395" s="139">
        <v>43614</v>
      </c>
      <c r="B395" s="5">
        <v>7.3</v>
      </c>
      <c r="C395" s="5">
        <v>7.33</v>
      </c>
      <c r="D395" s="5">
        <v>7.35</v>
      </c>
      <c r="E395" s="5">
        <v>7.37</v>
      </c>
      <c r="F395" s="5">
        <v>7.46</v>
      </c>
      <c r="G395" s="5">
        <v>7.58</v>
      </c>
      <c r="H395" s="5">
        <v>7.77</v>
      </c>
      <c r="I395" s="5">
        <v>7.91</v>
      </c>
      <c r="J395" s="5">
        <v>8.07</v>
      </c>
      <c r="K395" s="5">
        <v>8.24</v>
      </c>
      <c r="L395" s="5">
        <v>8.35</v>
      </c>
      <c r="M395" s="5">
        <v>8.4499999999999993</v>
      </c>
    </row>
    <row r="396" spans="1:13">
      <c r="A396" s="139">
        <v>43613</v>
      </c>
      <c r="B396" s="5">
        <v>7.11</v>
      </c>
      <c r="C396" s="5">
        <v>7.16</v>
      </c>
      <c r="D396" s="5">
        <v>7.21</v>
      </c>
      <c r="E396" s="5">
        <v>7.26</v>
      </c>
      <c r="F396" s="5">
        <v>7.42</v>
      </c>
      <c r="G396" s="5">
        <v>7.56</v>
      </c>
      <c r="H396" s="5">
        <v>7.75</v>
      </c>
      <c r="I396" s="5">
        <v>7.88</v>
      </c>
      <c r="J396" s="5">
        <v>8.0299999999999994</v>
      </c>
      <c r="K396" s="5">
        <v>8.18</v>
      </c>
      <c r="L396" s="5">
        <v>8.27</v>
      </c>
      <c r="M396" s="5">
        <v>8.35</v>
      </c>
    </row>
    <row r="397" spans="1:13">
      <c r="A397" s="139">
        <v>43612</v>
      </c>
      <c r="B397" s="5">
        <v>7.13</v>
      </c>
      <c r="C397" s="5">
        <v>7.17</v>
      </c>
      <c r="D397" s="5">
        <v>7.22</v>
      </c>
      <c r="E397" s="5">
        <v>7.26</v>
      </c>
      <c r="F397" s="5">
        <v>7.42</v>
      </c>
      <c r="G397" s="5">
        <v>7.56</v>
      </c>
      <c r="H397" s="5">
        <v>7.76</v>
      </c>
      <c r="I397" s="5">
        <v>7.89</v>
      </c>
      <c r="J397" s="5">
        <v>8.0299999999999994</v>
      </c>
      <c r="K397" s="5">
        <v>8.17</v>
      </c>
      <c r="L397" s="5">
        <v>8.25</v>
      </c>
      <c r="M397" s="5">
        <v>8.32</v>
      </c>
    </row>
    <row r="398" spans="1:13">
      <c r="A398" s="139">
        <v>43609</v>
      </c>
      <c r="B398" s="5">
        <v>7.07</v>
      </c>
      <c r="C398" s="5">
        <v>7.12</v>
      </c>
      <c r="D398" s="5">
        <v>7.18</v>
      </c>
      <c r="E398" s="5">
        <v>7.23</v>
      </c>
      <c r="F398" s="5">
        <v>7.41</v>
      </c>
      <c r="G398" s="5">
        <v>7.56</v>
      </c>
      <c r="H398" s="5">
        <v>7.76</v>
      </c>
      <c r="I398" s="5">
        <v>7.89</v>
      </c>
      <c r="J398" s="5">
        <v>8.0399999999999991</v>
      </c>
      <c r="K398" s="5">
        <v>8.1999999999999993</v>
      </c>
      <c r="L398" s="5">
        <v>8.27</v>
      </c>
      <c r="M398" s="5">
        <v>8.34</v>
      </c>
    </row>
    <row r="399" spans="1:13">
      <c r="A399" s="139">
        <v>43608</v>
      </c>
      <c r="B399" s="5">
        <v>7.06</v>
      </c>
      <c r="C399" s="5">
        <v>7.12</v>
      </c>
      <c r="D399" s="5">
        <v>7.18</v>
      </c>
      <c r="E399" s="5">
        <v>7.23</v>
      </c>
      <c r="F399" s="5">
        <v>7.42</v>
      </c>
      <c r="G399" s="5">
        <v>7.58</v>
      </c>
      <c r="H399" s="5">
        <v>7.78</v>
      </c>
      <c r="I399" s="5">
        <v>7.9</v>
      </c>
      <c r="J399" s="5">
        <v>8.0500000000000007</v>
      </c>
      <c r="K399" s="5">
        <v>8.19</v>
      </c>
      <c r="L399" s="5">
        <v>8.27</v>
      </c>
      <c r="M399" s="5">
        <v>8.33</v>
      </c>
    </row>
    <row r="400" spans="1:13">
      <c r="A400" s="139">
        <v>43607</v>
      </c>
      <c r="B400" s="5">
        <v>7</v>
      </c>
      <c r="C400" s="5">
        <v>7.07</v>
      </c>
      <c r="D400" s="5">
        <v>7.13</v>
      </c>
      <c r="E400" s="5">
        <v>7.18</v>
      </c>
      <c r="F400" s="5">
        <v>7.37</v>
      </c>
      <c r="G400" s="5">
        <v>7.51</v>
      </c>
      <c r="H400" s="5">
        <v>7.71</v>
      </c>
      <c r="I400" s="5">
        <v>7.84</v>
      </c>
      <c r="J400" s="5">
        <v>7.98</v>
      </c>
      <c r="K400" s="5">
        <v>8.1300000000000008</v>
      </c>
      <c r="L400" s="5">
        <v>8.2100000000000009</v>
      </c>
      <c r="M400" s="5">
        <v>8.2799999999999994</v>
      </c>
    </row>
    <row r="401" spans="1:13">
      <c r="A401" s="139">
        <v>43606</v>
      </c>
      <c r="B401" s="5">
        <v>6.94</v>
      </c>
      <c r="C401" s="5">
        <v>7.03</v>
      </c>
      <c r="D401" s="5">
        <v>7.11</v>
      </c>
      <c r="E401" s="5">
        <v>7.18</v>
      </c>
      <c r="F401" s="5">
        <v>7.42</v>
      </c>
      <c r="G401" s="5">
        <v>7.6</v>
      </c>
      <c r="H401" s="5">
        <v>7.81</v>
      </c>
      <c r="I401" s="5">
        <v>7.92</v>
      </c>
      <c r="J401" s="5">
        <v>8.0500000000000007</v>
      </c>
      <c r="K401" s="5">
        <v>8.19</v>
      </c>
      <c r="L401" s="5">
        <v>8.26</v>
      </c>
      <c r="M401" s="5">
        <v>8.32</v>
      </c>
    </row>
    <row r="402" spans="1:13">
      <c r="A402" s="139">
        <v>43605</v>
      </c>
      <c r="B402" s="5">
        <v>6.89</v>
      </c>
      <c r="C402" s="5">
        <v>6.99</v>
      </c>
      <c r="D402" s="5">
        <v>7.07</v>
      </c>
      <c r="E402" s="5">
        <v>7.15</v>
      </c>
      <c r="F402" s="5">
        <v>7.41</v>
      </c>
      <c r="G402" s="5">
        <v>7.61</v>
      </c>
      <c r="H402" s="5">
        <v>7.85</v>
      </c>
      <c r="I402" s="5">
        <v>7.99</v>
      </c>
      <c r="J402" s="5">
        <v>8.1300000000000008</v>
      </c>
      <c r="K402" s="5">
        <v>8.25</v>
      </c>
      <c r="L402" s="5">
        <v>8.31</v>
      </c>
      <c r="M402" s="5">
        <v>8.36</v>
      </c>
    </row>
    <row r="403" spans="1:13">
      <c r="A403" s="139">
        <v>43602</v>
      </c>
      <c r="B403" s="5">
        <v>6.92</v>
      </c>
      <c r="C403" s="5">
        <v>7.01</v>
      </c>
      <c r="D403" s="5">
        <v>7.09</v>
      </c>
      <c r="E403" s="5">
        <v>7.16</v>
      </c>
      <c r="F403" s="5">
        <v>7.43</v>
      </c>
      <c r="G403" s="5">
        <v>7.64</v>
      </c>
      <c r="H403" s="5">
        <v>7.88</v>
      </c>
      <c r="I403" s="5">
        <v>8.02</v>
      </c>
      <c r="J403" s="5">
        <v>8.17</v>
      </c>
      <c r="K403" s="5">
        <v>8.32</v>
      </c>
      <c r="L403" s="5">
        <v>8.4</v>
      </c>
      <c r="M403" s="5">
        <v>8.4600000000000009</v>
      </c>
    </row>
    <row r="404" spans="1:13">
      <c r="A404" s="139">
        <v>43601</v>
      </c>
      <c r="B404" s="5">
        <v>7.12</v>
      </c>
      <c r="C404" s="5">
        <v>7.18</v>
      </c>
      <c r="D404" s="5">
        <v>7.24</v>
      </c>
      <c r="E404" s="5">
        <v>7.3</v>
      </c>
      <c r="F404" s="5">
        <v>7.52</v>
      </c>
      <c r="G404" s="5">
        <v>7.68</v>
      </c>
      <c r="H404" s="5">
        <v>7.89</v>
      </c>
      <c r="I404" s="5">
        <v>8.0399999999999991</v>
      </c>
      <c r="J404" s="5">
        <v>8.2100000000000009</v>
      </c>
      <c r="K404" s="5">
        <v>8.39</v>
      </c>
      <c r="L404" s="5">
        <v>8.49</v>
      </c>
      <c r="M404" s="5">
        <v>8.57</v>
      </c>
    </row>
    <row r="405" spans="1:13">
      <c r="A405" s="139">
        <v>43600</v>
      </c>
      <c r="B405" s="5">
        <v>7.18</v>
      </c>
      <c r="C405" s="5">
        <v>7.24</v>
      </c>
      <c r="D405" s="5">
        <v>7.3</v>
      </c>
      <c r="E405" s="5">
        <v>7.36</v>
      </c>
      <c r="F405" s="5">
        <v>7.57</v>
      </c>
      <c r="G405" s="5">
        <v>7.71</v>
      </c>
      <c r="H405" s="5">
        <v>7.91</v>
      </c>
      <c r="I405" s="5">
        <v>8.06</v>
      </c>
      <c r="J405" s="5">
        <v>8.26</v>
      </c>
      <c r="K405" s="5">
        <v>8.48</v>
      </c>
      <c r="L405" s="5">
        <v>8.59</v>
      </c>
      <c r="M405" s="5">
        <v>8.69</v>
      </c>
    </row>
    <row r="406" spans="1:13">
      <c r="A406" s="139">
        <v>43599</v>
      </c>
      <c r="B406" s="5">
        <v>7.24</v>
      </c>
      <c r="C406" s="5">
        <v>7.29</v>
      </c>
      <c r="D406" s="5">
        <v>7.35</v>
      </c>
      <c r="E406" s="5">
        <v>7.4</v>
      </c>
      <c r="F406" s="5">
        <v>7.6</v>
      </c>
      <c r="G406" s="5">
        <v>7.75</v>
      </c>
      <c r="H406" s="5">
        <v>7.95</v>
      </c>
      <c r="I406" s="5">
        <v>8.09</v>
      </c>
      <c r="J406" s="5">
        <v>8.2799999999999994</v>
      </c>
      <c r="K406" s="5">
        <v>8.4700000000000006</v>
      </c>
      <c r="L406" s="5">
        <v>8.59</v>
      </c>
      <c r="M406" s="5">
        <v>8.69</v>
      </c>
    </row>
    <row r="407" spans="1:13">
      <c r="A407" s="139">
        <v>43598</v>
      </c>
      <c r="B407" s="5">
        <v>7.25</v>
      </c>
      <c r="C407" s="5">
        <v>7.31</v>
      </c>
      <c r="D407" s="5">
        <v>7.36</v>
      </c>
      <c r="E407" s="5">
        <v>7.42</v>
      </c>
      <c r="F407" s="5">
        <v>7.62</v>
      </c>
      <c r="G407" s="5">
        <v>7.76</v>
      </c>
      <c r="H407" s="5">
        <v>7.96</v>
      </c>
      <c r="I407" s="5">
        <v>8.1</v>
      </c>
      <c r="J407" s="5">
        <v>8.2799999999999994</v>
      </c>
      <c r="K407" s="5">
        <v>8.4600000000000009</v>
      </c>
      <c r="L407" s="5">
        <v>8.57</v>
      </c>
      <c r="M407" s="5">
        <v>8.66</v>
      </c>
    </row>
    <row r="408" spans="1:13">
      <c r="A408" s="139">
        <v>43595</v>
      </c>
      <c r="B408" s="5">
        <v>7.22</v>
      </c>
      <c r="C408" s="5">
        <v>7.29</v>
      </c>
      <c r="D408" s="5">
        <v>7.36</v>
      </c>
      <c r="E408" s="5">
        <v>7.42</v>
      </c>
      <c r="F408" s="5">
        <v>7.64</v>
      </c>
      <c r="G408" s="5">
        <v>7.79</v>
      </c>
      <c r="H408" s="5">
        <v>7.98</v>
      </c>
      <c r="I408" s="5">
        <v>8.1199999999999992</v>
      </c>
      <c r="J408" s="5">
        <v>8.2799999999999994</v>
      </c>
      <c r="K408" s="5">
        <v>8.4499999999999993</v>
      </c>
      <c r="L408" s="5">
        <v>8.5500000000000007</v>
      </c>
      <c r="M408" s="5">
        <v>8.6300000000000008</v>
      </c>
    </row>
    <row r="409" spans="1:13">
      <c r="A409" s="139">
        <v>43593</v>
      </c>
      <c r="B409" s="5">
        <v>7.23</v>
      </c>
      <c r="C409" s="5">
        <v>7.29</v>
      </c>
      <c r="D409" s="5">
        <v>7.35</v>
      </c>
      <c r="E409" s="5">
        <v>7.41</v>
      </c>
      <c r="F409" s="5">
        <v>7.61</v>
      </c>
      <c r="G409" s="5">
        <v>7.76</v>
      </c>
      <c r="H409" s="5">
        <v>7.93</v>
      </c>
      <c r="I409" s="5">
        <v>8.06</v>
      </c>
      <c r="J409" s="5">
        <v>8.23</v>
      </c>
      <c r="K409" s="5">
        <v>8.41</v>
      </c>
      <c r="L409" s="5">
        <v>8.5</v>
      </c>
      <c r="M409" s="5">
        <v>8.58</v>
      </c>
    </row>
    <row r="410" spans="1:13">
      <c r="A410" s="139">
        <v>43592</v>
      </c>
      <c r="B410" s="5">
        <v>7.21</v>
      </c>
      <c r="C410" s="5">
        <v>7.27</v>
      </c>
      <c r="D410" s="5">
        <v>7.33</v>
      </c>
      <c r="E410" s="5">
        <v>7.39</v>
      </c>
      <c r="F410" s="5">
        <v>7.62</v>
      </c>
      <c r="G410" s="5">
        <v>7.78</v>
      </c>
      <c r="H410" s="5">
        <v>7.97</v>
      </c>
      <c r="I410" s="5">
        <v>8.09</v>
      </c>
      <c r="J410" s="5">
        <v>8.26</v>
      </c>
      <c r="K410" s="5">
        <v>8.44</v>
      </c>
      <c r="L410" s="5">
        <v>8.5500000000000007</v>
      </c>
      <c r="M410" s="5">
        <v>8.65</v>
      </c>
    </row>
    <row r="411" spans="1:13">
      <c r="A411" s="139">
        <v>43591</v>
      </c>
      <c r="B411" s="5">
        <v>7.31</v>
      </c>
      <c r="C411" s="5">
        <v>7.35</v>
      </c>
      <c r="D411" s="5">
        <v>7.4</v>
      </c>
      <c r="E411" s="5">
        <v>7.45</v>
      </c>
      <c r="F411" s="5">
        <v>7.63</v>
      </c>
      <c r="G411" s="5">
        <v>7.77</v>
      </c>
      <c r="H411" s="5">
        <v>7.95</v>
      </c>
      <c r="I411" s="5">
        <v>8.09</v>
      </c>
      <c r="J411" s="5">
        <v>8.27</v>
      </c>
      <c r="K411" s="5">
        <v>8.48</v>
      </c>
      <c r="L411" s="5">
        <v>8.61</v>
      </c>
      <c r="M411" s="5">
        <v>8.75</v>
      </c>
    </row>
    <row r="412" spans="1:13">
      <c r="A412" s="139">
        <v>43588</v>
      </c>
      <c r="B412" s="5">
        <v>7.23</v>
      </c>
      <c r="C412" s="5">
        <v>7.28</v>
      </c>
      <c r="D412" s="5">
        <v>7.33</v>
      </c>
      <c r="E412" s="5">
        <v>7.39</v>
      </c>
      <c r="F412" s="5">
        <v>7.61</v>
      </c>
      <c r="G412" s="5">
        <v>7.77</v>
      </c>
      <c r="H412" s="5">
        <v>7.93</v>
      </c>
      <c r="I412" s="5">
        <v>8.0500000000000007</v>
      </c>
      <c r="J412" s="5">
        <v>8.24</v>
      </c>
      <c r="K412" s="5">
        <v>8.5</v>
      </c>
      <c r="L412" s="5">
        <v>8.67</v>
      </c>
      <c r="M412" s="5">
        <v>8.86</v>
      </c>
    </row>
    <row r="413" spans="1:13">
      <c r="A413" s="139">
        <v>43587</v>
      </c>
      <c r="B413" s="5">
        <v>7.24</v>
      </c>
      <c r="C413" s="5">
        <v>7.28</v>
      </c>
      <c r="D413" s="5">
        <v>7.33</v>
      </c>
      <c r="E413" s="5">
        <v>7.38</v>
      </c>
      <c r="F413" s="5">
        <v>7.59</v>
      </c>
      <c r="G413" s="5">
        <v>7.74</v>
      </c>
      <c r="H413" s="5">
        <v>7.93</v>
      </c>
      <c r="I413" s="5">
        <v>8.06</v>
      </c>
      <c r="J413" s="5">
        <v>8.25</v>
      </c>
      <c r="K413" s="5">
        <v>8.51</v>
      </c>
      <c r="L413" s="5">
        <v>8.68</v>
      </c>
      <c r="M413" s="5">
        <v>8.8800000000000008</v>
      </c>
    </row>
    <row r="414" spans="1:13">
      <c r="A414" s="139">
        <v>43585</v>
      </c>
      <c r="B414" s="5">
        <v>7.32</v>
      </c>
      <c r="C414" s="5">
        <v>7.36</v>
      </c>
      <c r="D414" s="5">
        <v>7.41</v>
      </c>
      <c r="E414" s="5">
        <v>7.46</v>
      </c>
      <c r="F414" s="5">
        <v>7.64</v>
      </c>
      <c r="G414" s="5">
        <v>7.77</v>
      </c>
      <c r="H414" s="5">
        <v>7.92</v>
      </c>
      <c r="I414" s="5">
        <v>8.0399999999999991</v>
      </c>
      <c r="J414" s="5">
        <v>8.23</v>
      </c>
      <c r="K414" s="5">
        <v>8.5</v>
      </c>
      <c r="L414" s="5">
        <v>8.69</v>
      </c>
      <c r="M414" s="5">
        <v>8.91</v>
      </c>
    </row>
    <row r="415" spans="1:13">
      <c r="A415" s="139">
        <v>43584</v>
      </c>
      <c r="B415" s="5">
        <v>7.38</v>
      </c>
      <c r="C415" s="5">
        <v>7.41</v>
      </c>
      <c r="D415" s="5">
        <v>7.45</v>
      </c>
      <c r="E415" s="5">
        <v>7.49</v>
      </c>
      <c r="F415" s="5">
        <v>7.66</v>
      </c>
      <c r="G415" s="5">
        <v>7.79</v>
      </c>
      <c r="H415" s="5">
        <v>7.94</v>
      </c>
      <c r="I415" s="5">
        <v>8.06</v>
      </c>
      <c r="J415" s="5">
        <v>8.26</v>
      </c>
      <c r="K415" s="5">
        <v>8.5299999999999994</v>
      </c>
      <c r="L415" s="5">
        <v>8.73</v>
      </c>
      <c r="M415" s="5">
        <v>8.9700000000000006</v>
      </c>
    </row>
    <row r="416" spans="1:13">
      <c r="A416" s="139">
        <v>43581</v>
      </c>
      <c r="B416" s="5">
        <v>7.46</v>
      </c>
      <c r="C416" s="5">
        <v>7.49</v>
      </c>
      <c r="D416" s="5">
        <v>7.52</v>
      </c>
      <c r="E416" s="5">
        <v>7.56</v>
      </c>
      <c r="F416" s="5">
        <v>7.71</v>
      </c>
      <c r="G416" s="5">
        <v>7.84</v>
      </c>
      <c r="H416" s="5">
        <v>8</v>
      </c>
      <c r="I416" s="5">
        <v>8.1199999999999992</v>
      </c>
      <c r="J416" s="5">
        <v>8.32</v>
      </c>
      <c r="K416" s="5">
        <v>8.61</v>
      </c>
      <c r="L416" s="5">
        <v>8.82</v>
      </c>
      <c r="M416" s="5">
        <v>9.07</v>
      </c>
    </row>
    <row r="417" spans="1:13">
      <c r="A417" s="139">
        <v>43580</v>
      </c>
      <c r="B417" s="5">
        <v>7.57</v>
      </c>
      <c r="C417" s="5">
        <v>7.58</v>
      </c>
      <c r="D417" s="5">
        <v>7.6</v>
      </c>
      <c r="E417" s="5">
        <v>7.62</v>
      </c>
      <c r="F417" s="5">
        <v>7.74</v>
      </c>
      <c r="G417" s="5">
        <v>7.86</v>
      </c>
      <c r="H417" s="5">
        <v>8.0299999999999994</v>
      </c>
      <c r="I417" s="5">
        <v>8.17</v>
      </c>
      <c r="J417" s="5">
        <v>8.3699999999999992</v>
      </c>
      <c r="K417" s="5">
        <v>8.66</v>
      </c>
      <c r="L417" s="5">
        <v>8.86</v>
      </c>
      <c r="M417" s="5">
        <v>9.11</v>
      </c>
    </row>
    <row r="418" spans="1:13">
      <c r="A418" s="139">
        <v>43579</v>
      </c>
      <c r="B418" s="5">
        <v>7.56</v>
      </c>
      <c r="C418" s="5">
        <v>7.58</v>
      </c>
      <c r="D418" s="5">
        <v>7.6</v>
      </c>
      <c r="E418" s="5">
        <v>7.62</v>
      </c>
      <c r="F418" s="5">
        <v>7.74</v>
      </c>
      <c r="G418" s="5">
        <v>7.85</v>
      </c>
      <c r="H418" s="5">
        <v>8.01</v>
      </c>
      <c r="I418" s="5">
        <v>8.14</v>
      </c>
      <c r="J418" s="5">
        <v>8.34</v>
      </c>
      <c r="K418" s="5">
        <v>8.6199999999999992</v>
      </c>
      <c r="L418" s="5">
        <v>8.83</v>
      </c>
      <c r="M418" s="5">
        <v>9.07</v>
      </c>
    </row>
    <row r="419" spans="1:13">
      <c r="A419" s="139">
        <v>43578</v>
      </c>
      <c r="B419" s="5">
        <v>7.61</v>
      </c>
      <c r="C419" s="5">
        <v>7.62</v>
      </c>
      <c r="D419" s="5">
        <v>7.63</v>
      </c>
      <c r="E419" s="5">
        <v>7.64</v>
      </c>
      <c r="F419" s="5">
        <v>7.73</v>
      </c>
      <c r="G419" s="5">
        <v>7.83</v>
      </c>
      <c r="H419" s="5">
        <v>8</v>
      </c>
      <c r="I419" s="5">
        <v>8.16</v>
      </c>
      <c r="J419" s="5">
        <v>8.3699999999999992</v>
      </c>
      <c r="K419" s="5">
        <v>8.66</v>
      </c>
      <c r="L419" s="5">
        <v>8.86</v>
      </c>
      <c r="M419" s="5">
        <v>9.1199999999999992</v>
      </c>
    </row>
    <row r="420" spans="1:13">
      <c r="A420" s="139">
        <v>43577</v>
      </c>
      <c r="B420" s="5">
        <v>7.65</v>
      </c>
      <c r="C420" s="5">
        <v>7.65</v>
      </c>
      <c r="D420" s="5">
        <v>7.65</v>
      </c>
      <c r="E420" s="5">
        <v>7.65</v>
      </c>
      <c r="F420" s="5">
        <v>7.71</v>
      </c>
      <c r="G420" s="5">
        <v>7.81</v>
      </c>
      <c r="H420" s="5">
        <v>7.98</v>
      </c>
      <c r="I420" s="5">
        <v>8.1300000000000008</v>
      </c>
      <c r="J420" s="5">
        <v>8.33</v>
      </c>
      <c r="K420" s="5">
        <v>8.61</v>
      </c>
      <c r="L420" s="5">
        <v>8.81</v>
      </c>
      <c r="M420" s="5">
        <v>9.07</v>
      </c>
    </row>
    <row r="421" spans="1:13">
      <c r="A421" s="139">
        <v>43574</v>
      </c>
      <c r="B421" s="5">
        <v>7.56</v>
      </c>
      <c r="C421" s="5">
        <v>7.57</v>
      </c>
      <c r="D421" s="5">
        <v>7.57</v>
      </c>
      <c r="E421" s="5">
        <v>7.59</v>
      </c>
      <c r="F421" s="5">
        <v>7.69</v>
      </c>
      <c r="G421" s="5">
        <v>7.81</v>
      </c>
      <c r="H421" s="5">
        <v>7.98</v>
      </c>
      <c r="I421" s="5">
        <v>8.1300000000000008</v>
      </c>
      <c r="J421" s="5">
        <v>8.33</v>
      </c>
      <c r="K421" s="5">
        <v>8.61</v>
      </c>
      <c r="L421" s="5">
        <v>8.81</v>
      </c>
      <c r="M421" s="5">
        <v>9.0500000000000007</v>
      </c>
    </row>
    <row r="422" spans="1:13">
      <c r="A422" s="139">
        <v>43573</v>
      </c>
      <c r="B422" s="5">
        <v>7.58</v>
      </c>
      <c r="C422" s="5">
        <v>7.59</v>
      </c>
      <c r="D422" s="5">
        <v>7.61</v>
      </c>
      <c r="E422" s="5">
        <v>7.62</v>
      </c>
      <c r="F422" s="5">
        <v>7.72</v>
      </c>
      <c r="G422" s="5">
        <v>7.82</v>
      </c>
      <c r="H422" s="5">
        <v>7.98</v>
      </c>
      <c r="I422" s="5">
        <v>8.1199999999999992</v>
      </c>
      <c r="J422" s="5">
        <v>8.33</v>
      </c>
      <c r="K422" s="5">
        <v>8.6</v>
      </c>
      <c r="L422" s="5">
        <v>8.8000000000000007</v>
      </c>
      <c r="M422" s="5">
        <v>9.0399999999999991</v>
      </c>
    </row>
    <row r="423" spans="1:13">
      <c r="A423" s="139">
        <v>43572</v>
      </c>
      <c r="B423" s="5">
        <v>7.61</v>
      </c>
      <c r="C423" s="5">
        <v>7.61</v>
      </c>
      <c r="D423" s="5">
        <v>7.61</v>
      </c>
      <c r="E423" s="5">
        <v>7.62</v>
      </c>
      <c r="F423" s="5">
        <v>7.71</v>
      </c>
      <c r="G423" s="5">
        <v>7.81</v>
      </c>
      <c r="H423" s="5">
        <v>7.98</v>
      </c>
      <c r="I423" s="5">
        <v>8.1300000000000008</v>
      </c>
      <c r="J423" s="5">
        <v>8.32</v>
      </c>
      <c r="K423" s="5">
        <v>8.58</v>
      </c>
      <c r="L423" s="5">
        <v>8.76</v>
      </c>
      <c r="M423" s="5">
        <v>8.99</v>
      </c>
    </row>
    <row r="424" spans="1:13">
      <c r="A424" s="139">
        <v>43571</v>
      </c>
      <c r="B424" s="5">
        <v>7.59</v>
      </c>
      <c r="C424" s="5">
        <v>7.59</v>
      </c>
      <c r="D424" s="5">
        <v>7.6</v>
      </c>
      <c r="E424" s="5">
        <v>7.61</v>
      </c>
      <c r="F424" s="5">
        <v>7.69</v>
      </c>
      <c r="G424" s="5">
        <v>7.79</v>
      </c>
      <c r="H424" s="5">
        <v>7.97</v>
      </c>
      <c r="I424" s="5">
        <v>8.11</v>
      </c>
      <c r="J424" s="5">
        <v>8.3000000000000007</v>
      </c>
      <c r="K424" s="5">
        <v>8.5299999999999994</v>
      </c>
      <c r="L424" s="5">
        <v>8.69</v>
      </c>
      <c r="M424" s="5">
        <v>8.8800000000000008</v>
      </c>
    </row>
    <row r="425" spans="1:13">
      <c r="A425" s="139">
        <v>43570</v>
      </c>
      <c r="B425" s="5">
        <v>7.51</v>
      </c>
      <c r="C425" s="5">
        <v>7.53</v>
      </c>
      <c r="D425" s="5">
        <v>7.56</v>
      </c>
      <c r="E425" s="5">
        <v>7.59</v>
      </c>
      <c r="F425" s="5">
        <v>7.71</v>
      </c>
      <c r="G425" s="5">
        <v>7.83</v>
      </c>
      <c r="H425" s="5">
        <v>8</v>
      </c>
      <c r="I425" s="5">
        <v>8.1300000000000008</v>
      </c>
      <c r="J425" s="5">
        <v>8.3000000000000007</v>
      </c>
      <c r="K425" s="5">
        <v>8.5299999999999994</v>
      </c>
      <c r="L425" s="5">
        <v>8.68</v>
      </c>
      <c r="M425" s="5">
        <v>8.8699999999999992</v>
      </c>
    </row>
    <row r="426" spans="1:13">
      <c r="A426" s="139">
        <v>43567</v>
      </c>
      <c r="B426" s="5">
        <v>7.58</v>
      </c>
      <c r="C426" s="5">
        <v>7.6</v>
      </c>
      <c r="D426" s="5">
        <v>7.62</v>
      </c>
      <c r="E426" s="5">
        <v>7.64</v>
      </c>
      <c r="F426" s="5">
        <v>7.74</v>
      </c>
      <c r="G426" s="5">
        <v>7.83</v>
      </c>
      <c r="H426" s="5">
        <v>7.96</v>
      </c>
      <c r="I426" s="5">
        <v>8.07</v>
      </c>
      <c r="J426" s="5">
        <v>8.24</v>
      </c>
      <c r="K426" s="5">
        <v>8.4700000000000006</v>
      </c>
      <c r="L426" s="5">
        <v>8.61</v>
      </c>
      <c r="M426" s="5">
        <v>8.77</v>
      </c>
    </row>
    <row r="427" spans="1:13">
      <c r="A427" s="139">
        <v>43566</v>
      </c>
      <c r="B427" s="5">
        <v>7.53</v>
      </c>
      <c r="C427" s="5">
        <v>7.55</v>
      </c>
      <c r="D427" s="5">
        <v>7.57</v>
      </c>
      <c r="E427" s="5">
        <v>7.59</v>
      </c>
      <c r="F427" s="5">
        <v>7.71</v>
      </c>
      <c r="G427" s="5">
        <v>7.82</v>
      </c>
      <c r="H427" s="5">
        <v>7.97</v>
      </c>
      <c r="I427" s="5">
        <v>8.08</v>
      </c>
      <c r="J427" s="5">
        <v>8.24</v>
      </c>
      <c r="K427" s="5">
        <v>8.44</v>
      </c>
      <c r="L427" s="5">
        <v>8.57</v>
      </c>
      <c r="M427" s="5">
        <v>8.7200000000000006</v>
      </c>
    </row>
    <row r="428" spans="1:13">
      <c r="A428" s="139">
        <v>43565</v>
      </c>
      <c r="B428" s="5">
        <v>7.52</v>
      </c>
      <c r="C428" s="5">
        <v>7.54</v>
      </c>
      <c r="D428" s="5">
        <v>7.55</v>
      </c>
      <c r="E428" s="5">
        <v>7.58</v>
      </c>
      <c r="F428" s="5">
        <v>7.7</v>
      </c>
      <c r="G428" s="5">
        <v>7.82</v>
      </c>
      <c r="H428" s="5">
        <v>7.99</v>
      </c>
      <c r="I428" s="5">
        <v>8.11</v>
      </c>
      <c r="J428" s="5">
        <v>8.27</v>
      </c>
      <c r="K428" s="5">
        <v>8.4700000000000006</v>
      </c>
      <c r="L428" s="5">
        <v>8.59</v>
      </c>
      <c r="M428" s="5">
        <v>8.74</v>
      </c>
    </row>
    <row r="429" spans="1:13">
      <c r="A429" s="139">
        <v>43564</v>
      </c>
      <c r="B429" s="5">
        <v>7.57</v>
      </c>
      <c r="C429" s="5">
        <v>7.58</v>
      </c>
      <c r="D429" s="5">
        <v>7.59</v>
      </c>
      <c r="E429" s="5">
        <v>7.61</v>
      </c>
      <c r="F429" s="5">
        <v>7.71</v>
      </c>
      <c r="G429" s="5">
        <v>7.83</v>
      </c>
      <c r="H429" s="5">
        <v>8.02</v>
      </c>
      <c r="I429" s="5">
        <v>8.17</v>
      </c>
      <c r="J429" s="5">
        <v>8.34</v>
      </c>
      <c r="K429" s="5">
        <v>8.5399999999999991</v>
      </c>
      <c r="L429" s="5">
        <v>8.66</v>
      </c>
      <c r="M429" s="5">
        <v>8.81</v>
      </c>
    </row>
    <row r="430" spans="1:13">
      <c r="A430" s="139">
        <v>43563</v>
      </c>
      <c r="B430" s="5">
        <v>7.59</v>
      </c>
      <c r="C430" s="5">
        <v>7.59</v>
      </c>
      <c r="D430" s="5">
        <v>7.6</v>
      </c>
      <c r="E430" s="5">
        <v>7.62</v>
      </c>
      <c r="F430" s="5">
        <v>7.72</v>
      </c>
      <c r="G430" s="5">
        <v>7.85</v>
      </c>
      <c r="H430" s="5">
        <v>8.0399999999999991</v>
      </c>
      <c r="I430" s="5">
        <v>8.18</v>
      </c>
      <c r="J430" s="5">
        <v>8.34</v>
      </c>
      <c r="K430" s="5">
        <v>8.5299999999999994</v>
      </c>
      <c r="L430" s="5">
        <v>8.65</v>
      </c>
      <c r="M430" s="5">
        <v>8.7799999999999994</v>
      </c>
    </row>
    <row r="431" spans="1:13">
      <c r="A431" s="139">
        <v>43560</v>
      </c>
      <c r="B431" s="5">
        <v>7.62</v>
      </c>
      <c r="C431" s="5">
        <v>7.63</v>
      </c>
      <c r="D431" s="5">
        <v>7.64</v>
      </c>
      <c r="E431" s="5">
        <v>7.66</v>
      </c>
      <c r="F431" s="5">
        <v>7.76</v>
      </c>
      <c r="G431" s="5">
        <v>7.88</v>
      </c>
      <c r="H431" s="5">
        <v>8.07</v>
      </c>
      <c r="I431" s="5">
        <v>8.2100000000000009</v>
      </c>
      <c r="J431" s="5">
        <v>8.3800000000000008</v>
      </c>
      <c r="K431" s="5">
        <v>8.5500000000000007</v>
      </c>
      <c r="L431" s="5">
        <v>8.66</v>
      </c>
      <c r="M431" s="5">
        <v>8.77</v>
      </c>
    </row>
    <row r="432" spans="1:13">
      <c r="A432" s="139">
        <v>43559</v>
      </c>
      <c r="B432" s="5">
        <v>7.57</v>
      </c>
      <c r="C432" s="5">
        <v>7.6</v>
      </c>
      <c r="D432" s="5">
        <v>7.63</v>
      </c>
      <c r="E432" s="5">
        <v>7.66</v>
      </c>
      <c r="F432" s="5">
        <v>7.78</v>
      </c>
      <c r="G432" s="5">
        <v>7.91</v>
      </c>
      <c r="H432" s="5">
        <v>8.1</v>
      </c>
      <c r="I432" s="5">
        <v>8.25</v>
      </c>
      <c r="J432" s="5">
        <v>8.42</v>
      </c>
      <c r="K432" s="5">
        <v>8.59</v>
      </c>
      <c r="L432" s="5">
        <v>8.69</v>
      </c>
      <c r="M432" s="5">
        <v>8.8000000000000007</v>
      </c>
    </row>
    <row r="433" spans="1:13">
      <c r="A433" s="139">
        <v>43558</v>
      </c>
      <c r="B433" s="5">
        <v>7.45</v>
      </c>
      <c r="C433" s="5">
        <v>7.5</v>
      </c>
      <c r="D433" s="5">
        <v>7.54</v>
      </c>
      <c r="E433" s="5">
        <v>7.59</v>
      </c>
      <c r="F433" s="5">
        <v>7.77</v>
      </c>
      <c r="G433" s="5">
        <v>7.92</v>
      </c>
      <c r="H433" s="5">
        <v>8.1</v>
      </c>
      <c r="I433" s="5">
        <v>8.23</v>
      </c>
      <c r="J433" s="5">
        <v>8.4</v>
      </c>
      <c r="K433" s="5">
        <v>8.58</v>
      </c>
      <c r="L433" s="5">
        <v>8.67</v>
      </c>
      <c r="M433" s="5">
        <v>8.76</v>
      </c>
    </row>
    <row r="434" spans="1:13">
      <c r="A434" s="139">
        <v>43557</v>
      </c>
      <c r="B434" s="5">
        <v>7.4</v>
      </c>
      <c r="C434" s="5">
        <v>7.45</v>
      </c>
      <c r="D434" s="5">
        <v>7.5</v>
      </c>
      <c r="E434" s="5">
        <v>7.55</v>
      </c>
      <c r="F434" s="5">
        <v>7.76</v>
      </c>
      <c r="G434" s="5">
        <v>7.93</v>
      </c>
      <c r="H434" s="5">
        <v>8.11</v>
      </c>
      <c r="I434" s="5">
        <v>8.24</v>
      </c>
      <c r="J434" s="5">
        <v>8.4</v>
      </c>
      <c r="K434" s="5">
        <v>8.58</v>
      </c>
      <c r="L434" s="5">
        <v>8.68</v>
      </c>
      <c r="M434" s="5">
        <v>8.7799999999999994</v>
      </c>
    </row>
    <row r="435" spans="1:13">
      <c r="A435" s="139">
        <v>43556</v>
      </c>
      <c r="B435" s="5">
        <v>7.41</v>
      </c>
      <c r="C435" s="5">
        <v>7.46</v>
      </c>
      <c r="D435" s="5">
        <v>7.5</v>
      </c>
      <c r="E435" s="5">
        <v>7.55</v>
      </c>
      <c r="F435" s="5">
        <v>7.75</v>
      </c>
      <c r="G435" s="5">
        <v>7.91</v>
      </c>
      <c r="H435" s="5">
        <v>8.1</v>
      </c>
      <c r="I435" s="5">
        <v>8.23</v>
      </c>
      <c r="J435" s="5">
        <v>8.39</v>
      </c>
      <c r="K435" s="5">
        <v>8.59</v>
      </c>
      <c r="L435" s="5">
        <v>8.7100000000000009</v>
      </c>
      <c r="M435" s="5">
        <v>8.82</v>
      </c>
    </row>
    <row r="436" spans="1:13">
      <c r="A436" s="139">
        <v>43553</v>
      </c>
      <c r="B436" s="5">
        <v>7.35</v>
      </c>
      <c r="C436" s="5">
        <v>7.4</v>
      </c>
      <c r="D436" s="5">
        <v>7.46</v>
      </c>
      <c r="E436" s="5">
        <v>7.52</v>
      </c>
      <c r="F436" s="5">
        <v>7.75</v>
      </c>
      <c r="G436" s="5">
        <v>7.92</v>
      </c>
      <c r="H436" s="5">
        <v>8.11</v>
      </c>
      <c r="I436" s="5">
        <v>8.24</v>
      </c>
      <c r="J436" s="5">
        <v>8.41</v>
      </c>
      <c r="K436" s="5">
        <v>8.6199999999999992</v>
      </c>
      <c r="L436" s="5">
        <v>8.73</v>
      </c>
      <c r="M436" s="5">
        <v>8.85</v>
      </c>
    </row>
    <row r="437" spans="1:13">
      <c r="A437" s="139">
        <v>43552</v>
      </c>
      <c r="B437" s="5">
        <v>7.43</v>
      </c>
      <c r="C437" s="5">
        <v>7.47</v>
      </c>
      <c r="D437" s="5">
        <v>7.52</v>
      </c>
      <c r="E437" s="5">
        <v>7.57</v>
      </c>
      <c r="F437" s="5">
        <v>7.75</v>
      </c>
      <c r="G437" s="5">
        <v>7.89</v>
      </c>
      <c r="H437" s="5">
        <v>8.0500000000000007</v>
      </c>
      <c r="I437" s="5">
        <v>8.18</v>
      </c>
      <c r="J437" s="5">
        <v>8.35</v>
      </c>
      <c r="K437" s="5">
        <v>8.5399999999999991</v>
      </c>
      <c r="L437" s="5">
        <v>8.65</v>
      </c>
      <c r="M437" s="5">
        <v>8.75</v>
      </c>
    </row>
    <row r="438" spans="1:13">
      <c r="A438" s="139">
        <v>43551</v>
      </c>
      <c r="B438" s="5">
        <v>7.33</v>
      </c>
      <c r="C438" s="5">
        <v>7.39</v>
      </c>
      <c r="D438" s="5">
        <v>7.44</v>
      </c>
      <c r="E438" s="5">
        <v>7.5</v>
      </c>
      <c r="F438" s="5">
        <v>7.7</v>
      </c>
      <c r="G438" s="5">
        <v>7.84</v>
      </c>
      <c r="H438" s="5">
        <v>8.01</v>
      </c>
      <c r="I438" s="5">
        <v>8.1300000000000008</v>
      </c>
      <c r="J438" s="5">
        <v>8.3000000000000007</v>
      </c>
      <c r="K438" s="5">
        <v>8.4700000000000006</v>
      </c>
      <c r="L438" s="5">
        <v>8.56</v>
      </c>
      <c r="M438" s="5">
        <v>8.64</v>
      </c>
    </row>
    <row r="439" spans="1:13">
      <c r="A439" s="139">
        <v>43550</v>
      </c>
      <c r="B439" s="5">
        <v>7.32</v>
      </c>
      <c r="C439" s="5">
        <v>7.37</v>
      </c>
      <c r="D439" s="5">
        <v>7.42</v>
      </c>
      <c r="E439" s="5">
        <v>7.48</v>
      </c>
      <c r="F439" s="5">
        <v>7.67</v>
      </c>
      <c r="G439" s="5">
        <v>7.81</v>
      </c>
      <c r="H439" s="5">
        <v>7.97</v>
      </c>
      <c r="I439" s="5">
        <v>8.08</v>
      </c>
      <c r="J439" s="5">
        <v>8.23</v>
      </c>
      <c r="K439" s="5">
        <v>8.39</v>
      </c>
      <c r="L439" s="5">
        <v>8.48</v>
      </c>
      <c r="M439" s="5">
        <v>8.5500000000000007</v>
      </c>
    </row>
    <row r="440" spans="1:13">
      <c r="A440" s="139">
        <v>43549</v>
      </c>
      <c r="B440" s="5">
        <v>7.3</v>
      </c>
      <c r="C440" s="5">
        <v>7.36</v>
      </c>
      <c r="D440" s="5">
        <v>7.41</v>
      </c>
      <c r="E440" s="5">
        <v>7.46</v>
      </c>
      <c r="F440" s="5">
        <v>7.65</v>
      </c>
      <c r="G440" s="5">
        <v>7.78</v>
      </c>
      <c r="H440" s="5">
        <v>7.93</v>
      </c>
      <c r="I440" s="5">
        <v>8.0500000000000007</v>
      </c>
      <c r="J440" s="5">
        <v>8.1999999999999993</v>
      </c>
      <c r="K440" s="5">
        <v>8.35</v>
      </c>
      <c r="L440" s="5">
        <v>8.43</v>
      </c>
      <c r="M440" s="5">
        <v>8.49</v>
      </c>
    </row>
    <row r="441" spans="1:13">
      <c r="A441" s="139">
        <v>43546</v>
      </c>
      <c r="B441" s="5">
        <v>7.12</v>
      </c>
      <c r="C441" s="5">
        <v>7.2</v>
      </c>
      <c r="D441" s="5">
        <v>7.28</v>
      </c>
      <c r="E441" s="5">
        <v>7.35</v>
      </c>
      <c r="F441" s="5">
        <v>7.63</v>
      </c>
      <c r="G441" s="5">
        <v>7.82</v>
      </c>
      <c r="H441" s="5">
        <v>8.0299999999999994</v>
      </c>
      <c r="I441" s="5">
        <v>8.16</v>
      </c>
      <c r="J441" s="5">
        <v>8.3000000000000007</v>
      </c>
      <c r="K441" s="5">
        <v>8.43</v>
      </c>
      <c r="L441" s="5">
        <v>8.5</v>
      </c>
      <c r="M441" s="5">
        <v>8.5500000000000007</v>
      </c>
    </row>
    <row r="442" spans="1:13">
      <c r="A442" s="139">
        <v>43545</v>
      </c>
      <c r="B442" s="5">
        <v>7.26</v>
      </c>
      <c r="C442" s="5">
        <v>7.31</v>
      </c>
      <c r="D442" s="5">
        <v>7.37</v>
      </c>
      <c r="E442" s="5">
        <v>7.43</v>
      </c>
      <c r="F442" s="5">
        <v>7.64</v>
      </c>
      <c r="G442" s="5">
        <v>7.79</v>
      </c>
      <c r="H442" s="5">
        <v>7.96</v>
      </c>
      <c r="I442" s="5">
        <v>8.06</v>
      </c>
      <c r="J442" s="5">
        <v>8.2100000000000009</v>
      </c>
      <c r="K442" s="5">
        <v>8.3699999999999992</v>
      </c>
      <c r="L442" s="5">
        <v>8.4499999999999993</v>
      </c>
      <c r="M442" s="5">
        <v>8.51</v>
      </c>
    </row>
    <row r="443" spans="1:13">
      <c r="A443" s="139">
        <v>43544</v>
      </c>
      <c r="B443" s="5">
        <v>7.13</v>
      </c>
      <c r="C443" s="5">
        <v>7.22</v>
      </c>
      <c r="D443" s="5">
        <v>7.3</v>
      </c>
      <c r="E443" s="5">
        <v>7.38</v>
      </c>
      <c r="F443" s="5">
        <v>7.64</v>
      </c>
      <c r="G443" s="5">
        <v>7.82</v>
      </c>
      <c r="H443" s="5">
        <v>8.0299999999999994</v>
      </c>
      <c r="I443" s="5">
        <v>8.15</v>
      </c>
      <c r="J443" s="5">
        <v>8.3000000000000007</v>
      </c>
      <c r="K443" s="5">
        <v>8.44</v>
      </c>
      <c r="L443" s="5">
        <v>8.51</v>
      </c>
      <c r="M443" s="5">
        <v>8.57</v>
      </c>
    </row>
    <row r="444" spans="1:13">
      <c r="A444" s="139">
        <v>43543</v>
      </c>
      <c r="B444" s="5">
        <v>7.14</v>
      </c>
      <c r="C444" s="5">
        <v>7.22</v>
      </c>
      <c r="D444" s="5">
        <v>7.3</v>
      </c>
      <c r="E444" s="5">
        <v>7.37</v>
      </c>
      <c r="F444" s="5">
        <v>7.64</v>
      </c>
      <c r="G444" s="5">
        <v>7.82</v>
      </c>
      <c r="H444" s="5">
        <v>8.0399999999999991</v>
      </c>
      <c r="I444" s="5">
        <v>8.17</v>
      </c>
      <c r="J444" s="5">
        <v>8.32</v>
      </c>
      <c r="K444" s="5">
        <v>8.4600000000000009</v>
      </c>
      <c r="L444" s="5">
        <v>8.5399999999999991</v>
      </c>
      <c r="M444" s="5">
        <v>8.59</v>
      </c>
    </row>
    <row r="445" spans="1:13">
      <c r="A445" s="139">
        <v>43542</v>
      </c>
      <c r="B445" s="5">
        <v>7.12</v>
      </c>
      <c r="C445" s="5">
        <v>7.21</v>
      </c>
      <c r="D445" s="5">
        <v>7.29</v>
      </c>
      <c r="E445" s="5">
        <v>7.37</v>
      </c>
      <c r="F445" s="5">
        <v>7.63</v>
      </c>
      <c r="G445" s="5">
        <v>7.82</v>
      </c>
      <c r="H445" s="5">
        <v>8.0500000000000007</v>
      </c>
      <c r="I445" s="5">
        <v>8.19</v>
      </c>
      <c r="J445" s="5">
        <v>8.34</v>
      </c>
      <c r="K445" s="5">
        <v>8.4600000000000009</v>
      </c>
      <c r="L445" s="5">
        <v>8.51</v>
      </c>
      <c r="M445" s="5">
        <v>8.5399999999999991</v>
      </c>
    </row>
    <row r="446" spans="1:13">
      <c r="A446" s="139">
        <v>43539</v>
      </c>
      <c r="B446" s="5">
        <v>7.1</v>
      </c>
      <c r="C446" s="5">
        <v>7.18</v>
      </c>
      <c r="D446" s="5">
        <v>7.27</v>
      </c>
      <c r="E446" s="5">
        <v>7.35</v>
      </c>
      <c r="F446" s="5">
        <v>7.66</v>
      </c>
      <c r="G446" s="5">
        <v>7.87</v>
      </c>
      <c r="H446" s="5">
        <v>8.1199999999999992</v>
      </c>
      <c r="I446" s="5">
        <v>8.26</v>
      </c>
      <c r="J446" s="5">
        <v>8.43</v>
      </c>
      <c r="K446" s="5">
        <v>8.57</v>
      </c>
      <c r="L446" s="5">
        <v>8.6300000000000008</v>
      </c>
      <c r="M446" s="5">
        <v>8.66</v>
      </c>
    </row>
    <row r="447" spans="1:13">
      <c r="A447" s="139">
        <v>43538</v>
      </c>
      <c r="B447" s="5">
        <v>7.22</v>
      </c>
      <c r="C447" s="5">
        <v>7.27</v>
      </c>
      <c r="D447" s="5">
        <v>7.32</v>
      </c>
      <c r="E447" s="5">
        <v>7.38</v>
      </c>
      <c r="F447" s="5">
        <v>7.65</v>
      </c>
      <c r="G447" s="5">
        <v>7.86</v>
      </c>
      <c r="H447" s="5">
        <v>8.1199999999999992</v>
      </c>
      <c r="I447" s="5">
        <v>8.2799999999999994</v>
      </c>
      <c r="J447" s="5">
        <v>8.4499999999999993</v>
      </c>
      <c r="K447" s="5">
        <v>8.6</v>
      </c>
      <c r="L447" s="5">
        <v>8.67</v>
      </c>
      <c r="M447" s="5">
        <v>8.7200000000000006</v>
      </c>
    </row>
    <row r="448" spans="1:13">
      <c r="A448" s="139">
        <v>43537</v>
      </c>
      <c r="B448" s="5">
        <v>7.21</v>
      </c>
      <c r="C448" s="5">
        <v>7.25</v>
      </c>
      <c r="D448" s="5">
        <v>7.3</v>
      </c>
      <c r="E448" s="5">
        <v>7.36</v>
      </c>
      <c r="F448" s="5">
        <v>7.64</v>
      </c>
      <c r="G448" s="5">
        <v>7.86</v>
      </c>
      <c r="H448" s="5">
        <v>8.1300000000000008</v>
      </c>
      <c r="I448" s="5">
        <v>8.2899999999999991</v>
      </c>
      <c r="J448" s="5">
        <v>8.4499999999999993</v>
      </c>
      <c r="K448" s="5">
        <v>8.58</v>
      </c>
      <c r="L448" s="5">
        <v>8.6300000000000008</v>
      </c>
      <c r="M448" s="5">
        <v>8.67</v>
      </c>
    </row>
    <row r="449" spans="1:13">
      <c r="A449" s="139">
        <v>43536</v>
      </c>
      <c r="B449" s="5">
        <v>7.15</v>
      </c>
      <c r="C449" s="5">
        <v>7.21</v>
      </c>
      <c r="D449" s="5">
        <v>7.28</v>
      </c>
      <c r="E449" s="5">
        <v>7.35</v>
      </c>
      <c r="F449" s="5">
        <v>7.64</v>
      </c>
      <c r="G449" s="5">
        <v>7.86</v>
      </c>
      <c r="H449" s="5">
        <v>8.1300000000000008</v>
      </c>
      <c r="I449" s="5">
        <v>8.2899999999999991</v>
      </c>
      <c r="J449" s="5">
        <v>8.44</v>
      </c>
      <c r="K449" s="5">
        <v>8.56</v>
      </c>
      <c r="L449" s="5">
        <v>8.61</v>
      </c>
      <c r="M449" s="5">
        <v>8.6300000000000008</v>
      </c>
    </row>
    <row r="450" spans="1:13">
      <c r="A450" s="139">
        <v>43535</v>
      </c>
      <c r="B450" s="5">
        <v>7.15</v>
      </c>
      <c r="C450" s="5">
        <v>7.21</v>
      </c>
      <c r="D450" s="5">
        <v>7.28</v>
      </c>
      <c r="E450" s="5">
        <v>7.35</v>
      </c>
      <c r="F450" s="5">
        <v>7.64</v>
      </c>
      <c r="G450" s="5">
        <v>7.88</v>
      </c>
      <c r="H450" s="5">
        <v>8.17</v>
      </c>
      <c r="I450" s="5">
        <v>8.33</v>
      </c>
      <c r="J450" s="5">
        <v>8.4700000000000006</v>
      </c>
      <c r="K450" s="5">
        <v>8.57</v>
      </c>
      <c r="L450" s="5">
        <v>8.61</v>
      </c>
      <c r="M450" s="5">
        <v>8.64</v>
      </c>
    </row>
    <row r="451" spans="1:13">
      <c r="A451" s="139">
        <v>43531</v>
      </c>
      <c r="B451" s="5">
        <v>7.14</v>
      </c>
      <c r="C451" s="5">
        <v>7.2</v>
      </c>
      <c r="D451" s="5">
        <v>7.27</v>
      </c>
      <c r="E451" s="5">
        <v>7.35</v>
      </c>
      <c r="F451" s="5">
        <v>7.65</v>
      </c>
      <c r="G451" s="5">
        <v>7.88</v>
      </c>
      <c r="H451" s="5">
        <v>8.16</v>
      </c>
      <c r="I451" s="5">
        <v>8.33</v>
      </c>
      <c r="J451" s="5">
        <v>8.48</v>
      </c>
      <c r="K451" s="5">
        <v>8.6</v>
      </c>
      <c r="L451" s="5">
        <v>8.65</v>
      </c>
      <c r="M451" s="5">
        <v>8.67</v>
      </c>
    </row>
    <row r="452" spans="1:13">
      <c r="A452" s="139">
        <v>43530</v>
      </c>
      <c r="B452" s="5">
        <v>7.06</v>
      </c>
      <c r="C452" s="5">
        <v>7.14</v>
      </c>
      <c r="D452" s="5">
        <v>7.23</v>
      </c>
      <c r="E452" s="5">
        <v>7.31</v>
      </c>
      <c r="F452" s="5">
        <v>7.64</v>
      </c>
      <c r="G452" s="5">
        <v>7.89</v>
      </c>
      <c r="H452" s="5">
        <v>8.19</v>
      </c>
      <c r="I452" s="5">
        <v>8.35</v>
      </c>
      <c r="J452" s="5">
        <v>8.48</v>
      </c>
      <c r="K452" s="5">
        <v>8.58</v>
      </c>
      <c r="L452" s="5">
        <v>8.6300000000000008</v>
      </c>
      <c r="M452" s="5">
        <v>8.65</v>
      </c>
    </row>
    <row r="453" spans="1:13">
      <c r="A453" s="139">
        <v>43529</v>
      </c>
      <c r="B453" s="5">
        <v>7.12</v>
      </c>
      <c r="C453" s="5">
        <v>7.2</v>
      </c>
      <c r="D453" s="5">
        <v>7.29</v>
      </c>
      <c r="E453" s="5">
        <v>7.37</v>
      </c>
      <c r="F453" s="5">
        <v>7.65</v>
      </c>
      <c r="G453" s="5">
        <v>7.87</v>
      </c>
      <c r="H453" s="5">
        <v>8.15</v>
      </c>
      <c r="I453" s="5">
        <v>8.3000000000000007</v>
      </c>
      <c r="J453" s="5">
        <v>8.4499999999999993</v>
      </c>
      <c r="K453" s="5">
        <v>8.56</v>
      </c>
      <c r="L453" s="5">
        <v>8.59</v>
      </c>
      <c r="M453" s="5">
        <v>8.6</v>
      </c>
    </row>
    <row r="454" spans="1:13">
      <c r="A454" s="139">
        <v>43528</v>
      </c>
      <c r="B454" s="5">
        <v>7.09</v>
      </c>
      <c r="C454" s="5">
        <v>7.16</v>
      </c>
      <c r="D454" s="5">
        <v>7.24</v>
      </c>
      <c r="E454" s="5">
        <v>7.32</v>
      </c>
      <c r="F454" s="5">
        <v>7.62</v>
      </c>
      <c r="G454" s="5">
        <v>7.86</v>
      </c>
      <c r="H454" s="5">
        <v>8.15</v>
      </c>
      <c r="I454" s="5">
        <v>8.31</v>
      </c>
      <c r="J454" s="5">
        <v>8.4499999999999993</v>
      </c>
      <c r="K454" s="5">
        <v>8.5299999999999994</v>
      </c>
      <c r="L454" s="5">
        <v>8.5500000000000007</v>
      </c>
      <c r="M454" s="5">
        <v>8.56</v>
      </c>
    </row>
    <row r="455" spans="1:13">
      <c r="A455" s="139">
        <v>43525</v>
      </c>
      <c r="B455" s="5">
        <v>7.16</v>
      </c>
      <c r="C455" s="5">
        <v>7.24</v>
      </c>
      <c r="D455" s="5">
        <v>7.31</v>
      </c>
      <c r="E455" s="5">
        <v>7.38</v>
      </c>
      <c r="F455" s="5">
        <v>7.66</v>
      </c>
      <c r="G455" s="5">
        <v>7.88</v>
      </c>
      <c r="H455" s="5">
        <v>8.14</v>
      </c>
      <c r="I455" s="5">
        <v>8.2899999999999991</v>
      </c>
      <c r="J455" s="5">
        <v>8.43</v>
      </c>
      <c r="K455" s="5">
        <v>8.52</v>
      </c>
      <c r="L455" s="5">
        <v>8.5399999999999991</v>
      </c>
      <c r="M455" s="5">
        <v>8.5299999999999994</v>
      </c>
    </row>
    <row r="456" spans="1:13">
      <c r="A456" s="139">
        <v>43524</v>
      </c>
      <c r="B456" s="5">
        <v>7.31</v>
      </c>
      <c r="C456" s="5">
        <v>7.37</v>
      </c>
      <c r="D456" s="5">
        <v>7.43</v>
      </c>
      <c r="E456" s="5">
        <v>7.49</v>
      </c>
      <c r="F456" s="5">
        <v>7.73</v>
      </c>
      <c r="G456" s="5">
        <v>7.92</v>
      </c>
      <c r="H456" s="5">
        <v>8.15</v>
      </c>
      <c r="I456" s="5">
        <v>8.2899999999999991</v>
      </c>
      <c r="J456" s="5">
        <v>8.42</v>
      </c>
      <c r="K456" s="5">
        <v>8.57</v>
      </c>
      <c r="L456" s="5">
        <v>8.6300000000000008</v>
      </c>
      <c r="M456" s="5">
        <v>8.66</v>
      </c>
    </row>
    <row r="457" spans="1:13">
      <c r="A457" s="139">
        <v>43523</v>
      </c>
      <c r="B457" s="5">
        <v>7.37</v>
      </c>
      <c r="C457" s="5">
        <v>7.41</v>
      </c>
      <c r="D457" s="5">
        <v>7.46</v>
      </c>
      <c r="E457" s="5">
        <v>7.52</v>
      </c>
      <c r="F457" s="5">
        <v>7.74</v>
      </c>
      <c r="G457" s="5">
        <v>7.93</v>
      </c>
      <c r="H457" s="5">
        <v>8.19</v>
      </c>
      <c r="I457" s="5">
        <v>8.35</v>
      </c>
      <c r="J457" s="5">
        <v>8.51</v>
      </c>
      <c r="K457" s="5">
        <v>8.6999999999999993</v>
      </c>
      <c r="L457" s="5">
        <v>8.81</v>
      </c>
      <c r="M457" s="5">
        <v>8.91</v>
      </c>
    </row>
    <row r="458" spans="1:13">
      <c r="A458" s="139">
        <v>43522</v>
      </c>
      <c r="B458" s="5">
        <v>7.55</v>
      </c>
      <c r="C458" s="5">
        <v>7.55</v>
      </c>
      <c r="D458" s="5">
        <v>7.56</v>
      </c>
      <c r="E458" s="5">
        <v>7.58</v>
      </c>
      <c r="F458" s="5">
        <v>7.75</v>
      </c>
      <c r="G458" s="5">
        <v>7.92</v>
      </c>
      <c r="H458" s="5">
        <v>8.15</v>
      </c>
      <c r="I458" s="5">
        <v>8.2899999999999991</v>
      </c>
      <c r="J458" s="5">
        <v>8.43</v>
      </c>
      <c r="K458" s="5">
        <v>8.6199999999999992</v>
      </c>
      <c r="L458" s="5">
        <v>8.74</v>
      </c>
      <c r="M458" s="5">
        <v>8.85</v>
      </c>
    </row>
    <row r="459" spans="1:13">
      <c r="A459" s="139">
        <v>43521</v>
      </c>
      <c r="B459" s="5">
        <v>7.54</v>
      </c>
      <c r="C459" s="5">
        <v>7.54</v>
      </c>
      <c r="D459" s="5">
        <v>7.55</v>
      </c>
      <c r="E459" s="5">
        <v>7.58</v>
      </c>
      <c r="F459" s="5">
        <v>7.74</v>
      </c>
      <c r="G459" s="5">
        <v>7.88</v>
      </c>
      <c r="H459" s="5">
        <v>8.08</v>
      </c>
      <c r="I459" s="5">
        <v>8.23</v>
      </c>
      <c r="J459" s="5">
        <v>8.4</v>
      </c>
      <c r="K459" s="5">
        <v>8.59</v>
      </c>
      <c r="L459" s="5">
        <v>8.6999999999999993</v>
      </c>
      <c r="M459" s="5">
        <v>8.81</v>
      </c>
    </row>
    <row r="460" spans="1:13">
      <c r="A460" s="139">
        <v>43518</v>
      </c>
      <c r="B460" s="5">
        <v>7.56</v>
      </c>
      <c r="C460" s="5">
        <v>7.55</v>
      </c>
      <c r="D460" s="5">
        <v>7.56</v>
      </c>
      <c r="E460" s="5">
        <v>7.58</v>
      </c>
      <c r="F460" s="5">
        <v>7.76</v>
      </c>
      <c r="G460" s="5">
        <v>7.92</v>
      </c>
      <c r="H460" s="5">
        <v>8.15</v>
      </c>
      <c r="I460" s="5">
        <v>8.2899999999999991</v>
      </c>
      <c r="J460" s="5">
        <v>8.4499999999999993</v>
      </c>
      <c r="K460" s="5">
        <v>8.6300000000000008</v>
      </c>
      <c r="L460" s="5">
        <v>8.75</v>
      </c>
      <c r="M460" s="5">
        <v>8.86</v>
      </c>
    </row>
    <row r="461" spans="1:13">
      <c r="A461" s="139">
        <v>43517</v>
      </c>
      <c r="B461" s="5">
        <v>7.52</v>
      </c>
      <c r="C461" s="5">
        <v>7.53</v>
      </c>
      <c r="D461" s="5">
        <v>7.56</v>
      </c>
      <c r="E461" s="5">
        <v>7.6</v>
      </c>
      <c r="F461" s="5">
        <v>7.78</v>
      </c>
      <c r="G461" s="5">
        <v>7.93</v>
      </c>
      <c r="H461" s="5">
        <v>8.14</v>
      </c>
      <c r="I461" s="5">
        <v>8.2799999999999994</v>
      </c>
      <c r="J461" s="5">
        <v>8.4499999999999993</v>
      </c>
      <c r="K461" s="5">
        <v>8.64</v>
      </c>
      <c r="L461" s="5">
        <v>8.76</v>
      </c>
      <c r="M461" s="5">
        <v>8.8800000000000008</v>
      </c>
    </row>
    <row r="462" spans="1:13">
      <c r="A462" s="139">
        <v>43516</v>
      </c>
      <c r="B462" s="5">
        <v>7.49</v>
      </c>
      <c r="C462" s="5">
        <v>7.53</v>
      </c>
      <c r="D462" s="5">
        <v>7.57</v>
      </c>
      <c r="E462" s="5">
        <v>7.62</v>
      </c>
      <c r="F462" s="5">
        <v>7.82</v>
      </c>
      <c r="G462" s="5">
        <v>7.97</v>
      </c>
      <c r="H462" s="5">
        <v>8.16</v>
      </c>
      <c r="I462" s="5">
        <v>8.3000000000000007</v>
      </c>
      <c r="J462" s="5">
        <v>8.4700000000000006</v>
      </c>
      <c r="K462" s="5">
        <v>8.67</v>
      </c>
      <c r="L462" s="5">
        <v>8.8000000000000007</v>
      </c>
      <c r="M462" s="5">
        <v>8.92</v>
      </c>
    </row>
    <row r="463" spans="1:13">
      <c r="A463" s="139">
        <v>43515</v>
      </c>
      <c r="B463" s="5">
        <v>7.59</v>
      </c>
      <c r="C463" s="5">
        <v>7.61</v>
      </c>
      <c r="D463" s="5">
        <v>7.64</v>
      </c>
      <c r="E463" s="5">
        <v>7.67</v>
      </c>
      <c r="F463" s="5">
        <v>7.83</v>
      </c>
      <c r="G463" s="5">
        <v>7.98</v>
      </c>
      <c r="H463" s="5">
        <v>8.18</v>
      </c>
      <c r="I463" s="5">
        <v>8.31</v>
      </c>
      <c r="J463" s="5">
        <v>8.4700000000000006</v>
      </c>
      <c r="K463" s="5">
        <v>8.66</v>
      </c>
      <c r="L463" s="5">
        <v>8.7899999999999991</v>
      </c>
      <c r="M463" s="5">
        <v>8.91</v>
      </c>
    </row>
    <row r="464" spans="1:13">
      <c r="A464" s="139">
        <v>43514</v>
      </c>
      <c r="B464" s="5">
        <v>7.69</v>
      </c>
      <c r="C464" s="5">
        <v>7.68</v>
      </c>
      <c r="D464" s="5">
        <v>7.68</v>
      </c>
      <c r="E464" s="5">
        <v>7.69</v>
      </c>
      <c r="F464" s="5">
        <v>7.81</v>
      </c>
      <c r="G464" s="5">
        <v>7.93</v>
      </c>
      <c r="H464" s="5">
        <v>8.1199999999999992</v>
      </c>
      <c r="I464" s="5">
        <v>8.26</v>
      </c>
      <c r="J464" s="5">
        <v>8.42</v>
      </c>
      <c r="K464" s="5">
        <v>8.59</v>
      </c>
      <c r="L464" s="5">
        <v>8.6999999999999993</v>
      </c>
      <c r="M464" s="5">
        <v>8.81</v>
      </c>
    </row>
    <row r="465" spans="1:13">
      <c r="A465" s="139">
        <v>43511</v>
      </c>
      <c r="B465" s="5">
        <v>7.8</v>
      </c>
      <c r="C465" s="5">
        <v>7.78</v>
      </c>
      <c r="D465" s="5">
        <v>7.76</v>
      </c>
      <c r="E465" s="5">
        <v>7.76</v>
      </c>
      <c r="F465" s="5">
        <v>7.86</v>
      </c>
      <c r="G465" s="5">
        <v>7.97</v>
      </c>
      <c r="H465" s="5">
        <v>8.15</v>
      </c>
      <c r="I465" s="5">
        <v>8.2799999999999994</v>
      </c>
      <c r="J465" s="5">
        <v>8.42</v>
      </c>
      <c r="K465" s="5">
        <v>8.58</v>
      </c>
      <c r="L465" s="5">
        <v>8.67</v>
      </c>
      <c r="M465" s="5">
        <v>8.76</v>
      </c>
    </row>
    <row r="466" spans="1:13">
      <c r="A466" s="139">
        <v>43510</v>
      </c>
      <c r="B466" s="5">
        <v>7.79</v>
      </c>
      <c r="C466" s="5">
        <v>7.79</v>
      </c>
      <c r="D466" s="5">
        <v>7.79</v>
      </c>
      <c r="E466" s="5">
        <v>7.79</v>
      </c>
      <c r="F466" s="5">
        <v>7.88</v>
      </c>
      <c r="G466" s="5">
        <v>8.02</v>
      </c>
      <c r="H466" s="5">
        <v>8.23</v>
      </c>
      <c r="I466" s="5">
        <v>8.3699999999999992</v>
      </c>
      <c r="J466" s="5">
        <v>8.51</v>
      </c>
      <c r="K466" s="5">
        <v>8.68</v>
      </c>
      <c r="L466" s="5">
        <v>8.7799999999999994</v>
      </c>
      <c r="M466" s="5">
        <v>8.8800000000000008</v>
      </c>
    </row>
    <row r="467" spans="1:13">
      <c r="A467" s="139">
        <v>43509</v>
      </c>
      <c r="B467" s="5">
        <v>7.65</v>
      </c>
      <c r="C467" s="5">
        <v>7.67</v>
      </c>
      <c r="D467" s="5">
        <v>7.69</v>
      </c>
      <c r="E467" s="5">
        <v>7.71</v>
      </c>
      <c r="F467" s="5">
        <v>7.8</v>
      </c>
      <c r="G467" s="5">
        <v>7.9</v>
      </c>
      <c r="H467" s="5">
        <v>8.09</v>
      </c>
      <c r="I467" s="5">
        <v>8.23</v>
      </c>
      <c r="J467" s="5">
        <v>8.3699999999999992</v>
      </c>
      <c r="K467" s="5">
        <v>8.5399999999999991</v>
      </c>
      <c r="L467" s="5">
        <v>8.65</v>
      </c>
      <c r="M467" s="5">
        <v>8.77</v>
      </c>
    </row>
    <row r="468" spans="1:13">
      <c r="A468" s="139">
        <v>43508</v>
      </c>
      <c r="B468" s="5">
        <v>7.65</v>
      </c>
      <c r="C468" s="5">
        <v>7.67</v>
      </c>
      <c r="D468" s="5">
        <v>7.7</v>
      </c>
      <c r="E468" s="5">
        <v>7.72</v>
      </c>
      <c r="F468" s="5">
        <v>7.79</v>
      </c>
      <c r="G468" s="5">
        <v>7.88</v>
      </c>
      <c r="H468" s="5">
        <v>8.0399999999999991</v>
      </c>
      <c r="I468" s="5">
        <v>8.17</v>
      </c>
      <c r="J468" s="5">
        <v>8.31</v>
      </c>
      <c r="K468" s="5">
        <v>8.4700000000000006</v>
      </c>
      <c r="L468" s="5">
        <v>8.58</v>
      </c>
      <c r="M468" s="5">
        <v>8.69</v>
      </c>
    </row>
    <row r="469" spans="1:13">
      <c r="A469" s="139">
        <v>43507</v>
      </c>
      <c r="B469" s="5">
        <v>7.63</v>
      </c>
      <c r="C469" s="5">
        <v>7.65</v>
      </c>
      <c r="D469" s="5">
        <v>7.68</v>
      </c>
      <c r="E469" s="5">
        <v>7.7</v>
      </c>
      <c r="F469" s="5">
        <v>7.79</v>
      </c>
      <c r="G469" s="5">
        <v>7.88</v>
      </c>
      <c r="H469" s="5">
        <v>8.0299999999999994</v>
      </c>
      <c r="I469" s="5">
        <v>8.15</v>
      </c>
      <c r="J469" s="5">
        <v>8.2899999999999991</v>
      </c>
      <c r="K469" s="5">
        <v>8.44</v>
      </c>
      <c r="L469" s="5">
        <v>8.5299999999999994</v>
      </c>
      <c r="M469" s="5">
        <v>8.6300000000000008</v>
      </c>
    </row>
    <row r="470" spans="1:13">
      <c r="A470" s="139">
        <v>43504</v>
      </c>
      <c r="B470" s="5">
        <v>7.65</v>
      </c>
      <c r="C470" s="5">
        <v>7.66</v>
      </c>
      <c r="D470" s="5">
        <v>7.68</v>
      </c>
      <c r="E470" s="5">
        <v>7.7</v>
      </c>
      <c r="F470" s="5">
        <v>7.79</v>
      </c>
      <c r="G470" s="5">
        <v>7.87</v>
      </c>
      <c r="H470" s="5">
        <v>8.01</v>
      </c>
      <c r="I470" s="5">
        <v>8.1199999999999992</v>
      </c>
      <c r="J470" s="5">
        <v>8.26</v>
      </c>
      <c r="K470" s="5">
        <v>8.41</v>
      </c>
      <c r="L470" s="5">
        <v>8.5</v>
      </c>
      <c r="M470" s="5">
        <v>8.59</v>
      </c>
    </row>
    <row r="471" spans="1:13">
      <c r="A471" s="139">
        <v>43503</v>
      </c>
      <c r="B471" s="5">
        <v>7.61</v>
      </c>
      <c r="C471" s="5">
        <v>7.65</v>
      </c>
      <c r="D471" s="5">
        <v>7.68</v>
      </c>
      <c r="E471" s="5">
        <v>7.71</v>
      </c>
      <c r="F471" s="5">
        <v>7.8</v>
      </c>
      <c r="G471" s="5">
        <v>7.89</v>
      </c>
      <c r="H471" s="5">
        <v>8.0299999999999994</v>
      </c>
      <c r="I471" s="5">
        <v>8.14</v>
      </c>
      <c r="J471" s="5">
        <v>8.27</v>
      </c>
      <c r="K471" s="5">
        <v>8.42</v>
      </c>
      <c r="L471" s="5">
        <v>8.5</v>
      </c>
      <c r="M471" s="5">
        <v>8.57</v>
      </c>
    </row>
    <row r="472" spans="1:13">
      <c r="A472" s="139">
        <v>43502</v>
      </c>
      <c r="B472" s="5">
        <v>7.62</v>
      </c>
      <c r="C472" s="5">
        <v>7.66</v>
      </c>
      <c r="D472" s="5">
        <v>7.68</v>
      </c>
      <c r="E472" s="5">
        <v>7.7</v>
      </c>
      <c r="F472" s="5">
        <v>7.77</v>
      </c>
      <c r="G472" s="5">
        <v>7.85</v>
      </c>
      <c r="H472" s="5">
        <v>8</v>
      </c>
      <c r="I472" s="5">
        <v>8.11</v>
      </c>
      <c r="J472" s="5">
        <v>8.24</v>
      </c>
      <c r="K472" s="5">
        <v>8.3800000000000008</v>
      </c>
      <c r="L472" s="5">
        <v>8.4600000000000009</v>
      </c>
      <c r="M472" s="5">
        <v>8.52</v>
      </c>
    </row>
    <row r="473" spans="1:13">
      <c r="A473" s="139">
        <v>43501</v>
      </c>
      <c r="B473" s="5">
        <v>7.64</v>
      </c>
      <c r="C473" s="5">
        <v>7.67</v>
      </c>
      <c r="D473" s="5">
        <v>7.69</v>
      </c>
      <c r="E473" s="5">
        <v>7.71</v>
      </c>
      <c r="F473" s="5">
        <v>7.8</v>
      </c>
      <c r="G473" s="5">
        <v>7.86</v>
      </c>
      <c r="H473" s="5">
        <v>7.97</v>
      </c>
      <c r="I473" s="5">
        <v>8.08</v>
      </c>
      <c r="J473" s="5">
        <v>8.2100000000000009</v>
      </c>
      <c r="K473" s="5">
        <v>8.33</v>
      </c>
      <c r="L473" s="5">
        <v>8.39</v>
      </c>
      <c r="M473" s="5">
        <v>8.41</v>
      </c>
    </row>
    <row r="474" spans="1:13">
      <c r="A474" s="139">
        <v>43500</v>
      </c>
      <c r="B474" s="5">
        <v>7.68</v>
      </c>
      <c r="C474" s="5">
        <v>7.7</v>
      </c>
      <c r="D474" s="5">
        <v>7.72</v>
      </c>
      <c r="E474" s="5">
        <v>7.74</v>
      </c>
      <c r="F474" s="5">
        <v>7.81</v>
      </c>
      <c r="G474" s="5">
        <v>7.88</v>
      </c>
      <c r="H474" s="5">
        <v>8.01</v>
      </c>
      <c r="I474" s="5">
        <v>8.1199999999999992</v>
      </c>
      <c r="J474" s="5">
        <v>8.24</v>
      </c>
      <c r="K474" s="5">
        <v>8.36</v>
      </c>
      <c r="L474" s="5">
        <v>8.41</v>
      </c>
      <c r="M474" s="5">
        <v>8.44</v>
      </c>
    </row>
    <row r="475" spans="1:13">
      <c r="A475" s="139">
        <v>43497</v>
      </c>
      <c r="B475" s="5">
        <v>7.65</v>
      </c>
      <c r="C475" s="5">
        <v>7.67</v>
      </c>
      <c r="D475" s="5">
        <v>7.69</v>
      </c>
      <c r="E475" s="5">
        <v>7.71</v>
      </c>
      <c r="F475" s="5">
        <v>7.79</v>
      </c>
      <c r="G475" s="5">
        <v>7.86</v>
      </c>
      <c r="H475" s="5">
        <v>8</v>
      </c>
      <c r="I475" s="5">
        <v>8.1199999999999992</v>
      </c>
      <c r="J475" s="5">
        <v>8.23</v>
      </c>
      <c r="K475" s="5">
        <v>8.33</v>
      </c>
      <c r="L475" s="5">
        <v>8.36</v>
      </c>
      <c r="M475" s="5">
        <v>8.3800000000000008</v>
      </c>
    </row>
    <row r="476" spans="1:13">
      <c r="A476" s="139">
        <v>43496</v>
      </c>
      <c r="B476" s="5">
        <v>7.62</v>
      </c>
      <c r="C476" s="5">
        <v>7.63</v>
      </c>
      <c r="D476" s="5">
        <v>7.65</v>
      </c>
      <c r="E476" s="5">
        <v>7.68</v>
      </c>
      <c r="F476" s="5">
        <v>7.78</v>
      </c>
      <c r="G476" s="5">
        <v>7.86</v>
      </c>
      <c r="H476" s="5">
        <v>8</v>
      </c>
      <c r="I476" s="5">
        <v>8.11</v>
      </c>
      <c r="J476" s="5">
        <v>8.2100000000000009</v>
      </c>
      <c r="K476" s="5">
        <v>8.2899999999999991</v>
      </c>
      <c r="L476" s="5">
        <v>8.31</v>
      </c>
      <c r="M476" s="5">
        <v>8.3000000000000007</v>
      </c>
    </row>
    <row r="477" spans="1:13">
      <c r="A477" s="139">
        <v>43495</v>
      </c>
      <c r="B477" s="5">
        <v>7.57</v>
      </c>
      <c r="C477" s="5">
        <v>7.61</v>
      </c>
      <c r="D477" s="5">
        <v>7.65</v>
      </c>
      <c r="E477" s="5">
        <v>7.69</v>
      </c>
      <c r="F477" s="5">
        <v>7.85</v>
      </c>
      <c r="G477" s="5">
        <v>7.97</v>
      </c>
      <c r="H477" s="5">
        <v>8.15</v>
      </c>
      <c r="I477" s="5">
        <v>8.27</v>
      </c>
      <c r="J477" s="5">
        <v>8.3800000000000008</v>
      </c>
      <c r="K477" s="5">
        <v>8.4600000000000009</v>
      </c>
      <c r="L477" s="5">
        <v>8.48</v>
      </c>
      <c r="M477" s="5">
        <v>8.4600000000000009</v>
      </c>
    </row>
    <row r="478" spans="1:13">
      <c r="A478" s="139">
        <v>43494</v>
      </c>
      <c r="B478" s="5">
        <v>7.71</v>
      </c>
      <c r="C478" s="5">
        <v>7.71</v>
      </c>
      <c r="D478" s="5">
        <v>7.71</v>
      </c>
      <c r="E478" s="5">
        <v>7.73</v>
      </c>
      <c r="F478" s="5">
        <v>7.86</v>
      </c>
      <c r="G478" s="5">
        <v>7.99</v>
      </c>
      <c r="H478" s="5">
        <v>8.17</v>
      </c>
      <c r="I478" s="5">
        <v>8.3000000000000007</v>
      </c>
      <c r="J478" s="5">
        <v>8.41</v>
      </c>
      <c r="K478" s="5">
        <v>8.4700000000000006</v>
      </c>
      <c r="L478" s="5">
        <v>8.4700000000000006</v>
      </c>
      <c r="M478" s="5">
        <v>8.42</v>
      </c>
    </row>
    <row r="479" spans="1:13">
      <c r="A479" s="139">
        <v>43493</v>
      </c>
      <c r="B479" s="5">
        <v>7.5</v>
      </c>
      <c r="C479" s="5">
        <v>7.55</v>
      </c>
      <c r="D479" s="5">
        <v>7.6</v>
      </c>
      <c r="E479" s="5">
        <v>7.66</v>
      </c>
      <c r="F479" s="5">
        <v>7.85</v>
      </c>
      <c r="G479" s="5">
        <v>8</v>
      </c>
      <c r="H479" s="5">
        <v>8.19</v>
      </c>
      <c r="I479" s="5">
        <v>8.32</v>
      </c>
      <c r="J479" s="5">
        <v>8.41</v>
      </c>
      <c r="K479" s="5">
        <v>8.4499999999999993</v>
      </c>
      <c r="L479" s="5">
        <v>8.43</v>
      </c>
      <c r="M479" s="5">
        <v>8.3800000000000008</v>
      </c>
    </row>
    <row r="480" spans="1:13">
      <c r="A480" s="139">
        <v>43490</v>
      </c>
      <c r="B480" s="5">
        <v>7.51</v>
      </c>
      <c r="C480" s="5">
        <v>7.56</v>
      </c>
      <c r="D480" s="5">
        <v>7.62</v>
      </c>
      <c r="E480" s="5">
        <v>7.67</v>
      </c>
      <c r="F480" s="5">
        <v>7.85</v>
      </c>
      <c r="G480" s="5">
        <v>7.99</v>
      </c>
      <c r="H480" s="5">
        <v>8.18</v>
      </c>
      <c r="I480" s="5">
        <v>8.3000000000000007</v>
      </c>
      <c r="J480" s="5">
        <v>8.39</v>
      </c>
      <c r="K480" s="5">
        <v>8.41</v>
      </c>
      <c r="L480" s="5">
        <v>8.39</v>
      </c>
      <c r="M480" s="5">
        <v>8.33</v>
      </c>
    </row>
    <row r="481" spans="1:13">
      <c r="A481" s="139">
        <v>43489</v>
      </c>
      <c r="B481" s="5">
        <v>7.44</v>
      </c>
      <c r="C481" s="5">
        <v>7.5</v>
      </c>
      <c r="D481" s="5">
        <v>7.57</v>
      </c>
      <c r="E481" s="5">
        <v>7.63</v>
      </c>
      <c r="F481" s="5">
        <v>7.85</v>
      </c>
      <c r="G481" s="5">
        <v>7.98</v>
      </c>
      <c r="H481" s="5">
        <v>8.15</v>
      </c>
      <c r="I481" s="5">
        <v>8.26</v>
      </c>
      <c r="J481" s="5">
        <v>8.35</v>
      </c>
      <c r="K481" s="5">
        <v>8.39</v>
      </c>
      <c r="L481" s="5">
        <v>8.3800000000000008</v>
      </c>
      <c r="M481" s="5">
        <v>8.34</v>
      </c>
    </row>
    <row r="482" spans="1:13">
      <c r="A482" s="139">
        <v>43488</v>
      </c>
      <c r="B482" s="5">
        <v>7.41</v>
      </c>
      <c r="C482" s="5">
        <v>7.47</v>
      </c>
      <c r="D482" s="5">
        <v>7.52</v>
      </c>
      <c r="E482" s="5">
        <v>7.59</v>
      </c>
      <c r="F482" s="5">
        <v>7.83</v>
      </c>
      <c r="G482" s="5">
        <v>7.99</v>
      </c>
      <c r="H482" s="5">
        <v>8.1999999999999993</v>
      </c>
      <c r="I482" s="5">
        <v>8.32</v>
      </c>
      <c r="J482" s="5">
        <v>8.42</v>
      </c>
      <c r="K482" s="5">
        <v>8.4600000000000009</v>
      </c>
      <c r="L482" s="5">
        <v>8.44</v>
      </c>
      <c r="M482" s="5">
        <v>8.4</v>
      </c>
    </row>
    <row r="483" spans="1:13">
      <c r="A483" s="139">
        <v>43487</v>
      </c>
      <c r="B483" s="5">
        <v>7.44</v>
      </c>
      <c r="C483" s="5">
        <v>7.48</v>
      </c>
      <c r="D483" s="5">
        <v>7.52</v>
      </c>
      <c r="E483" s="5">
        <v>7.58</v>
      </c>
      <c r="F483" s="5">
        <v>7.82</v>
      </c>
      <c r="G483" s="5">
        <v>7.98</v>
      </c>
      <c r="H483" s="5">
        <v>8.18</v>
      </c>
      <c r="I483" s="5">
        <v>8.3000000000000007</v>
      </c>
      <c r="J483" s="5">
        <v>8.4</v>
      </c>
      <c r="K483" s="5">
        <v>8.4499999999999993</v>
      </c>
      <c r="L483" s="5">
        <v>8.44</v>
      </c>
      <c r="M483" s="5">
        <v>8.4</v>
      </c>
    </row>
    <row r="484" spans="1:13">
      <c r="A484" s="139">
        <v>43486</v>
      </c>
      <c r="B484" s="5">
        <v>7.42</v>
      </c>
      <c r="C484" s="5">
        <v>7.46</v>
      </c>
      <c r="D484" s="5">
        <v>7.51</v>
      </c>
      <c r="E484" s="5">
        <v>7.57</v>
      </c>
      <c r="F484" s="5">
        <v>7.8</v>
      </c>
      <c r="G484" s="5">
        <v>7.96</v>
      </c>
      <c r="H484" s="5">
        <v>8.16</v>
      </c>
      <c r="I484" s="5">
        <v>8.27</v>
      </c>
      <c r="J484" s="5">
        <v>8.3699999999999992</v>
      </c>
      <c r="K484" s="5">
        <v>8.42</v>
      </c>
      <c r="L484" s="5">
        <v>8.41</v>
      </c>
      <c r="M484" s="5">
        <v>8.3699999999999992</v>
      </c>
    </row>
    <row r="485" spans="1:13">
      <c r="A485" s="139">
        <v>43483</v>
      </c>
      <c r="B485" s="5">
        <v>7.39</v>
      </c>
      <c r="C485" s="5">
        <v>7.43</v>
      </c>
      <c r="D485" s="5">
        <v>7.47</v>
      </c>
      <c r="E485" s="5">
        <v>7.52</v>
      </c>
      <c r="F485" s="5">
        <v>7.76</v>
      </c>
      <c r="G485" s="5">
        <v>7.94</v>
      </c>
      <c r="H485" s="5">
        <v>8.16</v>
      </c>
      <c r="I485" s="5">
        <v>8.2899999999999991</v>
      </c>
      <c r="J485" s="5">
        <v>8.39</v>
      </c>
      <c r="K485" s="5">
        <v>8.43</v>
      </c>
      <c r="L485" s="5">
        <v>8.43</v>
      </c>
      <c r="M485" s="5">
        <v>8.39</v>
      </c>
    </row>
    <row r="486" spans="1:13">
      <c r="A486" s="139">
        <v>43482</v>
      </c>
      <c r="B486" s="5">
        <v>7.35</v>
      </c>
      <c r="C486" s="5">
        <v>7.4</v>
      </c>
      <c r="D486" s="5">
        <v>7.46</v>
      </c>
      <c r="E486" s="5">
        <v>7.52</v>
      </c>
      <c r="F486" s="5">
        <v>7.79</v>
      </c>
      <c r="G486" s="5">
        <v>7.97</v>
      </c>
      <c r="H486" s="5">
        <v>8.19</v>
      </c>
      <c r="I486" s="5">
        <v>8.31</v>
      </c>
      <c r="J486" s="5">
        <v>8.41</v>
      </c>
      <c r="K486" s="5">
        <v>8.4700000000000006</v>
      </c>
      <c r="L486" s="5">
        <v>8.4700000000000006</v>
      </c>
      <c r="M486" s="5">
        <v>8.44</v>
      </c>
    </row>
    <row r="487" spans="1:13">
      <c r="A487" s="139">
        <v>43481</v>
      </c>
      <c r="B487" s="5">
        <v>7.34</v>
      </c>
      <c r="C487" s="5">
        <v>7.36</v>
      </c>
      <c r="D487" s="5">
        <v>7.41</v>
      </c>
      <c r="E487" s="5">
        <v>7.47</v>
      </c>
      <c r="F487" s="5">
        <v>7.76</v>
      </c>
      <c r="G487" s="5">
        <v>7.94</v>
      </c>
      <c r="H487" s="5">
        <v>8.15</v>
      </c>
      <c r="I487" s="5">
        <v>8.27</v>
      </c>
      <c r="J487" s="5">
        <v>8.36</v>
      </c>
      <c r="K487" s="5">
        <v>8.43</v>
      </c>
      <c r="L487" s="5">
        <v>8.44</v>
      </c>
      <c r="M487" s="5">
        <v>8.41</v>
      </c>
    </row>
    <row r="488" spans="1:13">
      <c r="A488" s="139">
        <v>43480</v>
      </c>
      <c r="B488" s="5">
        <v>7.35</v>
      </c>
      <c r="C488" s="5">
        <v>7.4</v>
      </c>
      <c r="D488" s="5">
        <v>7.45</v>
      </c>
      <c r="E488" s="5">
        <v>7.52</v>
      </c>
      <c r="F488" s="5">
        <v>7.79</v>
      </c>
      <c r="G488" s="5">
        <v>7.96</v>
      </c>
      <c r="H488" s="5">
        <v>8.18</v>
      </c>
      <c r="I488" s="5">
        <v>8.3000000000000007</v>
      </c>
      <c r="J488" s="5">
        <v>8.41</v>
      </c>
      <c r="K488" s="5">
        <v>8.49</v>
      </c>
      <c r="L488" s="5">
        <v>8.5</v>
      </c>
      <c r="M488" s="5">
        <v>8.48</v>
      </c>
    </row>
    <row r="489" spans="1:13">
      <c r="A489" s="139">
        <v>43479</v>
      </c>
      <c r="B489" s="5">
        <v>7.43</v>
      </c>
      <c r="C489" s="5">
        <v>7.47</v>
      </c>
      <c r="D489" s="5">
        <v>7.51</v>
      </c>
      <c r="E489" s="5">
        <v>7.57</v>
      </c>
      <c r="F489" s="5">
        <v>7.81</v>
      </c>
      <c r="G489" s="5">
        <v>8</v>
      </c>
      <c r="H489" s="5">
        <v>8.24</v>
      </c>
      <c r="I489" s="5">
        <v>8.3699999999999992</v>
      </c>
      <c r="J489" s="5">
        <v>8.49</v>
      </c>
      <c r="K489" s="5">
        <v>8.59</v>
      </c>
      <c r="L489" s="5">
        <v>8.61</v>
      </c>
      <c r="M489" s="5">
        <v>8.6</v>
      </c>
    </row>
    <row r="490" spans="1:13">
      <c r="A490" s="139">
        <v>43476</v>
      </c>
      <c r="B490" s="5">
        <v>7.5</v>
      </c>
      <c r="C490" s="5">
        <v>7.53</v>
      </c>
      <c r="D490" s="5">
        <v>7.56</v>
      </c>
      <c r="E490" s="5">
        <v>7.6</v>
      </c>
      <c r="F490" s="5">
        <v>7.82</v>
      </c>
      <c r="G490" s="5">
        <v>8.01</v>
      </c>
      <c r="H490" s="5">
        <v>8.24</v>
      </c>
      <c r="I490" s="5">
        <v>8.36</v>
      </c>
      <c r="J490" s="5">
        <v>8.4600000000000009</v>
      </c>
      <c r="K490" s="5">
        <v>8.5399999999999991</v>
      </c>
      <c r="L490" s="5">
        <v>8.5500000000000007</v>
      </c>
      <c r="M490" s="5">
        <v>8.5299999999999994</v>
      </c>
    </row>
    <row r="491" spans="1:13">
      <c r="A491" s="139">
        <v>43475</v>
      </c>
      <c r="B491" s="5">
        <v>7.45</v>
      </c>
      <c r="C491" s="5">
        <v>7.49</v>
      </c>
      <c r="D491" s="5">
        <v>7.54</v>
      </c>
      <c r="E491" s="5">
        <v>7.6</v>
      </c>
      <c r="F491" s="5">
        <v>7.86</v>
      </c>
      <c r="G491" s="5">
        <v>8.0500000000000007</v>
      </c>
      <c r="H491" s="5">
        <v>8.2799999999999994</v>
      </c>
      <c r="I491" s="5">
        <v>8.41</v>
      </c>
      <c r="J491" s="5">
        <v>8.52</v>
      </c>
      <c r="K491" s="5">
        <v>8.59</v>
      </c>
      <c r="L491" s="5">
        <v>8.6</v>
      </c>
      <c r="M491" s="5">
        <v>8.58</v>
      </c>
    </row>
    <row r="492" spans="1:13">
      <c r="A492" s="139">
        <v>43474</v>
      </c>
      <c r="B492" s="5">
        <v>7.41</v>
      </c>
      <c r="C492" s="5">
        <v>7.48</v>
      </c>
      <c r="D492" s="5">
        <v>7.54</v>
      </c>
      <c r="E492" s="5">
        <v>7.61</v>
      </c>
      <c r="F492" s="5">
        <v>7.86</v>
      </c>
      <c r="G492" s="5">
        <v>8.0500000000000007</v>
      </c>
      <c r="H492" s="5">
        <v>8.3000000000000007</v>
      </c>
      <c r="I492" s="5">
        <v>8.44</v>
      </c>
      <c r="J492" s="5">
        <v>8.57</v>
      </c>
      <c r="K492" s="5">
        <v>8.65</v>
      </c>
      <c r="L492" s="5">
        <v>8.65</v>
      </c>
      <c r="M492" s="5">
        <v>8.6300000000000008</v>
      </c>
    </row>
    <row r="493" spans="1:13">
      <c r="A493" s="139">
        <v>43473</v>
      </c>
      <c r="B493" s="5">
        <v>7.18</v>
      </c>
      <c r="C493" s="5">
        <v>7.26</v>
      </c>
      <c r="D493" s="5">
        <v>7.34</v>
      </c>
      <c r="E493" s="5">
        <v>7.43</v>
      </c>
      <c r="F493" s="5">
        <v>7.79</v>
      </c>
      <c r="G493" s="5">
        <v>8.06</v>
      </c>
      <c r="H493" s="5">
        <v>8.41</v>
      </c>
      <c r="I493" s="5">
        <v>8.61</v>
      </c>
      <c r="J493" s="5">
        <v>8.7799999999999994</v>
      </c>
      <c r="K493" s="5">
        <v>8.93</v>
      </c>
      <c r="L493" s="5">
        <v>8.99</v>
      </c>
      <c r="M493" s="5">
        <v>9.02</v>
      </c>
    </row>
    <row r="494" spans="1:13">
      <c r="A494" s="139">
        <v>43469</v>
      </c>
      <c r="B494" s="5">
        <v>7.03</v>
      </c>
      <c r="C494" s="5">
        <v>7.13</v>
      </c>
      <c r="D494" s="5">
        <v>7.23</v>
      </c>
      <c r="E494" s="5">
        <v>7.36</v>
      </c>
      <c r="F494" s="5">
        <v>7.82</v>
      </c>
      <c r="G494" s="5">
        <v>8.1199999999999992</v>
      </c>
      <c r="H494" s="5">
        <v>8.48</v>
      </c>
      <c r="I494" s="5">
        <v>8.66</v>
      </c>
      <c r="J494" s="5">
        <v>8.7799999999999994</v>
      </c>
      <c r="K494" s="5">
        <v>8.85</v>
      </c>
      <c r="L494" s="5">
        <v>8.86</v>
      </c>
      <c r="M494" s="5">
        <v>8.86</v>
      </c>
    </row>
    <row r="495" spans="1:13">
      <c r="A495" s="139">
        <v>43468</v>
      </c>
      <c r="B495" s="5">
        <v>6.96</v>
      </c>
      <c r="C495" s="5">
        <v>7.1</v>
      </c>
      <c r="D495" s="5">
        <v>7.23</v>
      </c>
      <c r="E495" s="5">
        <v>7.36</v>
      </c>
      <c r="F495" s="5">
        <v>7.82</v>
      </c>
      <c r="G495" s="5">
        <v>8.14</v>
      </c>
      <c r="H495" s="5">
        <v>8.5</v>
      </c>
      <c r="I495" s="5">
        <v>8.67</v>
      </c>
      <c r="J495" s="5">
        <v>8.77</v>
      </c>
      <c r="K495" s="5">
        <v>8.83</v>
      </c>
      <c r="L495" s="5">
        <v>8.84</v>
      </c>
      <c r="M495" s="5">
        <v>8.84</v>
      </c>
    </row>
    <row r="496" spans="1:13">
      <c r="A496" s="139">
        <v>43463</v>
      </c>
      <c r="B496" s="5">
        <v>7.12</v>
      </c>
      <c r="C496" s="5">
        <v>7.23</v>
      </c>
      <c r="D496" s="5">
        <v>7.33</v>
      </c>
      <c r="E496" s="5">
        <v>7.45</v>
      </c>
      <c r="F496" s="5">
        <v>7.86</v>
      </c>
      <c r="G496" s="5">
        <v>8.16</v>
      </c>
      <c r="H496" s="5">
        <v>8.51</v>
      </c>
      <c r="I496" s="5">
        <v>8.67</v>
      </c>
      <c r="J496" s="5">
        <v>8.7799999999999994</v>
      </c>
      <c r="K496" s="5">
        <v>8.84</v>
      </c>
      <c r="L496" s="5">
        <v>8.86</v>
      </c>
      <c r="M496" s="5">
        <v>8.8800000000000008</v>
      </c>
    </row>
    <row r="497" spans="1:13">
      <c r="A497" s="139">
        <v>43462</v>
      </c>
      <c r="B497" s="5">
        <v>7.18</v>
      </c>
      <c r="C497" s="5">
        <v>7.27</v>
      </c>
      <c r="D497" s="5">
        <v>7.37</v>
      </c>
      <c r="E497" s="5">
        <v>7.48</v>
      </c>
      <c r="F497" s="5">
        <v>7.89</v>
      </c>
      <c r="G497" s="5">
        <v>8.18</v>
      </c>
      <c r="H497" s="5">
        <v>8.5299999999999994</v>
      </c>
      <c r="I497" s="5">
        <v>8.69</v>
      </c>
      <c r="J497" s="5">
        <v>8.81</v>
      </c>
      <c r="K497" s="5">
        <v>8.89</v>
      </c>
      <c r="L497" s="5">
        <v>8.92</v>
      </c>
      <c r="M497" s="5">
        <v>8.9499999999999993</v>
      </c>
    </row>
    <row r="498" spans="1:13">
      <c r="A498" s="139">
        <v>43461</v>
      </c>
      <c r="B498" s="5">
        <v>7.34</v>
      </c>
      <c r="C498" s="5">
        <v>7.43</v>
      </c>
      <c r="D498" s="5">
        <v>7.52</v>
      </c>
      <c r="E498" s="5">
        <v>7.61</v>
      </c>
      <c r="F498" s="5">
        <v>7.94</v>
      </c>
      <c r="G498" s="5">
        <v>8.2200000000000006</v>
      </c>
      <c r="H498" s="5">
        <v>8.5500000000000007</v>
      </c>
      <c r="I498" s="5">
        <v>8.6999999999999993</v>
      </c>
      <c r="J498" s="5">
        <v>8.82</v>
      </c>
      <c r="K498" s="5">
        <v>8.89</v>
      </c>
      <c r="L498" s="5">
        <v>8.93</v>
      </c>
      <c r="M498" s="5">
        <v>8.9700000000000006</v>
      </c>
    </row>
    <row r="499" spans="1:13">
      <c r="A499" s="139">
        <v>43460</v>
      </c>
      <c r="B499" s="5">
        <v>7.2</v>
      </c>
      <c r="C499" s="5">
        <v>7.33</v>
      </c>
      <c r="D499" s="5">
        <v>7.45</v>
      </c>
      <c r="E499" s="5">
        <v>7.57</v>
      </c>
      <c r="F499" s="5">
        <v>7.97</v>
      </c>
      <c r="G499" s="5">
        <v>8.25</v>
      </c>
      <c r="H499" s="5">
        <v>8.58</v>
      </c>
      <c r="I499" s="5">
        <v>8.75</v>
      </c>
      <c r="J499" s="5">
        <v>8.86</v>
      </c>
      <c r="K499" s="5">
        <v>8.9499999999999993</v>
      </c>
      <c r="L499" s="5">
        <v>8.99</v>
      </c>
      <c r="M499" s="5">
        <v>9.0399999999999991</v>
      </c>
    </row>
    <row r="500" spans="1:13">
      <c r="A500" s="139">
        <v>43459</v>
      </c>
      <c r="B500" s="5">
        <v>7.46</v>
      </c>
      <c r="C500" s="5">
        <v>7.55</v>
      </c>
      <c r="D500" s="5">
        <v>7.64</v>
      </c>
      <c r="E500" s="5">
        <v>7.72</v>
      </c>
      <c r="F500" s="5">
        <v>8.01</v>
      </c>
      <c r="G500" s="5">
        <v>8.25</v>
      </c>
      <c r="H500" s="5">
        <v>8.57</v>
      </c>
      <c r="I500" s="5">
        <v>8.74</v>
      </c>
      <c r="J500" s="5">
        <v>8.8699999999999992</v>
      </c>
      <c r="K500" s="5">
        <v>8.9499999999999993</v>
      </c>
      <c r="L500" s="5">
        <v>8.99</v>
      </c>
      <c r="M500" s="5">
        <v>9.0399999999999991</v>
      </c>
    </row>
    <row r="501" spans="1:13">
      <c r="A501" s="139">
        <v>43458</v>
      </c>
      <c r="B501" s="5">
        <v>7.59</v>
      </c>
      <c r="C501" s="5">
        <v>7.67</v>
      </c>
      <c r="D501" s="5">
        <v>7.74</v>
      </c>
      <c r="E501" s="5">
        <v>7.79</v>
      </c>
      <c r="F501" s="5">
        <v>8.01</v>
      </c>
      <c r="G501" s="5">
        <v>8.24</v>
      </c>
      <c r="H501" s="5">
        <v>8.56</v>
      </c>
      <c r="I501" s="5">
        <v>8.73</v>
      </c>
      <c r="J501" s="5">
        <v>8.83</v>
      </c>
      <c r="K501" s="5">
        <v>8.89</v>
      </c>
      <c r="L501" s="5">
        <v>8.92</v>
      </c>
      <c r="M501" s="5">
        <v>8.9700000000000006</v>
      </c>
    </row>
    <row r="502" spans="1:13">
      <c r="A502" s="139">
        <v>43455</v>
      </c>
      <c r="B502" s="5">
        <v>7.68</v>
      </c>
      <c r="C502" s="5">
        <v>7.76</v>
      </c>
      <c r="D502" s="5">
        <v>7.83</v>
      </c>
      <c r="E502" s="5">
        <v>7.89</v>
      </c>
      <c r="F502" s="5">
        <v>8.08</v>
      </c>
      <c r="G502" s="5">
        <v>8.2799999999999994</v>
      </c>
      <c r="H502" s="5">
        <v>8.56</v>
      </c>
      <c r="I502" s="5">
        <v>8.73</v>
      </c>
      <c r="J502" s="5">
        <v>8.84</v>
      </c>
      <c r="K502" s="5">
        <v>8.9</v>
      </c>
      <c r="L502" s="5">
        <v>8.92</v>
      </c>
      <c r="M502" s="5">
        <v>8.94</v>
      </c>
    </row>
    <row r="503" spans="1:13">
      <c r="A503" s="139">
        <v>43454</v>
      </c>
      <c r="B503" s="5">
        <v>7.64</v>
      </c>
      <c r="C503" s="5">
        <v>7.75</v>
      </c>
      <c r="D503" s="5">
        <v>7.84</v>
      </c>
      <c r="E503" s="5">
        <v>7.92</v>
      </c>
      <c r="F503" s="5">
        <v>8.16</v>
      </c>
      <c r="G503" s="5">
        <v>8.34</v>
      </c>
      <c r="H503" s="5">
        <v>8.58</v>
      </c>
      <c r="I503" s="5">
        <v>8.7200000000000006</v>
      </c>
      <c r="J503" s="5">
        <v>8.81</v>
      </c>
      <c r="K503" s="5">
        <v>8.8699999999999992</v>
      </c>
      <c r="L503" s="5">
        <v>8.89</v>
      </c>
      <c r="M503" s="5">
        <v>8.91</v>
      </c>
    </row>
    <row r="504" spans="1:13">
      <c r="A504" s="139">
        <v>43453</v>
      </c>
      <c r="B504" s="5">
        <v>7.64</v>
      </c>
      <c r="C504" s="5">
        <v>7.74</v>
      </c>
      <c r="D504" s="5">
        <v>7.84</v>
      </c>
      <c r="E504" s="5">
        <v>7.91</v>
      </c>
      <c r="F504" s="5">
        <v>8.16</v>
      </c>
      <c r="G504" s="5">
        <v>8.35</v>
      </c>
      <c r="H504" s="5">
        <v>8.61</v>
      </c>
      <c r="I504" s="5">
        <v>8.76</v>
      </c>
      <c r="J504" s="5">
        <v>8.8800000000000008</v>
      </c>
      <c r="K504" s="5">
        <v>8.9600000000000009</v>
      </c>
      <c r="L504" s="5">
        <v>8.99</v>
      </c>
      <c r="M504" s="5">
        <v>9.02</v>
      </c>
    </row>
    <row r="505" spans="1:13">
      <c r="A505" s="139">
        <v>43452</v>
      </c>
      <c r="B505" s="5">
        <v>7.66</v>
      </c>
      <c r="C505" s="5">
        <v>7.75</v>
      </c>
      <c r="D505" s="5">
        <v>7.84</v>
      </c>
      <c r="E505" s="5">
        <v>7.91</v>
      </c>
      <c r="F505" s="5">
        <v>8.15</v>
      </c>
      <c r="G505" s="5">
        <v>8.34</v>
      </c>
      <c r="H505" s="5">
        <v>8.61</v>
      </c>
      <c r="I505" s="5">
        <v>8.77</v>
      </c>
      <c r="J505" s="5">
        <v>8.89</v>
      </c>
      <c r="K505" s="5">
        <v>8.9600000000000009</v>
      </c>
      <c r="L505" s="5">
        <v>8.99</v>
      </c>
      <c r="M505" s="5">
        <v>9.01</v>
      </c>
    </row>
    <row r="506" spans="1:13">
      <c r="A506" s="139">
        <v>43451</v>
      </c>
      <c r="B506" s="5">
        <v>7.62</v>
      </c>
      <c r="C506" s="5">
        <v>7.73</v>
      </c>
      <c r="D506" s="5">
        <v>7.82</v>
      </c>
      <c r="E506" s="5">
        <v>7.91</v>
      </c>
      <c r="F506" s="5">
        <v>8.17</v>
      </c>
      <c r="G506" s="5">
        <v>8.36</v>
      </c>
      <c r="H506" s="5">
        <v>8.61</v>
      </c>
      <c r="I506" s="5">
        <v>8.74</v>
      </c>
      <c r="J506" s="5">
        <v>8.83</v>
      </c>
      <c r="K506" s="5">
        <v>8.8800000000000008</v>
      </c>
      <c r="L506" s="5">
        <v>8.9</v>
      </c>
      <c r="M506" s="5">
        <v>8.92</v>
      </c>
    </row>
    <row r="507" spans="1:13">
      <c r="A507" s="139">
        <v>43448</v>
      </c>
      <c r="B507" s="5">
        <v>7.62</v>
      </c>
      <c r="C507" s="5">
        <v>7.72</v>
      </c>
      <c r="D507" s="5">
        <v>7.81</v>
      </c>
      <c r="E507" s="5">
        <v>7.9</v>
      </c>
      <c r="F507" s="5">
        <v>8.17</v>
      </c>
      <c r="G507" s="5">
        <v>8.36</v>
      </c>
      <c r="H507" s="5">
        <v>8.58</v>
      </c>
      <c r="I507" s="5">
        <v>8.6999999999999993</v>
      </c>
      <c r="J507" s="5">
        <v>8.8000000000000007</v>
      </c>
      <c r="K507" s="5">
        <v>8.86</v>
      </c>
      <c r="L507" s="5">
        <v>8.8800000000000008</v>
      </c>
      <c r="M507" s="5">
        <v>8.89</v>
      </c>
    </row>
    <row r="508" spans="1:13">
      <c r="A508" s="139">
        <v>43447</v>
      </c>
      <c r="B508" s="5">
        <v>7.56</v>
      </c>
      <c r="C508" s="5">
        <v>7.68</v>
      </c>
      <c r="D508" s="5">
        <v>7.78</v>
      </c>
      <c r="E508" s="5">
        <v>7.87</v>
      </c>
      <c r="F508" s="5">
        <v>8.14</v>
      </c>
      <c r="G508" s="5">
        <v>8.33</v>
      </c>
      <c r="H508" s="5">
        <v>8.58</v>
      </c>
      <c r="I508" s="5">
        <v>8.6999999999999993</v>
      </c>
      <c r="J508" s="5">
        <v>8.7899999999999991</v>
      </c>
      <c r="K508" s="5">
        <v>8.83</v>
      </c>
      <c r="L508" s="5">
        <v>8.84</v>
      </c>
      <c r="M508" s="5">
        <v>8.85</v>
      </c>
    </row>
    <row r="509" spans="1:13">
      <c r="A509" s="139">
        <v>43446</v>
      </c>
      <c r="B509" s="5">
        <v>7.47</v>
      </c>
      <c r="C509" s="5">
        <v>7.58</v>
      </c>
      <c r="D509" s="5">
        <v>7.69</v>
      </c>
      <c r="E509" s="5">
        <v>7.78</v>
      </c>
      <c r="F509" s="5">
        <v>8.09</v>
      </c>
      <c r="G509" s="5">
        <v>8.3000000000000007</v>
      </c>
      <c r="H509" s="5">
        <v>8.5299999999999994</v>
      </c>
      <c r="I509" s="5">
        <v>8.65</v>
      </c>
      <c r="J509" s="5">
        <v>8.74</v>
      </c>
      <c r="K509" s="5">
        <v>8.7899999999999991</v>
      </c>
      <c r="L509" s="5">
        <v>8.81</v>
      </c>
      <c r="M509" s="5">
        <v>8.81</v>
      </c>
    </row>
    <row r="510" spans="1:13">
      <c r="A510" s="139">
        <v>43445</v>
      </c>
      <c r="B510" s="5">
        <v>7.51</v>
      </c>
      <c r="C510" s="5">
        <v>7.63</v>
      </c>
      <c r="D510" s="5">
        <v>7.74</v>
      </c>
      <c r="E510" s="5">
        <v>7.84</v>
      </c>
      <c r="F510" s="5">
        <v>8.14</v>
      </c>
      <c r="G510" s="5">
        <v>8.32</v>
      </c>
      <c r="H510" s="5">
        <v>8.5299999999999994</v>
      </c>
      <c r="I510" s="5">
        <v>8.66</v>
      </c>
      <c r="J510" s="5">
        <v>8.75</v>
      </c>
      <c r="K510" s="5">
        <v>8.7899999999999991</v>
      </c>
      <c r="L510" s="5">
        <v>8.7899999999999991</v>
      </c>
      <c r="M510" s="5">
        <v>8.7899999999999991</v>
      </c>
    </row>
    <row r="511" spans="1:13">
      <c r="A511" s="139">
        <v>43444</v>
      </c>
      <c r="B511" s="5">
        <v>7.53</v>
      </c>
      <c r="C511" s="5">
        <v>7.62</v>
      </c>
      <c r="D511" s="5">
        <v>7.72</v>
      </c>
      <c r="E511" s="5">
        <v>7.8</v>
      </c>
      <c r="F511" s="5">
        <v>8.08</v>
      </c>
      <c r="G511" s="5">
        <v>8.27</v>
      </c>
      <c r="H511" s="5">
        <v>8.51</v>
      </c>
      <c r="I511" s="5">
        <v>8.66</v>
      </c>
      <c r="J511" s="5">
        <v>8.7799999999999994</v>
      </c>
      <c r="K511" s="5">
        <v>8.84</v>
      </c>
      <c r="L511" s="5">
        <v>8.84</v>
      </c>
      <c r="M511" s="5">
        <v>8.84</v>
      </c>
    </row>
    <row r="512" spans="1:13">
      <c r="A512" s="139">
        <v>43441</v>
      </c>
      <c r="B512" s="5">
        <v>7.49</v>
      </c>
      <c r="C512" s="5">
        <v>7.59</v>
      </c>
      <c r="D512" s="5">
        <v>7.68</v>
      </c>
      <c r="E512" s="5">
        <v>7.76</v>
      </c>
      <c r="F512" s="5">
        <v>8.0299999999999994</v>
      </c>
      <c r="G512" s="5">
        <v>8.2200000000000006</v>
      </c>
      <c r="H512" s="5">
        <v>8.49</v>
      </c>
      <c r="I512" s="5">
        <v>8.64</v>
      </c>
      <c r="J512" s="5">
        <v>8.76</v>
      </c>
      <c r="K512" s="5">
        <v>8.82</v>
      </c>
      <c r="L512" s="5">
        <v>8.84</v>
      </c>
      <c r="M512" s="5">
        <v>8.84</v>
      </c>
    </row>
    <row r="513" spans="1:13">
      <c r="A513" s="139">
        <v>43440</v>
      </c>
      <c r="B513" s="5">
        <v>7.47</v>
      </c>
      <c r="C513" s="5">
        <v>7.57</v>
      </c>
      <c r="D513" s="5">
        <v>7.66</v>
      </c>
      <c r="E513" s="5">
        <v>7.75</v>
      </c>
      <c r="F513" s="5">
        <v>8.0399999999999991</v>
      </c>
      <c r="G513" s="5">
        <v>8.26</v>
      </c>
      <c r="H513" s="5">
        <v>8.5399999999999991</v>
      </c>
      <c r="I513" s="5">
        <v>8.6999999999999993</v>
      </c>
      <c r="J513" s="5">
        <v>8.82</v>
      </c>
      <c r="K513" s="5">
        <v>8.8800000000000008</v>
      </c>
      <c r="L513" s="5">
        <v>8.8800000000000008</v>
      </c>
      <c r="M513" s="5">
        <v>8.8699999999999992</v>
      </c>
    </row>
    <row r="514" spans="1:13">
      <c r="A514" s="139">
        <v>43439</v>
      </c>
      <c r="B514" s="5">
        <v>7.51</v>
      </c>
      <c r="C514" s="5">
        <v>7.61</v>
      </c>
      <c r="D514" s="5">
        <v>7.71</v>
      </c>
      <c r="E514" s="5">
        <v>7.79</v>
      </c>
      <c r="F514" s="5">
        <v>8.06</v>
      </c>
      <c r="G514" s="5">
        <v>8.26</v>
      </c>
      <c r="H514" s="5">
        <v>8.5399999999999991</v>
      </c>
      <c r="I514" s="5">
        <v>8.6999999999999993</v>
      </c>
      <c r="J514" s="5">
        <v>8.83</v>
      </c>
      <c r="K514" s="5">
        <v>8.89</v>
      </c>
      <c r="L514" s="5">
        <v>8.91</v>
      </c>
      <c r="M514" s="5">
        <v>8.9</v>
      </c>
    </row>
    <row r="515" spans="1:13">
      <c r="A515" s="139">
        <v>43438</v>
      </c>
      <c r="B515" s="5">
        <v>7.48</v>
      </c>
      <c r="C515" s="5">
        <v>7.59</v>
      </c>
      <c r="D515" s="5">
        <v>7.69</v>
      </c>
      <c r="E515" s="5">
        <v>7.78</v>
      </c>
      <c r="F515" s="5">
        <v>8.0299999999999994</v>
      </c>
      <c r="G515" s="5">
        <v>8.24</v>
      </c>
      <c r="H515" s="5">
        <v>8.51</v>
      </c>
      <c r="I515" s="5">
        <v>8.66</v>
      </c>
      <c r="J515" s="5">
        <v>8.76</v>
      </c>
      <c r="K515" s="5">
        <v>8.8000000000000007</v>
      </c>
      <c r="L515" s="5">
        <v>8.8000000000000007</v>
      </c>
      <c r="M515" s="5">
        <v>8.7899999999999991</v>
      </c>
    </row>
    <row r="516" spans="1:13">
      <c r="A516" s="139">
        <v>43437</v>
      </c>
      <c r="B516" s="5">
        <v>7.49</v>
      </c>
      <c r="C516" s="5">
        <v>7.58</v>
      </c>
      <c r="D516" s="5">
        <v>7.66</v>
      </c>
      <c r="E516" s="5">
        <v>7.74</v>
      </c>
      <c r="F516" s="5">
        <v>8.01</v>
      </c>
      <c r="G516" s="5">
        <v>8.1999999999999993</v>
      </c>
      <c r="H516" s="5">
        <v>8.44</v>
      </c>
      <c r="I516" s="5">
        <v>8.59</v>
      </c>
      <c r="J516" s="5">
        <v>8.7200000000000006</v>
      </c>
      <c r="K516" s="5">
        <v>8.8000000000000007</v>
      </c>
      <c r="L516" s="5">
        <v>8.82</v>
      </c>
      <c r="M516" s="5">
        <v>8.82</v>
      </c>
    </row>
    <row r="517" spans="1:13">
      <c r="A517" s="139">
        <v>43434</v>
      </c>
      <c r="B517" s="5">
        <v>7.55</v>
      </c>
      <c r="C517" s="5">
        <v>7.63</v>
      </c>
      <c r="D517" s="5">
        <v>7.7</v>
      </c>
      <c r="E517" s="5">
        <v>7.77</v>
      </c>
      <c r="F517" s="5">
        <v>8.01</v>
      </c>
      <c r="G517" s="5">
        <v>8.1999999999999993</v>
      </c>
      <c r="H517" s="5">
        <v>8.49</v>
      </c>
      <c r="I517" s="5">
        <v>8.68</v>
      </c>
      <c r="J517" s="5">
        <v>8.83</v>
      </c>
      <c r="K517" s="5">
        <v>8.91</v>
      </c>
      <c r="L517" s="5">
        <v>8.93</v>
      </c>
      <c r="M517" s="5">
        <v>8.94</v>
      </c>
    </row>
    <row r="518" spans="1:13">
      <c r="A518" s="139">
        <v>43433</v>
      </c>
      <c r="B518" s="5">
        <v>7.38</v>
      </c>
      <c r="C518" s="5">
        <v>7.48</v>
      </c>
      <c r="D518" s="5">
        <v>7.57</v>
      </c>
      <c r="E518" s="5">
        <v>7.65</v>
      </c>
      <c r="F518" s="5">
        <v>7.96</v>
      </c>
      <c r="G518" s="5">
        <v>8.1999999999999993</v>
      </c>
      <c r="H518" s="5">
        <v>8.52</v>
      </c>
      <c r="I518" s="5">
        <v>8.69</v>
      </c>
      <c r="J518" s="5">
        <v>8.82</v>
      </c>
      <c r="K518" s="5">
        <v>8.9</v>
      </c>
      <c r="L518" s="5">
        <v>8.92</v>
      </c>
      <c r="M518" s="5">
        <v>8.93</v>
      </c>
    </row>
    <row r="519" spans="1:13">
      <c r="A519" s="139">
        <v>43432</v>
      </c>
      <c r="B519" s="5">
        <v>7.41</v>
      </c>
      <c r="C519" s="5">
        <v>7.52</v>
      </c>
      <c r="D519" s="5">
        <v>7.62</v>
      </c>
      <c r="E519" s="5">
        <v>7.71</v>
      </c>
      <c r="F519" s="5">
        <v>8.0299999999999994</v>
      </c>
      <c r="G519" s="5">
        <v>8.27</v>
      </c>
      <c r="H519" s="5">
        <v>8.61</v>
      </c>
      <c r="I519" s="5">
        <v>8.81</v>
      </c>
      <c r="J519" s="5">
        <v>8.9600000000000009</v>
      </c>
      <c r="K519" s="5">
        <v>9.0399999999999991</v>
      </c>
      <c r="L519" s="5">
        <v>9.07</v>
      </c>
      <c r="M519" s="5">
        <v>9.08</v>
      </c>
    </row>
    <row r="520" spans="1:13">
      <c r="A520" s="139">
        <v>43431</v>
      </c>
      <c r="B520" s="5">
        <v>7.39</v>
      </c>
      <c r="C520" s="5">
        <v>7.5</v>
      </c>
      <c r="D520" s="5">
        <v>7.6</v>
      </c>
      <c r="E520" s="5">
        <v>7.7</v>
      </c>
      <c r="F520" s="5">
        <v>8.0399999999999991</v>
      </c>
      <c r="G520" s="5">
        <v>8.2899999999999991</v>
      </c>
      <c r="H520" s="5">
        <v>8.6199999999999992</v>
      </c>
      <c r="I520" s="5">
        <v>8.82</v>
      </c>
      <c r="J520" s="5">
        <v>8.98</v>
      </c>
      <c r="K520" s="5">
        <v>9.07</v>
      </c>
      <c r="L520" s="5">
        <v>9.09</v>
      </c>
      <c r="M520" s="5">
        <v>9.09</v>
      </c>
    </row>
    <row r="521" spans="1:13">
      <c r="A521" s="139">
        <v>43430</v>
      </c>
      <c r="B521" s="5">
        <v>7.37</v>
      </c>
      <c r="C521" s="5">
        <v>7.5</v>
      </c>
      <c r="D521" s="5">
        <v>7.61</v>
      </c>
      <c r="E521" s="5">
        <v>7.73</v>
      </c>
      <c r="F521" s="5">
        <v>8.11</v>
      </c>
      <c r="G521" s="5">
        <v>8.3699999999999992</v>
      </c>
      <c r="H521" s="5">
        <v>8.7200000000000006</v>
      </c>
      <c r="I521" s="5">
        <v>8.91</v>
      </c>
      <c r="J521" s="5">
        <v>9.0399999999999991</v>
      </c>
      <c r="K521" s="5">
        <v>9.11</v>
      </c>
      <c r="L521" s="5">
        <v>9.1300000000000008</v>
      </c>
      <c r="M521" s="5">
        <v>9.15</v>
      </c>
    </row>
    <row r="522" spans="1:13">
      <c r="A522" s="139">
        <v>43427</v>
      </c>
      <c r="B522" s="5">
        <v>7.37</v>
      </c>
      <c r="C522" s="5">
        <v>7.48</v>
      </c>
      <c r="D522" s="5">
        <v>7.59</v>
      </c>
      <c r="E522" s="5">
        <v>7.69</v>
      </c>
      <c r="F522" s="5">
        <v>8.0399999999999991</v>
      </c>
      <c r="G522" s="5">
        <v>8.31</v>
      </c>
      <c r="H522" s="5">
        <v>8.65</v>
      </c>
      <c r="I522" s="5">
        <v>8.81</v>
      </c>
      <c r="J522" s="5">
        <v>8.93</v>
      </c>
      <c r="K522" s="5">
        <v>9</v>
      </c>
      <c r="L522" s="5">
        <v>9.02</v>
      </c>
      <c r="M522" s="5">
        <v>9.02</v>
      </c>
    </row>
    <row r="523" spans="1:13">
      <c r="A523" s="139">
        <v>43426</v>
      </c>
      <c r="B523" s="5">
        <v>7.41</v>
      </c>
      <c r="C523" s="5">
        <v>7.51</v>
      </c>
      <c r="D523" s="5">
        <v>7.61</v>
      </c>
      <c r="E523" s="5">
        <v>7.7</v>
      </c>
      <c r="F523" s="5">
        <v>8.02</v>
      </c>
      <c r="G523" s="5">
        <v>8.26</v>
      </c>
      <c r="H523" s="5">
        <v>8.5500000000000007</v>
      </c>
      <c r="I523" s="5">
        <v>8.6999999999999993</v>
      </c>
      <c r="J523" s="5">
        <v>8.83</v>
      </c>
      <c r="K523" s="5">
        <v>8.89</v>
      </c>
      <c r="L523" s="5">
        <v>8.91</v>
      </c>
      <c r="M523" s="5">
        <v>8.91</v>
      </c>
    </row>
    <row r="524" spans="1:13">
      <c r="A524" s="139">
        <v>43425</v>
      </c>
      <c r="B524" s="5">
        <v>7.37</v>
      </c>
      <c r="C524" s="5">
        <v>7.48</v>
      </c>
      <c r="D524" s="5">
        <v>7.59</v>
      </c>
      <c r="E524" s="5">
        <v>7.69</v>
      </c>
      <c r="F524" s="5">
        <v>8.0500000000000007</v>
      </c>
      <c r="G524" s="5">
        <v>8.2899999999999991</v>
      </c>
      <c r="H524" s="5">
        <v>8.58</v>
      </c>
      <c r="I524" s="5">
        <v>8.7200000000000006</v>
      </c>
      <c r="J524" s="5">
        <v>8.83</v>
      </c>
      <c r="K524" s="5">
        <v>8.8800000000000008</v>
      </c>
      <c r="L524" s="5">
        <v>8.8800000000000008</v>
      </c>
      <c r="M524" s="5">
        <v>8.89</v>
      </c>
    </row>
    <row r="525" spans="1:13">
      <c r="A525" s="139">
        <v>43424</v>
      </c>
      <c r="B525" s="5">
        <v>7.28</v>
      </c>
      <c r="C525" s="5">
        <v>7.41</v>
      </c>
      <c r="D525" s="5">
        <v>7.53</v>
      </c>
      <c r="E525" s="5">
        <v>7.64</v>
      </c>
      <c r="F525" s="5">
        <v>8.01</v>
      </c>
      <c r="G525" s="5">
        <v>8.2899999999999991</v>
      </c>
      <c r="H525" s="5">
        <v>8.61</v>
      </c>
      <c r="I525" s="5">
        <v>8.77</v>
      </c>
      <c r="J525" s="5">
        <v>8.8699999999999992</v>
      </c>
      <c r="K525" s="5">
        <v>8.92</v>
      </c>
      <c r="L525" s="5">
        <v>8.94</v>
      </c>
      <c r="M525" s="5">
        <v>8.9499999999999993</v>
      </c>
    </row>
    <row r="526" spans="1:13">
      <c r="A526" s="139">
        <v>43423</v>
      </c>
      <c r="B526" s="5">
        <v>7.3</v>
      </c>
      <c r="C526" s="5">
        <v>7.42</v>
      </c>
      <c r="D526" s="5">
        <v>7.53</v>
      </c>
      <c r="E526" s="5">
        <v>7.64</v>
      </c>
      <c r="F526" s="5">
        <v>7.98</v>
      </c>
      <c r="G526" s="5">
        <v>8.23</v>
      </c>
      <c r="H526" s="5">
        <v>8.5299999999999994</v>
      </c>
      <c r="I526" s="5">
        <v>8.68</v>
      </c>
      <c r="J526" s="5">
        <v>8.8000000000000007</v>
      </c>
      <c r="K526" s="5">
        <v>8.86</v>
      </c>
      <c r="L526" s="5">
        <v>8.8800000000000008</v>
      </c>
      <c r="M526" s="5">
        <v>8.8699999999999992</v>
      </c>
    </row>
    <row r="527" spans="1:13">
      <c r="A527" s="139">
        <v>43420</v>
      </c>
      <c r="B527" s="5">
        <v>7.31</v>
      </c>
      <c r="C527" s="5">
        <v>7.42</v>
      </c>
      <c r="D527" s="5">
        <v>7.53</v>
      </c>
      <c r="E527" s="5">
        <v>7.63</v>
      </c>
      <c r="F527" s="5">
        <v>7.98</v>
      </c>
      <c r="G527" s="5">
        <v>8.23</v>
      </c>
      <c r="H527" s="5">
        <v>8.51</v>
      </c>
      <c r="I527" s="5">
        <v>8.66</v>
      </c>
      <c r="J527" s="5">
        <v>8.7799999999999994</v>
      </c>
      <c r="K527" s="5">
        <v>8.85</v>
      </c>
      <c r="L527" s="5">
        <v>8.86</v>
      </c>
      <c r="M527" s="5">
        <v>8.86</v>
      </c>
    </row>
    <row r="528" spans="1:13">
      <c r="A528" s="139">
        <v>43419</v>
      </c>
      <c r="B528" s="5">
        <v>7.31</v>
      </c>
      <c r="C528" s="5">
        <v>7.42</v>
      </c>
      <c r="D528" s="5">
        <v>7.53</v>
      </c>
      <c r="E528" s="5">
        <v>7.63</v>
      </c>
      <c r="F528" s="5">
        <v>7.97</v>
      </c>
      <c r="G528" s="5">
        <v>8.2100000000000009</v>
      </c>
      <c r="H528" s="5">
        <v>8.5</v>
      </c>
      <c r="I528" s="5">
        <v>8.66</v>
      </c>
      <c r="J528" s="5">
        <v>8.8000000000000007</v>
      </c>
      <c r="K528" s="5">
        <v>8.8800000000000008</v>
      </c>
      <c r="L528" s="5">
        <v>8.89</v>
      </c>
      <c r="M528" s="5">
        <v>8.86</v>
      </c>
    </row>
    <row r="529" spans="1:13">
      <c r="A529" s="139">
        <v>43418</v>
      </c>
      <c r="B529" s="5">
        <v>7.32</v>
      </c>
      <c r="C529" s="5">
        <v>7.44</v>
      </c>
      <c r="D529" s="5">
        <v>7.56</v>
      </c>
      <c r="E529" s="5">
        <v>7.68</v>
      </c>
      <c r="F529" s="5">
        <v>8.07</v>
      </c>
      <c r="G529" s="5">
        <v>8.32</v>
      </c>
      <c r="H529" s="5">
        <v>8.57</v>
      </c>
      <c r="I529" s="5">
        <v>8.6999999999999993</v>
      </c>
      <c r="J529" s="5">
        <v>8.81</v>
      </c>
      <c r="K529" s="5">
        <v>8.84</v>
      </c>
      <c r="L529" s="5">
        <v>8.82</v>
      </c>
      <c r="M529" s="5">
        <v>8.76</v>
      </c>
    </row>
    <row r="530" spans="1:13">
      <c r="A530" s="139">
        <v>43417</v>
      </c>
      <c r="B530" s="5">
        <v>7.44</v>
      </c>
      <c r="C530" s="5">
        <v>7.57</v>
      </c>
      <c r="D530" s="5">
        <v>7.69</v>
      </c>
      <c r="E530" s="5">
        <v>7.8</v>
      </c>
      <c r="F530" s="5">
        <v>8.17</v>
      </c>
      <c r="G530" s="5">
        <v>8.49</v>
      </c>
      <c r="H530" s="5">
        <v>8.9</v>
      </c>
      <c r="I530" s="5">
        <v>9.08</v>
      </c>
      <c r="J530" s="5">
        <v>9.14</v>
      </c>
      <c r="K530" s="5">
        <v>9.14</v>
      </c>
      <c r="L530" s="5">
        <v>9.1199999999999992</v>
      </c>
      <c r="M530" s="5">
        <v>9.09</v>
      </c>
    </row>
    <row r="531" spans="1:13">
      <c r="A531" s="139">
        <v>43416</v>
      </c>
      <c r="B531" s="5">
        <v>7.41</v>
      </c>
      <c r="C531" s="5">
        <v>7.55</v>
      </c>
      <c r="D531" s="5">
        <v>7.67</v>
      </c>
      <c r="E531" s="5">
        <v>7.78</v>
      </c>
      <c r="F531" s="5">
        <v>8.14</v>
      </c>
      <c r="G531" s="5">
        <v>8.44</v>
      </c>
      <c r="H531" s="5">
        <v>8.84</v>
      </c>
      <c r="I531" s="5">
        <v>9.02</v>
      </c>
      <c r="J531" s="5">
        <v>9.1</v>
      </c>
      <c r="K531" s="5">
        <v>9.1199999999999992</v>
      </c>
      <c r="L531" s="5">
        <v>9.1199999999999992</v>
      </c>
      <c r="M531" s="5">
        <v>9.1</v>
      </c>
    </row>
    <row r="532" spans="1:13">
      <c r="A532" s="139">
        <v>43413</v>
      </c>
      <c r="B532" s="5">
        <v>7.43</v>
      </c>
      <c r="C532" s="5">
        <v>7.56</v>
      </c>
      <c r="D532" s="5">
        <v>7.67</v>
      </c>
      <c r="E532" s="5">
        <v>7.78</v>
      </c>
      <c r="F532" s="5">
        <v>8.14</v>
      </c>
      <c r="G532" s="5">
        <v>8.44</v>
      </c>
      <c r="H532" s="5">
        <v>8.81</v>
      </c>
      <c r="I532" s="5">
        <v>8.9700000000000006</v>
      </c>
      <c r="J532" s="5">
        <v>9.0399999999999991</v>
      </c>
      <c r="K532" s="5">
        <v>9.06</v>
      </c>
      <c r="L532" s="5">
        <v>9.07</v>
      </c>
      <c r="M532" s="5">
        <v>9.07</v>
      </c>
    </row>
    <row r="533" spans="1:13">
      <c r="A533" s="139">
        <v>43412</v>
      </c>
      <c r="B533" s="5">
        <v>7.43</v>
      </c>
      <c r="C533" s="5">
        <v>7.55</v>
      </c>
      <c r="D533" s="5">
        <v>7.67</v>
      </c>
      <c r="E533" s="5">
        <v>7.78</v>
      </c>
      <c r="F533" s="5">
        <v>8.14</v>
      </c>
      <c r="G533" s="5">
        <v>8.39</v>
      </c>
      <c r="H533" s="5">
        <v>8.68</v>
      </c>
      <c r="I533" s="5">
        <v>8.82</v>
      </c>
      <c r="J533" s="5">
        <v>8.91</v>
      </c>
      <c r="K533" s="5">
        <v>8.94</v>
      </c>
      <c r="L533" s="5">
        <v>8.9499999999999993</v>
      </c>
      <c r="M533" s="5">
        <v>8.9499999999999993</v>
      </c>
    </row>
    <row r="534" spans="1:13">
      <c r="A534" s="139">
        <v>43411</v>
      </c>
      <c r="B534" s="5">
        <v>7.44</v>
      </c>
      <c r="C534" s="5">
        <v>7.55</v>
      </c>
      <c r="D534" s="5">
        <v>7.66</v>
      </c>
      <c r="E534" s="5">
        <v>7.75</v>
      </c>
      <c r="F534" s="5">
        <v>8.07</v>
      </c>
      <c r="G534" s="5">
        <v>8.2899999999999991</v>
      </c>
      <c r="H534" s="5">
        <v>8.57</v>
      </c>
      <c r="I534" s="5">
        <v>8.7200000000000006</v>
      </c>
      <c r="J534" s="5">
        <v>8.8000000000000007</v>
      </c>
      <c r="K534" s="5">
        <v>8.85</v>
      </c>
      <c r="L534" s="5">
        <v>8.86</v>
      </c>
      <c r="M534" s="5">
        <v>8.8699999999999992</v>
      </c>
    </row>
    <row r="535" spans="1:13">
      <c r="A535" s="139">
        <v>43410</v>
      </c>
      <c r="B535" s="5">
        <v>7.41</v>
      </c>
      <c r="C535" s="5">
        <v>7.52</v>
      </c>
      <c r="D535" s="5">
        <v>7.63</v>
      </c>
      <c r="E535" s="5">
        <v>7.73</v>
      </c>
      <c r="F535" s="5">
        <v>8.0500000000000007</v>
      </c>
      <c r="G535" s="5">
        <v>8.26</v>
      </c>
      <c r="H535" s="5">
        <v>8.5</v>
      </c>
      <c r="I535" s="5">
        <v>8.6300000000000008</v>
      </c>
      <c r="J535" s="5">
        <v>8.7100000000000009</v>
      </c>
      <c r="K535" s="5">
        <v>8.74</v>
      </c>
      <c r="L535" s="5">
        <v>8.74</v>
      </c>
      <c r="M535" s="5">
        <v>8.74</v>
      </c>
    </row>
    <row r="536" spans="1:13">
      <c r="A536" s="139">
        <v>43406</v>
      </c>
      <c r="B536" s="5">
        <v>7.35</v>
      </c>
      <c r="C536" s="5">
        <v>7.48</v>
      </c>
      <c r="D536" s="5">
        <v>7.59</v>
      </c>
      <c r="E536" s="5">
        <v>7.7</v>
      </c>
      <c r="F536" s="5">
        <v>8.0299999999999994</v>
      </c>
      <c r="G536" s="5">
        <v>8.25</v>
      </c>
      <c r="H536" s="5">
        <v>8.49</v>
      </c>
      <c r="I536" s="5">
        <v>8.6</v>
      </c>
      <c r="J536" s="5">
        <v>8.67</v>
      </c>
      <c r="K536" s="5">
        <v>8.6999999999999993</v>
      </c>
      <c r="L536" s="5">
        <v>8.6999999999999993</v>
      </c>
      <c r="M536" s="5">
        <v>8.69</v>
      </c>
    </row>
    <row r="537" spans="1:13">
      <c r="A537" s="139">
        <v>43405</v>
      </c>
      <c r="B537" s="5">
        <v>7.38</v>
      </c>
      <c r="C537" s="5">
        <v>7.5</v>
      </c>
      <c r="D537" s="5">
        <v>7.61</v>
      </c>
      <c r="E537" s="5">
        <v>7.71</v>
      </c>
      <c r="F537" s="5">
        <v>8.0500000000000007</v>
      </c>
      <c r="G537" s="5">
        <v>8.26</v>
      </c>
      <c r="H537" s="5">
        <v>8.5</v>
      </c>
      <c r="I537" s="5">
        <v>8.61</v>
      </c>
      <c r="J537" s="5">
        <v>8.69</v>
      </c>
      <c r="K537" s="5">
        <v>8.7100000000000009</v>
      </c>
      <c r="L537" s="5">
        <v>8.7100000000000009</v>
      </c>
      <c r="M537" s="5">
        <v>8.6999999999999993</v>
      </c>
    </row>
    <row r="538" spans="1:13">
      <c r="A538" s="139">
        <v>43404</v>
      </c>
      <c r="B538" s="5">
        <v>7.4</v>
      </c>
      <c r="C538" s="5">
        <v>7.52</v>
      </c>
      <c r="D538" s="5">
        <v>7.62</v>
      </c>
      <c r="E538" s="5">
        <v>7.72</v>
      </c>
      <c r="F538" s="5">
        <v>8.0399999999999991</v>
      </c>
      <c r="G538" s="5">
        <v>8.25</v>
      </c>
      <c r="H538" s="5">
        <v>8.49</v>
      </c>
      <c r="I538" s="5">
        <v>8.61</v>
      </c>
      <c r="J538" s="5">
        <v>8.68</v>
      </c>
      <c r="K538" s="5">
        <v>8.6999999999999993</v>
      </c>
      <c r="L538" s="5">
        <v>8.69</v>
      </c>
      <c r="M538" s="5">
        <v>8.68</v>
      </c>
    </row>
    <row r="539" spans="1:13">
      <c r="A539" s="139">
        <v>43403</v>
      </c>
      <c r="B539" s="5">
        <v>7.4</v>
      </c>
      <c r="C539" s="5">
        <v>7.51</v>
      </c>
      <c r="D539" s="5">
        <v>7.62</v>
      </c>
      <c r="E539" s="5">
        <v>7.72</v>
      </c>
      <c r="F539" s="5">
        <v>8.0399999999999991</v>
      </c>
      <c r="G539" s="5">
        <v>8.25</v>
      </c>
      <c r="H539" s="5">
        <v>8.48</v>
      </c>
      <c r="I539" s="5">
        <v>8.6</v>
      </c>
      <c r="J539" s="5">
        <v>8.6999999999999993</v>
      </c>
      <c r="K539" s="5">
        <v>8.73</v>
      </c>
      <c r="L539" s="5">
        <v>8.73</v>
      </c>
      <c r="M539" s="5">
        <v>8.7100000000000009</v>
      </c>
    </row>
    <row r="540" spans="1:13">
      <c r="A540" s="139">
        <v>43402</v>
      </c>
      <c r="B540" s="5">
        <v>7.44</v>
      </c>
      <c r="C540" s="5">
        <v>7.54</v>
      </c>
      <c r="D540" s="5">
        <v>7.64</v>
      </c>
      <c r="E540" s="5">
        <v>7.73</v>
      </c>
      <c r="F540" s="5">
        <v>8.02</v>
      </c>
      <c r="G540" s="5">
        <v>8.2100000000000009</v>
      </c>
      <c r="H540" s="5">
        <v>8.4600000000000009</v>
      </c>
      <c r="I540" s="5">
        <v>8.6</v>
      </c>
      <c r="J540" s="5">
        <v>8.6999999999999993</v>
      </c>
      <c r="K540" s="5">
        <v>8.73</v>
      </c>
      <c r="L540" s="5">
        <v>8.7200000000000006</v>
      </c>
      <c r="M540" s="5">
        <v>8.6999999999999993</v>
      </c>
    </row>
    <row r="541" spans="1:13">
      <c r="A541" s="139">
        <v>43399</v>
      </c>
      <c r="B541" s="5">
        <v>7.42</v>
      </c>
      <c r="C541" s="5">
        <v>7.53</v>
      </c>
      <c r="D541" s="5">
        <v>7.63</v>
      </c>
      <c r="E541" s="5">
        <v>7.72</v>
      </c>
      <c r="F541" s="5">
        <v>8.02</v>
      </c>
      <c r="G541" s="5">
        <v>8.23</v>
      </c>
      <c r="H541" s="5">
        <v>8.5</v>
      </c>
      <c r="I541" s="5">
        <v>8.65</v>
      </c>
      <c r="J541" s="5">
        <v>8.74</v>
      </c>
      <c r="K541" s="5">
        <v>8.76</v>
      </c>
      <c r="L541" s="5">
        <v>8.75</v>
      </c>
      <c r="M541" s="5">
        <v>8.73</v>
      </c>
    </row>
    <row r="542" spans="1:13">
      <c r="A542" s="139">
        <v>43398</v>
      </c>
      <c r="B542" s="5">
        <v>7.42</v>
      </c>
      <c r="C542" s="5">
        <v>7.52</v>
      </c>
      <c r="D542" s="5">
        <v>7.62</v>
      </c>
      <c r="E542" s="5">
        <v>7.71</v>
      </c>
      <c r="F542" s="5">
        <v>8.0299999999999994</v>
      </c>
      <c r="G542" s="5">
        <v>8.25</v>
      </c>
      <c r="H542" s="5">
        <v>8.5</v>
      </c>
      <c r="I542" s="5">
        <v>8.6199999999999992</v>
      </c>
      <c r="J542" s="5">
        <v>8.6999999999999993</v>
      </c>
      <c r="K542" s="5">
        <v>8.7200000000000006</v>
      </c>
      <c r="L542" s="5">
        <v>8.6999999999999993</v>
      </c>
      <c r="M542" s="5">
        <v>8.67</v>
      </c>
    </row>
    <row r="543" spans="1:13">
      <c r="A543" s="139">
        <v>43397</v>
      </c>
      <c r="B543" s="5">
        <v>7.42</v>
      </c>
      <c r="C543" s="5">
        <v>7.51</v>
      </c>
      <c r="D543" s="5">
        <v>7.59</v>
      </c>
      <c r="E543" s="5">
        <v>7.66</v>
      </c>
      <c r="F543" s="5">
        <v>7.96</v>
      </c>
      <c r="G543" s="5">
        <v>8.1999999999999993</v>
      </c>
      <c r="H543" s="5">
        <v>8.4700000000000006</v>
      </c>
      <c r="I543" s="5">
        <v>8.59</v>
      </c>
      <c r="J543" s="5">
        <v>8.67</v>
      </c>
      <c r="K543" s="5">
        <v>8.6999999999999993</v>
      </c>
      <c r="L543" s="5">
        <v>8.69</v>
      </c>
      <c r="M543" s="5">
        <v>8.66</v>
      </c>
    </row>
    <row r="544" spans="1:13">
      <c r="A544" s="139">
        <v>43396</v>
      </c>
      <c r="B544" s="5">
        <v>7.32</v>
      </c>
      <c r="C544" s="5">
        <v>7.43</v>
      </c>
      <c r="D544" s="5">
        <v>7.53</v>
      </c>
      <c r="E544" s="5">
        <v>7.63</v>
      </c>
      <c r="F544" s="5">
        <v>7.97</v>
      </c>
      <c r="G544" s="5">
        <v>8.2200000000000006</v>
      </c>
      <c r="H544" s="5">
        <v>8.4600000000000009</v>
      </c>
      <c r="I544" s="5">
        <v>8.57</v>
      </c>
      <c r="J544" s="5">
        <v>8.64</v>
      </c>
      <c r="K544" s="5">
        <v>8.6300000000000008</v>
      </c>
      <c r="L544" s="5">
        <v>8.59</v>
      </c>
      <c r="M544" s="5">
        <v>8.5399999999999991</v>
      </c>
    </row>
    <row r="545" spans="1:13">
      <c r="A545" s="139">
        <v>43395</v>
      </c>
      <c r="B545" s="5">
        <v>7.21</v>
      </c>
      <c r="C545" s="5">
        <v>7.36</v>
      </c>
      <c r="D545" s="5">
        <v>7.49</v>
      </c>
      <c r="E545" s="5">
        <v>7.6</v>
      </c>
      <c r="F545" s="5">
        <v>7.94</v>
      </c>
      <c r="G545" s="5">
        <v>8.17</v>
      </c>
      <c r="H545" s="5">
        <v>8.42</v>
      </c>
      <c r="I545" s="5">
        <v>8.5299999999999994</v>
      </c>
      <c r="J545" s="5">
        <v>8.6</v>
      </c>
      <c r="K545" s="5">
        <v>8.59</v>
      </c>
      <c r="L545" s="5">
        <v>8.56</v>
      </c>
      <c r="M545" s="5">
        <v>8.5</v>
      </c>
    </row>
    <row r="546" spans="1:13">
      <c r="A546" s="139">
        <v>43392</v>
      </c>
      <c r="B546" s="5">
        <v>7.15</v>
      </c>
      <c r="C546" s="5">
        <v>7.29</v>
      </c>
      <c r="D546" s="5">
        <v>7.42</v>
      </c>
      <c r="E546" s="5">
        <v>7.55</v>
      </c>
      <c r="F546" s="5">
        <v>7.94</v>
      </c>
      <c r="G546" s="5">
        <v>8.2200000000000006</v>
      </c>
      <c r="H546" s="5">
        <v>8.5</v>
      </c>
      <c r="I546" s="5">
        <v>8.6199999999999992</v>
      </c>
      <c r="J546" s="5">
        <v>8.68</v>
      </c>
      <c r="K546" s="5">
        <v>8.65</v>
      </c>
      <c r="L546" s="5">
        <v>8.6</v>
      </c>
      <c r="M546" s="5">
        <v>8.5399999999999991</v>
      </c>
    </row>
    <row r="547" spans="1:13">
      <c r="A547" s="139">
        <v>43391</v>
      </c>
      <c r="B547" s="5">
        <v>7.14</v>
      </c>
      <c r="C547" s="5">
        <v>7.28</v>
      </c>
      <c r="D547" s="5">
        <v>7.4</v>
      </c>
      <c r="E547" s="5">
        <v>7.52</v>
      </c>
      <c r="F547" s="5">
        <v>7.92</v>
      </c>
      <c r="G547" s="5">
        <v>8.2100000000000009</v>
      </c>
      <c r="H547" s="5">
        <v>8.52</v>
      </c>
      <c r="I547" s="5">
        <v>8.65</v>
      </c>
      <c r="J547" s="5">
        <v>8.7100000000000009</v>
      </c>
      <c r="K547" s="5">
        <v>8.69</v>
      </c>
      <c r="L547" s="5">
        <v>8.64</v>
      </c>
      <c r="M547" s="5">
        <v>8.57</v>
      </c>
    </row>
    <row r="548" spans="1:13">
      <c r="A548" s="139">
        <v>43390</v>
      </c>
      <c r="B548" s="5">
        <v>7.07</v>
      </c>
      <c r="C548" s="5">
        <v>7.22</v>
      </c>
      <c r="D548" s="5">
        <v>7.36</v>
      </c>
      <c r="E548" s="5">
        <v>7.49</v>
      </c>
      <c r="F548" s="5">
        <v>7.92</v>
      </c>
      <c r="G548" s="5">
        <v>8.1999999999999993</v>
      </c>
      <c r="H548" s="5">
        <v>8.48</v>
      </c>
      <c r="I548" s="5">
        <v>8.59</v>
      </c>
      <c r="J548" s="5">
        <v>8.66</v>
      </c>
      <c r="K548" s="5">
        <v>8.6300000000000008</v>
      </c>
      <c r="L548" s="5">
        <v>8.58</v>
      </c>
      <c r="M548" s="5">
        <v>8.5</v>
      </c>
    </row>
    <row r="549" spans="1:13">
      <c r="A549" s="139">
        <v>43389</v>
      </c>
      <c r="B549" s="5">
        <v>7.13</v>
      </c>
      <c r="C549" s="5">
        <v>7.26</v>
      </c>
      <c r="D549" s="5">
        <v>7.38</v>
      </c>
      <c r="E549" s="5">
        <v>7.5</v>
      </c>
      <c r="F549" s="5">
        <v>7.9</v>
      </c>
      <c r="G549" s="5">
        <v>8.17</v>
      </c>
      <c r="H549" s="5">
        <v>8.4499999999999993</v>
      </c>
      <c r="I549" s="5">
        <v>8.58</v>
      </c>
      <c r="J549" s="5">
        <v>8.67</v>
      </c>
      <c r="K549" s="5">
        <v>8.65</v>
      </c>
      <c r="L549" s="5">
        <v>8.58</v>
      </c>
      <c r="M549" s="5">
        <v>8.49</v>
      </c>
    </row>
    <row r="550" spans="1:13">
      <c r="A550" s="139">
        <v>43388</v>
      </c>
      <c r="B550" s="5">
        <v>7.11</v>
      </c>
      <c r="C550" s="5">
        <v>7.24</v>
      </c>
      <c r="D550" s="5">
        <v>7.36</v>
      </c>
      <c r="E550" s="5">
        <v>7.47</v>
      </c>
      <c r="F550" s="5">
        <v>7.86</v>
      </c>
      <c r="G550" s="5">
        <v>8.15</v>
      </c>
      <c r="H550" s="5">
        <v>8.5</v>
      </c>
      <c r="I550" s="5">
        <v>8.67</v>
      </c>
      <c r="J550" s="5">
        <v>8.77</v>
      </c>
      <c r="K550" s="5">
        <v>8.76</v>
      </c>
      <c r="L550" s="5">
        <v>8.7100000000000009</v>
      </c>
      <c r="M550" s="5">
        <v>8.6199999999999992</v>
      </c>
    </row>
    <row r="551" spans="1:13">
      <c r="A551" s="139">
        <v>43385</v>
      </c>
      <c r="B551" s="5">
        <v>7.05</v>
      </c>
      <c r="C551" s="5">
        <v>7.21</v>
      </c>
      <c r="D551" s="5">
        <v>7.36</v>
      </c>
      <c r="E551" s="5">
        <v>7.5</v>
      </c>
      <c r="F551" s="5">
        <v>7.95</v>
      </c>
      <c r="G551" s="5">
        <v>8.24</v>
      </c>
      <c r="H551" s="5">
        <v>8.6</v>
      </c>
      <c r="I551" s="5">
        <v>8.7899999999999991</v>
      </c>
      <c r="J551" s="5">
        <v>8.91</v>
      </c>
      <c r="K551" s="5">
        <v>8.9</v>
      </c>
      <c r="L551" s="5">
        <v>8.85</v>
      </c>
      <c r="M551" s="5">
        <v>8.77</v>
      </c>
    </row>
    <row r="552" spans="1:13">
      <c r="A552" s="139">
        <v>43384</v>
      </c>
      <c r="B552" s="5">
        <v>7.08</v>
      </c>
      <c r="C552" s="5">
        <v>7.24</v>
      </c>
      <c r="D552" s="5">
        <v>7.38</v>
      </c>
      <c r="E552" s="5">
        <v>7.52</v>
      </c>
      <c r="F552" s="5">
        <v>7.96</v>
      </c>
      <c r="G552" s="5">
        <v>8.27</v>
      </c>
      <c r="H552" s="5">
        <v>8.66</v>
      </c>
      <c r="I552" s="5">
        <v>8.8800000000000008</v>
      </c>
      <c r="J552" s="5">
        <v>9.02</v>
      </c>
      <c r="K552" s="5">
        <v>9.0399999999999991</v>
      </c>
      <c r="L552" s="5">
        <v>8.98</v>
      </c>
      <c r="M552" s="5">
        <v>8.89</v>
      </c>
    </row>
    <row r="553" spans="1:13">
      <c r="A553" s="139">
        <v>43383</v>
      </c>
      <c r="B553" s="5">
        <v>7.05</v>
      </c>
      <c r="C553" s="5">
        <v>7.21</v>
      </c>
      <c r="D553" s="5">
        <v>7.36</v>
      </c>
      <c r="E553" s="5">
        <v>7.5</v>
      </c>
      <c r="F553" s="5">
        <v>7.92</v>
      </c>
      <c r="G553" s="5">
        <v>8.23</v>
      </c>
      <c r="H553" s="5">
        <v>8.64</v>
      </c>
      <c r="I553" s="5">
        <v>8.86</v>
      </c>
      <c r="J553" s="5">
        <v>8.98</v>
      </c>
      <c r="K553" s="5">
        <v>8.99</v>
      </c>
      <c r="L553" s="5">
        <v>8.94</v>
      </c>
      <c r="M553" s="5">
        <v>8.86</v>
      </c>
    </row>
    <row r="554" spans="1:13">
      <c r="A554" s="139">
        <v>43382</v>
      </c>
      <c r="B554" s="5">
        <v>7.09</v>
      </c>
      <c r="C554" s="5">
        <v>7.24</v>
      </c>
      <c r="D554" s="5">
        <v>7.39</v>
      </c>
      <c r="E554" s="5">
        <v>7.52</v>
      </c>
      <c r="F554" s="5">
        <v>7.95</v>
      </c>
      <c r="G554" s="5">
        <v>8.24</v>
      </c>
      <c r="H554" s="5">
        <v>8.6199999999999992</v>
      </c>
      <c r="I554" s="5">
        <v>8.84</v>
      </c>
      <c r="J554" s="5">
        <v>8.98</v>
      </c>
      <c r="K554" s="5">
        <v>9.01</v>
      </c>
      <c r="L554" s="5">
        <v>8.9700000000000006</v>
      </c>
      <c r="M554" s="5">
        <v>8.9</v>
      </c>
    </row>
    <row r="555" spans="1:13">
      <c r="A555" s="139">
        <v>43381</v>
      </c>
      <c r="B555" s="5">
        <v>7.12</v>
      </c>
      <c r="C555" s="5">
        <v>7.29</v>
      </c>
      <c r="D555" s="5">
        <v>7.44</v>
      </c>
      <c r="E555" s="5">
        <v>7.57</v>
      </c>
      <c r="F555" s="5">
        <v>7.97</v>
      </c>
      <c r="G555" s="5">
        <v>8.24</v>
      </c>
      <c r="H555" s="5">
        <v>8.6300000000000008</v>
      </c>
      <c r="I555" s="5">
        <v>8.85</v>
      </c>
      <c r="J555" s="5">
        <v>8.98</v>
      </c>
      <c r="K555" s="5">
        <v>8.98</v>
      </c>
      <c r="L555" s="5">
        <v>8.92</v>
      </c>
      <c r="M555" s="5">
        <v>8.83</v>
      </c>
    </row>
    <row r="556" spans="1:13">
      <c r="A556" s="139">
        <v>43378</v>
      </c>
      <c r="B556" s="5">
        <v>7.1</v>
      </c>
      <c r="C556" s="5">
        <v>7.25</v>
      </c>
      <c r="D556" s="5">
        <v>7.38</v>
      </c>
      <c r="E556" s="5">
        <v>7.5</v>
      </c>
      <c r="F556" s="5">
        <v>7.86</v>
      </c>
      <c r="G556" s="5">
        <v>8.15</v>
      </c>
      <c r="H556" s="5">
        <v>8.5299999999999994</v>
      </c>
      <c r="I556" s="5">
        <v>8.73</v>
      </c>
      <c r="J556" s="5">
        <v>8.86</v>
      </c>
      <c r="K556" s="5">
        <v>8.8699999999999992</v>
      </c>
      <c r="L556" s="5">
        <v>8.82</v>
      </c>
      <c r="M556" s="5">
        <v>8.73</v>
      </c>
    </row>
    <row r="557" spans="1:13">
      <c r="A557" s="139">
        <v>43377</v>
      </c>
      <c r="B557" s="5">
        <v>7.12</v>
      </c>
      <c r="C557" s="5">
        <v>7.26</v>
      </c>
      <c r="D557" s="5">
        <v>7.39</v>
      </c>
      <c r="E557" s="5">
        <v>7.5</v>
      </c>
      <c r="F557" s="5">
        <v>7.87</v>
      </c>
      <c r="G557" s="5">
        <v>8.15</v>
      </c>
      <c r="H557" s="5">
        <v>8.51</v>
      </c>
      <c r="I557" s="5">
        <v>8.7100000000000009</v>
      </c>
      <c r="J557" s="5">
        <v>8.83</v>
      </c>
      <c r="K557" s="5">
        <v>8.85</v>
      </c>
      <c r="L557" s="5">
        <v>8.8000000000000007</v>
      </c>
      <c r="M557" s="5">
        <v>8.7100000000000009</v>
      </c>
    </row>
    <row r="558" spans="1:13">
      <c r="A558" s="139">
        <v>43376</v>
      </c>
      <c r="B558" s="5">
        <v>7.09</v>
      </c>
      <c r="C558" s="5">
        <v>7.19</v>
      </c>
      <c r="D558" s="5">
        <v>7.28</v>
      </c>
      <c r="E558" s="5">
        <v>7.37</v>
      </c>
      <c r="F558" s="5">
        <v>7.72</v>
      </c>
      <c r="G558" s="5">
        <v>8.01</v>
      </c>
      <c r="H558" s="5">
        <v>8.35</v>
      </c>
      <c r="I558" s="5">
        <v>8.52</v>
      </c>
      <c r="J558" s="5">
        <v>8.64</v>
      </c>
      <c r="K558" s="5">
        <v>8.67</v>
      </c>
      <c r="L558" s="5">
        <v>8.6300000000000008</v>
      </c>
      <c r="M558" s="5">
        <v>8.5399999999999991</v>
      </c>
    </row>
    <row r="559" spans="1:13">
      <c r="A559" s="139">
        <v>43375</v>
      </c>
      <c r="B559" s="5">
        <v>7.12</v>
      </c>
      <c r="C559" s="5">
        <v>7.2</v>
      </c>
      <c r="D559" s="5">
        <v>7.28</v>
      </c>
      <c r="E559" s="5">
        <v>7.37</v>
      </c>
      <c r="F559" s="5">
        <v>7.7</v>
      </c>
      <c r="G559" s="5">
        <v>7.98</v>
      </c>
      <c r="H559" s="5">
        <v>8.31</v>
      </c>
      <c r="I559" s="5">
        <v>8.4700000000000006</v>
      </c>
      <c r="J559" s="5">
        <v>8.59</v>
      </c>
      <c r="K559" s="5">
        <v>8.6199999999999992</v>
      </c>
      <c r="L559" s="5">
        <v>8.58</v>
      </c>
      <c r="M559" s="5">
        <v>8.49</v>
      </c>
    </row>
    <row r="560" spans="1:13">
      <c r="A560" s="139">
        <v>43374</v>
      </c>
      <c r="B560" s="5">
        <v>7.09</v>
      </c>
      <c r="C560" s="5">
        <v>7.17</v>
      </c>
      <c r="D560" s="5">
        <v>7.25</v>
      </c>
      <c r="E560" s="5">
        <v>7.33</v>
      </c>
      <c r="F560" s="5">
        <v>7.69</v>
      </c>
      <c r="G560" s="5">
        <v>7.98</v>
      </c>
      <c r="H560" s="5">
        <v>8.32</v>
      </c>
      <c r="I560" s="5">
        <v>8.4700000000000006</v>
      </c>
      <c r="J560" s="5">
        <v>8.6</v>
      </c>
      <c r="K560" s="5">
        <v>8.65</v>
      </c>
      <c r="L560" s="5">
        <v>8.6199999999999992</v>
      </c>
      <c r="M560" s="5">
        <v>8.5500000000000007</v>
      </c>
    </row>
    <row r="561" spans="1:13">
      <c r="A561" s="139">
        <v>43371</v>
      </c>
      <c r="B561" s="5">
        <v>7.02</v>
      </c>
      <c r="C561" s="5">
        <v>7.1</v>
      </c>
      <c r="D561" s="5">
        <v>7.19</v>
      </c>
      <c r="E561" s="5">
        <v>7.27</v>
      </c>
      <c r="F561" s="5">
        <v>7.65</v>
      </c>
      <c r="G561" s="5">
        <v>7.98</v>
      </c>
      <c r="H561" s="5">
        <v>8.36</v>
      </c>
      <c r="I561" s="5">
        <v>8.5500000000000007</v>
      </c>
      <c r="J561" s="5">
        <v>8.69</v>
      </c>
      <c r="K561" s="5">
        <v>8.73</v>
      </c>
      <c r="L561" s="5">
        <v>8.6999999999999993</v>
      </c>
      <c r="M561" s="5">
        <v>8.6199999999999992</v>
      </c>
    </row>
    <row r="562" spans="1:13">
      <c r="A562" s="139">
        <v>43370</v>
      </c>
      <c r="B562" s="5">
        <v>7.03</v>
      </c>
      <c r="C562" s="5">
        <v>7.13</v>
      </c>
      <c r="D562" s="5">
        <v>7.23</v>
      </c>
      <c r="E562" s="5">
        <v>7.34</v>
      </c>
      <c r="F562" s="5">
        <v>7.73</v>
      </c>
      <c r="G562" s="5">
        <v>8.01</v>
      </c>
      <c r="H562" s="5">
        <v>8.35</v>
      </c>
      <c r="I562" s="5">
        <v>8.5399999999999991</v>
      </c>
      <c r="J562" s="5">
        <v>8.68</v>
      </c>
      <c r="K562" s="5">
        <v>8.7200000000000006</v>
      </c>
      <c r="L562" s="5">
        <v>8.68</v>
      </c>
      <c r="M562" s="5">
        <v>8.58</v>
      </c>
    </row>
    <row r="563" spans="1:13">
      <c r="A563" s="139">
        <v>43369</v>
      </c>
      <c r="B563" s="5">
        <v>7.06</v>
      </c>
      <c r="C563" s="5">
        <v>7.18</v>
      </c>
      <c r="D563" s="5">
        <v>7.3</v>
      </c>
      <c r="E563" s="5">
        <v>7.41</v>
      </c>
      <c r="F563" s="5">
        <v>7.81</v>
      </c>
      <c r="G563" s="5">
        <v>8.08</v>
      </c>
      <c r="H563" s="5">
        <v>8.43</v>
      </c>
      <c r="I563" s="5">
        <v>8.6300000000000008</v>
      </c>
      <c r="J563" s="5">
        <v>8.77</v>
      </c>
      <c r="K563" s="5">
        <v>8.7799999999999994</v>
      </c>
      <c r="L563" s="5">
        <v>8.7200000000000006</v>
      </c>
      <c r="M563" s="5">
        <v>8.6199999999999992</v>
      </c>
    </row>
    <row r="564" spans="1:13">
      <c r="A564" s="139">
        <v>43368</v>
      </c>
      <c r="B564" s="5">
        <v>7.09</v>
      </c>
      <c r="C564" s="5">
        <v>7.21</v>
      </c>
      <c r="D564" s="5">
        <v>7.33</v>
      </c>
      <c r="E564" s="5">
        <v>7.45</v>
      </c>
      <c r="F564" s="5">
        <v>7.84</v>
      </c>
      <c r="G564" s="5">
        <v>8.09</v>
      </c>
      <c r="H564" s="5">
        <v>8.42</v>
      </c>
      <c r="I564" s="5">
        <v>8.61</v>
      </c>
      <c r="J564" s="5">
        <v>8.75</v>
      </c>
      <c r="K564" s="5">
        <v>8.76</v>
      </c>
      <c r="L564" s="5">
        <v>8.6999999999999993</v>
      </c>
      <c r="M564" s="5">
        <v>8.59</v>
      </c>
    </row>
    <row r="565" spans="1:13">
      <c r="A565" s="139">
        <v>43367</v>
      </c>
      <c r="B565" s="5">
        <v>7.12</v>
      </c>
      <c r="C565" s="5">
        <v>7.26</v>
      </c>
      <c r="D565" s="5">
        <v>7.39</v>
      </c>
      <c r="E565" s="5">
        <v>7.52</v>
      </c>
      <c r="F565" s="5">
        <v>7.9</v>
      </c>
      <c r="G565" s="5">
        <v>8.1199999999999992</v>
      </c>
      <c r="H565" s="5">
        <v>8.4</v>
      </c>
      <c r="I565" s="5">
        <v>8.57</v>
      </c>
      <c r="J565" s="5">
        <v>8.7100000000000009</v>
      </c>
      <c r="K565" s="5">
        <v>8.7200000000000006</v>
      </c>
      <c r="L565" s="5">
        <v>8.66</v>
      </c>
      <c r="M565" s="5">
        <v>8.5299999999999994</v>
      </c>
    </row>
    <row r="566" spans="1:13">
      <c r="A566" s="139">
        <v>43364</v>
      </c>
      <c r="B566" s="5">
        <v>7.24</v>
      </c>
      <c r="C566" s="5">
        <v>7.35</v>
      </c>
      <c r="D566" s="5">
        <v>7.45</v>
      </c>
      <c r="E566" s="5">
        <v>7.55</v>
      </c>
      <c r="F566" s="5">
        <v>7.88</v>
      </c>
      <c r="G566" s="5">
        <v>8.1300000000000008</v>
      </c>
      <c r="H566" s="5">
        <v>8.4499999999999993</v>
      </c>
      <c r="I566" s="5">
        <v>8.65</v>
      </c>
      <c r="J566" s="5">
        <v>8.81</v>
      </c>
      <c r="K566" s="5">
        <v>8.86</v>
      </c>
      <c r="L566" s="5">
        <v>8.81</v>
      </c>
      <c r="M566" s="5">
        <v>8.7200000000000006</v>
      </c>
    </row>
    <row r="567" spans="1:13">
      <c r="A567" s="139">
        <v>43363</v>
      </c>
      <c r="B567" s="5">
        <v>7.24</v>
      </c>
      <c r="C567" s="5">
        <v>7.35</v>
      </c>
      <c r="D567" s="5">
        <v>7.46</v>
      </c>
      <c r="E567" s="5">
        <v>7.56</v>
      </c>
      <c r="F567" s="5">
        <v>7.89</v>
      </c>
      <c r="G567" s="5">
        <v>8.1300000000000008</v>
      </c>
      <c r="H567" s="5">
        <v>8.48</v>
      </c>
      <c r="I567" s="5">
        <v>8.69</v>
      </c>
      <c r="J567" s="5">
        <v>8.83</v>
      </c>
      <c r="K567" s="5">
        <v>8.83</v>
      </c>
      <c r="L567" s="5">
        <v>8.7799999999999994</v>
      </c>
      <c r="M567" s="5">
        <v>8.7200000000000006</v>
      </c>
    </row>
    <row r="568" spans="1:13">
      <c r="A568" s="139">
        <v>43362</v>
      </c>
      <c r="B568" s="5">
        <v>7.34</v>
      </c>
      <c r="C568" s="5">
        <v>7.44</v>
      </c>
      <c r="D568" s="5">
        <v>7.53</v>
      </c>
      <c r="E568" s="5">
        <v>7.62</v>
      </c>
      <c r="F568" s="5">
        <v>7.9</v>
      </c>
      <c r="G568" s="5">
        <v>8.1199999999999992</v>
      </c>
      <c r="H568" s="5">
        <v>8.4600000000000009</v>
      </c>
      <c r="I568" s="5">
        <v>8.68</v>
      </c>
      <c r="J568" s="5">
        <v>8.84</v>
      </c>
      <c r="K568" s="5">
        <v>8.89</v>
      </c>
      <c r="L568" s="5">
        <v>8.86</v>
      </c>
      <c r="M568" s="5">
        <v>8.81</v>
      </c>
    </row>
    <row r="569" spans="1:13">
      <c r="A569" s="139">
        <v>43361</v>
      </c>
      <c r="B569" s="5">
        <v>7.31</v>
      </c>
      <c r="C569" s="5">
        <v>7.44</v>
      </c>
      <c r="D569" s="5">
        <v>7.57</v>
      </c>
      <c r="E569" s="5">
        <v>7.67</v>
      </c>
      <c r="F569" s="5">
        <v>7.99</v>
      </c>
      <c r="G569" s="5">
        <v>8.23</v>
      </c>
      <c r="H569" s="5">
        <v>8.58</v>
      </c>
      <c r="I569" s="5">
        <v>8.7899999999999991</v>
      </c>
      <c r="J569" s="5">
        <v>8.94</v>
      </c>
      <c r="K569" s="5">
        <v>8.99</v>
      </c>
      <c r="L569" s="5">
        <v>8.9700000000000006</v>
      </c>
      <c r="M569" s="5">
        <v>8.91</v>
      </c>
    </row>
    <row r="570" spans="1:13">
      <c r="A570" s="139">
        <v>43360</v>
      </c>
      <c r="B570" s="5">
        <v>7.25</v>
      </c>
      <c r="C570" s="5">
        <v>7.44</v>
      </c>
      <c r="D570" s="5">
        <v>7.61</v>
      </c>
      <c r="E570" s="5">
        <v>7.74</v>
      </c>
      <c r="F570" s="5">
        <v>8.07</v>
      </c>
      <c r="G570" s="5">
        <v>8.31</v>
      </c>
      <c r="H570" s="5">
        <v>8.67</v>
      </c>
      <c r="I570" s="5">
        <v>8.8800000000000008</v>
      </c>
      <c r="J570" s="5">
        <v>8.98</v>
      </c>
      <c r="K570" s="5">
        <v>8.99</v>
      </c>
      <c r="L570" s="5">
        <v>8.9600000000000009</v>
      </c>
      <c r="M570" s="5">
        <v>8.89</v>
      </c>
    </row>
    <row r="571" spans="1:13">
      <c r="A571" s="139">
        <v>43357</v>
      </c>
      <c r="B571" s="5">
        <v>7.3</v>
      </c>
      <c r="C571" s="5">
        <v>7.45</v>
      </c>
      <c r="D571" s="5">
        <v>7.58</v>
      </c>
      <c r="E571" s="5">
        <v>7.69</v>
      </c>
      <c r="F571" s="5">
        <v>8.02</v>
      </c>
      <c r="G571" s="5">
        <v>8.26</v>
      </c>
      <c r="H571" s="5">
        <v>8.6</v>
      </c>
      <c r="I571" s="5">
        <v>8.81</v>
      </c>
      <c r="J571" s="5">
        <v>8.9499999999999993</v>
      </c>
      <c r="K571" s="5">
        <v>9.01</v>
      </c>
      <c r="L571" s="5">
        <v>8.99</v>
      </c>
      <c r="M571" s="5">
        <v>8.9499999999999993</v>
      </c>
    </row>
    <row r="572" spans="1:13">
      <c r="A572" s="139">
        <v>43356</v>
      </c>
      <c r="B572" s="5">
        <v>7.28</v>
      </c>
      <c r="C572" s="5">
        <v>7.42</v>
      </c>
      <c r="D572" s="5">
        <v>7.54</v>
      </c>
      <c r="E572" s="5">
        <v>7.65</v>
      </c>
      <c r="F572" s="5">
        <v>7.99</v>
      </c>
      <c r="G572" s="5">
        <v>8.23</v>
      </c>
      <c r="H572" s="5">
        <v>8.57</v>
      </c>
      <c r="I572" s="5">
        <v>8.7799999999999994</v>
      </c>
      <c r="J572" s="5">
        <v>8.92</v>
      </c>
      <c r="K572" s="5">
        <v>8.98</v>
      </c>
      <c r="L572" s="5">
        <v>8.98</v>
      </c>
      <c r="M572" s="5">
        <v>8.94</v>
      </c>
    </row>
    <row r="573" spans="1:13">
      <c r="A573" s="139">
        <v>43355</v>
      </c>
      <c r="B573" s="5">
        <v>7.28</v>
      </c>
      <c r="C573" s="5">
        <v>7.44</v>
      </c>
      <c r="D573" s="5">
        <v>7.58</v>
      </c>
      <c r="E573" s="5">
        <v>7.69</v>
      </c>
      <c r="F573" s="5">
        <v>8.01</v>
      </c>
      <c r="G573" s="5">
        <v>8.25</v>
      </c>
      <c r="H573" s="5">
        <v>8.6</v>
      </c>
      <c r="I573" s="5">
        <v>8.8000000000000007</v>
      </c>
      <c r="J573" s="5">
        <v>8.92</v>
      </c>
      <c r="K573" s="5">
        <v>8.9499999999999993</v>
      </c>
      <c r="L573" s="5">
        <v>8.93</v>
      </c>
      <c r="M573" s="5">
        <v>8.8800000000000008</v>
      </c>
    </row>
    <row r="574" spans="1:13">
      <c r="A574" s="139">
        <v>43354</v>
      </c>
      <c r="B574" s="5">
        <v>7.14</v>
      </c>
      <c r="C574" s="5">
        <v>7.34</v>
      </c>
      <c r="D574" s="5">
        <v>7.52</v>
      </c>
      <c r="E574" s="5">
        <v>7.67</v>
      </c>
      <c r="F574" s="5">
        <v>8.1</v>
      </c>
      <c r="G574" s="5">
        <v>8.36</v>
      </c>
      <c r="H574" s="5">
        <v>8.73</v>
      </c>
      <c r="I574" s="5">
        <v>8.94</v>
      </c>
      <c r="J574" s="5">
        <v>9.06</v>
      </c>
      <c r="K574" s="5">
        <v>9.07</v>
      </c>
      <c r="L574" s="5">
        <v>9.0399999999999991</v>
      </c>
      <c r="M574" s="5">
        <v>9</v>
      </c>
    </row>
    <row r="575" spans="1:13">
      <c r="A575" s="139">
        <v>43353</v>
      </c>
      <c r="B575" s="5">
        <v>7.3</v>
      </c>
      <c r="C575" s="5">
        <v>7.53</v>
      </c>
      <c r="D575" s="5">
        <v>7.72</v>
      </c>
      <c r="E575" s="5">
        <v>7.89</v>
      </c>
      <c r="F575" s="5">
        <v>8.34</v>
      </c>
      <c r="G575" s="5">
        <v>8.65</v>
      </c>
      <c r="H575" s="5">
        <v>9.02</v>
      </c>
      <c r="I575" s="5">
        <v>9.18</v>
      </c>
      <c r="J575" s="5">
        <v>9.24</v>
      </c>
      <c r="K575" s="5">
        <v>9.2100000000000009</v>
      </c>
      <c r="L575" s="5">
        <v>9.16</v>
      </c>
      <c r="M575" s="5">
        <v>9.1</v>
      </c>
    </row>
    <row r="576" spans="1:13">
      <c r="A576" s="139">
        <v>43350</v>
      </c>
      <c r="B576" s="5">
        <v>7.27</v>
      </c>
      <c r="C576" s="5">
        <v>7.5</v>
      </c>
      <c r="D576" s="5">
        <v>7.7</v>
      </c>
      <c r="E576" s="5">
        <v>7.85</v>
      </c>
      <c r="F576" s="5">
        <v>8.27</v>
      </c>
      <c r="G576" s="5">
        <v>8.56</v>
      </c>
      <c r="H576" s="5">
        <v>8.98</v>
      </c>
      <c r="I576" s="5">
        <v>9.19</v>
      </c>
      <c r="J576" s="5">
        <v>9.2899999999999991</v>
      </c>
      <c r="K576" s="5">
        <v>9.25</v>
      </c>
      <c r="L576" s="5">
        <v>9.17</v>
      </c>
      <c r="M576" s="5">
        <v>9.06</v>
      </c>
    </row>
    <row r="577" spans="1:13">
      <c r="A577" s="139">
        <v>43349</v>
      </c>
      <c r="B577" s="5">
        <v>7.2</v>
      </c>
      <c r="C577" s="5">
        <v>7.41</v>
      </c>
      <c r="D577" s="5">
        <v>7.6</v>
      </c>
      <c r="E577" s="5">
        <v>7.74</v>
      </c>
      <c r="F577" s="5">
        <v>8.14</v>
      </c>
      <c r="G577" s="5">
        <v>8.4499999999999993</v>
      </c>
      <c r="H577" s="5">
        <v>8.91</v>
      </c>
      <c r="I577" s="5">
        <v>9.16</v>
      </c>
      <c r="J577" s="5">
        <v>9.2799999999999994</v>
      </c>
      <c r="K577" s="5">
        <v>9.26</v>
      </c>
      <c r="L577" s="5">
        <v>9.1999999999999993</v>
      </c>
      <c r="M577" s="5">
        <v>9.11</v>
      </c>
    </row>
    <row r="578" spans="1:13">
      <c r="A578" s="139">
        <v>43348</v>
      </c>
      <c r="B578" s="5">
        <v>7.11</v>
      </c>
      <c r="C578" s="5">
        <v>7.24</v>
      </c>
      <c r="D578" s="5">
        <v>7.37</v>
      </c>
      <c r="E578" s="5">
        <v>7.49</v>
      </c>
      <c r="F578" s="5">
        <v>7.91</v>
      </c>
      <c r="G578" s="5">
        <v>8.25</v>
      </c>
      <c r="H578" s="5">
        <v>8.68</v>
      </c>
      <c r="I578" s="5">
        <v>8.9</v>
      </c>
      <c r="J578" s="5">
        <v>9.02</v>
      </c>
      <c r="K578" s="5">
        <v>9.02</v>
      </c>
      <c r="L578" s="5">
        <v>8.9700000000000006</v>
      </c>
      <c r="M578" s="5">
        <v>8.89</v>
      </c>
    </row>
    <row r="579" spans="1:13">
      <c r="A579" s="139">
        <v>43347</v>
      </c>
      <c r="B579" s="5">
        <v>7.05</v>
      </c>
      <c r="C579" s="5">
        <v>7.18</v>
      </c>
      <c r="D579" s="5">
        <v>7.31</v>
      </c>
      <c r="E579" s="5">
        <v>7.43</v>
      </c>
      <c r="F579" s="5">
        <v>7.86</v>
      </c>
      <c r="G579" s="5">
        <v>8.19</v>
      </c>
      <c r="H579" s="5">
        <v>8.6199999999999992</v>
      </c>
      <c r="I579" s="5">
        <v>8.83</v>
      </c>
      <c r="J579" s="5">
        <v>8.93</v>
      </c>
      <c r="K579" s="5">
        <v>8.9499999999999993</v>
      </c>
      <c r="L579" s="5">
        <v>8.91</v>
      </c>
      <c r="M579" s="5">
        <v>8.85</v>
      </c>
    </row>
    <row r="580" spans="1:13">
      <c r="A580" s="139">
        <v>43346</v>
      </c>
      <c r="B580" s="5">
        <v>6.93</v>
      </c>
      <c r="C580" s="5">
        <v>7.05</v>
      </c>
      <c r="D580" s="5">
        <v>7.17</v>
      </c>
      <c r="E580" s="5">
        <v>7.29</v>
      </c>
      <c r="F580" s="5">
        <v>7.75</v>
      </c>
      <c r="G580" s="5">
        <v>8.08</v>
      </c>
      <c r="H580" s="5">
        <v>8.49</v>
      </c>
      <c r="I580" s="5">
        <v>8.68</v>
      </c>
      <c r="J580" s="5">
        <v>8.8000000000000007</v>
      </c>
      <c r="K580" s="5">
        <v>8.82</v>
      </c>
      <c r="L580" s="5">
        <v>8.8000000000000007</v>
      </c>
      <c r="M580" s="5">
        <v>8.75</v>
      </c>
    </row>
    <row r="581" spans="1:13">
      <c r="A581" s="139">
        <v>43343</v>
      </c>
      <c r="B581" s="5">
        <v>6.96</v>
      </c>
      <c r="C581" s="5">
        <v>7.1</v>
      </c>
      <c r="D581" s="5">
        <v>7.23</v>
      </c>
      <c r="E581" s="5">
        <v>7.37</v>
      </c>
      <c r="F581" s="5">
        <v>7.82</v>
      </c>
      <c r="G581" s="5">
        <v>8.1300000000000008</v>
      </c>
      <c r="H581" s="5">
        <v>8.51</v>
      </c>
      <c r="I581" s="5">
        <v>8.69</v>
      </c>
      <c r="J581" s="5">
        <v>8.8000000000000007</v>
      </c>
      <c r="K581" s="5">
        <v>8.81</v>
      </c>
      <c r="L581" s="5">
        <v>8.77</v>
      </c>
      <c r="M581" s="5">
        <v>8.7200000000000006</v>
      </c>
    </row>
    <row r="582" spans="1:13">
      <c r="A582" s="139">
        <v>43342</v>
      </c>
      <c r="B582" s="5">
        <v>7.04</v>
      </c>
      <c r="C582" s="5">
        <v>7.16</v>
      </c>
      <c r="D582" s="5">
        <v>7.29</v>
      </c>
      <c r="E582" s="5">
        <v>7.41</v>
      </c>
      <c r="F582" s="5">
        <v>7.87</v>
      </c>
      <c r="G582" s="5">
        <v>8.19</v>
      </c>
      <c r="H582" s="5">
        <v>8.56</v>
      </c>
      <c r="I582" s="5">
        <v>8.74</v>
      </c>
      <c r="J582" s="5">
        <v>8.85</v>
      </c>
      <c r="K582" s="5">
        <v>8.8699999999999992</v>
      </c>
      <c r="L582" s="5">
        <v>8.85</v>
      </c>
      <c r="M582" s="5">
        <v>8.82</v>
      </c>
    </row>
    <row r="583" spans="1:13">
      <c r="A583" s="139">
        <v>43341</v>
      </c>
      <c r="B583" s="5">
        <v>7.18</v>
      </c>
      <c r="C583" s="5">
        <v>7.27</v>
      </c>
      <c r="D583" s="5">
        <v>7.37</v>
      </c>
      <c r="E583" s="5">
        <v>7.47</v>
      </c>
      <c r="F583" s="5">
        <v>7.87</v>
      </c>
      <c r="G583" s="5">
        <v>8.15</v>
      </c>
      <c r="H583" s="5">
        <v>8.5</v>
      </c>
      <c r="I583" s="5">
        <v>8.67</v>
      </c>
      <c r="J583" s="5">
        <v>8.7899999999999991</v>
      </c>
      <c r="K583" s="5">
        <v>8.84</v>
      </c>
      <c r="L583" s="5">
        <v>8.83</v>
      </c>
      <c r="M583" s="5">
        <v>8.8000000000000007</v>
      </c>
    </row>
    <row r="584" spans="1:13">
      <c r="A584" s="139">
        <v>43340</v>
      </c>
      <c r="B584" s="5">
        <v>7.09</v>
      </c>
      <c r="C584" s="5">
        <v>7.2</v>
      </c>
      <c r="D584" s="5">
        <v>7.31</v>
      </c>
      <c r="E584" s="5">
        <v>7.42</v>
      </c>
      <c r="F584" s="5">
        <v>7.85</v>
      </c>
      <c r="G584" s="5">
        <v>8.14</v>
      </c>
      <c r="H584" s="5">
        <v>8.48</v>
      </c>
      <c r="I584" s="5">
        <v>8.65</v>
      </c>
      <c r="J584" s="5">
        <v>8.76</v>
      </c>
      <c r="K584" s="5">
        <v>8.8000000000000007</v>
      </c>
      <c r="L584" s="5">
        <v>8.7899999999999991</v>
      </c>
      <c r="M584" s="5">
        <v>8.76</v>
      </c>
    </row>
    <row r="585" spans="1:13">
      <c r="A585" s="139">
        <v>43339</v>
      </c>
      <c r="B585" s="5">
        <v>7.1</v>
      </c>
      <c r="C585" s="5">
        <v>7.21</v>
      </c>
      <c r="D585" s="5">
        <v>7.32</v>
      </c>
      <c r="E585" s="5">
        <v>7.44</v>
      </c>
      <c r="F585" s="5">
        <v>7.86</v>
      </c>
      <c r="G585" s="5">
        <v>8.1300000000000008</v>
      </c>
      <c r="H585" s="5">
        <v>8.4600000000000009</v>
      </c>
      <c r="I585" s="5">
        <v>8.6300000000000008</v>
      </c>
      <c r="J585" s="5">
        <v>8.74</v>
      </c>
      <c r="K585" s="5">
        <v>8.7899999999999991</v>
      </c>
      <c r="L585" s="5">
        <v>8.7799999999999994</v>
      </c>
      <c r="M585" s="5">
        <v>8.75</v>
      </c>
    </row>
    <row r="586" spans="1:13">
      <c r="A586" s="139">
        <v>43336</v>
      </c>
      <c r="B586" s="5">
        <v>7.13</v>
      </c>
      <c r="C586" s="5">
        <v>7.24</v>
      </c>
      <c r="D586" s="5">
        <v>7.35</v>
      </c>
      <c r="E586" s="5">
        <v>7.46</v>
      </c>
      <c r="F586" s="5">
        <v>7.85</v>
      </c>
      <c r="G586" s="5">
        <v>8.1300000000000008</v>
      </c>
      <c r="H586" s="5">
        <v>8.4600000000000009</v>
      </c>
      <c r="I586" s="5">
        <v>8.6300000000000008</v>
      </c>
      <c r="J586" s="5">
        <v>8.75</v>
      </c>
      <c r="K586" s="5">
        <v>8.8000000000000007</v>
      </c>
      <c r="L586" s="5">
        <v>8.8000000000000007</v>
      </c>
      <c r="M586" s="5">
        <v>8.77</v>
      </c>
    </row>
    <row r="587" spans="1:13">
      <c r="A587" s="139">
        <v>43335</v>
      </c>
      <c r="B587" s="5">
        <v>7.14</v>
      </c>
      <c r="C587" s="5">
        <v>7.25</v>
      </c>
      <c r="D587" s="5">
        <v>7.36</v>
      </c>
      <c r="E587" s="5">
        <v>7.47</v>
      </c>
      <c r="F587" s="5">
        <v>7.88</v>
      </c>
      <c r="G587" s="5">
        <v>8.17</v>
      </c>
      <c r="H587" s="5">
        <v>8.49</v>
      </c>
      <c r="I587" s="5">
        <v>8.66</v>
      </c>
      <c r="J587" s="5">
        <v>8.76</v>
      </c>
      <c r="K587" s="5">
        <v>8.7899999999999991</v>
      </c>
      <c r="L587" s="5">
        <v>8.7899999999999991</v>
      </c>
      <c r="M587" s="5">
        <v>8.77</v>
      </c>
    </row>
    <row r="588" spans="1:13">
      <c r="A588" s="139">
        <v>43334</v>
      </c>
      <c r="B588" s="5">
        <v>7.01</v>
      </c>
      <c r="C588" s="5">
        <v>7.14</v>
      </c>
      <c r="D588" s="5">
        <v>7.28</v>
      </c>
      <c r="E588" s="5">
        <v>7.41</v>
      </c>
      <c r="F588" s="5">
        <v>7.85</v>
      </c>
      <c r="G588" s="5">
        <v>8.1199999999999992</v>
      </c>
      <c r="H588" s="5">
        <v>8.44</v>
      </c>
      <c r="I588" s="5">
        <v>8.6</v>
      </c>
      <c r="J588" s="5">
        <v>8.7100000000000009</v>
      </c>
      <c r="K588" s="5">
        <v>8.74</v>
      </c>
      <c r="L588" s="5">
        <v>8.73</v>
      </c>
      <c r="M588" s="5">
        <v>8.7100000000000009</v>
      </c>
    </row>
    <row r="589" spans="1:13">
      <c r="A589" s="139">
        <v>43333</v>
      </c>
      <c r="B589" s="5">
        <v>7.03</v>
      </c>
      <c r="C589" s="5">
        <v>7.16</v>
      </c>
      <c r="D589" s="5">
        <v>7.29</v>
      </c>
      <c r="E589" s="5">
        <v>7.41</v>
      </c>
      <c r="F589" s="5">
        <v>7.83</v>
      </c>
      <c r="G589" s="5">
        <v>8.1199999999999992</v>
      </c>
      <c r="H589" s="5">
        <v>8.44</v>
      </c>
      <c r="I589" s="5">
        <v>8.59</v>
      </c>
      <c r="J589" s="5">
        <v>8.69</v>
      </c>
      <c r="K589" s="5">
        <v>8.7200000000000006</v>
      </c>
      <c r="L589" s="5">
        <v>8.7100000000000009</v>
      </c>
      <c r="M589" s="5">
        <v>8.68</v>
      </c>
    </row>
    <row r="590" spans="1:13">
      <c r="A590" s="139">
        <v>43332</v>
      </c>
      <c r="B590" s="5">
        <v>7.04</v>
      </c>
      <c r="C590" s="5">
        <v>7.2</v>
      </c>
      <c r="D590" s="5">
        <v>7.35</v>
      </c>
      <c r="E590" s="5">
        <v>7.49</v>
      </c>
      <c r="F590" s="5">
        <v>7.93</v>
      </c>
      <c r="G590" s="5">
        <v>8.23</v>
      </c>
      <c r="H590" s="5">
        <v>8.56</v>
      </c>
      <c r="I590" s="5">
        <v>8.69</v>
      </c>
      <c r="J590" s="5">
        <v>8.77</v>
      </c>
      <c r="K590" s="5">
        <v>8.7799999999999994</v>
      </c>
      <c r="L590" s="5">
        <v>8.76</v>
      </c>
      <c r="M590" s="5">
        <v>8.74</v>
      </c>
    </row>
    <row r="591" spans="1:13">
      <c r="A591" s="139">
        <v>43329</v>
      </c>
      <c r="B591" s="5">
        <v>7.16</v>
      </c>
      <c r="C591" s="5">
        <v>7.31</v>
      </c>
      <c r="D591" s="5">
        <v>7.45</v>
      </c>
      <c r="E591" s="5">
        <v>7.58</v>
      </c>
      <c r="F591" s="5">
        <v>7.99</v>
      </c>
      <c r="G591" s="5">
        <v>8.27</v>
      </c>
      <c r="H591" s="5">
        <v>8.57</v>
      </c>
      <c r="I591" s="5">
        <v>8.6999999999999993</v>
      </c>
      <c r="J591" s="5">
        <v>8.77</v>
      </c>
      <c r="K591" s="5">
        <v>8.7799999999999994</v>
      </c>
      <c r="L591" s="5">
        <v>8.7799999999999994</v>
      </c>
      <c r="M591" s="5">
        <v>8.76</v>
      </c>
    </row>
    <row r="592" spans="1:13">
      <c r="A592" s="139">
        <v>43328</v>
      </c>
      <c r="B592" s="5">
        <v>7.2</v>
      </c>
      <c r="C592" s="5">
        <v>7.32</v>
      </c>
      <c r="D592" s="5">
        <v>7.43</v>
      </c>
      <c r="E592" s="5">
        <v>7.54</v>
      </c>
      <c r="F592" s="5">
        <v>7.91</v>
      </c>
      <c r="G592" s="5">
        <v>8.17</v>
      </c>
      <c r="H592" s="5">
        <v>8.43</v>
      </c>
      <c r="I592" s="5">
        <v>8.5500000000000007</v>
      </c>
      <c r="J592" s="5">
        <v>8.61</v>
      </c>
      <c r="K592" s="5">
        <v>8.6300000000000008</v>
      </c>
      <c r="L592" s="5">
        <v>8.6300000000000008</v>
      </c>
      <c r="M592" s="5">
        <v>8.6300000000000008</v>
      </c>
    </row>
    <row r="593" spans="1:13">
      <c r="A593" s="139">
        <v>43327</v>
      </c>
      <c r="B593" s="5">
        <v>7.32</v>
      </c>
      <c r="C593" s="5">
        <v>7.42</v>
      </c>
      <c r="D593" s="5">
        <v>7.51</v>
      </c>
      <c r="E593" s="5">
        <v>7.6</v>
      </c>
      <c r="F593" s="5">
        <v>7.9</v>
      </c>
      <c r="G593" s="5">
        <v>8.16</v>
      </c>
      <c r="H593" s="5">
        <v>8.42</v>
      </c>
      <c r="I593" s="5">
        <v>8.51</v>
      </c>
      <c r="J593" s="5">
        <v>8.56</v>
      </c>
      <c r="K593" s="5">
        <v>8.57</v>
      </c>
      <c r="L593" s="5">
        <v>8.57</v>
      </c>
      <c r="M593" s="5">
        <v>8.56</v>
      </c>
    </row>
    <row r="594" spans="1:13">
      <c r="A594" s="139">
        <v>43326</v>
      </c>
      <c r="B594" s="5">
        <v>7.24</v>
      </c>
      <c r="C594" s="5">
        <v>7.34</v>
      </c>
      <c r="D594" s="5">
        <v>7.44</v>
      </c>
      <c r="E594" s="5">
        <v>7.54</v>
      </c>
      <c r="F594" s="5">
        <v>7.85</v>
      </c>
      <c r="G594" s="5">
        <v>8.07</v>
      </c>
      <c r="H594" s="5">
        <v>8.3000000000000007</v>
      </c>
      <c r="I594" s="5">
        <v>8.4</v>
      </c>
      <c r="J594" s="5">
        <v>8.44</v>
      </c>
      <c r="K594" s="5">
        <v>8.4600000000000009</v>
      </c>
      <c r="L594" s="5">
        <v>8.4600000000000009</v>
      </c>
      <c r="M594" s="5">
        <v>8.4600000000000009</v>
      </c>
    </row>
    <row r="595" spans="1:13">
      <c r="A595" s="139">
        <v>43325</v>
      </c>
      <c r="B595" s="5">
        <v>7.24</v>
      </c>
      <c r="C595" s="5">
        <v>7.34</v>
      </c>
      <c r="D595" s="5">
        <v>7.43</v>
      </c>
      <c r="E595" s="5">
        <v>7.52</v>
      </c>
      <c r="F595" s="5">
        <v>7.81</v>
      </c>
      <c r="G595" s="5">
        <v>8.0500000000000007</v>
      </c>
      <c r="H595" s="5">
        <v>8.34</v>
      </c>
      <c r="I595" s="5">
        <v>8.4600000000000009</v>
      </c>
      <c r="J595" s="5">
        <v>8.5</v>
      </c>
      <c r="K595" s="5">
        <v>8.49</v>
      </c>
      <c r="L595" s="5">
        <v>8.48</v>
      </c>
      <c r="M595" s="5">
        <v>8.49</v>
      </c>
    </row>
    <row r="596" spans="1:13">
      <c r="A596" s="139">
        <v>43322</v>
      </c>
      <c r="B596" s="5">
        <v>7.13</v>
      </c>
      <c r="C596" s="5">
        <v>7.22</v>
      </c>
      <c r="D596" s="5">
        <v>7.31</v>
      </c>
      <c r="E596" s="5">
        <v>7.39</v>
      </c>
      <c r="F596" s="5">
        <v>7.71</v>
      </c>
      <c r="G596" s="5">
        <v>7.96</v>
      </c>
      <c r="H596" s="5">
        <v>8.2200000000000006</v>
      </c>
      <c r="I596" s="5">
        <v>8.33</v>
      </c>
      <c r="J596" s="5">
        <v>8.3800000000000008</v>
      </c>
      <c r="K596" s="5">
        <v>8.42</v>
      </c>
      <c r="L596" s="5">
        <v>8.43</v>
      </c>
      <c r="M596" s="5">
        <v>8.4499999999999993</v>
      </c>
    </row>
    <row r="597" spans="1:13">
      <c r="A597" s="139">
        <v>43321</v>
      </c>
      <c r="B597" s="5">
        <v>7.2</v>
      </c>
      <c r="C597" s="5">
        <v>7.25</v>
      </c>
      <c r="D597" s="5">
        <v>7.3</v>
      </c>
      <c r="E597" s="5">
        <v>7.37</v>
      </c>
      <c r="F597" s="5">
        <v>7.64</v>
      </c>
      <c r="G597" s="5">
        <v>7.86</v>
      </c>
      <c r="H597" s="5">
        <v>8.11</v>
      </c>
      <c r="I597" s="5">
        <v>8.23</v>
      </c>
      <c r="J597" s="5">
        <v>8.31</v>
      </c>
      <c r="K597" s="5">
        <v>8.36</v>
      </c>
      <c r="L597" s="5">
        <v>8.3800000000000008</v>
      </c>
      <c r="M597" s="5">
        <v>8.4</v>
      </c>
    </row>
    <row r="598" spans="1:13">
      <c r="A598" s="139">
        <v>43320</v>
      </c>
      <c r="B598" s="5">
        <v>7.08</v>
      </c>
      <c r="C598" s="5">
        <v>7.14</v>
      </c>
      <c r="D598" s="5">
        <v>7.19</v>
      </c>
      <c r="E598" s="5">
        <v>7.25</v>
      </c>
      <c r="F598" s="5">
        <v>7.51</v>
      </c>
      <c r="G598" s="5">
        <v>7.75</v>
      </c>
      <c r="H598" s="5">
        <v>7.99</v>
      </c>
      <c r="I598" s="5">
        <v>8.09</v>
      </c>
      <c r="J598" s="5">
        <v>8.15</v>
      </c>
      <c r="K598" s="5">
        <v>8.2200000000000006</v>
      </c>
      <c r="L598" s="5">
        <v>8.26</v>
      </c>
      <c r="M598" s="5">
        <v>8.31</v>
      </c>
    </row>
    <row r="599" spans="1:13">
      <c r="A599" s="139">
        <v>43319</v>
      </c>
      <c r="B599" s="5">
        <v>6.86</v>
      </c>
      <c r="C599" s="5">
        <v>6.94</v>
      </c>
      <c r="D599" s="5">
        <v>7.01</v>
      </c>
      <c r="E599" s="5">
        <v>7.08</v>
      </c>
      <c r="F599" s="5">
        <v>7.34</v>
      </c>
      <c r="G599" s="5">
        <v>7.55</v>
      </c>
      <c r="H599" s="5">
        <v>7.77</v>
      </c>
      <c r="I599" s="5">
        <v>7.88</v>
      </c>
      <c r="J599" s="5">
        <v>7.98</v>
      </c>
      <c r="K599" s="5">
        <v>8.0399999999999991</v>
      </c>
      <c r="L599" s="5">
        <v>8.07</v>
      </c>
      <c r="M599" s="5">
        <v>8.09</v>
      </c>
    </row>
    <row r="600" spans="1:13">
      <c r="A600" s="139">
        <v>43318</v>
      </c>
      <c r="B600" s="5">
        <v>6.88</v>
      </c>
      <c r="C600" s="5">
        <v>6.97</v>
      </c>
      <c r="D600" s="5">
        <v>7.05</v>
      </c>
      <c r="E600" s="5">
        <v>7.13</v>
      </c>
      <c r="F600" s="5">
        <v>7.39</v>
      </c>
      <c r="G600" s="5">
        <v>7.58</v>
      </c>
      <c r="H600" s="5">
        <v>7.77</v>
      </c>
      <c r="I600" s="5">
        <v>7.86</v>
      </c>
      <c r="J600" s="5">
        <v>7.96</v>
      </c>
      <c r="K600" s="5">
        <v>8.0299999999999994</v>
      </c>
      <c r="L600" s="5">
        <v>8.0500000000000007</v>
      </c>
      <c r="M600" s="5">
        <v>8.07</v>
      </c>
    </row>
    <row r="601" spans="1:13">
      <c r="A601" s="139">
        <v>43315</v>
      </c>
      <c r="B601" s="5">
        <v>6.88</v>
      </c>
      <c r="C601" s="5">
        <v>6.97</v>
      </c>
      <c r="D601" s="5">
        <v>7.04</v>
      </c>
      <c r="E601" s="5">
        <v>7.12</v>
      </c>
      <c r="F601" s="5">
        <v>7.35</v>
      </c>
      <c r="G601" s="5">
        <v>7.52</v>
      </c>
      <c r="H601" s="5">
        <v>7.72</v>
      </c>
      <c r="I601" s="5">
        <v>7.83</v>
      </c>
      <c r="J601" s="5">
        <v>7.94</v>
      </c>
      <c r="K601" s="5">
        <v>8</v>
      </c>
      <c r="L601" s="5">
        <v>8.0299999999999994</v>
      </c>
      <c r="M601" s="5">
        <v>8.0399999999999991</v>
      </c>
    </row>
    <row r="602" spans="1:13">
      <c r="A602" s="139">
        <v>43314</v>
      </c>
      <c r="B602" s="5">
        <v>6.94</v>
      </c>
      <c r="C602" s="5">
        <v>6.99</v>
      </c>
      <c r="D602" s="5">
        <v>7.05</v>
      </c>
      <c r="E602" s="5">
        <v>7.11</v>
      </c>
      <c r="F602" s="5">
        <v>7.34</v>
      </c>
      <c r="G602" s="5">
        <v>7.51</v>
      </c>
      <c r="H602" s="5">
        <v>7.69</v>
      </c>
      <c r="I602" s="5">
        <v>7.81</v>
      </c>
      <c r="J602" s="5">
        <v>7.93</v>
      </c>
      <c r="K602" s="5">
        <v>8.0299999999999994</v>
      </c>
      <c r="L602" s="5">
        <v>8.07</v>
      </c>
      <c r="M602" s="5">
        <v>8.09</v>
      </c>
    </row>
    <row r="603" spans="1:13">
      <c r="A603" s="139">
        <v>43313</v>
      </c>
      <c r="B603" s="5">
        <v>6.94</v>
      </c>
      <c r="C603" s="5">
        <v>6.99</v>
      </c>
      <c r="D603" s="5">
        <v>7.03</v>
      </c>
      <c r="E603" s="5">
        <v>7.08</v>
      </c>
      <c r="F603" s="5">
        <v>7.27</v>
      </c>
      <c r="G603" s="5">
        <v>7.41</v>
      </c>
      <c r="H603" s="5">
        <v>7.58</v>
      </c>
      <c r="I603" s="5">
        <v>7.69</v>
      </c>
      <c r="J603" s="5">
        <v>7.83</v>
      </c>
      <c r="K603" s="5">
        <v>7.97</v>
      </c>
      <c r="L603" s="5">
        <v>8.0299999999999994</v>
      </c>
      <c r="M603" s="5">
        <v>8.09</v>
      </c>
    </row>
    <row r="604" spans="1:13">
      <c r="A604" s="139">
        <v>43312</v>
      </c>
      <c r="B604" s="5">
        <v>6.95</v>
      </c>
      <c r="C604" s="5">
        <v>6.99</v>
      </c>
      <c r="D604" s="5">
        <v>7.04</v>
      </c>
      <c r="E604" s="5">
        <v>7.08</v>
      </c>
      <c r="F604" s="5">
        <v>7.25</v>
      </c>
      <c r="G604" s="5">
        <v>7.37</v>
      </c>
      <c r="H604" s="5">
        <v>7.52</v>
      </c>
      <c r="I604" s="5">
        <v>7.64</v>
      </c>
      <c r="J604" s="5">
        <v>7.81</v>
      </c>
      <c r="K604" s="5">
        <v>7.95</v>
      </c>
      <c r="L604" s="5">
        <v>8.02</v>
      </c>
      <c r="M604" s="5">
        <v>8.07</v>
      </c>
    </row>
    <row r="605" spans="1:13">
      <c r="A605" s="139">
        <v>43311</v>
      </c>
      <c r="B605" s="5">
        <v>6.9</v>
      </c>
      <c r="C605" s="5">
        <v>6.95</v>
      </c>
      <c r="D605" s="5">
        <v>7</v>
      </c>
      <c r="E605" s="5">
        <v>7.04</v>
      </c>
      <c r="F605" s="5">
        <v>7.23</v>
      </c>
      <c r="G605" s="5">
        <v>7.37</v>
      </c>
      <c r="H605" s="5">
        <v>7.56</v>
      </c>
      <c r="I605" s="5">
        <v>7.7</v>
      </c>
      <c r="J605" s="5">
        <v>7.87</v>
      </c>
      <c r="K605" s="5">
        <v>8.01</v>
      </c>
      <c r="L605" s="5">
        <v>8.07</v>
      </c>
      <c r="M605" s="5">
        <v>8.1199999999999992</v>
      </c>
    </row>
    <row r="606" spans="1:13">
      <c r="A606" s="139">
        <v>43308</v>
      </c>
      <c r="B606" s="5">
        <v>6.93</v>
      </c>
      <c r="C606" s="5">
        <v>6.98</v>
      </c>
      <c r="D606" s="5">
        <v>7.03</v>
      </c>
      <c r="E606" s="5">
        <v>7.08</v>
      </c>
      <c r="F606" s="5">
        <v>7.24</v>
      </c>
      <c r="G606" s="5">
        <v>7.37</v>
      </c>
      <c r="H606" s="5">
        <v>7.58</v>
      </c>
      <c r="I606" s="5">
        <v>7.73</v>
      </c>
      <c r="J606" s="5">
        <v>7.89</v>
      </c>
      <c r="K606" s="5">
        <v>8.0399999999999991</v>
      </c>
      <c r="L606" s="5">
        <v>8.11</v>
      </c>
      <c r="M606" s="5">
        <v>8.18</v>
      </c>
    </row>
    <row r="607" spans="1:13">
      <c r="A607" s="139">
        <v>43307</v>
      </c>
      <c r="B607" s="5">
        <v>6.96</v>
      </c>
      <c r="C607" s="5">
        <v>7</v>
      </c>
      <c r="D607" s="5">
        <v>7.04</v>
      </c>
      <c r="E607" s="5">
        <v>7.08</v>
      </c>
      <c r="F607" s="5">
        <v>7.23</v>
      </c>
      <c r="G607" s="5">
        <v>7.35</v>
      </c>
      <c r="H607" s="5">
        <v>7.54</v>
      </c>
      <c r="I607" s="5">
        <v>7.69</v>
      </c>
      <c r="J607" s="5">
        <v>7.88</v>
      </c>
      <c r="K607" s="5">
        <v>8.06</v>
      </c>
      <c r="L607" s="5">
        <v>8.15</v>
      </c>
      <c r="M607" s="5">
        <v>8.26</v>
      </c>
    </row>
    <row r="608" spans="1:13">
      <c r="A608" s="139">
        <v>43306</v>
      </c>
      <c r="B608" s="5">
        <v>6.93</v>
      </c>
      <c r="C608" s="5">
        <v>6.98</v>
      </c>
      <c r="D608" s="5">
        <v>7.02</v>
      </c>
      <c r="E608" s="5">
        <v>7.07</v>
      </c>
      <c r="F608" s="5">
        <v>7.22</v>
      </c>
      <c r="G608" s="5">
        <v>7.34</v>
      </c>
      <c r="H608" s="5">
        <v>7.53</v>
      </c>
      <c r="I608" s="5">
        <v>7.69</v>
      </c>
      <c r="J608" s="5">
        <v>7.88</v>
      </c>
      <c r="K608" s="5">
        <v>8.0399999999999991</v>
      </c>
      <c r="L608" s="5">
        <v>8.1300000000000008</v>
      </c>
      <c r="M608" s="5">
        <v>8.1999999999999993</v>
      </c>
    </row>
    <row r="609" spans="1:13">
      <c r="A609" s="139">
        <v>43305</v>
      </c>
      <c r="B609" s="5">
        <v>6.76</v>
      </c>
      <c r="C609" s="5">
        <v>6.81</v>
      </c>
      <c r="D609" s="5">
        <v>6.87</v>
      </c>
      <c r="E609" s="5">
        <v>6.94</v>
      </c>
      <c r="F609" s="5">
        <v>7.16</v>
      </c>
      <c r="G609" s="5">
        <v>7.31</v>
      </c>
      <c r="H609" s="5">
        <v>7.5</v>
      </c>
      <c r="I609" s="5">
        <v>7.65</v>
      </c>
      <c r="J609" s="5">
        <v>7.83</v>
      </c>
      <c r="K609" s="5">
        <v>8.01</v>
      </c>
      <c r="L609" s="5">
        <v>8.1</v>
      </c>
      <c r="M609" s="5">
        <v>8.17</v>
      </c>
    </row>
    <row r="610" spans="1:13">
      <c r="A610" s="139">
        <v>43304</v>
      </c>
      <c r="B610" s="5">
        <v>6.87</v>
      </c>
      <c r="C610" s="5">
        <v>6.91</v>
      </c>
      <c r="D610" s="5">
        <v>6.96</v>
      </c>
      <c r="E610" s="5">
        <v>7.01</v>
      </c>
      <c r="F610" s="5">
        <v>7.19</v>
      </c>
      <c r="G610" s="5">
        <v>7.32</v>
      </c>
      <c r="H610" s="5">
        <v>7.49</v>
      </c>
      <c r="I610" s="5">
        <v>7.63</v>
      </c>
      <c r="J610" s="5">
        <v>7.82</v>
      </c>
      <c r="K610" s="5">
        <v>8</v>
      </c>
      <c r="L610" s="5">
        <v>8.09</v>
      </c>
      <c r="M610" s="5">
        <v>8.17</v>
      </c>
    </row>
    <row r="611" spans="1:13">
      <c r="A611" s="139">
        <v>43301</v>
      </c>
      <c r="B611" s="5">
        <v>6.8</v>
      </c>
      <c r="C611" s="5">
        <v>6.86</v>
      </c>
      <c r="D611" s="5">
        <v>6.91</v>
      </c>
      <c r="E611" s="5">
        <v>6.97</v>
      </c>
      <c r="F611" s="5">
        <v>7.16</v>
      </c>
      <c r="G611" s="5">
        <v>7.3</v>
      </c>
      <c r="H611" s="5">
        <v>7.49</v>
      </c>
      <c r="I611" s="5">
        <v>7.64</v>
      </c>
      <c r="J611" s="5">
        <v>7.83</v>
      </c>
      <c r="K611" s="5">
        <v>8</v>
      </c>
      <c r="L611" s="5">
        <v>8.09</v>
      </c>
      <c r="M611" s="5">
        <v>8.17</v>
      </c>
    </row>
    <row r="612" spans="1:13">
      <c r="A612" s="139">
        <v>43300</v>
      </c>
      <c r="B612" s="5">
        <v>6.82</v>
      </c>
      <c r="C612" s="5">
        <v>6.86</v>
      </c>
      <c r="D612" s="5">
        <v>6.92</v>
      </c>
      <c r="E612" s="5">
        <v>6.97</v>
      </c>
      <c r="F612" s="5">
        <v>7.17</v>
      </c>
      <c r="G612" s="5">
        <v>7.31</v>
      </c>
      <c r="H612" s="5">
        <v>7.5</v>
      </c>
      <c r="I612" s="5">
        <v>7.65</v>
      </c>
      <c r="J612" s="5">
        <v>7.83</v>
      </c>
      <c r="K612" s="5">
        <v>8</v>
      </c>
      <c r="L612" s="5">
        <v>8.08</v>
      </c>
      <c r="M612" s="5">
        <v>8.16</v>
      </c>
    </row>
    <row r="613" spans="1:13">
      <c r="A613" s="139">
        <v>43299</v>
      </c>
      <c r="B613" s="5">
        <v>6.74</v>
      </c>
      <c r="C613" s="5">
        <v>6.8</v>
      </c>
      <c r="D613" s="5">
        <v>6.87</v>
      </c>
      <c r="E613" s="5">
        <v>6.93</v>
      </c>
      <c r="F613" s="5">
        <v>7.15</v>
      </c>
      <c r="G613" s="5">
        <v>7.3</v>
      </c>
      <c r="H613" s="5">
        <v>7.47</v>
      </c>
      <c r="I613" s="5">
        <v>7.6</v>
      </c>
      <c r="J613" s="5">
        <v>7.78</v>
      </c>
      <c r="K613" s="5">
        <v>7.91</v>
      </c>
      <c r="L613" s="5">
        <v>7.96</v>
      </c>
      <c r="M613" s="5">
        <v>7.99</v>
      </c>
    </row>
    <row r="614" spans="1:13">
      <c r="A614" s="139">
        <v>43298</v>
      </c>
      <c r="B614" s="5">
        <v>6.62</v>
      </c>
      <c r="C614" s="5">
        <v>6.68</v>
      </c>
      <c r="D614" s="5">
        <v>6.75</v>
      </c>
      <c r="E614" s="5">
        <v>6.83</v>
      </c>
      <c r="F614" s="5">
        <v>7.09</v>
      </c>
      <c r="G614" s="5">
        <v>7.26</v>
      </c>
      <c r="H614" s="5">
        <v>7.45</v>
      </c>
      <c r="I614" s="5">
        <v>7.58</v>
      </c>
      <c r="J614" s="5">
        <v>7.74</v>
      </c>
      <c r="K614" s="5">
        <v>7.87</v>
      </c>
      <c r="L614" s="5">
        <v>7.92</v>
      </c>
      <c r="M614" s="5">
        <v>7.95</v>
      </c>
    </row>
    <row r="615" spans="1:13">
      <c r="A615" s="139">
        <v>43297</v>
      </c>
      <c r="B615" s="5">
        <v>6.62</v>
      </c>
      <c r="C615" s="5">
        <v>6.68</v>
      </c>
      <c r="D615" s="5">
        <v>6.74</v>
      </c>
      <c r="E615" s="5">
        <v>6.8</v>
      </c>
      <c r="F615" s="5">
        <v>7.03</v>
      </c>
      <c r="G615" s="5">
        <v>7.18</v>
      </c>
      <c r="H615" s="5">
        <v>7.36</v>
      </c>
      <c r="I615" s="5">
        <v>7.5</v>
      </c>
      <c r="J615" s="5">
        <v>7.69</v>
      </c>
      <c r="K615" s="5">
        <v>7.86</v>
      </c>
      <c r="L615" s="5">
        <v>7.93</v>
      </c>
      <c r="M615" s="5">
        <v>7.98</v>
      </c>
    </row>
    <row r="616" spans="1:13">
      <c r="A616" s="139">
        <v>43294</v>
      </c>
      <c r="B616" s="5">
        <v>6.59</v>
      </c>
      <c r="C616" s="5">
        <v>6.66</v>
      </c>
      <c r="D616" s="5">
        <v>6.72</v>
      </c>
      <c r="E616" s="5">
        <v>6.78</v>
      </c>
      <c r="F616" s="5">
        <v>7</v>
      </c>
      <c r="G616" s="5">
        <v>7.14</v>
      </c>
      <c r="H616" s="5">
        <v>7.34</v>
      </c>
      <c r="I616" s="5">
        <v>7.49</v>
      </c>
      <c r="J616" s="5">
        <v>7.65</v>
      </c>
      <c r="K616" s="5">
        <v>7.82</v>
      </c>
      <c r="L616" s="5">
        <v>7.9</v>
      </c>
      <c r="M616" s="5">
        <v>7.94</v>
      </c>
    </row>
    <row r="617" spans="1:13">
      <c r="A617" s="139">
        <v>43293</v>
      </c>
      <c r="B617" s="5">
        <v>6.62</v>
      </c>
      <c r="C617" s="5">
        <v>6.68</v>
      </c>
      <c r="D617" s="5">
        <v>6.74</v>
      </c>
      <c r="E617" s="5">
        <v>6.8</v>
      </c>
      <c r="F617" s="5">
        <v>7</v>
      </c>
      <c r="G617" s="5">
        <v>7.14</v>
      </c>
      <c r="H617" s="5">
        <v>7.34</v>
      </c>
      <c r="I617" s="5">
        <v>7.5</v>
      </c>
      <c r="J617" s="5">
        <v>7.67</v>
      </c>
      <c r="K617" s="5">
        <v>7.84</v>
      </c>
      <c r="L617" s="5">
        <v>7.92</v>
      </c>
      <c r="M617" s="5">
        <v>7.96</v>
      </c>
    </row>
    <row r="618" spans="1:13">
      <c r="A618" s="139">
        <v>43292</v>
      </c>
      <c r="B618" s="5">
        <v>6.61</v>
      </c>
      <c r="C618" s="5">
        <v>6.68</v>
      </c>
      <c r="D618" s="5">
        <v>6.74</v>
      </c>
      <c r="E618" s="5">
        <v>6.8</v>
      </c>
      <c r="F618" s="5">
        <v>7</v>
      </c>
      <c r="G618" s="5">
        <v>7.15</v>
      </c>
      <c r="H618" s="5">
        <v>7.37</v>
      </c>
      <c r="I618" s="5">
        <v>7.53</v>
      </c>
      <c r="J618" s="5">
        <v>7.71</v>
      </c>
      <c r="K618" s="5">
        <v>7.87</v>
      </c>
      <c r="L618" s="5">
        <v>7.93</v>
      </c>
      <c r="M618" s="5">
        <v>7.96</v>
      </c>
    </row>
    <row r="619" spans="1:13">
      <c r="A619" s="139">
        <v>43291</v>
      </c>
      <c r="B619" s="5">
        <v>6.61</v>
      </c>
      <c r="C619" s="5">
        <v>6.68</v>
      </c>
      <c r="D619" s="5">
        <v>6.75</v>
      </c>
      <c r="E619" s="5">
        <v>6.81</v>
      </c>
      <c r="F619" s="5">
        <v>7.01</v>
      </c>
      <c r="G619" s="5">
        <v>7.16</v>
      </c>
      <c r="H619" s="5">
        <v>7.38</v>
      </c>
      <c r="I619" s="5">
        <v>7.55</v>
      </c>
      <c r="J619" s="5">
        <v>7.71</v>
      </c>
      <c r="K619" s="5">
        <v>7.87</v>
      </c>
      <c r="L619" s="5">
        <v>7.93</v>
      </c>
      <c r="M619" s="5">
        <v>7.95</v>
      </c>
    </row>
    <row r="620" spans="1:13">
      <c r="A620" s="139">
        <v>43290</v>
      </c>
      <c r="B620" s="5">
        <v>6.55</v>
      </c>
      <c r="C620" s="5">
        <v>6.63</v>
      </c>
      <c r="D620" s="5">
        <v>6.71</v>
      </c>
      <c r="E620" s="5">
        <v>6.77</v>
      </c>
      <c r="F620" s="5">
        <v>6.99</v>
      </c>
      <c r="G620" s="5">
        <v>7.15</v>
      </c>
      <c r="H620" s="5">
        <v>7.39</v>
      </c>
      <c r="I620" s="5">
        <v>7.56</v>
      </c>
      <c r="J620" s="5">
        <v>7.73</v>
      </c>
      <c r="K620" s="5">
        <v>7.86</v>
      </c>
      <c r="L620" s="5">
        <v>7.9</v>
      </c>
      <c r="M620" s="5">
        <v>7.89</v>
      </c>
    </row>
    <row r="621" spans="1:13">
      <c r="A621" s="139">
        <v>43287</v>
      </c>
      <c r="B621" s="5">
        <v>6.59</v>
      </c>
      <c r="C621" s="5">
        <v>6.66</v>
      </c>
      <c r="D621" s="5">
        <v>6.73</v>
      </c>
      <c r="E621" s="5">
        <v>6.8</v>
      </c>
      <c r="F621" s="5">
        <v>7.04</v>
      </c>
      <c r="G621" s="5">
        <v>7.22</v>
      </c>
      <c r="H621" s="5">
        <v>7.46</v>
      </c>
      <c r="I621" s="5">
        <v>7.62</v>
      </c>
      <c r="J621" s="5">
        <v>7.8</v>
      </c>
      <c r="K621" s="5">
        <v>7.93</v>
      </c>
      <c r="L621" s="5">
        <v>7.96</v>
      </c>
      <c r="M621" s="5">
        <v>7.94</v>
      </c>
    </row>
    <row r="622" spans="1:13">
      <c r="A622" s="139">
        <v>43286</v>
      </c>
      <c r="B622" s="5">
        <v>6.6</v>
      </c>
      <c r="C622" s="5">
        <v>6.67</v>
      </c>
      <c r="D622" s="5">
        <v>6.73</v>
      </c>
      <c r="E622" s="5">
        <v>6.8</v>
      </c>
      <c r="F622" s="5">
        <v>7.02</v>
      </c>
      <c r="G622" s="5">
        <v>7.21</v>
      </c>
      <c r="H622" s="5">
        <v>7.47</v>
      </c>
      <c r="I622" s="5">
        <v>7.64</v>
      </c>
      <c r="J622" s="5">
        <v>7.8</v>
      </c>
      <c r="K622" s="5">
        <v>7.91</v>
      </c>
      <c r="L622" s="5">
        <v>7.93</v>
      </c>
      <c r="M622" s="5">
        <v>7.9</v>
      </c>
    </row>
    <row r="623" spans="1:13">
      <c r="A623" s="139">
        <v>43285</v>
      </c>
      <c r="B623" s="5">
        <v>6.58</v>
      </c>
      <c r="C623" s="5">
        <v>6.66</v>
      </c>
      <c r="D623" s="5">
        <v>6.73</v>
      </c>
      <c r="E623" s="5">
        <v>6.79</v>
      </c>
      <c r="F623" s="5">
        <v>7.04</v>
      </c>
      <c r="G623" s="5">
        <v>7.24</v>
      </c>
      <c r="H623" s="5">
        <v>7.52</v>
      </c>
      <c r="I623" s="5">
        <v>7.69</v>
      </c>
      <c r="J623" s="5">
        <v>7.84</v>
      </c>
      <c r="K623" s="5">
        <v>7.92</v>
      </c>
      <c r="L623" s="5">
        <v>7.93</v>
      </c>
      <c r="M623" s="5">
        <v>7.89</v>
      </c>
    </row>
    <row r="624" spans="1:13">
      <c r="A624" s="139">
        <v>43284</v>
      </c>
      <c r="B624" s="5">
        <v>6.63</v>
      </c>
      <c r="C624" s="5">
        <v>6.71</v>
      </c>
      <c r="D624" s="5">
        <v>6.78</v>
      </c>
      <c r="E624" s="5">
        <v>6.85</v>
      </c>
      <c r="F624" s="5">
        <v>7.09</v>
      </c>
      <c r="G624" s="5">
        <v>7.27</v>
      </c>
      <c r="H624" s="5">
        <v>7.52</v>
      </c>
      <c r="I624" s="5">
        <v>7.68</v>
      </c>
      <c r="J624" s="5">
        <v>7.85</v>
      </c>
      <c r="K624" s="5">
        <v>7.94</v>
      </c>
      <c r="L624" s="5">
        <v>7.95</v>
      </c>
      <c r="M624" s="5">
        <v>7.89</v>
      </c>
    </row>
    <row r="625" spans="1:13">
      <c r="A625" s="139">
        <v>43283</v>
      </c>
      <c r="B625" s="5">
        <v>6.63</v>
      </c>
      <c r="C625" s="5">
        <v>6.7</v>
      </c>
      <c r="D625" s="5">
        <v>6.77</v>
      </c>
      <c r="E625" s="5">
        <v>6.83</v>
      </c>
      <c r="F625" s="5">
        <v>7.06</v>
      </c>
      <c r="G625" s="5">
        <v>7.25</v>
      </c>
      <c r="H625" s="5">
        <v>7.53</v>
      </c>
      <c r="I625" s="5">
        <v>7.69</v>
      </c>
      <c r="J625" s="5">
        <v>7.83</v>
      </c>
      <c r="K625" s="5">
        <v>7.9</v>
      </c>
      <c r="L625" s="5">
        <v>7.89</v>
      </c>
      <c r="M625" s="5">
        <v>7.82</v>
      </c>
    </row>
    <row r="626" spans="1:13">
      <c r="A626" s="139">
        <v>43280</v>
      </c>
      <c r="B626" s="5">
        <v>6.62</v>
      </c>
      <c r="C626" s="5">
        <v>6.7</v>
      </c>
      <c r="D626" s="5">
        <v>6.77</v>
      </c>
      <c r="E626" s="5">
        <v>6.83</v>
      </c>
      <c r="F626" s="5">
        <v>7.06</v>
      </c>
      <c r="G626" s="5">
        <v>7.25</v>
      </c>
      <c r="H626" s="5">
        <v>7.51</v>
      </c>
      <c r="I626" s="5">
        <v>7.67</v>
      </c>
      <c r="J626" s="5">
        <v>7.81</v>
      </c>
      <c r="K626" s="5">
        <v>7.88</v>
      </c>
      <c r="L626" s="5">
        <v>7.87</v>
      </c>
      <c r="M626" s="5">
        <v>7.81</v>
      </c>
    </row>
    <row r="627" spans="1:13">
      <c r="A627" s="139">
        <v>43279</v>
      </c>
      <c r="B627" s="5">
        <v>6.69</v>
      </c>
      <c r="C627" s="5">
        <v>6.76</v>
      </c>
      <c r="D627" s="5">
        <v>6.83</v>
      </c>
      <c r="E627" s="5">
        <v>6.89</v>
      </c>
      <c r="F627" s="5">
        <v>7.13</v>
      </c>
      <c r="G627" s="5">
        <v>7.31</v>
      </c>
      <c r="H627" s="5">
        <v>7.55</v>
      </c>
      <c r="I627" s="5">
        <v>7.69</v>
      </c>
      <c r="J627" s="5">
        <v>7.84</v>
      </c>
      <c r="K627" s="5">
        <v>7.93</v>
      </c>
      <c r="L627" s="5">
        <v>7.91</v>
      </c>
      <c r="M627" s="5">
        <v>7.83</v>
      </c>
    </row>
    <row r="628" spans="1:13">
      <c r="A628" s="139">
        <v>43278</v>
      </c>
      <c r="B628" s="5">
        <v>6.76</v>
      </c>
      <c r="C628" s="5">
        <v>6.82</v>
      </c>
      <c r="D628" s="5">
        <v>6.88</v>
      </c>
      <c r="E628" s="5">
        <v>6.94</v>
      </c>
      <c r="F628" s="5">
        <v>7.17</v>
      </c>
      <c r="G628" s="5">
        <v>7.34</v>
      </c>
      <c r="H628" s="5">
        <v>7.58</v>
      </c>
      <c r="I628" s="5">
        <v>7.73</v>
      </c>
      <c r="J628" s="5">
        <v>7.87</v>
      </c>
      <c r="K628" s="5">
        <v>7.95</v>
      </c>
      <c r="L628" s="5">
        <v>7.94</v>
      </c>
      <c r="M628" s="5">
        <v>7.86</v>
      </c>
    </row>
    <row r="629" spans="1:13">
      <c r="A629" s="139">
        <v>43277</v>
      </c>
      <c r="B629" s="5">
        <v>6.77</v>
      </c>
      <c r="C629" s="5">
        <v>6.84</v>
      </c>
      <c r="D629" s="5">
        <v>6.89</v>
      </c>
      <c r="E629" s="5">
        <v>6.95</v>
      </c>
      <c r="F629" s="5">
        <v>7.15</v>
      </c>
      <c r="G629" s="5">
        <v>7.34</v>
      </c>
      <c r="H629" s="5">
        <v>7.59</v>
      </c>
      <c r="I629" s="5">
        <v>7.73</v>
      </c>
      <c r="J629" s="5">
        <v>7.85</v>
      </c>
      <c r="K629" s="5">
        <v>7.89</v>
      </c>
      <c r="L629" s="5">
        <v>7.86</v>
      </c>
      <c r="M629" s="5">
        <v>7.77</v>
      </c>
    </row>
    <row r="630" spans="1:13">
      <c r="A630" s="139">
        <v>43276</v>
      </c>
      <c r="B630" s="5">
        <v>6.76</v>
      </c>
      <c r="C630" s="5">
        <v>6.82</v>
      </c>
      <c r="D630" s="5">
        <v>6.87</v>
      </c>
      <c r="E630" s="5">
        <v>6.93</v>
      </c>
      <c r="F630" s="5">
        <v>7.13</v>
      </c>
      <c r="G630" s="5">
        <v>7.29</v>
      </c>
      <c r="H630" s="5">
        <v>7.52</v>
      </c>
      <c r="I630" s="5">
        <v>7.65</v>
      </c>
      <c r="J630" s="5">
        <v>7.76</v>
      </c>
      <c r="K630" s="5">
        <v>7.81</v>
      </c>
      <c r="L630" s="5">
        <v>7.78</v>
      </c>
      <c r="M630" s="5">
        <v>7.68</v>
      </c>
    </row>
    <row r="631" spans="1:13">
      <c r="A631" s="139">
        <v>43273</v>
      </c>
      <c r="B631" s="5">
        <v>6.79</v>
      </c>
      <c r="C631" s="5">
        <v>6.85</v>
      </c>
      <c r="D631" s="5">
        <v>6.9</v>
      </c>
      <c r="E631" s="5">
        <v>6.95</v>
      </c>
      <c r="F631" s="5">
        <v>7.12</v>
      </c>
      <c r="G631" s="5">
        <v>7.29</v>
      </c>
      <c r="H631" s="5">
        <v>7.52</v>
      </c>
      <c r="I631" s="5">
        <v>7.66</v>
      </c>
      <c r="J631" s="5">
        <v>7.76</v>
      </c>
      <c r="K631" s="5">
        <v>7.81</v>
      </c>
      <c r="L631" s="5">
        <v>7.78</v>
      </c>
      <c r="M631" s="5">
        <v>7.68</v>
      </c>
    </row>
    <row r="632" spans="1:13">
      <c r="A632" s="139">
        <v>43272</v>
      </c>
      <c r="B632" s="5">
        <v>6.75</v>
      </c>
      <c r="C632" s="5">
        <v>6.81</v>
      </c>
      <c r="D632" s="5">
        <v>6.86</v>
      </c>
      <c r="E632" s="5">
        <v>6.91</v>
      </c>
      <c r="F632" s="5">
        <v>7.11</v>
      </c>
      <c r="G632" s="5">
        <v>7.28</v>
      </c>
      <c r="H632" s="5">
        <v>7.53</v>
      </c>
      <c r="I632" s="5">
        <v>7.68</v>
      </c>
      <c r="J632" s="5">
        <v>7.78</v>
      </c>
      <c r="K632" s="5">
        <v>7.81</v>
      </c>
      <c r="L632" s="5">
        <v>7.78</v>
      </c>
      <c r="M632" s="5">
        <v>7.68</v>
      </c>
    </row>
    <row r="633" spans="1:13">
      <c r="A633" s="139">
        <v>43271</v>
      </c>
      <c r="B633" s="5">
        <v>6.79</v>
      </c>
      <c r="C633" s="5">
        <v>6.84</v>
      </c>
      <c r="D633" s="5">
        <v>6.89</v>
      </c>
      <c r="E633" s="5">
        <v>6.94</v>
      </c>
      <c r="F633" s="5">
        <v>7.13</v>
      </c>
      <c r="G633" s="5">
        <v>7.3</v>
      </c>
      <c r="H633" s="5">
        <v>7.54</v>
      </c>
      <c r="I633" s="5">
        <v>7.69</v>
      </c>
      <c r="J633" s="5">
        <v>7.8</v>
      </c>
      <c r="K633" s="5">
        <v>7.85</v>
      </c>
      <c r="L633" s="5">
        <v>7.84</v>
      </c>
      <c r="M633" s="5">
        <v>7.77</v>
      </c>
    </row>
    <row r="634" spans="1:13">
      <c r="A634" s="139">
        <v>43270</v>
      </c>
      <c r="B634" s="5">
        <v>6.88</v>
      </c>
      <c r="C634" s="5">
        <v>6.94</v>
      </c>
      <c r="D634" s="5">
        <v>6.99</v>
      </c>
      <c r="E634" s="5">
        <v>7.04</v>
      </c>
      <c r="F634" s="5">
        <v>7.23</v>
      </c>
      <c r="G634" s="5">
        <v>7.4</v>
      </c>
      <c r="H634" s="5">
        <v>7.65</v>
      </c>
      <c r="I634" s="5">
        <v>7.81</v>
      </c>
      <c r="J634" s="5">
        <v>7.93</v>
      </c>
      <c r="K634" s="5">
        <v>7.99</v>
      </c>
      <c r="L634" s="5">
        <v>7.98</v>
      </c>
      <c r="M634" s="5">
        <v>7.91</v>
      </c>
    </row>
    <row r="635" spans="1:13">
      <c r="A635" s="139">
        <v>43269</v>
      </c>
      <c r="B635" s="5">
        <v>6.74</v>
      </c>
      <c r="C635" s="5">
        <v>6.81</v>
      </c>
      <c r="D635" s="5">
        <v>6.88</v>
      </c>
      <c r="E635" s="5">
        <v>6.93</v>
      </c>
      <c r="F635" s="5">
        <v>7.12</v>
      </c>
      <c r="G635" s="5">
        <v>7.29</v>
      </c>
      <c r="H635" s="5">
        <v>7.58</v>
      </c>
      <c r="I635" s="5">
        <v>7.8</v>
      </c>
      <c r="J635" s="5">
        <v>7.97</v>
      </c>
      <c r="K635" s="5">
        <v>8.0299999999999994</v>
      </c>
      <c r="L635" s="5">
        <v>8</v>
      </c>
      <c r="M635" s="5">
        <v>7.94</v>
      </c>
    </row>
    <row r="636" spans="1:13">
      <c r="A636" s="139">
        <v>43266</v>
      </c>
      <c r="B636" s="5">
        <v>6.67</v>
      </c>
      <c r="C636" s="5">
        <v>6.72</v>
      </c>
      <c r="D636" s="5">
        <v>6.77</v>
      </c>
      <c r="E636" s="5">
        <v>6.82</v>
      </c>
      <c r="F636" s="5">
        <v>6.99</v>
      </c>
      <c r="G636" s="5">
        <v>7.13</v>
      </c>
      <c r="H636" s="5">
        <v>7.4</v>
      </c>
      <c r="I636" s="5">
        <v>7.62</v>
      </c>
      <c r="J636" s="5">
        <v>7.84</v>
      </c>
      <c r="K636" s="5">
        <v>8</v>
      </c>
      <c r="L636" s="5">
        <v>8.06</v>
      </c>
      <c r="M636" s="5">
        <v>8.11</v>
      </c>
    </row>
    <row r="637" spans="1:13">
      <c r="A637" s="139">
        <v>43265</v>
      </c>
      <c r="B637" s="5">
        <v>6.59</v>
      </c>
      <c r="C637" s="5">
        <v>6.63</v>
      </c>
      <c r="D637" s="5">
        <v>6.68</v>
      </c>
      <c r="E637" s="5">
        <v>6.72</v>
      </c>
      <c r="F637" s="5">
        <v>6.85</v>
      </c>
      <c r="G637" s="5">
        <v>6.97</v>
      </c>
      <c r="H637" s="5">
        <v>7.22</v>
      </c>
      <c r="I637" s="5">
        <v>7.44</v>
      </c>
      <c r="J637" s="5">
        <v>7.68</v>
      </c>
      <c r="K637" s="5">
        <v>7.9</v>
      </c>
      <c r="L637" s="5">
        <v>8.01</v>
      </c>
      <c r="M637" s="5">
        <v>8.1199999999999992</v>
      </c>
    </row>
    <row r="638" spans="1:13">
      <c r="A638" s="139">
        <v>43264</v>
      </c>
      <c r="B638" s="5">
        <v>6.6</v>
      </c>
      <c r="C638" s="5">
        <v>6.64</v>
      </c>
      <c r="D638" s="5">
        <v>6.69</v>
      </c>
      <c r="E638" s="5">
        <v>6.72</v>
      </c>
      <c r="F638" s="5">
        <v>6.85</v>
      </c>
      <c r="G638" s="5">
        <v>6.97</v>
      </c>
      <c r="H638" s="5">
        <v>7.23</v>
      </c>
      <c r="I638" s="5">
        <v>7.46</v>
      </c>
      <c r="J638" s="5">
        <v>7.7</v>
      </c>
      <c r="K638" s="5">
        <v>7.92</v>
      </c>
      <c r="L638" s="5">
        <v>8.0399999999999991</v>
      </c>
      <c r="M638" s="5">
        <v>8.15</v>
      </c>
    </row>
    <row r="639" spans="1:13">
      <c r="A639" s="139">
        <v>43262</v>
      </c>
      <c r="B639" s="5">
        <v>6.63</v>
      </c>
      <c r="C639" s="5">
        <v>6.68</v>
      </c>
      <c r="D639" s="5">
        <v>6.72</v>
      </c>
      <c r="E639" s="5">
        <v>6.76</v>
      </c>
      <c r="F639" s="5">
        <v>6.84</v>
      </c>
      <c r="G639" s="5">
        <v>6.92</v>
      </c>
      <c r="H639" s="5">
        <v>7.14</v>
      </c>
      <c r="I639" s="5">
        <v>7.36</v>
      </c>
      <c r="J639" s="5">
        <v>7.62</v>
      </c>
      <c r="K639" s="5">
        <v>7.85</v>
      </c>
      <c r="L639" s="5">
        <v>7.97</v>
      </c>
      <c r="M639" s="5">
        <v>8.11</v>
      </c>
    </row>
    <row r="640" spans="1:13">
      <c r="A640" s="139">
        <v>43260</v>
      </c>
      <c r="B640" s="5">
        <v>6.59</v>
      </c>
      <c r="C640" s="5">
        <v>6.63</v>
      </c>
      <c r="D640" s="5">
        <v>6.67</v>
      </c>
      <c r="E640" s="5">
        <v>6.7</v>
      </c>
      <c r="F640" s="5">
        <v>6.83</v>
      </c>
      <c r="G640" s="5">
        <v>6.96</v>
      </c>
      <c r="H640" s="5">
        <v>7.18</v>
      </c>
      <c r="I640" s="5">
        <v>7.38</v>
      </c>
      <c r="J640" s="5">
        <v>7.62</v>
      </c>
      <c r="K640" s="5">
        <v>7.89</v>
      </c>
      <c r="L640" s="5">
        <v>8.07</v>
      </c>
      <c r="M640" s="5">
        <v>8.3000000000000007</v>
      </c>
    </row>
    <row r="641" spans="1:13">
      <c r="A641" s="139">
        <v>43259</v>
      </c>
      <c r="B641" s="5">
        <v>6.62</v>
      </c>
      <c r="C641" s="5">
        <v>6.66</v>
      </c>
      <c r="D641" s="5">
        <v>6.69</v>
      </c>
      <c r="E641" s="5">
        <v>6.72</v>
      </c>
      <c r="F641" s="5">
        <v>6.84</v>
      </c>
      <c r="G641" s="5">
        <v>6.95</v>
      </c>
      <c r="H641" s="5">
        <v>7.19</v>
      </c>
      <c r="I641" s="5">
        <v>7.4</v>
      </c>
      <c r="J641" s="5">
        <v>7.64</v>
      </c>
      <c r="K641" s="5">
        <v>7.9</v>
      </c>
      <c r="L641" s="5">
        <v>8.09</v>
      </c>
      <c r="M641" s="5">
        <v>8.3699999999999992</v>
      </c>
    </row>
    <row r="642" spans="1:13">
      <c r="A642" s="139">
        <v>43258</v>
      </c>
      <c r="B642" s="5">
        <v>6.66</v>
      </c>
      <c r="C642" s="5">
        <v>6.69</v>
      </c>
      <c r="D642" s="5">
        <v>6.72</v>
      </c>
      <c r="E642" s="5">
        <v>6.74</v>
      </c>
      <c r="F642" s="5">
        <v>6.82</v>
      </c>
      <c r="G642" s="5">
        <v>6.9</v>
      </c>
      <c r="H642" s="5">
        <v>7.11</v>
      </c>
      <c r="I642" s="5">
        <v>7.32</v>
      </c>
      <c r="J642" s="5">
        <v>7.57</v>
      </c>
      <c r="K642" s="5">
        <v>7.86</v>
      </c>
      <c r="L642" s="5">
        <v>8.07</v>
      </c>
      <c r="M642" s="5">
        <v>8.3699999999999992</v>
      </c>
    </row>
    <row r="643" spans="1:13">
      <c r="A643" s="139">
        <v>43257</v>
      </c>
      <c r="B643" s="5">
        <v>6.53</v>
      </c>
      <c r="C643" s="5">
        <v>6.59</v>
      </c>
      <c r="D643" s="5">
        <v>6.64</v>
      </c>
      <c r="E643" s="5">
        <v>6.68</v>
      </c>
      <c r="F643" s="5">
        <v>6.8</v>
      </c>
      <c r="G643" s="5">
        <v>6.89</v>
      </c>
      <c r="H643" s="5">
        <v>7.08</v>
      </c>
      <c r="I643" s="5">
        <v>7.27</v>
      </c>
      <c r="J643" s="5">
        <v>7.52</v>
      </c>
      <c r="K643" s="5">
        <v>7.85</v>
      </c>
      <c r="L643" s="5">
        <v>8.1</v>
      </c>
      <c r="M643" s="5">
        <v>8.43</v>
      </c>
    </row>
    <row r="644" spans="1:13">
      <c r="A644" s="139">
        <v>43256</v>
      </c>
      <c r="B644" s="5">
        <v>6.53</v>
      </c>
      <c r="C644" s="5">
        <v>6.59</v>
      </c>
      <c r="D644" s="5">
        <v>6.64</v>
      </c>
      <c r="E644" s="5">
        <v>6.68</v>
      </c>
      <c r="F644" s="5">
        <v>6.79</v>
      </c>
      <c r="G644" s="5">
        <v>6.87</v>
      </c>
      <c r="H644" s="5">
        <v>7.04</v>
      </c>
      <c r="I644" s="5">
        <v>7.23</v>
      </c>
      <c r="J644" s="5">
        <v>7.48</v>
      </c>
      <c r="K644" s="5">
        <v>7.82</v>
      </c>
      <c r="L644" s="5">
        <v>8.06</v>
      </c>
      <c r="M644" s="5">
        <v>8.4</v>
      </c>
    </row>
    <row r="645" spans="1:13">
      <c r="A645" s="139">
        <v>43255</v>
      </c>
      <c r="B645" s="5">
        <v>6.53</v>
      </c>
      <c r="C645" s="5">
        <v>6.59</v>
      </c>
      <c r="D645" s="5">
        <v>6.63</v>
      </c>
      <c r="E645" s="5">
        <v>6.67</v>
      </c>
      <c r="F645" s="5">
        <v>6.78</v>
      </c>
      <c r="G645" s="5">
        <v>6.86</v>
      </c>
      <c r="H645" s="5">
        <v>7.04</v>
      </c>
      <c r="I645" s="5">
        <v>7.22</v>
      </c>
      <c r="J645" s="5">
        <v>7.46</v>
      </c>
      <c r="K645" s="5">
        <v>7.79</v>
      </c>
      <c r="L645" s="5">
        <v>8.0399999999999991</v>
      </c>
      <c r="M645" s="5">
        <v>8.3699999999999992</v>
      </c>
    </row>
    <row r="646" spans="1:13">
      <c r="A646" s="139">
        <v>43252</v>
      </c>
      <c r="B646" s="5">
        <v>6.5</v>
      </c>
      <c r="C646" s="5">
        <v>6.56</v>
      </c>
      <c r="D646" s="5">
        <v>6.62</v>
      </c>
      <c r="E646" s="5">
        <v>6.66</v>
      </c>
      <c r="F646" s="5">
        <v>6.79</v>
      </c>
      <c r="G646" s="5">
        <v>6.87</v>
      </c>
      <c r="H646" s="5">
        <v>7.04</v>
      </c>
      <c r="I646" s="5">
        <v>7.21</v>
      </c>
      <c r="J646" s="5">
        <v>7.46</v>
      </c>
      <c r="K646" s="5">
        <v>7.8</v>
      </c>
      <c r="L646" s="5">
        <v>8.07</v>
      </c>
      <c r="M646" s="5">
        <v>8.43</v>
      </c>
    </row>
    <row r="647" spans="1:13">
      <c r="A647" s="139">
        <v>43251</v>
      </c>
      <c r="B647" s="5">
        <v>6.5</v>
      </c>
      <c r="C647" s="5">
        <v>6.56</v>
      </c>
      <c r="D647" s="5">
        <v>6.62</v>
      </c>
      <c r="E647" s="5">
        <v>6.67</v>
      </c>
      <c r="F647" s="5">
        <v>6.81</v>
      </c>
      <c r="G647" s="5">
        <v>6.9</v>
      </c>
      <c r="H647" s="5">
        <v>7.07</v>
      </c>
      <c r="I647" s="5">
        <v>7.24</v>
      </c>
      <c r="J647" s="5">
        <v>7.49</v>
      </c>
      <c r="K647" s="5">
        <v>7.84</v>
      </c>
      <c r="L647" s="5">
        <v>8.1</v>
      </c>
      <c r="M647" s="5">
        <v>8.4499999999999993</v>
      </c>
    </row>
    <row r="648" spans="1:13">
      <c r="A648" s="139">
        <v>43250</v>
      </c>
      <c r="B648" s="5">
        <v>6.47</v>
      </c>
      <c r="C648" s="5">
        <v>6.53</v>
      </c>
      <c r="D648" s="5">
        <v>6.6</v>
      </c>
      <c r="E648" s="5">
        <v>6.65</v>
      </c>
      <c r="F648" s="5">
        <v>6.78</v>
      </c>
      <c r="G648" s="5">
        <v>6.88</v>
      </c>
      <c r="H648" s="5">
        <v>7.05</v>
      </c>
      <c r="I648" s="5">
        <v>7.21</v>
      </c>
      <c r="J648" s="5">
        <v>7.45</v>
      </c>
      <c r="K648" s="5">
        <v>7.78</v>
      </c>
      <c r="L648" s="5">
        <v>8.0399999999999991</v>
      </c>
      <c r="M648" s="5">
        <v>8.4</v>
      </c>
    </row>
    <row r="649" spans="1:13">
      <c r="A649" s="139">
        <v>43249</v>
      </c>
      <c r="B649" s="5">
        <v>6.51</v>
      </c>
      <c r="C649" s="5">
        <v>6.56</v>
      </c>
      <c r="D649" s="5">
        <v>6.61</v>
      </c>
      <c r="E649" s="5">
        <v>6.65</v>
      </c>
      <c r="F649" s="5">
        <v>6.78</v>
      </c>
      <c r="G649" s="5">
        <v>6.87</v>
      </c>
      <c r="H649" s="5">
        <v>7.05</v>
      </c>
      <c r="I649" s="5">
        <v>7.22</v>
      </c>
      <c r="J649" s="5">
        <v>7.46</v>
      </c>
      <c r="K649" s="5">
        <v>7.79</v>
      </c>
      <c r="L649" s="5">
        <v>8.0399999999999991</v>
      </c>
      <c r="M649" s="5">
        <v>8.4</v>
      </c>
    </row>
    <row r="650" spans="1:13">
      <c r="A650" s="139">
        <v>43248</v>
      </c>
      <c r="B650" s="5">
        <v>6.52</v>
      </c>
      <c r="C650" s="5">
        <v>6.57</v>
      </c>
      <c r="D650" s="5">
        <v>6.62</v>
      </c>
      <c r="E650" s="5">
        <v>6.66</v>
      </c>
      <c r="F650" s="5">
        <v>6.78</v>
      </c>
      <c r="G650" s="5">
        <v>6.86</v>
      </c>
      <c r="H650" s="5">
        <v>7.03</v>
      </c>
      <c r="I650" s="5">
        <v>7.19</v>
      </c>
      <c r="J650" s="5">
        <v>7.42</v>
      </c>
      <c r="K650" s="5">
        <v>7.73</v>
      </c>
      <c r="L650" s="5">
        <v>7.97</v>
      </c>
      <c r="M650" s="5">
        <v>8.32</v>
      </c>
    </row>
    <row r="651" spans="1:13">
      <c r="A651" s="139">
        <v>43245</v>
      </c>
      <c r="B651" s="5">
        <v>6.49</v>
      </c>
      <c r="C651" s="5">
        <v>6.55</v>
      </c>
      <c r="D651" s="5">
        <v>6.6</v>
      </c>
      <c r="E651" s="5">
        <v>6.65</v>
      </c>
      <c r="F651" s="5">
        <v>6.78</v>
      </c>
      <c r="G651" s="5">
        <v>6.87</v>
      </c>
      <c r="H651" s="5">
        <v>7.03</v>
      </c>
      <c r="I651" s="5">
        <v>7.19</v>
      </c>
      <c r="J651" s="5">
        <v>7.44</v>
      </c>
      <c r="K651" s="5">
        <v>7.77</v>
      </c>
      <c r="L651" s="5">
        <v>8.0299999999999994</v>
      </c>
      <c r="M651" s="5">
        <v>8.4</v>
      </c>
    </row>
    <row r="652" spans="1:13">
      <c r="A652" s="139">
        <v>43244</v>
      </c>
      <c r="B652" s="5">
        <v>6.55</v>
      </c>
      <c r="C652" s="5">
        <v>6.59</v>
      </c>
      <c r="D652" s="5">
        <v>6.63</v>
      </c>
      <c r="E652" s="5">
        <v>6.67</v>
      </c>
      <c r="F652" s="5">
        <v>6.77</v>
      </c>
      <c r="G652" s="5">
        <v>6.85</v>
      </c>
      <c r="H652" s="5">
        <v>7.01</v>
      </c>
      <c r="I652" s="5">
        <v>7.18</v>
      </c>
      <c r="J652" s="5">
        <v>7.43</v>
      </c>
      <c r="K652" s="5">
        <v>7.75</v>
      </c>
      <c r="L652" s="5">
        <v>8</v>
      </c>
      <c r="M652" s="5">
        <v>8.35</v>
      </c>
    </row>
    <row r="653" spans="1:13">
      <c r="A653" s="139">
        <v>43243</v>
      </c>
      <c r="B653" s="5">
        <v>6.51</v>
      </c>
      <c r="C653" s="5">
        <v>6.56</v>
      </c>
      <c r="D653" s="5">
        <v>6.61</v>
      </c>
      <c r="E653" s="5">
        <v>6.65</v>
      </c>
      <c r="F653" s="5">
        <v>6.78</v>
      </c>
      <c r="G653" s="5">
        <v>6.87</v>
      </c>
      <c r="H653" s="5">
        <v>7.04</v>
      </c>
      <c r="I653" s="5">
        <v>7.21</v>
      </c>
      <c r="J653" s="5">
        <v>7.46</v>
      </c>
      <c r="K653" s="5">
        <v>7.81</v>
      </c>
      <c r="L653" s="5">
        <v>8.07</v>
      </c>
      <c r="M653" s="5">
        <v>8.44</v>
      </c>
    </row>
    <row r="654" spans="1:13">
      <c r="A654" s="139">
        <v>43242</v>
      </c>
      <c r="B654" s="5">
        <v>6.45</v>
      </c>
      <c r="C654" s="5">
        <v>6.52</v>
      </c>
      <c r="D654" s="5">
        <v>6.59</v>
      </c>
      <c r="E654" s="5">
        <v>6.64</v>
      </c>
      <c r="F654" s="5">
        <v>6.78</v>
      </c>
      <c r="G654" s="5">
        <v>6.88</v>
      </c>
      <c r="H654" s="5">
        <v>7.05</v>
      </c>
      <c r="I654" s="5">
        <v>7.21</v>
      </c>
      <c r="J654" s="5">
        <v>7.45</v>
      </c>
      <c r="K654" s="5">
        <v>7.79</v>
      </c>
      <c r="L654" s="5">
        <v>8.06</v>
      </c>
      <c r="M654" s="5">
        <v>8.44</v>
      </c>
    </row>
    <row r="655" spans="1:13">
      <c r="A655" s="139">
        <v>43241</v>
      </c>
      <c r="B655" s="5">
        <v>6.53</v>
      </c>
      <c r="C655" s="5">
        <v>6.58</v>
      </c>
      <c r="D655" s="5">
        <v>6.63</v>
      </c>
      <c r="E655" s="5">
        <v>6.67</v>
      </c>
      <c r="F655" s="5">
        <v>6.79</v>
      </c>
      <c r="G655" s="5">
        <v>6.89</v>
      </c>
      <c r="H655" s="5">
        <v>7.07</v>
      </c>
      <c r="I655" s="5">
        <v>7.25</v>
      </c>
      <c r="J655" s="5">
        <v>7.5</v>
      </c>
      <c r="K655" s="5">
        <v>7.85</v>
      </c>
      <c r="L655" s="5">
        <v>8.1199999999999992</v>
      </c>
      <c r="M655" s="5">
        <v>8.5</v>
      </c>
    </row>
    <row r="656" spans="1:13">
      <c r="A656" s="139">
        <v>43238</v>
      </c>
      <c r="B656" s="5">
        <v>6.46</v>
      </c>
      <c r="C656" s="5">
        <v>6.53</v>
      </c>
      <c r="D656" s="5">
        <v>6.61</v>
      </c>
      <c r="E656" s="5">
        <v>6.66</v>
      </c>
      <c r="F656" s="5">
        <v>6.82</v>
      </c>
      <c r="G656" s="5">
        <v>6.91</v>
      </c>
      <c r="H656" s="5">
        <v>7.09</v>
      </c>
      <c r="I656" s="5">
        <v>7.26</v>
      </c>
      <c r="J656" s="5">
        <v>7.49</v>
      </c>
      <c r="K656" s="5">
        <v>7.83</v>
      </c>
      <c r="L656" s="5">
        <v>8.11</v>
      </c>
      <c r="M656" s="5">
        <v>8.5</v>
      </c>
    </row>
    <row r="657" spans="1:13">
      <c r="A657" s="139">
        <v>43237</v>
      </c>
      <c r="B657" s="5">
        <v>6.5</v>
      </c>
      <c r="C657" s="5">
        <v>6.57</v>
      </c>
      <c r="D657" s="5">
        <v>6.63</v>
      </c>
      <c r="E657" s="5">
        <v>6.68</v>
      </c>
      <c r="F657" s="5">
        <v>6.8</v>
      </c>
      <c r="G657" s="5">
        <v>6.87</v>
      </c>
      <c r="H657" s="5">
        <v>7.04</v>
      </c>
      <c r="I657" s="5">
        <v>7.22</v>
      </c>
      <c r="J657" s="5">
        <v>7.45</v>
      </c>
      <c r="K657" s="5">
        <v>7.78</v>
      </c>
      <c r="L657" s="5">
        <v>8.0399999999999991</v>
      </c>
      <c r="M657" s="5">
        <v>8.43</v>
      </c>
    </row>
    <row r="658" spans="1:13">
      <c r="A658" s="139">
        <v>43236</v>
      </c>
      <c r="B658" s="5">
        <v>6.5</v>
      </c>
      <c r="C658" s="5">
        <v>6.55</v>
      </c>
      <c r="D658" s="5">
        <v>6.6</v>
      </c>
      <c r="E658" s="5">
        <v>6.66</v>
      </c>
      <c r="F658" s="5">
        <v>6.82</v>
      </c>
      <c r="G658" s="5">
        <v>6.91</v>
      </c>
      <c r="H658" s="5">
        <v>7.07</v>
      </c>
      <c r="I658" s="5">
        <v>7.23</v>
      </c>
      <c r="J658" s="5">
        <v>7.47</v>
      </c>
      <c r="K658" s="5">
        <v>7.81</v>
      </c>
      <c r="L658" s="5">
        <v>8.08</v>
      </c>
      <c r="M658" s="5">
        <v>8.4700000000000006</v>
      </c>
    </row>
    <row r="659" spans="1:13">
      <c r="A659" s="139">
        <v>43235</v>
      </c>
      <c r="B659" s="5">
        <v>6.56</v>
      </c>
      <c r="C659" s="5">
        <v>6.61</v>
      </c>
      <c r="D659" s="5">
        <v>6.65</v>
      </c>
      <c r="E659" s="5">
        <v>6.69</v>
      </c>
      <c r="F659" s="5">
        <v>6.77</v>
      </c>
      <c r="G659" s="5">
        <v>6.85</v>
      </c>
      <c r="H659" s="5">
        <v>7.04</v>
      </c>
      <c r="I659" s="5">
        <v>7.24</v>
      </c>
      <c r="J659" s="5">
        <v>7.48</v>
      </c>
      <c r="K659" s="5">
        <v>7.82</v>
      </c>
      <c r="L659" s="5">
        <v>8.09</v>
      </c>
      <c r="M659" s="5">
        <v>8.48</v>
      </c>
    </row>
    <row r="660" spans="1:13">
      <c r="A660" s="139">
        <v>43234</v>
      </c>
      <c r="B660" s="5">
        <v>6.37</v>
      </c>
      <c r="C660" s="5">
        <v>6.43</v>
      </c>
      <c r="D660" s="5">
        <v>6.48</v>
      </c>
      <c r="E660" s="5">
        <v>6.53</v>
      </c>
      <c r="F660" s="5">
        <v>6.68</v>
      </c>
      <c r="G660" s="5">
        <v>6.8</v>
      </c>
      <c r="H660" s="5">
        <v>7.03</v>
      </c>
      <c r="I660" s="5">
        <v>7.24</v>
      </c>
      <c r="J660" s="5">
        <v>7.53</v>
      </c>
      <c r="K660" s="5">
        <v>7.93</v>
      </c>
      <c r="L660" s="5">
        <v>8.24</v>
      </c>
      <c r="M660" s="5">
        <v>8.69</v>
      </c>
    </row>
    <row r="661" spans="1:13">
      <c r="A661" s="139">
        <v>43231</v>
      </c>
      <c r="B661" s="5">
        <v>6.31</v>
      </c>
      <c r="C661" s="5">
        <v>6.37</v>
      </c>
      <c r="D661" s="5">
        <v>6.42</v>
      </c>
      <c r="E661" s="5">
        <v>6.47</v>
      </c>
      <c r="F661" s="5">
        <v>6.61</v>
      </c>
      <c r="G661" s="5">
        <v>6.72</v>
      </c>
      <c r="H661" s="5">
        <v>6.95</v>
      </c>
      <c r="I661" s="5">
        <v>7.16</v>
      </c>
      <c r="J661" s="5">
        <v>7.45</v>
      </c>
      <c r="K661" s="5">
        <v>7.86</v>
      </c>
      <c r="L661" s="5">
        <v>8.19</v>
      </c>
      <c r="M661" s="5">
        <v>8.66</v>
      </c>
    </row>
    <row r="662" spans="1:13">
      <c r="A662" s="139">
        <v>43230</v>
      </c>
      <c r="B662" s="5">
        <v>6.31</v>
      </c>
      <c r="C662" s="5">
        <v>6.36</v>
      </c>
      <c r="D662" s="5">
        <v>6.42</v>
      </c>
      <c r="E662" s="5">
        <v>6.47</v>
      </c>
      <c r="F662" s="5">
        <v>6.65</v>
      </c>
      <c r="G662" s="5">
        <v>6.77</v>
      </c>
      <c r="H662" s="5">
        <v>6.99</v>
      </c>
      <c r="I662" s="5">
        <v>7.2</v>
      </c>
      <c r="J662" s="5">
        <v>7.48</v>
      </c>
      <c r="K662" s="5">
        <v>7.87</v>
      </c>
      <c r="L662" s="5">
        <v>8.19</v>
      </c>
      <c r="M662" s="5">
        <v>8.66</v>
      </c>
    </row>
    <row r="663" spans="1:13">
      <c r="A663" s="139">
        <v>43228</v>
      </c>
      <c r="B663" s="5">
        <v>6.33</v>
      </c>
      <c r="C663" s="5">
        <v>6.38</v>
      </c>
      <c r="D663" s="5">
        <v>6.44</v>
      </c>
      <c r="E663" s="5">
        <v>6.5</v>
      </c>
      <c r="F663" s="5">
        <v>6.67</v>
      </c>
      <c r="G663" s="5">
        <v>6.78</v>
      </c>
      <c r="H663" s="5">
        <v>7.01</v>
      </c>
      <c r="I663" s="5">
        <v>7.23</v>
      </c>
      <c r="J663" s="5">
        <v>7.51</v>
      </c>
      <c r="K663" s="5">
        <v>7.91</v>
      </c>
      <c r="L663" s="5">
        <v>8.23</v>
      </c>
      <c r="M663" s="5">
        <v>8.7100000000000009</v>
      </c>
    </row>
    <row r="664" spans="1:13">
      <c r="A664" s="139">
        <v>43227</v>
      </c>
      <c r="B664" s="5">
        <v>6.28</v>
      </c>
      <c r="C664" s="5">
        <v>6.34</v>
      </c>
      <c r="D664" s="5">
        <v>6.39</v>
      </c>
      <c r="E664" s="5">
        <v>6.45</v>
      </c>
      <c r="F664" s="5">
        <v>6.62</v>
      </c>
      <c r="G664" s="5">
        <v>6.75</v>
      </c>
      <c r="H664" s="5">
        <v>6.97</v>
      </c>
      <c r="I664" s="5">
        <v>7.17</v>
      </c>
      <c r="J664" s="5">
        <v>7.46</v>
      </c>
      <c r="K664" s="5">
        <v>7.88</v>
      </c>
      <c r="L664" s="5">
        <v>8.2200000000000006</v>
      </c>
      <c r="M664" s="5">
        <v>8.74</v>
      </c>
    </row>
    <row r="665" spans="1:13">
      <c r="A665" s="139">
        <v>43224</v>
      </c>
      <c r="B665" s="5">
        <v>6.35</v>
      </c>
      <c r="C665" s="5">
        <v>6.4</v>
      </c>
      <c r="D665" s="5">
        <v>6.45</v>
      </c>
      <c r="E665" s="5">
        <v>6.5</v>
      </c>
      <c r="F665" s="5">
        <v>6.67</v>
      </c>
      <c r="G665" s="5">
        <v>6.77</v>
      </c>
      <c r="H665" s="5">
        <v>6.99</v>
      </c>
      <c r="I665" s="5">
        <v>7.19</v>
      </c>
      <c r="J665" s="5">
        <v>7.44</v>
      </c>
      <c r="K665" s="5">
        <v>7.81</v>
      </c>
      <c r="L665" s="5">
        <v>8.1300000000000008</v>
      </c>
      <c r="M665" s="5">
        <v>8.6199999999999992</v>
      </c>
    </row>
    <row r="666" spans="1:13">
      <c r="A666" s="139">
        <v>43223</v>
      </c>
      <c r="B666" s="5">
        <v>6.44</v>
      </c>
      <c r="C666" s="5">
        <v>6.49</v>
      </c>
      <c r="D666" s="5">
        <v>6.53</v>
      </c>
      <c r="E666" s="5">
        <v>6.57</v>
      </c>
      <c r="F666" s="5">
        <v>6.69</v>
      </c>
      <c r="G666" s="5">
        <v>6.79</v>
      </c>
      <c r="H666" s="5">
        <v>7</v>
      </c>
      <c r="I666" s="5">
        <v>7.19</v>
      </c>
      <c r="J666" s="5">
        <v>7.45</v>
      </c>
      <c r="K666" s="5">
        <v>7.82</v>
      </c>
      <c r="L666" s="5">
        <v>8.14</v>
      </c>
      <c r="M666" s="5">
        <v>8.6199999999999992</v>
      </c>
    </row>
    <row r="667" spans="1:13">
      <c r="A667" s="139">
        <v>43218</v>
      </c>
      <c r="B667" s="5">
        <v>6.27</v>
      </c>
      <c r="C667" s="5">
        <v>6.32</v>
      </c>
      <c r="D667" s="5">
        <v>6.37</v>
      </c>
      <c r="E667" s="5">
        <v>6.43</v>
      </c>
      <c r="F667" s="5">
        <v>6.6</v>
      </c>
      <c r="G667" s="5">
        <v>6.7</v>
      </c>
      <c r="H667" s="5">
        <v>6.93</v>
      </c>
      <c r="I667" s="5">
        <v>7.13</v>
      </c>
      <c r="J667" s="5">
        <v>7.37</v>
      </c>
      <c r="K667" s="5">
        <v>7.73</v>
      </c>
      <c r="L667" s="5">
        <v>8.0500000000000007</v>
      </c>
      <c r="M667" s="5">
        <v>8.58</v>
      </c>
    </row>
    <row r="668" spans="1:13">
      <c r="A668" s="139">
        <v>43217</v>
      </c>
      <c r="B668" s="5">
        <v>6.35</v>
      </c>
      <c r="C668" s="5">
        <v>6.39</v>
      </c>
      <c r="D668" s="5">
        <v>6.43</v>
      </c>
      <c r="E668" s="5">
        <v>6.48</v>
      </c>
      <c r="F668" s="5">
        <v>6.65</v>
      </c>
      <c r="G668" s="5">
        <v>6.76</v>
      </c>
      <c r="H668" s="5">
        <v>6.95</v>
      </c>
      <c r="I668" s="5">
        <v>7.14</v>
      </c>
      <c r="J668" s="5">
        <v>7.39</v>
      </c>
      <c r="K668" s="5">
        <v>7.76</v>
      </c>
      <c r="L668" s="5">
        <v>8.07</v>
      </c>
      <c r="M668" s="5">
        <v>8.57</v>
      </c>
    </row>
    <row r="669" spans="1:13">
      <c r="A669" s="139">
        <v>43216</v>
      </c>
      <c r="B669" s="5">
        <v>6.4</v>
      </c>
      <c r="C669" s="5">
        <v>6.44</v>
      </c>
      <c r="D669" s="5">
        <v>6.49</v>
      </c>
      <c r="E669" s="5">
        <v>6.55</v>
      </c>
      <c r="F669" s="5">
        <v>6.72</v>
      </c>
      <c r="G669" s="5">
        <v>6.83</v>
      </c>
      <c r="H669" s="5">
        <v>7.01</v>
      </c>
      <c r="I669" s="5">
        <v>7.19</v>
      </c>
      <c r="J669" s="5">
        <v>7.43</v>
      </c>
      <c r="K669" s="5">
        <v>7.8</v>
      </c>
      <c r="L669" s="5">
        <v>8.1199999999999992</v>
      </c>
      <c r="M669" s="5">
        <v>8.65</v>
      </c>
    </row>
    <row r="670" spans="1:13">
      <c r="A670" s="139">
        <v>43215</v>
      </c>
      <c r="B670" s="5">
        <v>6.42</v>
      </c>
      <c r="C670" s="5">
        <v>6.46</v>
      </c>
      <c r="D670" s="5">
        <v>6.5</v>
      </c>
      <c r="E670" s="5">
        <v>6.55</v>
      </c>
      <c r="F670" s="5">
        <v>6.72</v>
      </c>
      <c r="G670" s="5">
        <v>6.82</v>
      </c>
      <c r="H670" s="5">
        <v>7</v>
      </c>
      <c r="I670" s="5">
        <v>7.16</v>
      </c>
      <c r="J670" s="5">
        <v>7.39</v>
      </c>
      <c r="K670" s="5">
        <v>7.74</v>
      </c>
      <c r="L670" s="5">
        <v>8.0500000000000007</v>
      </c>
      <c r="M670" s="5">
        <v>8.56</v>
      </c>
    </row>
    <row r="671" spans="1:13">
      <c r="A671" s="139">
        <v>43214</v>
      </c>
      <c r="B671" s="5">
        <v>6.41</v>
      </c>
      <c r="C671" s="5">
        <v>6.44</v>
      </c>
      <c r="D671" s="5">
        <v>6.47</v>
      </c>
      <c r="E671" s="5">
        <v>6.51</v>
      </c>
      <c r="F671" s="5">
        <v>6.68</v>
      </c>
      <c r="G671" s="5">
        <v>6.79</v>
      </c>
      <c r="H671" s="5">
        <v>6.97</v>
      </c>
      <c r="I671" s="5">
        <v>7.13</v>
      </c>
      <c r="J671" s="5">
        <v>7.36</v>
      </c>
      <c r="K671" s="5">
        <v>7.7</v>
      </c>
      <c r="L671" s="5">
        <v>8</v>
      </c>
      <c r="M671" s="5">
        <v>8.5</v>
      </c>
    </row>
    <row r="672" spans="1:13">
      <c r="A672" s="139">
        <v>43213</v>
      </c>
      <c r="B672" s="5">
        <v>6.48</v>
      </c>
      <c r="C672" s="5">
        <v>6.52</v>
      </c>
      <c r="D672" s="5">
        <v>6.56</v>
      </c>
      <c r="E672" s="5">
        <v>6.61</v>
      </c>
      <c r="F672" s="5">
        <v>6.76</v>
      </c>
      <c r="G672" s="5">
        <v>6.86</v>
      </c>
      <c r="H672" s="5">
        <v>7.02</v>
      </c>
      <c r="I672" s="5">
        <v>7.18</v>
      </c>
      <c r="J672" s="5">
        <v>7.41</v>
      </c>
      <c r="K672" s="5">
        <v>7.77</v>
      </c>
      <c r="L672" s="5">
        <v>8.08</v>
      </c>
      <c r="M672" s="5">
        <v>8.59</v>
      </c>
    </row>
    <row r="673" spans="1:13">
      <c r="A673" s="139">
        <v>43210</v>
      </c>
      <c r="B673" s="5">
        <v>6.53</v>
      </c>
      <c r="C673" s="5">
        <v>6.56</v>
      </c>
      <c r="D673" s="5">
        <v>6.6</v>
      </c>
      <c r="E673" s="5">
        <v>6.64</v>
      </c>
      <c r="F673" s="5">
        <v>6.78</v>
      </c>
      <c r="G673" s="5">
        <v>6.87</v>
      </c>
      <c r="H673" s="5">
        <v>7.02</v>
      </c>
      <c r="I673" s="5">
        <v>7.16</v>
      </c>
      <c r="J673" s="5">
        <v>7.38</v>
      </c>
      <c r="K673" s="5">
        <v>7.7</v>
      </c>
      <c r="L673" s="5">
        <v>7.98</v>
      </c>
      <c r="M673" s="5">
        <v>8.4499999999999993</v>
      </c>
    </row>
    <row r="674" spans="1:13">
      <c r="A674" s="139">
        <v>43209</v>
      </c>
      <c r="B674" s="5">
        <v>6.55</v>
      </c>
      <c r="C674" s="5">
        <v>6.59</v>
      </c>
      <c r="D674" s="5">
        <v>6.63</v>
      </c>
      <c r="E674" s="5">
        <v>6.67</v>
      </c>
      <c r="F674" s="5">
        <v>6.81</v>
      </c>
      <c r="G674" s="5">
        <v>6.89</v>
      </c>
      <c r="H674" s="5">
        <v>7.01</v>
      </c>
      <c r="I674" s="5">
        <v>7.15</v>
      </c>
      <c r="J674" s="5">
        <v>7.36</v>
      </c>
      <c r="K674" s="5">
        <v>7.68</v>
      </c>
      <c r="L674" s="5">
        <v>7.98</v>
      </c>
      <c r="M674" s="5">
        <v>8.4600000000000009</v>
      </c>
    </row>
    <row r="675" spans="1:13">
      <c r="A675" s="139">
        <v>43208</v>
      </c>
      <c r="B675" s="5">
        <v>6.59</v>
      </c>
      <c r="C675" s="5">
        <v>6.63</v>
      </c>
      <c r="D675" s="5">
        <v>6.66</v>
      </c>
      <c r="E675" s="5">
        <v>6.7</v>
      </c>
      <c r="F675" s="5">
        <v>6.84</v>
      </c>
      <c r="G675" s="5">
        <v>6.92</v>
      </c>
      <c r="H675" s="5">
        <v>7.06</v>
      </c>
      <c r="I675" s="5">
        <v>7.2</v>
      </c>
      <c r="J675" s="5">
        <v>7.4</v>
      </c>
      <c r="K675" s="5">
        <v>7.73</v>
      </c>
      <c r="L675" s="5">
        <v>8.02</v>
      </c>
      <c r="M675" s="5">
        <v>8.51</v>
      </c>
    </row>
    <row r="676" spans="1:13">
      <c r="A676" s="139">
        <v>43207</v>
      </c>
      <c r="B676" s="5">
        <v>6.55</v>
      </c>
      <c r="C676" s="5">
        <v>6.59</v>
      </c>
      <c r="D676" s="5">
        <v>6.63</v>
      </c>
      <c r="E676" s="5">
        <v>6.68</v>
      </c>
      <c r="F676" s="5">
        <v>6.86</v>
      </c>
      <c r="G676" s="5">
        <v>6.96</v>
      </c>
      <c r="H676" s="5">
        <v>7.12</v>
      </c>
      <c r="I676" s="5">
        <v>7.26</v>
      </c>
      <c r="J676" s="5">
        <v>7.46</v>
      </c>
      <c r="K676" s="5">
        <v>7.78</v>
      </c>
      <c r="L676" s="5">
        <v>8.08</v>
      </c>
      <c r="M676" s="5">
        <v>8.59</v>
      </c>
    </row>
    <row r="677" spans="1:13">
      <c r="A677" s="139">
        <v>43206</v>
      </c>
      <c r="B677" s="5">
        <v>6.69</v>
      </c>
      <c r="C677" s="5">
        <v>6.71</v>
      </c>
      <c r="D677" s="5">
        <v>6.74</v>
      </c>
      <c r="E677" s="5">
        <v>6.78</v>
      </c>
      <c r="F677" s="5">
        <v>6.91</v>
      </c>
      <c r="G677" s="5">
        <v>7</v>
      </c>
      <c r="H677" s="5">
        <v>7.18</v>
      </c>
      <c r="I677" s="5">
        <v>7.34</v>
      </c>
      <c r="J677" s="5">
        <v>7.53</v>
      </c>
      <c r="K677" s="5">
        <v>7.82</v>
      </c>
      <c r="L677" s="5">
        <v>8.09</v>
      </c>
      <c r="M677" s="5">
        <v>8.59</v>
      </c>
    </row>
    <row r="678" spans="1:13">
      <c r="A678" s="139">
        <v>43203</v>
      </c>
      <c r="B678" s="5">
        <v>6.79</v>
      </c>
      <c r="C678" s="5">
        <v>6.81</v>
      </c>
      <c r="D678" s="5">
        <v>6.83</v>
      </c>
      <c r="E678" s="5">
        <v>6.85</v>
      </c>
      <c r="F678" s="5">
        <v>6.94</v>
      </c>
      <c r="G678" s="5">
        <v>7.01</v>
      </c>
      <c r="H678" s="5">
        <v>7.17</v>
      </c>
      <c r="I678" s="5">
        <v>7.33</v>
      </c>
      <c r="J678" s="5">
        <v>7.55</v>
      </c>
      <c r="K678" s="5">
        <v>7.85</v>
      </c>
      <c r="L678" s="5">
        <v>8.1199999999999992</v>
      </c>
      <c r="M678" s="5">
        <v>8.61</v>
      </c>
    </row>
    <row r="679" spans="1:13">
      <c r="A679" s="139">
        <v>43202</v>
      </c>
      <c r="B679" s="5">
        <v>6.62</v>
      </c>
      <c r="C679" s="5">
        <v>6.66</v>
      </c>
      <c r="D679" s="5">
        <v>6.7</v>
      </c>
      <c r="E679" s="5">
        <v>6.75</v>
      </c>
      <c r="F679" s="5">
        <v>6.89</v>
      </c>
      <c r="G679" s="5">
        <v>6.96</v>
      </c>
      <c r="H679" s="5">
        <v>7.09</v>
      </c>
      <c r="I679" s="5">
        <v>7.24</v>
      </c>
      <c r="J679" s="5">
        <v>7.47</v>
      </c>
      <c r="K679" s="5">
        <v>7.83</v>
      </c>
      <c r="L679" s="5">
        <v>8.14</v>
      </c>
      <c r="M679" s="5">
        <v>8.68</v>
      </c>
    </row>
    <row r="680" spans="1:13">
      <c r="A680" s="139">
        <v>43201</v>
      </c>
      <c r="B680" s="5">
        <v>6.73</v>
      </c>
      <c r="C680" s="5">
        <v>6.78</v>
      </c>
      <c r="D680" s="5">
        <v>6.84</v>
      </c>
      <c r="E680" s="5">
        <v>6.9</v>
      </c>
      <c r="F680" s="5">
        <v>7.07</v>
      </c>
      <c r="G680" s="5">
        <v>7.11</v>
      </c>
      <c r="H680" s="5">
        <v>7.21</v>
      </c>
      <c r="I680" s="5">
        <v>7.35</v>
      </c>
      <c r="J680" s="5">
        <v>7.59</v>
      </c>
      <c r="K680" s="5">
        <v>7.9</v>
      </c>
      <c r="L680" s="5">
        <v>8.19</v>
      </c>
      <c r="M680" s="5">
        <v>8.68</v>
      </c>
    </row>
    <row r="681" spans="1:13">
      <c r="A681" s="139">
        <v>43200</v>
      </c>
      <c r="B681" s="5">
        <v>6.94</v>
      </c>
      <c r="C681" s="5">
        <v>6.95</v>
      </c>
      <c r="D681" s="5">
        <v>6.97</v>
      </c>
      <c r="E681" s="5">
        <v>6.98</v>
      </c>
      <c r="F681" s="5">
        <v>7.03</v>
      </c>
      <c r="G681" s="5">
        <v>7.08</v>
      </c>
      <c r="H681" s="5">
        <v>7.26</v>
      </c>
      <c r="I681" s="5">
        <v>7.45</v>
      </c>
      <c r="J681" s="5">
        <v>7.68</v>
      </c>
      <c r="K681" s="5">
        <v>7.97</v>
      </c>
      <c r="L681" s="5">
        <v>8.25</v>
      </c>
      <c r="M681" s="5">
        <v>8.75</v>
      </c>
    </row>
    <row r="682" spans="1:13">
      <c r="A682" s="139">
        <v>43199</v>
      </c>
      <c r="B682" s="5">
        <v>6.62</v>
      </c>
      <c r="C682" s="5">
        <v>6.65</v>
      </c>
      <c r="D682" s="5">
        <v>6.67</v>
      </c>
      <c r="E682" s="5">
        <v>6.68</v>
      </c>
      <c r="F682" s="5">
        <v>6.72</v>
      </c>
      <c r="G682" s="5">
        <v>6.74</v>
      </c>
      <c r="H682" s="5">
        <v>6.88</v>
      </c>
      <c r="I682" s="5">
        <v>7.09</v>
      </c>
      <c r="J682" s="5">
        <v>7.41</v>
      </c>
      <c r="K682" s="5">
        <v>7.8</v>
      </c>
      <c r="L682" s="5">
        <v>8.1199999999999992</v>
      </c>
      <c r="M682" s="5">
        <v>8.65</v>
      </c>
    </row>
    <row r="683" spans="1:13">
      <c r="A683" s="139">
        <v>43196</v>
      </c>
      <c r="B683" s="5">
        <v>6.15</v>
      </c>
      <c r="C683" s="5">
        <v>6.19</v>
      </c>
      <c r="D683" s="5">
        <v>6.22</v>
      </c>
      <c r="E683" s="5">
        <v>6.25</v>
      </c>
      <c r="F683" s="5">
        <v>6.37</v>
      </c>
      <c r="G683" s="5">
        <v>6.46</v>
      </c>
      <c r="H683" s="5">
        <v>6.64</v>
      </c>
      <c r="I683" s="5">
        <v>6.84</v>
      </c>
      <c r="J683" s="5">
        <v>7.16</v>
      </c>
      <c r="K683" s="5">
        <v>7.6</v>
      </c>
      <c r="L683" s="5">
        <v>7.98</v>
      </c>
      <c r="M683" s="5">
        <v>8.58</v>
      </c>
    </row>
    <row r="684" spans="1:13">
      <c r="A684" s="139">
        <v>43195</v>
      </c>
      <c r="B684" s="5">
        <v>6.15</v>
      </c>
      <c r="C684" s="5">
        <v>6.19</v>
      </c>
      <c r="D684" s="5">
        <v>6.22</v>
      </c>
      <c r="E684" s="5">
        <v>6.25</v>
      </c>
      <c r="F684" s="5">
        <v>6.36</v>
      </c>
      <c r="G684" s="5">
        <v>6.46</v>
      </c>
      <c r="H684" s="5">
        <v>6.63</v>
      </c>
      <c r="I684" s="5">
        <v>6.83</v>
      </c>
      <c r="J684" s="5">
        <v>7.13</v>
      </c>
      <c r="K684" s="5">
        <v>7.56</v>
      </c>
      <c r="L684" s="5">
        <v>7.93</v>
      </c>
      <c r="M684" s="5">
        <v>8.5299999999999994</v>
      </c>
    </row>
    <row r="685" spans="1:13">
      <c r="A685" s="139">
        <v>43194</v>
      </c>
      <c r="B685" s="5">
        <v>6.07</v>
      </c>
      <c r="C685" s="5">
        <v>6.11</v>
      </c>
      <c r="D685" s="5">
        <v>6.15</v>
      </c>
      <c r="E685" s="5">
        <v>6.19</v>
      </c>
      <c r="F685" s="5">
        <v>6.32</v>
      </c>
      <c r="G685" s="5">
        <v>6.43</v>
      </c>
      <c r="H685" s="5">
        <v>6.64</v>
      </c>
      <c r="I685" s="5">
        <v>6.85</v>
      </c>
      <c r="J685" s="5">
        <v>7.14</v>
      </c>
      <c r="K685" s="5">
        <v>7.59</v>
      </c>
      <c r="L685" s="5">
        <v>7.98</v>
      </c>
      <c r="M685" s="5">
        <v>8.61</v>
      </c>
    </row>
    <row r="686" spans="1:13">
      <c r="A686" s="139">
        <v>43193</v>
      </c>
      <c r="B686" s="5">
        <v>6.03</v>
      </c>
      <c r="C686" s="5">
        <v>6.08</v>
      </c>
      <c r="D686" s="5">
        <v>6.12</v>
      </c>
      <c r="E686" s="5">
        <v>6.17</v>
      </c>
      <c r="F686" s="5">
        <v>6.34</v>
      </c>
      <c r="G686" s="5">
        <v>6.45</v>
      </c>
      <c r="H686" s="5">
        <v>6.66</v>
      </c>
      <c r="I686" s="5">
        <v>6.87</v>
      </c>
      <c r="J686" s="5">
        <v>7.17</v>
      </c>
      <c r="K686" s="5">
        <v>7.63</v>
      </c>
      <c r="L686" s="5">
        <v>8.02</v>
      </c>
      <c r="M686" s="5">
        <v>8.66</v>
      </c>
    </row>
    <row r="687" spans="1:13">
      <c r="A687" s="139">
        <v>43192</v>
      </c>
      <c r="B687" s="5">
        <v>6</v>
      </c>
      <c r="C687" s="5">
        <v>6.04</v>
      </c>
      <c r="D687" s="5">
        <v>6.08</v>
      </c>
      <c r="E687" s="5">
        <v>6.13</v>
      </c>
      <c r="F687" s="5">
        <v>6.3</v>
      </c>
      <c r="G687" s="5">
        <v>6.42</v>
      </c>
      <c r="H687" s="5">
        <v>6.63</v>
      </c>
      <c r="I687" s="5">
        <v>6.84</v>
      </c>
      <c r="J687" s="5">
        <v>7.15</v>
      </c>
      <c r="K687" s="5">
        <v>7.6</v>
      </c>
      <c r="L687" s="5">
        <v>7.99</v>
      </c>
      <c r="M687" s="5">
        <v>8.6300000000000008</v>
      </c>
    </row>
    <row r="688" spans="1:13">
      <c r="A688" s="139">
        <v>43189</v>
      </c>
      <c r="B688" s="5">
        <v>5.99</v>
      </c>
      <c r="C688" s="5">
        <v>6.03</v>
      </c>
      <c r="D688" s="5">
        <v>6.07</v>
      </c>
      <c r="E688" s="5">
        <v>6.12</v>
      </c>
      <c r="F688" s="5">
        <v>6.27</v>
      </c>
      <c r="G688" s="5">
        <v>6.39</v>
      </c>
      <c r="H688" s="5">
        <v>6.61</v>
      </c>
      <c r="I688" s="5">
        <v>6.83</v>
      </c>
      <c r="J688" s="5">
        <v>7.14</v>
      </c>
      <c r="K688" s="5">
        <v>7.6</v>
      </c>
      <c r="L688" s="5">
        <v>8</v>
      </c>
      <c r="M688" s="5">
        <v>8.64</v>
      </c>
    </row>
    <row r="689" spans="1:13">
      <c r="A689" s="139">
        <v>43188</v>
      </c>
      <c r="B689" s="5">
        <v>6.01</v>
      </c>
      <c r="C689" s="5">
        <v>6.05</v>
      </c>
      <c r="D689" s="5">
        <v>6.1</v>
      </c>
      <c r="E689" s="5">
        <v>6.15</v>
      </c>
      <c r="F689" s="5">
        <v>6.33</v>
      </c>
      <c r="G689" s="5">
        <v>6.44</v>
      </c>
      <c r="H689" s="5">
        <v>6.65</v>
      </c>
      <c r="I689" s="5">
        <v>6.86</v>
      </c>
      <c r="J689" s="5">
        <v>7.16</v>
      </c>
      <c r="K689" s="5">
        <v>7.6</v>
      </c>
      <c r="L689" s="5">
        <v>7.98</v>
      </c>
      <c r="M689" s="5">
        <v>8.6</v>
      </c>
    </row>
    <row r="690" spans="1:13">
      <c r="A690" s="139">
        <v>43187</v>
      </c>
      <c r="B690" s="5">
        <v>6.1</v>
      </c>
      <c r="C690" s="5">
        <v>6.13</v>
      </c>
      <c r="D690" s="5">
        <v>6.16</v>
      </c>
      <c r="E690" s="5">
        <v>6.2</v>
      </c>
      <c r="F690" s="5">
        <v>6.33</v>
      </c>
      <c r="G690" s="5">
        <v>6.43</v>
      </c>
      <c r="H690" s="5">
        <v>6.64</v>
      </c>
      <c r="I690" s="5">
        <v>6.85</v>
      </c>
      <c r="J690" s="5">
        <v>7.15</v>
      </c>
      <c r="K690" s="5">
        <v>7.59</v>
      </c>
      <c r="L690" s="5">
        <v>7.97</v>
      </c>
      <c r="M690" s="5">
        <v>8.58</v>
      </c>
    </row>
    <row r="691" spans="1:13">
      <c r="A691" s="139">
        <v>43186</v>
      </c>
      <c r="B691" s="5">
        <v>6.12</v>
      </c>
      <c r="C691" s="5">
        <v>6.16</v>
      </c>
      <c r="D691" s="5">
        <v>6.19</v>
      </c>
      <c r="E691" s="5">
        <v>6.22</v>
      </c>
      <c r="F691" s="5">
        <v>6.34</v>
      </c>
      <c r="G691" s="5">
        <v>6.42</v>
      </c>
      <c r="H691" s="5">
        <v>6.62</v>
      </c>
      <c r="I691" s="5">
        <v>6.84</v>
      </c>
      <c r="J691" s="5">
        <v>7.15</v>
      </c>
      <c r="K691" s="5">
        <v>7.58</v>
      </c>
      <c r="L691" s="5">
        <v>7.95</v>
      </c>
      <c r="M691" s="5">
        <v>8.56</v>
      </c>
    </row>
    <row r="692" spans="1:13">
      <c r="A692" s="139">
        <v>43185</v>
      </c>
      <c r="B692" s="5">
        <v>6.06</v>
      </c>
      <c r="C692" s="5">
        <v>6.09</v>
      </c>
      <c r="D692" s="5">
        <v>6.13</v>
      </c>
      <c r="E692" s="5">
        <v>6.17</v>
      </c>
      <c r="F692" s="5">
        <v>6.31</v>
      </c>
      <c r="G692" s="5">
        <v>6.42</v>
      </c>
      <c r="H692" s="5">
        <v>6.63</v>
      </c>
      <c r="I692" s="5">
        <v>6.85</v>
      </c>
      <c r="J692" s="5">
        <v>7.14</v>
      </c>
      <c r="K692" s="5">
        <v>7.58</v>
      </c>
      <c r="L692" s="5">
        <v>7.96</v>
      </c>
      <c r="M692" s="5">
        <v>8.58</v>
      </c>
    </row>
    <row r="693" spans="1:13">
      <c r="A693" s="139">
        <v>43182</v>
      </c>
      <c r="B693" s="5">
        <v>6.02</v>
      </c>
      <c r="C693" s="5">
        <v>6.06</v>
      </c>
      <c r="D693" s="5">
        <v>6.1</v>
      </c>
      <c r="E693" s="5">
        <v>6.14</v>
      </c>
      <c r="F693" s="5">
        <v>6.28</v>
      </c>
      <c r="G693" s="5">
        <v>6.39</v>
      </c>
      <c r="H693" s="5">
        <v>6.6</v>
      </c>
      <c r="I693" s="5">
        <v>6.82</v>
      </c>
      <c r="J693" s="5">
        <v>7.11</v>
      </c>
      <c r="K693" s="5">
        <v>7.54</v>
      </c>
      <c r="L693" s="5">
        <v>7.92</v>
      </c>
      <c r="M693" s="5">
        <v>8.5500000000000007</v>
      </c>
    </row>
    <row r="694" spans="1:13">
      <c r="A694" s="139">
        <v>43181</v>
      </c>
      <c r="B694" s="5">
        <v>5.97</v>
      </c>
      <c r="C694" s="5">
        <v>6.01</v>
      </c>
      <c r="D694" s="5">
        <v>6.06</v>
      </c>
      <c r="E694" s="5">
        <v>6.11</v>
      </c>
      <c r="F694" s="5">
        <v>6.27</v>
      </c>
      <c r="G694" s="5">
        <v>6.39</v>
      </c>
      <c r="H694" s="5">
        <v>6.6</v>
      </c>
      <c r="I694" s="5">
        <v>6.82</v>
      </c>
      <c r="J694" s="5">
        <v>7.13</v>
      </c>
      <c r="K694" s="5">
        <v>7.6</v>
      </c>
      <c r="L694" s="5">
        <v>8.02</v>
      </c>
      <c r="M694" s="5">
        <v>8.68</v>
      </c>
    </row>
    <row r="695" spans="1:13">
      <c r="A695" s="139">
        <v>43180</v>
      </c>
      <c r="B695" s="5">
        <v>5.97</v>
      </c>
      <c r="C695" s="5">
        <v>6.01</v>
      </c>
      <c r="D695" s="5">
        <v>6.06</v>
      </c>
      <c r="E695" s="5">
        <v>6.11</v>
      </c>
      <c r="F695" s="5">
        <v>6.29</v>
      </c>
      <c r="G695" s="5">
        <v>6.42</v>
      </c>
      <c r="H695" s="5">
        <v>6.64</v>
      </c>
      <c r="I695" s="5">
        <v>6.86</v>
      </c>
      <c r="J695" s="5">
        <v>7.16</v>
      </c>
      <c r="K695" s="5">
        <v>7.64</v>
      </c>
      <c r="L695" s="5">
        <v>8.06</v>
      </c>
      <c r="M695" s="5">
        <v>8.73</v>
      </c>
    </row>
    <row r="696" spans="1:13">
      <c r="A696" s="139">
        <v>43179</v>
      </c>
      <c r="B696" s="5">
        <v>5.99</v>
      </c>
      <c r="C696" s="5">
        <v>6.04</v>
      </c>
      <c r="D696" s="5">
        <v>6.08</v>
      </c>
      <c r="E696" s="5">
        <v>6.13</v>
      </c>
      <c r="F696" s="5">
        <v>6.3</v>
      </c>
      <c r="G696" s="5">
        <v>6.42</v>
      </c>
      <c r="H696" s="5">
        <v>6.66</v>
      </c>
      <c r="I696" s="5">
        <v>6.88</v>
      </c>
      <c r="J696" s="5">
        <v>7.2</v>
      </c>
      <c r="K696" s="5">
        <v>7.69</v>
      </c>
      <c r="L696" s="5">
        <v>8.11</v>
      </c>
      <c r="M696" s="5">
        <v>8.7899999999999991</v>
      </c>
    </row>
    <row r="697" spans="1:13">
      <c r="A697" s="139">
        <v>43178</v>
      </c>
      <c r="B697" s="5">
        <v>6.03</v>
      </c>
      <c r="C697" s="5">
        <v>6.08</v>
      </c>
      <c r="D697" s="5">
        <v>6.13</v>
      </c>
      <c r="E697" s="5">
        <v>6.19</v>
      </c>
      <c r="F697" s="5">
        <v>6.38</v>
      </c>
      <c r="G697" s="5">
        <v>6.5</v>
      </c>
      <c r="H697" s="5">
        <v>6.72</v>
      </c>
      <c r="I697" s="5">
        <v>6.93</v>
      </c>
      <c r="J697" s="5">
        <v>7.25</v>
      </c>
      <c r="K697" s="5">
        <v>7.74</v>
      </c>
      <c r="L697" s="5">
        <v>8.17</v>
      </c>
      <c r="M697" s="5">
        <v>8.85</v>
      </c>
    </row>
    <row r="698" spans="1:13">
      <c r="A698" s="139">
        <v>43175</v>
      </c>
      <c r="B698" s="5">
        <v>6.07</v>
      </c>
      <c r="C698" s="5">
        <v>6.11</v>
      </c>
      <c r="D698" s="5">
        <v>6.16</v>
      </c>
      <c r="E698" s="5">
        <v>6.2</v>
      </c>
      <c r="F698" s="5">
        <v>6.37</v>
      </c>
      <c r="G698" s="5">
        <v>6.49</v>
      </c>
      <c r="H698" s="5">
        <v>6.72</v>
      </c>
      <c r="I698" s="5">
        <v>6.94</v>
      </c>
      <c r="J698" s="5">
        <v>7.24</v>
      </c>
      <c r="K698" s="5">
        <v>7.71</v>
      </c>
      <c r="L698" s="5">
        <v>8.1300000000000008</v>
      </c>
      <c r="M698" s="5">
        <v>8.8000000000000007</v>
      </c>
    </row>
    <row r="699" spans="1:13">
      <c r="A699" s="139">
        <v>43174</v>
      </c>
      <c r="B699" s="5">
        <v>6.06</v>
      </c>
      <c r="C699" s="5">
        <v>6.1</v>
      </c>
      <c r="D699" s="5">
        <v>6.15</v>
      </c>
      <c r="E699" s="5">
        <v>6.19</v>
      </c>
      <c r="F699" s="5">
        <v>6.37</v>
      </c>
      <c r="G699" s="5">
        <v>6.5</v>
      </c>
      <c r="H699" s="5">
        <v>6.72</v>
      </c>
      <c r="I699" s="5">
        <v>6.94</v>
      </c>
      <c r="J699" s="5">
        <v>7.24</v>
      </c>
      <c r="K699" s="5">
        <v>7.72</v>
      </c>
      <c r="L699" s="5">
        <v>8.1300000000000008</v>
      </c>
      <c r="M699" s="5">
        <v>8.8000000000000007</v>
      </c>
    </row>
    <row r="700" spans="1:13">
      <c r="A700" s="139">
        <v>43173</v>
      </c>
      <c r="B700" s="5">
        <v>6.04</v>
      </c>
      <c r="C700" s="5">
        <v>6.08</v>
      </c>
      <c r="D700" s="5">
        <v>6.13</v>
      </c>
      <c r="E700" s="5">
        <v>6.18</v>
      </c>
      <c r="F700" s="5">
        <v>6.36</v>
      </c>
      <c r="G700" s="5">
        <v>6.48</v>
      </c>
      <c r="H700" s="5">
        <v>6.71</v>
      </c>
      <c r="I700" s="5">
        <v>6.91</v>
      </c>
      <c r="J700" s="5">
        <v>7.21</v>
      </c>
      <c r="K700" s="5">
        <v>7.67</v>
      </c>
      <c r="L700" s="5">
        <v>8.07</v>
      </c>
      <c r="M700" s="5">
        <v>8.74</v>
      </c>
    </row>
    <row r="701" spans="1:13">
      <c r="A701" s="139">
        <v>43172</v>
      </c>
      <c r="B701" s="5">
        <v>6.02</v>
      </c>
      <c r="C701" s="5">
        <v>6.07</v>
      </c>
      <c r="D701" s="5">
        <v>6.11</v>
      </c>
      <c r="E701" s="5">
        <v>6.16</v>
      </c>
      <c r="F701" s="5">
        <v>6.35</v>
      </c>
      <c r="G701" s="5">
        <v>6.47</v>
      </c>
      <c r="H701" s="5">
        <v>6.68</v>
      </c>
      <c r="I701" s="5">
        <v>6.88</v>
      </c>
      <c r="J701" s="5">
        <v>7.19</v>
      </c>
      <c r="K701" s="5">
        <v>7.66</v>
      </c>
      <c r="L701" s="5">
        <v>8.08</v>
      </c>
      <c r="M701" s="5">
        <v>8.76</v>
      </c>
    </row>
    <row r="702" spans="1:13">
      <c r="A702" s="139">
        <v>43171</v>
      </c>
      <c r="B702" s="5">
        <v>6.07</v>
      </c>
      <c r="C702" s="5">
        <v>6.11</v>
      </c>
      <c r="D702" s="5">
        <v>6.15</v>
      </c>
      <c r="E702" s="5">
        <v>6.19</v>
      </c>
      <c r="F702" s="5">
        <v>6.36</v>
      </c>
      <c r="G702" s="5">
        <v>6.47</v>
      </c>
      <c r="H702" s="5">
        <v>6.68</v>
      </c>
      <c r="I702" s="5">
        <v>6.88</v>
      </c>
      <c r="J702" s="5">
        <v>7.19</v>
      </c>
      <c r="K702" s="5">
        <v>7.65</v>
      </c>
      <c r="L702" s="5">
        <v>8.07</v>
      </c>
      <c r="M702" s="5">
        <v>8.75</v>
      </c>
    </row>
    <row r="703" spans="1:13">
      <c r="A703" s="139">
        <v>43166</v>
      </c>
      <c r="B703" s="5">
        <v>6.08</v>
      </c>
      <c r="C703" s="5">
        <v>6.12</v>
      </c>
      <c r="D703" s="5">
        <v>6.16</v>
      </c>
      <c r="E703" s="5">
        <v>6.2</v>
      </c>
      <c r="F703" s="5">
        <v>6.36</v>
      </c>
      <c r="G703" s="5">
        <v>6.48</v>
      </c>
      <c r="H703" s="5">
        <v>6.7</v>
      </c>
      <c r="I703" s="5">
        <v>6.89</v>
      </c>
      <c r="J703" s="5">
        <v>7.16</v>
      </c>
      <c r="K703" s="5">
        <v>7.59</v>
      </c>
      <c r="L703" s="5">
        <v>7.98</v>
      </c>
      <c r="M703" s="5">
        <v>8.66</v>
      </c>
    </row>
    <row r="704" spans="1:13">
      <c r="A704" s="139">
        <v>43165</v>
      </c>
      <c r="B704" s="5">
        <v>6.16</v>
      </c>
      <c r="C704" s="5">
        <v>6.2</v>
      </c>
      <c r="D704" s="5">
        <v>6.24</v>
      </c>
      <c r="E704" s="5">
        <v>6.27</v>
      </c>
      <c r="F704" s="5">
        <v>6.41</v>
      </c>
      <c r="G704" s="5">
        <v>6.51</v>
      </c>
      <c r="H704" s="5">
        <v>6.7</v>
      </c>
      <c r="I704" s="5">
        <v>6.89</v>
      </c>
      <c r="J704" s="5">
        <v>7.18</v>
      </c>
      <c r="K704" s="5">
        <v>7.64</v>
      </c>
      <c r="L704" s="5">
        <v>8.0500000000000007</v>
      </c>
      <c r="M704" s="5">
        <v>8.73</v>
      </c>
    </row>
    <row r="705" spans="1:13">
      <c r="A705" s="139">
        <v>43164</v>
      </c>
      <c r="B705" s="5">
        <v>6.14</v>
      </c>
      <c r="C705" s="5">
        <v>6.18</v>
      </c>
      <c r="D705" s="5">
        <v>6.22</v>
      </c>
      <c r="E705" s="5">
        <v>6.26</v>
      </c>
      <c r="F705" s="5">
        <v>6.41</v>
      </c>
      <c r="G705" s="5">
        <v>6.52</v>
      </c>
      <c r="H705" s="5">
        <v>6.71</v>
      </c>
      <c r="I705" s="5">
        <v>6.9</v>
      </c>
      <c r="J705" s="5">
        <v>7.18</v>
      </c>
      <c r="K705" s="5">
        <v>7.63</v>
      </c>
      <c r="L705" s="5">
        <v>8.0399999999999991</v>
      </c>
      <c r="M705" s="5">
        <v>8.73</v>
      </c>
    </row>
    <row r="706" spans="1:13">
      <c r="A706" s="139">
        <v>43161</v>
      </c>
      <c r="B706" s="5">
        <v>6.17</v>
      </c>
      <c r="C706" s="5">
        <v>6.2</v>
      </c>
      <c r="D706" s="5">
        <v>6.24</v>
      </c>
      <c r="E706" s="5">
        <v>6.28</v>
      </c>
      <c r="F706" s="5">
        <v>6.43</v>
      </c>
      <c r="G706" s="5">
        <v>6.53</v>
      </c>
      <c r="H706" s="5">
        <v>6.72</v>
      </c>
      <c r="I706" s="5">
        <v>6.91</v>
      </c>
      <c r="J706" s="5">
        <v>7.19</v>
      </c>
      <c r="K706" s="5">
        <v>7.64</v>
      </c>
      <c r="L706" s="5">
        <v>8.0500000000000007</v>
      </c>
      <c r="M706" s="5">
        <v>8.74</v>
      </c>
    </row>
    <row r="707" spans="1:13">
      <c r="A707" s="139">
        <v>43160</v>
      </c>
      <c r="B707" s="5">
        <v>6.2</v>
      </c>
      <c r="C707" s="5">
        <v>6.23</v>
      </c>
      <c r="D707" s="5">
        <v>6.27</v>
      </c>
      <c r="E707" s="5">
        <v>6.3</v>
      </c>
      <c r="F707" s="5">
        <v>6.44</v>
      </c>
      <c r="G707" s="5">
        <v>6.53</v>
      </c>
      <c r="H707" s="5">
        <v>6.71</v>
      </c>
      <c r="I707" s="5">
        <v>6.9</v>
      </c>
      <c r="J707" s="5">
        <v>7.19</v>
      </c>
      <c r="K707" s="5">
        <v>7.64</v>
      </c>
      <c r="L707" s="5">
        <v>8.0399999999999991</v>
      </c>
      <c r="M707" s="5">
        <v>8.7200000000000006</v>
      </c>
    </row>
    <row r="708" spans="1:13">
      <c r="A708" s="139">
        <v>43159</v>
      </c>
      <c r="B708" s="5">
        <v>6.14</v>
      </c>
      <c r="C708" s="5">
        <v>6.18</v>
      </c>
      <c r="D708" s="5">
        <v>6.22</v>
      </c>
      <c r="E708" s="5">
        <v>6.26</v>
      </c>
      <c r="F708" s="5">
        <v>6.4</v>
      </c>
      <c r="G708" s="5">
        <v>6.49</v>
      </c>
      <c r="H708" s="5">
        <v>6.67</v>
      </c>
      <c r="I708" s="5">
        <v>6.86</v>
      </c>
      <c r="J708" s="5">
        <v>7.13</v>
      </c>
      <c r="K708" s="5">
        <v>7.56</v>
      </c>
      <c r="L708" s="5">
        <v>7.95</v>
      </c>
      <c r="M708" s="5">
        <v>8.61</v>
      </c>
    </row>
    <row r="709" spans="1:13">
      <c r="A709" s="139">
        <v>43158</v>
      </c>
      <c r="B709" s="5">
        <v>6.23</v>
      </c>
      <c r="C709" s="5">
        <v>6.26</v>
      </c>
      <c r="D709" s="5">
        <v>6.29</v>
      </c>
      <c r="E709" s="5">
        <v>6.31</v>
      </c>
      <c r="F709" s="5">
        <v>6.41</v>
      </c>
      <c r="G709" s="5">
        <v>6.5</v>
      </c>
      <c r="H709" s="5">
        <v>6.7</v>
      </c>
      <c r="I709" s="5">
        <v>6.9</v>
      </c>
      <c r="J709" s="5">
        <v>7.17</v>
      </c>
      <c r="K709" s="5">
        <v>7.59</v>
      </c>
      <c r="L709" s="5">
        <v>7.99</v>
      </c>
      <c r="M709" s="5">
        <v>8.67</v>
      </c>
    </row>
    <row r="710" spans="1:13">
      <c r="A710" s="139">
        <v>43157</v>
      </c>
      <c r="B710" s="5">
        <v>6.14</v>
      </c>
      <c r="C710" s="5">
        <v>6.17</v>
      </c>
      <c r="D710" s="5">
        <v>6.21</v>
      </c>
      <c r="E710" s="5">
        <v>6.24</v>
      </c>
      <c r="F710" s="5">
        <v>6.38</v>
      </c>
      <c r="G710" s="5">
        <v>6.48</v>
      </c>
      <c r="H710" s="5">
        <v>6.66</v>
      </c>
      <c r="I710" s="5">
        <v>6.84</v>
      </c>
      <c r="J710" s="5">
        <v>7.13</v>
      </c>
      <c r="K710" s="5">
        <v>7.58</v>
      </c>
      <c r="L710" s="5">
        <v>7.99</v>
      </c>
      <c r="M710" s="5">
        <v>8.67</v>
      </c>
    </row>
    <row r="711" spans="1:13">
      <c r="A711" s="139">
        <v>43153</v>
      </c>
      <c r="B711" s="5">
        <v>6.23</v>
      </c>
      <c r="C711" s="5">
        <v>6.26</v>
      </c>
      <c r="D711" s="5">
        <v>6.29</v>
      </c>
      <c r="E711" s="5">
        <v>6.32</v>
      </c>
      <c r="F711" s="5">
        <v>6.44</v>
      </c>
      <c r="G711" s="5">
        <v>6.53</v>
      </c>
      <c r="H711" s="5">
        <v>6.7</v>
      </c>
      <c r="I711" s="5">
        <v>6.88</v>
      </c>
      <c r="J711" s="5">
        <v>7.15</v>
      </c>
      <c r="K711" s="5">
        <v>7.58</v>
      </c>
      <c r="L711" s="5">
        <v>7.97</v>
      </c>
      <c r="M711" s="5">
        <v>8.64</v>
      </c>
    </row>
    <row r="712" spans="1:13">
      <c r="A712" s="139">
        <v>43152</v>
      </c>
      <c r="B712" s="5">
        <v>6.23</v>
      </c>
      <c r="C712" s="5">
        <v>6.26</v>
      </c>
      <c r="D712" s="5">
        <v>6.29</v>
      </c>
      <c r="E712" s="5">
        <v>6.33</v>
      </c>
      <c r="F712" s="5">
        <v>6.45</v>
      </c>
      <c r="G712" s="5">
        <v>6.53</v>
      </c>
      <c r="H712" s="5">
        <v>6.7</v>
      </c>
      <c r="I712" s="5">
        <v>6.87</v>
      </c>
      <c r="J712" s="5">
        <v>7.14</v>
      </c>
      <c r="K712" s="5">
        <v>7.56</v>
      </c>
      <c r="L712" s="5">
        <v>7.94</v>
      </c>
      <c r="M712" s="5">
        <v>8.61</v>
      </c>
    </row>
    <row r="713" spans="1:13">
      <c r="A713" s="139">
        <v>43151</v>
      </c>
      <c r="B713" s="5">
        <v>6.28</v>
      </c>
      <c r="C713" s="5">
        <v>6.31</v>
      </c>
      <c r="D713" s="5">
        <v>6.34</v>
      </c>
      <c r="E713" s="5">
        <v>6.38</v>
      </c>
      <c r="F713" s="5">
        <v>6.5</v>
      </c>
      <c r="G713" s="5">
        <v>6.59</v>
      </c>
      <c r="H713" s="5">
        <v>6.76</v>
      </c>
      <c r="I713" s="5">
        <v>6.92</v>
      </c>
      <c r="J713" s="5">
        <v>7.17</v>
      </c>
      <c r="K713" s="5">
        <v>7.58</v>
      </c>
      <c r="L713" s="5">
        <v>7.96</v>
      </c>
      <c r="M713" s="5">
        <v>8.6199999999999992</v>
      </c>
    </row>
    <row r="714" spans="1:13">
      <c r="A714" s="139">
        <v>43150</v>
      </c>
      <c r="B714" s="5">
        <v>6.32</v>
      </c>
      <c r="C714" s="5">
        <v>6.34</v>
      </c>
      <c r="D714" s="5">
        <v>6.36</v>
      </c>
      <c r="E714" s="5">
        <v>6.38</v>
      </c>
      <c r="F714" s="5">
        <v>6.45</v>
      </c>
      <c r="G714" s="5">
        <v>6.55</v>
      </c>
      <c r="H714" s="5">
        <v>6.73</v>
      </c>
      <c r="I714" s="5">
        <v>6.9</v>
      </c>
      <c r="J714" s="5">
        <v>7.16</v>
      </c>
      <c r="K714" s="5">
        <v>7.56</v>
      </c>
      <c r="L714" s="5">
        <v>7.93</v>
      </c>
      <c r="M714" s="5">
        <v>8.58</v>
      </c>
    </row>
    <row r="715" spans="1:13">
      <c r="A715" s="139">
        <v>43147</v>
      </c>
      <c r="B715" s="5">
        <v>6.27</v>
      </c>
      <c r="C715" s="5">
        <v>6.3</v>
      </c>
      <c r="D715" s="5">
        <v>6.33</v>
      </c>
      <c r="E715" s="5">
        <v>6.36</v>
      </c>
      <c r="F715" s="5">
        <v>6.48</v>
      </c>
      <c r="G715" s="5">
        <v>6.56</v>
      </c>
      <c r="H715" s="5">
        <v>6.72</v>
      </c>
      <c r="I715" s="5">
        <v>6.89</v>
      </c>
      <c r="J715" s="5">
        <v>7.15</v>
      </c>
      <c r="K715" s="5">
        <v>7.57</v>
      </c>
      <c r="L715" s="5">
        <v>7.95</v>
      </c>
      <c r="M715" s="5">
        <v>8.61</v>
      </c>
    </row>
    <row r="716" spans="1:13">
      <c r="A716" s="139">
        <v>43146</v>
      </c>
      <c r="B716" s="5">
        <v>6.28</v>
      </c>
      <c r="C716" s="5">
        <v>6.31</v>
      </c>
      <c r="D716" s="5">
        <v>6.34</v>
      </c>
      <c r="E716" s="5">
        <v>6.37</v>
      </c>
      <c r="F716" s="5">
        <v>6.5</v>
      </c>
      <c r="G716" s="5">
        <v>6.6</v>
      </c>
      <c r="H716" s="5">
        <v>6.77</v>
      </c>
      <c r="I716" s="5">
        <v>6.95</v>
      </c>
      <c r="J716" s="5">
        <v>7.22</v>
      </c>
      <c r="K716" s="5">
        <v>7.64</v>
      </c>
      <c r="L716" s="5">
        <v>8.0299999999999994</v>
      </c>
      <c r="M716" s="5">
        <v>8.6999999999999993</v>
      </c>
    </row>
    <row r="717" spans="1:13">
      <c r="A717" s="139">
        <v>43145</v>
      </c>
      <c r="B717" s="5">
        <v>6.28</v>
      </c>
      <c r="C717" s="5">
        <v>6.31</v>
      </c>
      <c r="D717" s="5">
        <v>6.35</v>
      </c>
      <c r="E717" s="5">
        <v>6.39</v>
      </c>
      <c r="F717" s="5">
        <v>6.58</v>
      </c>
      <c r="G717" s="5">
        <v>6.66</v>
      </c>
      <c r="H717" s="5">
        <v>6.81</v>
      </c>
      <c r="I717" s="5">
        <v>6.97</v>
      </c>
      <c r="J717" s="5">
        <v>7.22</v>
      </c>
      <c r="K717" s="5">
        <v>7.63</v>
      </c>
      <c r="L717" s="5">
        <v>8</v>
      </c>
      <c r="M717" s="5">
        <v>8.66</v>
      </c>
    </row>
    <row r="718" spans="1:13">
      <c r="A718" s="139">
        <v>43144</v>
      </c>
      <c r="B718" s="5">
        <v>6.44</v>
      </c>
      <c r="C718" s="5">
        <v>6.46</v>
      </c>
      <c r="D718" s="5">
        <v>6.48</v>
      </c>
      <c r="E718" s="5">
        <v>6.51</v>
      </c>
      <c r="F718" s="5">
        <v>6.59</v>
      </c>
      <c r="G718" s="5">
        <v>6.67</v>
      </c>
      <c r="H718" s="5">
        <v>6.83</v>
      </c>
      <c r="I718" s="5">
        <v>7</v>
      </c>
      <c r="J718" s="5">
        <v>7.25</v>
      </c>
      <c r="K718" s="5">
        <v>7.63</v>
      </c>
      <c r="L718" s="5">
        <v>7.99</v>
      </c>
      <c r="M718" s="5">
        <v>8.6199999999999992</v>
      </c>
    </row>
    <row r="719" spans="1:13">
      <c r="A719" s="139">
        <v>43143</v>
      </c>
      <c r="B719" s="5">
        <v>6.53</v>
      </c>
      <c r="C719" s="5">
        <v>6.55</v>
      </c>
      <c r="D719" s="5">
        <v>6.57</v>
      </c>
      <c r="E719" s="5">
        <v>6.58</v>
      </c>
      <c r="F719" s="5">
        <v>6.63</v>
      </c>
      <c r="G719" s="5">
        <v>6.68</v>
      </c>
      <c r="H719" s="5">
        <v>6.83</v>
      </c>
      <c r="I719" s="5">
        <v>6.99</v>
      </c>
      <c r="J719" s="5">
        <v>7.22</v>
      </c>
      <c r="K719" s="5">
        <v>7.58</v>
      </c>
      <c r="L719" s="5">
        <v>7.91</v>
      </c>
      <c r="M719" s="5">
        <v>8.52</v>
      </c>
    </row>
    <row r="720" spans="1:13">
      <c r="A720" s="139">
        <v>43140</v>
      </c>
      <c r="B720" s="5">
        <v>6.59</v>
      </c>
      <c r="C720" s="5">
        <v>6.61</v>
      </c>
      <c r="D720" s="5">
        <v>6.62</v>
      </c>
      <c r="E720" s="5">
        <v>6.64</v>
      </c>
      <c r="F720" s="5">
        <v>6.67</v>
      </c>
      <c r="G720" s="5">
        <v>6.71</v>
      </c>
      <c r="H720" s="5">
        <v>6.84</v>
      </c>
      <c r="I720" s="5">
        <v>7</v>
      </c>
      <c r="J720" s="5">
        <v>7.23</v>
      </c>
      <c r="K720" s="5">
        <v>7.57</v>
      </c>
      <c r="L720" s="5">
        <v>7.88</v>
      </c>
      <c r="M720" s="5">
        <v>8.4600000000000009</v>
      </c>
    </row>
    <row r="721" spans="1:13">
      <c r="A721" s="139">
        <v>43139</v>
      </c>
      <c r="B721" s="5">
        <v>6.62</v>
      </c>
      <c r="C721" s="5">
        <v>6.64</v>
      </c>
      <c r="D721" s="5">
        <v>6.65</v>
      </c>
      <c r="E721" s="5">
        <v>6.66</v>
      </c>
      <c r="F721" s="5">
        <v>6.7</v>
      </c>
      <c r="G721" s="5">
        <v>6.74</v>
      </c>
      <c r="H721" s="5">
        <v>6.86</v>
      </c>
      <c r="I721" s="5">
        <v>7</v>
      </c>
      <c r="J721" s="5">
        <v>7.22</v>
      </c>
      <c r="K721" s="5">
        <v>7.54</v>
      </c>
      <c r="L721" s="5">
        <v>7.84</v>
      </c>
      <c r="M721" s="5">
        <v>8.3800000000000008</v>
      </c>
    </row>
    <row r="722" spans="1:13">
      <c r="A722" s="139">
        <v>43138</v>
      </c>
      <c r="B722" s="5">
        <v>6.64</v>
      </c>
      <c r="C722" s="5">
        <v>6.66</v>
      </c>
      <c r="D722" s="5">
        <v>6.68</v>
      </c>
      <c r="E722" s="5">
        <v>6.69</v>
      </c>
      <c r="F722" s="5">
        <v>6.72</v>
      </c>
      <c r="G722" s="5">
        <v>6.74</v>
      </c>
      <c r="H722" s="5">
        <v>6.85</v>
      </c>
      <c r="I722" s="5">
        <v>6.99</v>
      </c>
      <c r="J722" s="5">
        <v>7.2</v>
      </c>
      <c r="K722" s="5">
        <v>7.52</v>
      </c>
      <c r="L722" s="5">
        <v>7.81</v>
      </c>
      <c r="M722" s="5">
        <v>8.35</v>
      </c>
    </row>
    <row r="723" spans="1:13">
      <c r="A723" s="139">
        <v>43137</v>
      </c>
      <c r="B723" s="5">
        <v>6.66</v>
      </c>
      <c r="C723" s="5">
        <v>6.68</v>
      </c>
      <c r="D723" s="5">
        <v>6.7</v>
      </c>
      <c r="E723" s="5">
        <v>6.72</v>
      </c>
      <c r="F723" s="5">
        <v>6.79</v>
      </c>
      <c r="G723" s="5">
        <v>6.84</v>
      </c>
      <c r="H723" s="5">
        <v>6.94</v>
      </c>
      <c r="I723" s="5">
        <v>7.07</v>
      </c>
      <c r="J723" s="5">
        <v>7.26</v>
      </c>
      <c r="K723" s="5">
        <v>7.58</v>
      </c>
      <c r="L723" s="5">
        <v>7.89</v>
      </c>
      <c r="M723" s="5">
        <v>8.44</v>
      </c>
    </row>
    <row r="724" spans="1:13">
      <c r="A724" s="139">
        <v>43136</v>
      </c>
      <c r="B724" s="5">
        <v>6.66</v>
      </c>
      <c r="C724" s="5">
        <v>6.68</v>
      </c>
      <c r="D724" s="5">
        <v>6.7</v>
      </c>
      <c r="E724" s="5">
        <v>6.72</v>
      </c>
      <c r="F724" s="5">
        <v>6.79</v>
      </c>
      <c r="G724" s="5">
        <v>6.82</v>
      </c>
      <c r="H724" s="5">
        <v>6.91</v>
      </c>
      <c r="I724" s="5">
        <v>7.04</v>
      </c>
      <c r="J724" s="5">
        <v>7.24</v>
      </c>
      <c r="K724" s="5">
        <v>7.56</v>
      </c>
      <c r="L724" s="5">
        <v>7.86</v>
      </c>
      <c r="M724" s="5">
        <v>8.4</v>
      </c>
    </row>
    <row r="725" spans="1:13">
      <c r="A725" s="139">
        <v>43133</v>
      </c>
      <c r="B725" s="5">
        <v>6.64</v>
      </c>
      <c r="C725" s="5">
        <v>6.66</v>
      </c>
      <c r="D725" s="5">
        <v>6.67</v>
      </c>
      <c r="E725" s="5">
        <v>6.69</v>
      </c>
      <c r="F725" s="5">
        <v>6.75</v>
      </c>
      <c r="G725" s="5">
        <v>6.79</v>
      </c>
      <c r="H725" s="5">
        <v>6.91</v>
      </c>
      <c r="I725" s="5">
        <v>7.06</v>
      </c>
      <c r="J725" s="5">
        <v>7.27</v>
      </c>
      <c r="K725" s="5">
        <v>7.61</v>
      </c>
      <c r="L725" s="5">
        <v>7.92</v>
      </c>
      <c r="M725" s="5">
        <v>8.48</v>
      </c>
    </row>
    <row r="726" spans="1:13">
      <c r="A726" s="139">
        <v>43132</v>
      </c>
      <c r="B726" s="5">
        <v>6.67</v>
      </c>
      <c r="C726" s="5">
        <v>6.69</v>
      </c>
      <c r="D726" s="5">
        <v>6.71</v>
      </c>
      <c r="E726" s="5">
        <v>6.72</v>
      </c>
      <c r="F726" s="5">
        <v>6.77</v>
      </c>
      <c r="G726" s="5">
        <v>6.81</v>
      </c>
      <c r="H726" s="5">
        <v>6.93</v>
      </c>
      <c r="I726" s="5">
        <v>7.08</v>
      </c>
      <c r="J726" s="5">
        <v>7.29</v>
      </c>
      <c r="K726" s="5">
        <v>7.62</v>
      </c>
      <c r="L726" s="5">
        <v>7.92</v>
      </c>
      <c r="M726" s="5">
        <v>8.4700000000000006</v>
      </c>
    </row>
    <row r="727" spans="1:13">
      <c r="A727" s="139">
        <v>43131</v>
      </c>
      <c r="B727" s="5">
        <v>6.7</v>
      </c>
      <c r="C727" s="5">
        <v>6.72</v>
      </c>
      <c r="D727" s="5">
        <v>6.74</v>
      </c>
      <c r="E727" s="5">
        <v>6.75</v>
      </c>
      <c r="F727" s="5">
        <v>6.78</v>
      </c>
      <c r="G727" s="5">
        <v>6.81</v>
      </c>
      <c r="H727" s="5">
        <v>6.94</v>
      </c>
      <c r="I727" s="5">
        <v>7.11</v>
      </c>
      <c r="J727" s="5">
        <v>7.34</v>
      </c>
      <c r="K727" s="5">
        <v>7.7</v>
      </c>
      <c r="L727" s="5">
        <v>8.02</v>
      </c>
      <c r="M727" s="5">
        <v>8.58</v>
      </c>
    </row>
    <row r="728" spans="1:13">
      <c r="A728" s="139">
        <v>43130</v>
      </c>
      <c r="B728" s="5">
        <v>6.68</v>
      </c>
      <c r="C728" s="5">
        <v>6.7</v>
      </c>
      <c r="D728" s="5">
        <v>6.72</v>
      </c>
      <c r="E728" s="5">
        <v>6.74</v>
      </c>
      <c r="F728" s="5">
        <v>6.79</v>
      </c>
      <c r="G728" s="5">
        <v>6.83</v>
      </c>
      <c r="H728" s="5">
        <v>6.99</v>
      </c>
      <c r="I728" s="5">
        <v>7.17</v>
      </c>
      <c r="J728" s="5">
        <v>7.42</v>
      </c>
      <c r="K728" s="5">
        <v>7.78</v>
      </c>
      <c r="L728" s="5">
        <v>8.11</v>
      </c>
      <c r="M728" s="5">
        <v>8.69</v>
      </c>
    </row>
    <row r="729" spans="1:13">
      <c r="A729" s="139">
        <v>43129</v>
      </c>
      <c r="B729" s="5">
        <v>6.73</v>
      </c>
      <c r="C729" s="5">
        <v>6.75</v>
      </c>
      <c r="D729" s="5">
        <v>6.77</v>
      </c>
      <c r="E729" s="5">
        <v>6.8</v>
      </c>
      <c r="F729" s="5">
        <v>6.87</v>
      </c>
      <c r="G729" s="5">
        <v>6.9</v>
      </c>
      <c r="H729" s="5">
        <v>7.05</v>
      </c>
      <c r="I729" s="5">
        <v>7.24</v>
      </c>
      <c r="J729" s="5">
        <v>7.48</v>
      </c>
      <c r="K729" s="5">
        <v>7.84</v>
      </c>
      <c r="L729" s="5">
        <v>8.17</v>
      </c>
      <c r="M729" s="5">
        <v>8.74</v>
      </c>
    </row>
    <row r="730" spans="1:13">
      <c r="A730" s="139">
        <v>43126</v>
      </c>
      <c r="B730" s="5">
        <v>6.66</v>
      </c>
      <c r="C730" s="5">
        <v>6.68</v>
      </c>
      <c r="D730" s="5">
        <v>6.71</v>
      </c>
      <c r="E730" s="5">
        <v>6.74</v>
      </c>
      <c r="F730" s="5">
        <v>6.84</v>
      </c>
      <c r="G730" s="5">
        <v>6.9</v>
      </c>
      <c r="H730" s="5">
        <v>7.06</v>
      </c>
      <c r="I730" s="5">
        <v>7.22</v>
      </c>
      <c r="J730" s="5">
        <v>7.47</v>
      </c>
      <c r="K730" s="5">
        <v>7.85</v>
      </c>
      <c r="L730" s="5">
        <v>8.18</v>
      </c>
      <c r="M730" s="5">
        <v>8.77</v>
      </c>
    </row>
    <row r="731" spans="1:13">
      <c r="A731" s="139">
        <v>43125</v>
      </c>
      <c r="B731" s="5">
        <v>6.64</v>
      </c>
      <c r="C731" s="5">
        <v>6.67</v>
      </c>
      <c r="D731" s="5">
        <v>6.69</v>
      </c>
      <c r="E731" s="5">
        <v>6.71</v>
      </c>
      <c r="F731" s="5">
        <v>6.78</v>
      </c>
      <c r="G731" s="5">
        <v>6.84</v>
      </c>
      <c r="H731" s="5">
        <v>7.02</v>
      </c>
      <c r="I731" s="5">
        <v>7.22</v>
      </c>
      <c r="J731" s="5">
        <v>7.48</v>
      </c>
      <c r="K731" s="5">
        <v>7.86</v>
      </c>
      <c r="L731" s="5">
        <v>8.2100000000000009</v>
      </c>
      <c r="M731" s="5">
        <v>8.81</v>
      </c>
    </row>
    <row r="732" spans="1:13">
      <c r="A732" s="139">
        <v>43124</v>
      </c>
      <c r="B732" s="5">
        <v>6.64</v>
      </c>
      <c r="C732" s="5">
        <v>6.67</v>
      </c>
      <c r="D732" s="5">
        <v>6.7</v>
      </c>
      <c r="E732" s="5">
        <v>6.72</v>
      </c>
      <c r="F732" s="5">
        <v>6.79</v>
      </c>
      <c r="G732" s="5">
        <v>6.84</v>
      </c>
      <c r="H732" s="5">
        <v>7</v>
      </c>
      <c r="I732" s="5">
        <v>7.18</v>
      </c>
      <c r="J732" s="5">
        <v>7.45</v>
      </c>
      <c r="K732" s="5">
        <v>7.83</v>
      </c>
      <c r="L732" s="5">
        <v>8.17</v>
      </c>
      <c r="M732" s="5">
        <v>8.75</v>
      </c>
    </row>
    <row r="733" spans="1:13">
      <c r="A733" s="139">
        <v>43123</v>
      </c>
      <c r="B733" s="5">
        <v>6.64</v>
      </c>
      <c r="C733" s="5">
        <v>6.67</v>
      </c>
      <c r="D733" s="5">
        <v>6.69</v>
      </c>
      <c r="E733" s="5">
        <v>6.71</v>
      </c>
      <c r="F733" s="5">
        <v>6.79</v>
      </c>
      <c r="G733" s="5">
        <v>6.85</v>
      </c>
      <c r="H733" s="5">
        <v>7.02</v>
      </c>
      <c r="I733" s="5">
        <v>7.2</v>
      </c>
      <c r="J733" s="5">
        <v>7.47</v>
      </c>
      <c r="K733" s="5">
        <v>7.87</v>
      </c>
      <c r="L733" s="5">
        <v>8.2200000000000006</v>
      </c>
      <c r="M733" s="5">
        <v>8.82</v>
      </c>
    </row>
    <row r="734" spans="1:13">
      <c r="A734" s="139">
        <v>43122</v>
      </c>
      <c r="B734" s="5">
        <v>6.64</v>
      </c>
      <c r="C734" s="5">
        <v>6.67</v>
      </c>
      <c r="D734" s="5">
        <v>6.7</v>
      </c>
      <c r="E734" s="5">
        <v>6.72</v>
      </c>
      <c r="F734" s="5">
        <v>6.79</v>
      </c>
      <c r="G734" s="5">
        <v>6.85</v>
      </c>
      <c r="H734" s="5">
        <v>7.02</v>
      </c>
      <c r="I734" s="5">
        <v>7.22</v>
      </c>
      <c r="J734" s="5">
        <v>7.51</v>
      </c>
      <c r="K734" s="5">
        <v>7.92</v>
      </c>
      <c r="L734" s="5">
        <v>8.27</v>
      </c>
      <c r="M734" s="5">
        <v>8.86</v>
      </c>
    </row>
    <row r="735" spans="1:13">
      <c r="A735" s="139">
        <v>43119</v>
      </c>
      <c r="B735" s="5">
        <v>6.64</v>
      </c>
      <c r="C735" s="5">
        <v>6.67</v>
      </c>
      <c r="D735" s="5">
        <v>6.7</v>
      </c>
      <c r="E735" s="5">
        <v>6.72</v>
      </c>
      <c r="F735" s="5">
        <v>6.8</v>
      </c>
      <c r="G735" s="5">
        <v>6.86</v>
      </c>
      <c r="H735" s="5">
        <v>7.02</v>
      </c>
      <c r="I735" s="5">
        <v>7.2</v>
      </c>
      <c r="J735" s="5">
        <v>7.47</v>
      </c>
      <c r="K735" s="5">
        <v>7.86</v>
      </c>
      <c r="L735" s="5">
        <v>8.2100000000000009</v>
      </c>
      <c r="M735" s="5">
        <v>8.7899999999999991</v>
      </c>
    </row>
    <row r="736" spans="1:13">
      <c r="A736" s="139">
        <v>43118</v>
      </c>
      <c r="B736" s="5">
        <v>6.61</v>
      </c>
      <c r="C736" s="5">
        <v>6.64</v>
      </c>
      <c r="D736" s="5">
        <v>6.66</v>
      </c>
      <c r="E736" s="5">
        <v>6.68</v>
      </c>
      <c r="F736" s="5">
        <v>6.75</v>
      </c>
      <c r="G736" s="5">
        <v>6.83</v>
      </c>
      <c r="H736" s="5">
        <v>7.02</v>
      </c>
      <c r="I736" s="5">
        <v>7.23</v>
      </c>
      <c r="J736" s="5">
        <v>7.51</v>
      </c>
      <c r="K736" s="5">
        <v>7.91</v>
      </c>
      <c r="L736" s="5">
        <v>8.26</v>
      </c>
      <c r="M736" s="5">
        <v>8.84</v>
      </c>
    </row>
    <row r="737" spans="1:13">
      <c r="A737" s="139">
        <v>43117</v>
      </c>
      <c r="B737" s="5">
        <v>6.68</v>
      </c>
      <c r="C737" s="5">
        <v>6.71</v>
      </c>
      <c r="D737" s="5">
        <v>6.73</v>
      </c>
      <c r="E737" s="5">
        <v>6.75</v>
      </c>
      <c r="F737" s="5">
        <v>6.8</v>
      </c>
      <c r="G737" s="5">
        <v>6.85</v>
      </c>
      <c r="H737" s="5">
        <v>7.03</v>
      </c>
      <c r="I737" s="5">
        <v>7.24</v>
      </c>
      <c r="J737" s="5">
        <v>7.51</v>
      </c>
      <c r="K737" s="5">
        <v>7.91</v>
      </c>
      <c r="L737" s="5">
        <v>8.25</v>
      </c>
      <c r="M737" s="5">
        <v>8.84</v>
      </c>
    </row>
    <row r="738" spans="1:13">
      <c r="A738" s="139">
        <v>43116</v>
      </c>
      <c r="B738" s="5">
        <v>6.62</v>
      </c>
      <c r="C738" s="5">
        <v>6.64</v>
      </c>
      <c r="D738" s="5">
        <v>6.67</v>
      </c>
      <c r="E738" s="5">
        <v>6.7</v>
      </c>
      <c r="F738" s="5">
        <v>6.79</v>
      </c>
      <c r="G738" s="5">
        <v>6.85</v>
      </c>
      <c r="H738" s="5">
        <v>7.03</v>
      </c>
      <c r="I738" s="5">
        <v>7.23</v>
      </c>
      <c r="J738" s="5">
        <v>7.51</v>
      </c>
      <c r="K738" s="5">
        <v>7.9</v>
      </c>
      <c r="L738" s="5">
        <v>8.24</v>
      </c>
      <c r="M738" s="5">
        <v>8.81</v>
      </c>
    </row>
    <row r="739" spans="1:13">
      <c r="A739" s="139">
        <v>43115</v>
      </c>
      <c r="B739" s="5">
        <v>6.64</v>
      </c>
      <c r="C739" s="5">
        <v>6.67</v>
      </c>
      <c r="D739" s="5">
        <v>6.69</v>
      </c>
      <c r="E739" s="5">
        <v>6.71</v>
      </c>
      <c r="F739" s="5">
        <v>6.75</v>
      </c>
      <c r="G739" s="5">
        <v>6.8</v>
      </c>
      <c r="H739" s="5">
        <v>6.99</v>
      </c>
      <c r="I739" s="5">
        <v>7.2</v>
      </c>
      <c r="J739" s="5">
        <v>7.49</v>
      </c>
      <c r="K739" s="5">
        <v>7.88</v>
      </c>
      <c r="L739" s="5">
        <v>8.2200000000000006</v>
      </c>
      <c r="M739" s="5">
        <v>8.7899999999999991</v>
      </c>
    </row>
    <row r="740" spans="1:13">
      <c r="A740" s="139">
        <v>43112</v>
      </c>
      <c r="B740" s="5">
        <v>6.54</v>
      </c>
      <c r="C740" s="5">
        <v>6.59</v>
      </c>
      <c r="D740" s="5">
        <v>6.64</v>
      </c>
      <c r="E740" s="5">
        <v>6.67</v>
      </c>
      <c r="F740" s="5">
        <v>6.75</v>
      </c>
      <c r="G740" s="5">
        <v>6.82</v>
      </c>
      <c r="H740" s="5">
        <v>7</v>
      </c>
      <c r="I740" s="5">
        <v>7.21</v>
      </c>
      <c r="J740" s="5">
        <v>7.52</v>
      </c>
      <c r="K740" s="5">
        <v>7.97</v>
      </c>
      <c r="L740" s="5">
        <v>8.36</v>
      </c>
      <c r="M740" s="5">
        <v>9.01</v>
      </c>
    </row>
    <row r="741" spans="1:13">
      <c r="A741" s="139">
        <v>43111</v>
      </c>
      <c r="B741" s="5">
        <v>6.39</v>
      </c>
      <c r="C741" s="5">
        <v>6.49</v>
      </c>
      <c r="D741" s="5">
        <v>6.59</v>
      </c>
      <c r="E741" s="5">
        <v>6.66</v>
      </c>
      <c r="F741" s="5">
        <v>6.81</v>
      </c>
      <c r="G741" s="5">
        <v>6.88</v>
      </c>
      <c r="H741" s="5">
        <v>7.07</v>
      </c>
      <c r="I741" s="5">
        <v>7.28</v>
      </c>
      <c r="J741" s="5">
        <v>7.56</v>
      </c>
      <c r="K741" s="5">
        <v>7.98</v>
      </c>
      <c r="L741" s="5">
        <v>8.36</v>
      </c>
      <c r="M741" s="5">
        <v>9</v>
      </c>
    </row>
    <row r="742" spans="1:13">
      <c r="A742" s="139">
        <v>43110</v>
      </c>
      <c r="B742" s="5">
        <v>6.39</v>
      </c>
      <c r="C742" s="5">
        <v>6.45</v>
      </c>
      <c r="D742" s="5">
        <v>6.52</v>
      </c>
      <c r="E742" s="5">
        <v>6.58</v>
      </c>
      <c r="F742" s="5">
        <v>6.75</v>
      </c>
      <c r="G742" s="5">
        <v>6.84</v>
      </c>
      <c r="H742" s="5">
        <v>7.04</v>
      </c>
      <c r="I742" s="5">
        <v>7.26</v>
      </c>
      <c r="J742" s="5">
        <v>7.56</v>
      </c>
      <c r="K742" s="5">
        <v>8.02</v>
      </c>
      <c r="L742" s="5">
        <v>8.42</v>
      </c>
      <c r="M742" s="5">
        <v>9.09</v>
      </c>
    </row>
    <row r="743" spans="1:13">
      <c r="A743" s="139">
        <v>43109</v>
      </c>
      <c r="B743" s="5">
        <v>6.37</v>
      </c>
      <c r="C743" s="5">
        <v>6.41</v>
      </c>
      <c r="D743" s="5">
        <v>6.45</v>
      </c>
      <c r="E743" s="5">
        <v>6.5</v>
      </c>
      <c r="F743" s="5">
        <v>6.68</v>
      </c>
      <c r="G743" s="5">
        <v>6.8</v>
      </c>
      <c r="H743" s="5">
        <v>7.03</v>
      </c>
      <c r="I743" s="5">
        <v>7.26</v>
      </c>
      <c r="J743" s="5">
        <v>7.55</v>
      </c>
      <c r="K743" s="5">
        <v>7.98</v>
      </c>
      <c r="L743" s="5">
        <v>8.3699999999999992</v>
      </c>
      <c r="M743" s="5">
        <v>9.0399999999999991</v>
      </c>
    </row>
    <row r="744" spans="1:13">
      <c r="A744" s="139">
        <v>43105</v>
      </c>
      <c r="B744" s="5">
        <v>6.41</v>
      </c>
      <c r="C744" s="5">
        <v>6.43</v>
      </c>
      <c r="D744" s="5">
        <v>6.47</v>
      </c>
      <c r="E744" s="5">
        <v>6.52</v>
      </c>
      <c r="F744" s="5">
        <v>6.73</v>
      </c>
      <c r="G744" s="5">
        <v>6.88</v>
      </c>
      <c r="H744" s="5">
        <v>7.11</v>
      </c>
      <c r="I744" s="5">
        <v>7.31</v>
      </c>
      <c r="J744" s="5">
        <v>7.6</v>
      </c>
      <c r="K744" s="5">
        <v>8.0399999999999991</v>
      </c>
      <c r="L744" s="5">
        <v>8.4499999999999993</v>
      </c>
      <c r="M744" s="5">
        <v>9.14</v>
      </c>
    </row>
    <row r="745" spans="1:13">
      <c r="A745" s="139">
        <v>43104</v>
      </c>
      <c r="B745" s="5">
        <v>5.79</v>
      </c>
      <c r="C745" s="5">
        <v>5.99</v>
      </c>
      <c r="D745" s="5">
        <v>6.18</v>
      </c>
      <c r="E745" s="5">
        <v>6.35</v>
      </c>
      <c r="F745" s="5">
        <v>6.75</v>
      </c>
      <c r="G745" s="5">
        <v>6.89</v>
      </c>
      <c r="H745" s="5">
        <v>7.09</v>
      </c>
      <c r="I745" s="5">
        <v>7.29</v>
      </c>
      <c r="J745" s="5">
        <v>7.58</v>
      </c>
      <c r="K745" s="5">
        <v>8.0500000000000007</v>
      </c>
      <c r="L745" s="5">
        <v>8.48</v>
      </c>
      <c r="M745" s="5">
        <v>9.23</v>
      </c>
    </row>
    <row r="746" spans="1:13">
      <c r="A746" s="139">
        <v>43103</v>
      </c>
      <c r="B746" s="5">
        <v>6.16</v>
      </c>
      <c r="C746" s="5">
        <v>6.27</v>
      </c>
      <c r="D746" s="5">
        <v>6.38</v>
      </c>
      <c r="E746" s="5">
        <v>6.49</v>
      </c>
      <c r="F746" s="5">
        <v>6.79</v>
      </c>
      <c r="G746" s="5">
        <v>6.93</v>
      </c>
      <c r="H746" s="5">
        <v>7.15</v>
      </c>
      <c r="I746" s="5">
        <v>7.35</v>
      </c>
      <c r="J746" s="5">
        <v>7.63</v>
      </c>
      <c r="K746" s="5">
        <v>8.06</v>
      </c>
      <c r="L746" s="5">
        <v>8.49</v>
      </c>
      <c r="M746" s="5">
        <v>9.25</v>
      </c>
    </row>
    <row r="747" spans="1:13">
      <c r="A747" s="139">
        <v>43098</v>
      </c>
      <c r="B747" s="5">
        <v>6.46</v>
      </c>
      <c r="C747" s="5">
        <v>6.51</v>
      </c>
      <c r="D747" s="5">
        <v>6.57</v>
      </c>
      <c r="E747" s="5">
        <v>6.62</v>
      </c>
      <c r="F747" s="5">
        <v>6.84</v>
      </c>
      <c r="G747" s="5">
        <v>6.98</v>
      </c>
      <c r="H747" s="5">
        <v>7.18</v>
      </c>
      <c r="I747" s="5">
        <v>7.36</v>
      </c>
      <c r="J747" s="5">
        <v>7.64</v>
      </c>
      <c r="K747" s="5">
        <v>8.09</v>
      </c>
      <c r="L747" s="5">
        <v>8.5299999999999994</v>
      </c>
      <c r="M747" s="5">
        <v>9.2799999999999994</v>
      </c>
    </row>
    <row r="748" spans="1:13">
      <c r="A748" s="139">
        <v>43097</v>
      </c>
      <c r="B748" s="5">
        <v>6.18</v>
      </c>
      <c r="C748" s="5">
        <v>6.3</v>
      </c>
      <c r="D748" s="5">
        <v>6.43</v>
      </c>
      <c r="E748" s="5">
        <v>6.53</v>
      </c>
      <c r="F748" s="5">
        <v>6.81</v>
      </c>
      <c r="G748" s="5">
        <v>6.94</v>
      </c>
      <c r="H748" s="5">
        <v>7.14</v>
      </c>
      <c r="I748" s="5">
        <v>7.35</v>
      </c>
      <c r="J748" s="5">
        <v>7.66</v>
      </c>
      <c r="K748" s="5">
        <v>8.1999999999999993</v>
      </c>
      <c r="L748" s="5">
        <v>8.7100000000000009</v>
      </c>
      <c r="M748" s="5">
        <v>9.57</v>
      </c>
    </row>
    <row r="749" spans="1:13">
      <c r="A749" s="139">
        <v>43096</v>
      </c>
      <c r="B749" s="5">
        <v>6.49</v>
      </c>
      <c r="C749" s="5">
        <v>6.56</v>
      </c>
      <c r="D749" s="5">
        <v>6.63</v>
      </c>
      <c r="E749" s="5">
        <v>6.7</v>
      </c>
      <c r="F749" s="5">
        <v>6.88</v>
      </c>
      <c r="G749" s="5">
        <v>6.98</v>
      </c>
      <c r="H749" s="5">
        <v>7.17</v>
      </c>
      <c r="I749" s="5">
        <v>7.37</v>
      </c>
      <c r="J749" s="5">
        <v>7.65</v>
      </c>
      <c r="K749" s="5">
        <v>8.1</v>
      </c>
      <c r="L749" s="5">
        <v>8.5399999999999991</v>
      </c>
      <c r="M749" s="5">
        <v>9.32</v>
      </c>
    </row>
    <row r="750" spans="1:13">
      <c r="A750" s="139">
        <v>43095</v>
      </c>
      <c r="B750" s="5">
        <v>6.71</v>
      </c>
      <c r="C750" s="5">
        <v>6.73</v>
      </c>
      <c r="D750" s="5">
        <v>6.76</v>
      </c>
      <c r="E750" s="5">
        <v>6.78</v>
      </c>
      <c r="F750" s="5">
        <v>6.89</v>
      </c>
      <c r="G750" s="5">
        <v>7</v>
      </c>
      <c r="H750" s="5">
        <v>7.16</v>
      </c>
      <c r="I750" s="5">
        <v>7.34</v>
      </c>
      <c r="J750" s="5">
        <v>7.63</v>
      </c>
      <c r="K750" s="5">
        <v>8.08</v>
      </c>
      <c r="L750" s="5">
        <v>8.51</v>
      </c>
      <c r="M750" s="5">
        <v>9.27</v>
      </c>
    </row>
    <row r="751" spans="1:13">
      <c r="A751" s="139">
        <v>43094</v>
      </c>
      <c r="B751" s="5">
        <v>6.69</v>
      </c>
      <c r="C751" s="5">
        <v>6.71</v>
      </c>
      <c r="D751" s="5">
        <v>6.73</v>
      </c>
      <c r="E751" s="5">
        <v>6.76</v>
      </c>
      <c r="F751" s="5">
        <v>6.9</v>
      </c>
      <c r="G751" s="5">
        <v>7.01</v>
      </c>
      <c r="H751" s="5">
        <v>7.17</v>
      </c>
      <c r="I751" s="5">
        <v>7.34</v>
      </c>
      <c r="J751" s="5">
        <v>7.62</v>
      </c>
      <c r="K751" s="5">
        <v>8.06</v>
      </c>
      <c r="L751" s="5">
        <v>8.49</v>
      </c>
      <c r="M751" s="5">
        <v>9.25</v>
      </c>
    </row>
    <row r="752" spans="1:13">
      <c r="A752" s="139">
        <v>43091</v>
      </c>
      <c r="B752" s="5">
        <v>6.78</v>
      </c>
      <c r="C752" s="5">
        <v>6.8</v>
      </c>
      <c r="D752" s="5">
        <v>6.82</v>
      </c>
      <c r="E752" s="5">
        <v>6.83</v>
      </c>
      <c r="F752" s="5">
        <v>6.91</v>
      </c>
      <c r="G752" s="5">
        <v>6.99</v>
      </c>
      <c r="H752" s="5">
        <v>7.15</v>
      </c>
      <c r="I752" s="5">
        <v>7.34</v>
      </c>
      <c r="J752" s="5">
        <v>7.63</v>
      </c>
      <c r="K752" s="5">
        <v>8.07</v>
      </c>
      <c r="L752" s="5">
        <v>8.49</v>
      </c>
      <c r="M752" s="5">
        <v>9.24</v>
      </c>
    </row>
    <row r="753" spans="1:13">
      <c r="A753" s="139">
        <v>43090</v>
      </c>
      <c r="B753" s="5">
        <v>6.83</v>
      </c>
      <c r="C753" s="5">
        <v>6.85</v>
      </c>
      <c r="D753" s="5">
        <v>6.87</v>
      </c>
      <c r="E753" s="5">
        <v>6.88</v>
      </c>
      <c r="F753" s="5">
        <v>6.95</v>
      </c>
      <c r="G753" s="5">
        <v>7.01</v>
      </c>
      <c r="H753" s="5">
        <v>7.16</v>
      </c>
      <c r="I753" s="5">
        <v>7.33</v>
      </c>
      <c r="J753" s="5">
        <v>7.6</v>
      </c>
      <c r="K753" s="5">
        <v>8.01</v>
      </c>
      <c r="L753" s="5">
        <v>8.4</v>
      </c>
      <c r="M753" s="5">
        <v>9.1</v>
      </c>
    </row>
    <row r="754" spans="1:13">
      <c r="A754" s="139">
        <v>43089</v>
      </c>
      <c r="B754" s="5">
        <v>6.89</v>
      </c>
      <c r="C754" s="5">
        <v>6.91</v>
      </c>
      <c r="D754" s="5">
        <v>6.93</v>
      </c>
      <c r="E754" s="5">
        <v>6.94</v>
      </c>
      <c r="F754" s="5">
        <v>7.01</v>
      </c>
      <c r="G754" s="5">
        <v>7.06</v>
      </c>
      <c r="H754" s="5">
        <v>7.17</v>
      </c>
      <c r="I754" s="5">
        <v>7.32</v>
      </c>
      <c r="J754" s="5">
        <v>7.59</v>
      </c>
      <c r="K754" s="5">
        <v>8.01</v>
      </c>
      <c r="L754" s="5">
        <v>8.4</v>
      </c>
      <c r="M754" s="5">
        <v>9.11</v>
      </c>
    </row>
    <row r="755" spans="1:13">
      <c r="A755" s="139">
        <v>43088</v>
      </c>
      <c r="B755" s="5">
        <v>6.91</v>
      </c>
      <c r="C755" s="5">
        <v>6.93</v>
      </c>
      <c r="D755" s="5">
        <v>6.94</v>
      </c>
      <c r="E755" s="5">
        <v>6.96</v>
      </c>
      <c r="F755" s="5">
        <v>7.03</v>
      </c>
      <c r="G755" s="5">
        <v>7.09</v>
      </c>
      <c r="H755" s="5">
        <v>7.22</v>
      </c>
      <c r="I755" s="5">
        <v>7.37</v>
      </c>
      <c r="J755" s="5">
        <v>7.63</v>
      </c>
      <c r="K755" s="5">
        <v>8.0299999999999994</v>
      </c>
      <c r="L755" s="5">
        <v>8.41</v>
      </c>
      <c r="M755" s="5">
        <v>9.1199999999999992</v>
      </c>
    </row>
    <row r="756" spans="1:13">
      <c r="A756" s="139">
        <v>43087</v>
      </c>
      <c r="B756" s="5">
        <v>6.94</v>
      </c>
      <c r="C756" s="5">
        <v>6.96</v>
      </c>
      <c r="D756" s="5">
        <v>6.97</v>
      </c>
      <c r="E756" s="5">
        <v>6.98</v>
      </c>
      <c r="F756" s="5">
        <v>7.03</v>
      </c>
      <c r="G756" s="5">
        <v>7.09</v>
      </c>
      <c r="H756" s="5">
        <v>7.23</v>
      </c>
      <c r="I756" s="5">
        <v>7.4</v>
      </c>
      <c r="J756" s="5">
        <v>7.64</v>
      </c>
      <c r="K756" s="5">
        <v>8</v>
      </c>
      <c r="L756" s="5">
        <v>8.35</v>
      </c>
      <c r="M756" s="5">
        <v>9.0299999999999994</v>
      </c>
    </row>
    <row r="757" spans="1:13">
      <c r="A757" s="139">
        <v>43084</v>
      </c>
      <c r="B757" s="5">
        <v>6.9</v>
      </c>
      <c r="C757" s="5">
        <v>6.92</v>
      </c>
      <c r="D757" s="5">
        <v>6.95</v>
      </c>
      <c r="E757" s="5">
        <v>6.97</v>
      </c>
      <c r="F757" s="5">
        <v>7.06</v>
      </c>
      <c r="G757" s="5">
        <v>7.13</v>
      </c>
      <c r="H757" s="5">
        <v>7.27</v>
      </c>
      <c r="I757" s="5">
        <v>7.42</v>
      </c>
      <c r="J757" s="5">
        <v>7.63</v>
      </c>
      <c r="K757" s="5">
        <v>7.97</v>
      </c>
      <c r="L757" s="5">
        <v>8.31</v>
      </c>
      <c r="M757" s="5">
        <v>8.98</v>
      </c>
    </row>
    <row r="758" spans="1:13">
      <c r="A758" s="139">
        <v>43083</v>
      </c>
      <c r="B758" s="5">
        <v>7.08</v>
      </c>
      <c r="C758" s="5">
        <v>7.1</v>
      </c>
      <c r="D758" s="5">
        <v>7.11</v>
      </c>
      <c r="E758" s="5">
        <v>7.13</v>
      </c>
      <c r="F758" s="5">
        <v>7.18</v>
      </c>
      <c r="G758" s="5">
        <v>7.22</v>
      </c>
      <c r="H758" s="5">
        <v>7.34</v>
      </c>
      <c r="I758" s="5">
        <v>7.47</v>
      </c>
      <c r="J758" s="5">
        <v>7.65</v>
      </c>
      <c r="K758" s="5">
        <v>7.97</v>
      </c>
      <c r="L758" s="5">
        <v>8.3000000000000007</v>
      </c>
      <c r="M758" s="5">
        <v>8.9499999999999993</v>
      </c>
    </row>
    <row r="759" spans="1:13">
      <c r="A759" s="139">
        <v>43082</v>
      </c>
      <c r="B759" s="5">
        <v>7.05</v>
      </c>
      <c r="C759" s="5">
        <v>7.07</v>
      </c>
      <c r="D759" s="5">
        <v>7.09</v>
      </c>
      <c r="E759" s="5">
        <v>7.12</v>
      </c>
      <c r="F759" s="5">
        <v>7.19</v>
      </c>
      <c r="G759" s="5">
        <v>7.24</v>
      </c>
      <c r="H759" s="5">
        <v>7.35</v>
      </c>
      <c r="I759" s="5">
        <v>7.47</v>
      </c>
      <c r="J759" s="5">
        <v>7.65</v>
      </c>
      <c r="K759" s="5">
        <v>7.97</v>
      </c>
      <c r="L759" s="5">
        <v>8.3000000000000007</v>
      </c>
      <c r="M759" s="5">
        <v>8.94</v>
      </c>
    </row>
    <row r="760" spans="1:13">
      <c r="A760" s="139">
        <v>43081</v>
      </c>
      <c r="B760" s="5">
        <v>7.09</v>
      </c>
      <c r="C760" s="5">
        <v>7.11</v>
      </c>
      <c r="D760" s="5">
        <v>7.13</v>
      </c>
      <c r="E760" s="5">
        <v>7.14</v>
      </c>
      <c r="F760" s="5">
        <v>7.18</v>
      </c>
      <c r="G760" s="5">
        <v>7.22</v>
      </c>
      <c r="H760" s="5">
        <v>7.34</v>
      </c>
      <c r="I760" s="5">
        <v>7.47</v>
      </c>
      <c r="J760" s="5">
        <v>7.65</v>
      </c>
      <c r="K760" s="5">
        <v>7.96</v>
      </c>
      <c r="L760" s="5">
        <v>8.2899999999999991</v>
      </c>
      <c r="M760" s="5">
        <v>8.93</v>
      </c>
    </row>
    <row r="761" spans="1:13">
      <c r="A761" s="139">
        <v>43080</v>
      </c>
      <c r="B761" s="5">
        <v>7.13</v>
      </c>
      <c r="C761" s="5">
        <v>7.14</v>
      </c>
      <c r="D761" s="5">
        <v>7.15</v>
      </c>
      <c r="E761" s="5">
        <v>7.16</v>
      </c>
      <c r="F761" s="5">
        <v>7.2</v>
      </c>
      <c r="G761" s="5">
        <v>7.24</v>
      </c>
      <c r="H761" s="5">
        <v>7.36</v>
      </c>
      <c r="I761" s="5">
        <v>7.47</v>
      </c>
      <c r="J761" s="5">
        <v>7.64</v>
      </c>
      <c r="K761" s="5">
        <v>7.96</v>
      </c>
      <c r="L761" s="5">
        <v>8.3000000000000007</v>
      </c>
      <c r="M761" s="5">
        <v>8.94</v>
      </c>
    </row>
    <row r="762" spans="1:13">
      <c r="A762" s="139">
        <v>43077</v>
      </c>
      <c r="B762" s="5">
        <v>7.12</v>
      </c>
      <c r="C762" s="5">
        <v>7.13</v>
      </c>
      <c r="D762" s="5">
        <v>7.14</v>
      </c>
      <c r="E762" s="5">
        <v>7.15</v>
      </c>
      <c r="F762" s="5">
        <v>7.19</v>
      </c>
      <c r="G762" s="5">
        <v>7.24</v>
      </c>
      <c r="H762" s="5">
        <v>7.35</v>
      </c>
      <c r="I762" s="5">
        <v>7.46</v>
      </c>
      <c r="J762" s="5">
        <v>7.64</v>
      </c>
      <c r="K762" s="5">
        <v>7.97</v>
      </c>
      <c r="L762" s="5">
        <v>8.31</v>
      </c>
      <c r="M762" s="5">
        <v>8.9600000000000009</v>
      </c>
    </row>
    <row r="763" spans="1:13">
      <c r="A763" s="139">
        <v>43076</v>
      </c>
      <c r="B763" s="5">
        <v>7.16</v>
      </c>
      <c r="C763" s="5">
        <v>7.17</v>
      </c>
      <c r="D763" s="5">
        <v>7.17</v>
      </c>
      <c r="E763" s="5">
        <v>7.18</v>
      </c>
      <c r="F763" s="5">
        <v>7.21</v>
      </c>
      <c r="G763" s="5">
        <v>7.26</v>
      </c>
      <c r="H763" s="5">
        <v>7.36</v>
      </c>
      <c r="I763" s="5">
        <v>7.47</v>
      </c>
      <c r="J763" s="5">
        <v>7.65</v>
      </c>
      <c r="K763" s="5">
        <v>7.97</v>
      </c>
      <c r="L763" s="5">
        <v>8.3000000000000007</v>
      </c>
      <c r="M763" s="5">
        <v>8.94</v>
      </c>
    </row>
    <row r="764" spans="1:13">
      <c r="A764" s="139">
        <v>43075</v>
      </c>
      <c r="B764" s="5">
        <v>7.15</v>
      </c>
      <c r="C764" s="5">
        <v>7.15</v>
      </c>
      <c r="D764" s="5">
        <v>7.16</v>
      </c>
      <c r="E764" s="5">
        <v>7.16</v>
      </c>
      <c r="F764" s="5">
        <v>7.2</v>
      </c>
      <c r="G764" s="5">
        <v>7.25</v>
      </c>
      <c r="H764" s="5">
        <v>7.38</v>
      </c>
      <c r="I764" s="5">
        <v>7.5</v>
      </c>
      <c r="J764" s="5">
        <v>7.65</v>
      </c>
      <c r="K764" s="5">
        <v>7.96</v>
      </c>
      <c r="L764" s="5">
        <v>8.2799999999999994</v>
      </c>
      <c r="M764" s="5">
        <v>8.92</v>
      </c>
    </row>
    <row r="765" spans="1:13">
      <c r="A765" s="139">
        <v>43074</v>
      </c>
      <c r="B765" s="5">
        <v>7.16</v>
      </c>
      <c r="C765" s="5">
        <v>7.17</v>
      </c>
      <c r="D765" s="5">
        <v>7.18</v>
      </c>
      <c r="E765" s="5">
        <v>7.18</v>
      </c>
      <c r="F765" s="5">
        <v>7.22</v>
      </c>
      <c r="G765" s="5">
        <v>7.27</v>
      </c>
      <c r="H765" s="5">
        <v>7.38</v>
      </c>
      <c r="I765" s="5">
        <v>7.48</v>
      </c>
      <c r="J765" s="5">
        <v>7.64</v>
      </c>
      <c r="K765" s="5">
        <v>7.95</v>
      </c>
      <c r="L765" s="5">
        <v>8.27</v>
      </c>
      <c r="M765" s="5">
        <v>8.9</v>
      </c>
    </row>
    <row r="766" spans="1:13">
      <c r="A766" s="139">
        <v>43073</v>
      </c>
      <c r="B766" s="5">
        <v>7.17</v>
      </c>
      <c r="C766" s="5">
        <v>7.17</v>
      </c>
      <c r="D766" s="5">
        <v>7.18</v>
      </c>
      <c r="E766" s="5">
        <v>7.18</v>
      </c>
      <c r="F766" s="5">
        <v>7.22</v>
      </c>
      <c r="G766" s="5">
        <v>7.28</v>
      </c>
      <c r="H766" s="5">
        <v>7.4</v>
      </c>
      <c r="I766" s="5">
        <v>7.52</v>
      </c>
      <c r="J766" s="5">
        <v>7.67</v>
      </c>
      <c r="K766" s="5">
        <v>7.97</v>
      </c>
      <c r="L766" s="5">
        <v>8.3000000000000007</v>
      </c>
      <c r="M766" s="5">
        <v>8.93</v>
      </c>
    </row>
    <row r="767" spans="1:13">
      <c r="A767" s="139">
        <v>43070</v>
      </c>
      <c r="B767" s="5">
        <v>7.17</v>
      </c>
      <c r="C767" s="5">
        <v>7.18</v>
      </c>
      <c r="D767" s="5">
        <v>7.18</v>
      </c>
      <c r="E767" s="5">
        <v>7.19</v>
      </c>
      <c r="F767" s="5">
        <v>7.22</v>
      </c>
      <c r="G767" s="5">
        <v>7.27</v>
      </c>
      <c r="H767" s="5">
        <v>7.39</v>
      </c>
      <c r="I767" s="5">
        <v>7.5</v>
      </c>
      <c r="J767" s="5">
        <v>7.65</v>
      </c>
      <c r="K767" s="5">
        <v>7.94</v>
      </c>
      <c r="L767" s="5">
        <v>8.26</v>
      </c>
      <c r="M767" s="5">
        <v>8.9</v>
      </c>
    </row>
    <row r="768" spans="1:13">
      <c r="A768" s="139">
        <v>43069</v>
      </c>
      <c r="B768" s="5">
        <v>7.23</v>
      </c>
      <c r="C768" s="5">
        <v>7.23</v>
      </c>
      <c r="D768" s="5">
        <v>7.24</v>
      </c>
      <c r="E768" s="5">
        <v>7.24</v>
      </c>
      <c r="F768" s="5">
        <v>7.28</v>
      </c>
      <c r="G768" s="5">
        <v>7.33</v>
      </c>
      <c r="H768" s="5">
        <v>7.43</v>
      </c>
      <c r="I768" s="5">
        <v>7.52</v>
      </c>
      <c r="J768" s="5">
        <v>7.65</v>
      </c>
      <c r="K768" s="5">
        <v>7.93</v>
      </c>
      <c r="L768" s="5">
        <v>8.25</v>
      </c>
      <c r="M768" s="5">
        <v>8.8800000000000008</v>
      </c>
    </row>
    <row r="769" spans="1:13">
      <c r="A769" s="139">
        <v>43068</v>
      </c>
      <c r="B769" s="5">
        <v>7.21</v>
      </c>
      <c r="C769" s="5">
        <v>7.22</v>
      </c>
      <c r="D769" s="5">
        <v>7.23</v>
      </c>
      <c r="E769" s="5">
        <v>7.24</v>
      </c>
      <c r="F769" s="5">
        <v>7.28</v>
      </c>
      <c r="G769" s="5">
        <v>7.34</v>
      </c>
      <c r="H769" s="5">
        <v>7.43</v>
      </c>
      <c r="I769" s="5">
        <v>7.52</v>
      </c>
      <c r="J769" s="5">
        <v>7.66</v>
      </c>
      <c r="K769" s="5">
        <v>7.95</v>
      </c>
      <c r="L769" s="5">
        <v>8.27</v>
      </c>
      <c r="M769" s="5">
        <v>8.9</v>
      </c>
    </row>
    <row r="770" spans="1:13">
      <c r="A770" s="139">
        <v>43067</v>
      </c>
      <c r="B770" s="5">
        <v>7.2</v>
      </c>
      <c r="C770" s="5">
        <v>7.21</v>
      </c>
      <c r="D770" s="5">
        <v>7.22</v>
      </c>
      <c r="E770" s="5">
        <v>7.23</v>
      </c>
      <c r="F770" s="5">
        <v>7.28</v>
      </c>
      <c r="G770" s="5">
        <v>7.33</v>
      </c>
      <c r="H770" s="5">
        <v>7.42</v>
      </c>
      <c r="I770" s="5">
        <v>7.5</v>
      </c>
      <c r="J770" s="5">
        <v>7.65</v>
      </c>
      <c r="K770" s="5">
        <v>7.94</v>
      </c>
      <c r="L770" s="5">
        <v>8.26</v>
      </c>
      <c r="M770" s="5">
        <v>8.89</v>
      </c>
    </row>
    <row r="771" spans="1:13">
      <c r="A771" s="139">
        <v>43066</v>
      </c>
      <c r="B771" s="5">
        <v>7.26</v>
      </c>
      <c r="C771" s="5">
        <v>7.27</v>
      </c>
      <c r="D771" s="5">
        <v>7.27</v>
      </c>
      <c r="E771" s="5">
        <v>7.28</v>
      </c>
      <c r="F771" s="5">
        <v>7.32</v>
      </c>
      <c r="G771" s="5">
        <v>7.35</v>
      </c>
      <c r="H771" s="5">
        <v>7.43</v>
      </c>
      <c r="I771" s="5">
        <v>7.52</v>
      </c>
      <c r="J771" s="5">
        <v>7.66</v>
      </c>
      <c r="K771" s="5">
        <v>7.95</v>
      </c>
      <c r="L771" s="5">
        <v>8.26</v>
      </c>
      <c r="M771" s="5">
        <v>8.8800000000000008</v>
      </c>
    </row>
    <row r="772" spans="1:13">
      <c r="A772" s="139">
        <v>43063</v>
      </c>
      <c r="B772" s="5">
        <v>7.28</v>
      </c>
      <c r="C772" s="5">
        <v>7.29</v>
      </c>
      <c r="D772" s="5">
        <v>7.29</v>
      </c>
      <c r="E772" s="5">
        <v>7.3</v>
      </c>
      <c r="F772" s="5">
        <v>7.32</v>
      </c>
      <c r="G772" s="5">
        <v>7.36</v>
      </c>
      <c r="H772" s="5">
        <v>7.46</v>
      </c>
      <c r="I772" s="5">
        <v>7.55</v>
      </c>
      <c r="J772" s="5">
        <v>7.68</v>
      </c>
      <c r="K772" s="5">
        <v>7.96</v>
      </c>
      <c r="L772" s="5">
        <v>8.26</v>
      </c>
      <c r="M772" s="5">
        <v>8.89</v>
      </c>
    </row>
    <row r="773" spans="1:13">
      <c r="A773" s="139">
        <v>43062</v>
      </c>
      <c r="B773" s="5">
        <v>7.29</v>
      </c>
      <c r="C773" s="5">
        <v>7.29</v>
      </c>
      <c r="D773" s="5">
        <v>7.3</v>
      </c>
      <c r="E773" s="5">
        <v>7.3</v>
      </c>
      <c r="F773" s="5">
        <v>7.32</v>
      </c>
      <c r="G773" s="5">
        <v>7.36</v>
      </c>
      <c r="H773" s="5">
        <v>7.45</v>
      </c>
      <c r="I773" s="5">
        <v>7.55</v>
      </c>
      <c r="J773" s="5">
        <v>7.68</v>
      </c>
      <c r="K773" s="5">
        <v>7.96</v>
      </c>
      <c r="L773" s="5">
        <v>8.26</v>
      </c>
      <c r="M773" s="5">
        <v>8.8800000000000008</v>
      </c>
    </row>
    <row r="774" spans="1:13">
      <c r="A774" s="139">
        <v>43061</v>
      </c>
      <c r="B774" s="5">
        <v>7.31</v>
      </c>
      <c r="C774" s="5">
        <v>7.32</v>
      </c>
      <c r="D774" s="5">
        <v>7.32</v>
      </c>
      <c r="E774" s="5">
        <v>7.33</v>
      </c>
      <c r="F774" s="5">
        <v>7.36</v>
      </c>
      <c r="G774" s="5">
        <v>7.4</v>
      </c>
      <c r="H774" s="5">
        <v>7.48</v>
      </c>
      <c r="I774" s="5">
        <v>7.56</v>
      </c>
      <c r="J774" s="5">
        <v>7.68</v>
      </c>
      <c r="K774" s="5">
        <v>7.94</v>
      </c>
      <c r="L774" s="5">
        <v>8.24</v>
      </c>
      <c r="M774" s="5">
        <v>8.86</v>
      </c>
    </row>
    <row r="775" spans="1:13">
      <c r="A775" s="139">
        <v>43060</v>
      </c>
      <c r="B775" s="5">
        <v>7.32</v>
      </c>
      <c r="C775" s="5">
        <v>7.33</v>
      </c>
      <c r="D775" s="5">
        <v>7.33</v>
      </c>
      <c r="E775" s="5">
        <v>7.33</v>
      </c>
      <c r="F775" s="5">
        <v>7.36</v>
      </c>
      <c r="G775" s="5">
        <v>7.4</v>
      </c>
      <c r="H775" s="5">
        <v>7.52</v>
      </c>
      <c r="I775" s="5">
        <v>7.61</v>
      </c>
      <c r="J775" s="5">
        <v>7.73</v>
      </c>
      <c r="K775" s="5">
        <v>7.97</v>
      </c>
      <c r="L775" s="5">
        <v>8.26</v>
      </c>
      <c r="M775" s="5">
        <v>8.8699999999999992</v>
      </c>
    </row>
    <row r="776" spans="1:13">
      <c r="A776" s="139">
        <v>43059</v>
      </c>
      <c r="B776" s="5">
        <v>7.36</v>
      </c>
      <c r="C776" s="5">
        <v>7.36</v>
      </c>
      <c r="D776" s="5">
        <v>7.37</v>
      </c>
      <c r="E776" s="5">
        <v>7.37</v>
      </c>
      <c r="F776" s="5">
        <v>7.39</v>
      </c>
      <c r="G776" s="5">
        <v>7.43</v>
      </c>
      <c r="H776" s="5">
        <v>7.53</v>
      </c>
      <c r="I776" s="5">
        <v>7.62</v>
      </c>
      <c r="J776" s="5">
        <v>7.72</v>
      </c>
      <c r="K776" s="5">
        <v>7.96</v>
      </c>
      <c r="L776" s="5">
        <v>8.25</v>
      </c>
      <c r="M776" s="5">
        <v>8.85</v>
      </c>
    </row>
    <row r="777" spans="1:13">
      <c r="A777" s="139">
        <v>43056</v>
      </c>
      <c r="B777" s="5">
        <v>7.39</v>
      </c>
      <c r="C777" s="5">
        <v>7.39</v>
      </c>
      <c r="D777" s="5">
        <v>7.39</v>
      </c>
      <c r="E777" s="5">
        <v>7.4</v>
      </c>
      <c r="F777" s="5">
        <v>7.41</v>
      </c>
      <c r="G777" s="5">
        <v>7.44</v>
      </c>
      <c r="H777" s="5">
        <v>7.53</v>
      </c>
      <c r="I777" s="5">
        <v>7.6</v>
      </c>
      <c r="J777" s="5">
        <v>7.7</v>
      </c>
      <c r="K777" s="5">
        <v>7.93</v>
      </c>
      <c r="L777" s="5">
        <v>8.2200000000000006</v>
      </c>
      <c r="M777" s="5">
        <v>8.83</v>
      </c>
    </row>
    <row r="778" spans="1:13">
      <c r="A778" s="139">
        <v>43055</v>
      </c>
      <c r="B778" s="5">
        <v>7.37</v>
      </c>
      <c r="C778" s="5">
        <v>7.38</v>
      </c>
      <c r="D778" s="5">
        <v>7.38</v>
      </c>
      <c r="E778" s="5">
        <v>7.39</v>
      </c>
      <c r="F778" s="5">
        <v>7.43</v>
      </c>
      <c r="G778" s="5">
        <v>7.47</v>
      </c>
      <c r="H778" s="5">
        <v>7.57</v>
      </c>
      <c r="I778" s="5">
        <v>7.64</v>
      </c>
      <c r="J778" s="5">
        <v>7.71</v>
      </c>
      <c r="K778" s="5">
        <v>7.93</v>
      </c>
      <c r="L778" s="5">
        <v>8.2200000000000006</v>
      </c>
      <c r="M778" s="5">
        <v>8.83</v>
      </c>
    </row>
    <row r="779" spans="1:13">
      <c r="A779" s="139">
        <v>43054</v>
      </c>
      <c r="B779" s="5">
        <v>7.46</v>
      </c>
      <c r="C779" s="5">
        <v>7.46</v>
      </c>
      <c r="D779" s="5">
        <v>7.46</v>
      </c>
      <c r="E779" s="5">
        <v>7.46</v>
      </c>
      <c r="F779" s="5">
        <v>7.48</v>
      </c>
      <c r="G779" s="5">
        <v>7.51</v>
      </c>
      <c r="H779" s="5">
        <v>7.58</v>
      </c>
      <c r="I779" s="5">
        <v>7.64</v>
      </c>
      <c r="J779" s="5">
        <v>7.73</v>
      </c>
      <c r="K779" s="5">
        <v>7.97</v>
      </c>
      <c r="L779" s="5">
        <v>8.27</v>
      </c>
      <c r="M779" s="5">
        <v>8.89</v>
      </c>
    </row>
    <row r="780" spans="1:13">
      <c r="A780" s="139">
        <v>43053</v>
      </c>
      <c r="B780" s="5">
        <v>7.43</v>
      </c>
      <c r="C780" s="5">
        <v>7.43</v>
      </c>
      <c r="D780" s="5">
        <v>7.43</v>
      </c>
      <c r="E780" s="5">
        <v>7.43</v>
      </c>
      <c r="F780" s="5">
        <v>7.47</v>
      </c>
      <c r="G780" s="5">
        <v>7.51</v>
      </c>
      <c r="H780" s="5">
        <v>7.61</v>
      </c>
      <c r="I780" s="5">
        <v>7.68</v>
      </c>
      <c r="J780" s="5">
        <v>7.77</v>
      </c>
      <c r="K780" s="5">
        <v>8.01</v>
      </c>
      <c r="L780" s="5">
        <v>8.31</v>
      </c>
      <c r="M780" s="5">
        <v>8.9499999999999993</v>
      </c>
    </row>
    <row r="781" spans="1:13">
      <c r="A781" s="139">
        <v>43052</v>
      </c>
      <c r="B781" s="5">
        <v>7.44</v>
      </c>
      <c r="C781" s="5">
        <v>7.43</v>
      </c>
      <c r="D781" s="5">
        <v>7.43</v>
      </c>
      <c r="E781" s="5">
        <v>7.43</v>
      </c>
      <c r="F781" s="5">
        <v>7.46</v>
      </c>
      <c r="G781" s="5">
        <v>7.5</v>
      </c>
      <c r="H781" s="5">
        <v>7.58</v>
      </c>
      <c r="I781" s="5">
        <v>7.64</v>
      </c>
      <c r="J781" s="5">
        <v>7.74</v>
      </c>
      <c r="K781" s="5">
        <v>7.98</v>
      </c>
      <c r="L781" s="5">
        <v>8.2899999999999991</v>
      </c>
      <c r="M781" s="5">
        <v>8.94</v>
      </c>
    </row>
    <row r="782" spans="1:13">
      <c r="A782" s="139">
        <v>43049</v>
      </c>
      <c r="B782" s="5">
        <v>7.51</v>
      </c>
      <c r="C782" s="5">
        <v>7.49</v>
      </c>
      <c r="D782" s="5">
        <v>7.48</v>
      </c>
      <c r="E782" s="5">
        <v>7.47</v>
      </c>
      <c r="F782" s="5">
        <v>7.47</v>
      </c>
      <c r="G782" s="5">
        <v>7.49</v>
      </c>
      <c r="H782" s="5">
        <v>7.55</v>
      </c>
      <c r="I782" s="5">
        <v>7.6</v>
      </c>
      <c r="J782" s="5">
        <v>7.69</v>
      </c>
      <c r="K782" s="5">
        <v>7.92</v>
      </c>
      <c r="L782" s="5">
        <v>8.23</v>
      </c>
      <c r="M782" s="5">
        <v>8.8699999999999992</v>
      </c>
    </row>
    <row r="783" spans="1:13">
      <c r="A783" s="139">
        <v>43048</v>
      </c>
      <c r="B783" s="5">
        <v>7.49</v>
      </c>
      <c r="C783" s="5">
        <v>7.47</v>
      </c>
      <c r="D783" s="5">
        <v>7.45</v>
      </c>
      <c r="E783" s="5">
        <v>7.44</v>
      </c>
      <c r="F783" s="5">
        <v>7.43</v>
      </c>
      <c r="G783" s="5">
        <v>7.46</v>
      </c>
      <c r="H783" s="5">
        <v>7.54</v>
      </c>
      <c r="I783" s="5">
        <v>7.6</v>
      </c>
      <c r="J783" s="5">
        <v>7.68</v>
      </c>
      <c r="K783" s="5">
        <v>7.92</v>
      </c>
      <c r="L783" s="5">
        <v>8.23</v>
      </c>
      <c r="M783" s="5">
        <v>8.89</v>
      </c>
    </row>
    <row r="784" spans="1:13">
      <c r="A784" s="139">
        <v>43047</v>
      </c>
      <c r="B784" s="5">
        <v>7.59</v>
      </c>
      <c r="C784" s="5">
        <v>7.56</v>
      </c>
      <c r="D784" s="5">
        <v>7.53</v>
      </c>
      <c r="E784" s="5">
        <v>7.51</v>
      </c>
      <c r="F784" s="5">
        <v>7.47</v>
      </c>
      <c r="G784" s="5">
        <v>7.49</v>
      </c>
      <c r="H784" s="5">
        <v>7.55</v>
      </c>
      <c r="I784" s="5">
        <v>7.6</v>
      </c>
      <c r="J784" s="5">
        <v>7.67</v>
      </c>
      <c r="K784" s="5">
        <v>7.9</v>
      </c>
      <c r="L784" s="5">
        <v>8.23</v>
      </c>
      <c r="M784" s="5">
        <v>8.93</v>
      </c>
    </row>
    <row r="785" spans="1:13">
      <c r="A785" s="139">
        <v>43046</v>
      </c>
      <c r="B785" s="5">
        <v>7.54</v>
      </c>
      <c r="C785" s="5">
        <v>7.49</v>
      </c>
      <c r="D785" s="5">
        <v>7.46</v>
      </c>
      <c r="E785" s="5">
        <v>7.44</v>
      </c>
      <c r="F785" s="5">
        <v>7.44</v>
      </c>
      <c r="G785" s="5">
        <v>7.46</v>
      </c>
      <c r="H785" s="5">
        <v>7.5</v>
      </c>
      <c r="I785" s="5">
        <v>7.55</v>
      </c>
      <c r="J785" s="5">
        <v>7.63</v>
      </c>
      <c r="K785" s="5">
        <v>7.9</v>
      </c>
      <c r="L785" s="5">
        <v>8.24</v>
      </c>
      <c r="M785" s="5">
        <v>8.9600000000000009</v>
      </c>
    </row>
    <row r="786" spans="1:13">
      <c r="A786" s="139">
        <v>43042</v>
      </c>
      <c r="B786" s="5">
        <v>7.57</v>
      </c>
      <c r="C786" s="5">
        <v>7.52</v>
      </c>
      <c r="D786" s="5">
        <v>7.48</v>
      </c>
      <c r="E786" s="5">
        <v>7.45</v>
      </c>
      <c r="F786" s="5">
        <v>7.44</v>
      </c>
      <c r="G786" s="5">
        <v>7.46</v>
      </c>
      <c r="H786" s="5">
        <v>7.5</v>
      </c>
      <c r="I786" s="5">
        <v>7.55</v>
      </c>
      <c r="J786" s="5">
        <v>7.65</v>
      </c>
      <c r="K786" s="5">
        <v>7.94</v>
      </c>
      <c r="L786" s="5">
        <v>8.2799999999999994</v>
      </c>
      <c r="M786" s="5">
        <v>9</v>
      </c>
    </row>
    <row r="787" spans="1:13">
      <c r="A787" s="139">
        <v>43041</v>
      </c>
      <c r="B787" s="5">
        <v>7.62</v>
      </c>
      <c r="C787" s="5">
        <v>7.57</v>
      </c>
      <c r="D787" s="5">
        <v>7.52</v>
      </c>
      <c r="E787" s="5">
        <v>7.49</v>
      </c>
      <c r="F787" s="5">
        <v>7.45</v>
      </c>
      <c r="G787" s="5">
        <v>7.45</v>
      </c>
      <c r="H787" s="5">
        <v>7.47</v>
      </c>
      <c r="I787" s="5">
        <v>7.51</v>
      </c>
      <c r="J787" s="5">
        <v>7.61</v>
      </c>
      <c r="K787" s="5">
        <v>7.89</v>
      </c>
      <c r="L787" s="5">
        <v>8.23</v>
      </c>
      <c r="M787" s="5">
        <v>8.94</v>
      </c>
    </row>
    <row r="788" spans="1:13">
      <c r="A788" s="139">
        <v>43040</v>
      </c>
      <c r="B788" s="5">
        <v>7.57</v>
      </c>
      <c r="C788" s="5">
        <v>7.53</v>
      </c>
      <c r="D788" s="5">
        <v>7.5</v>
      </c>
      <c r="E788" s="5">
        <v>7.48</v>
      </c>
      <c r="F788" s="5">
        <v>7.45</v>
      </c>
      <c r="G788" s="5">
        <v>7.45</v>
      </c>
      <c r="H788" s="5">
        <v>7.49</v>
      </c>
      <c r="I788" s="5">
        <v>7.53</v>
      </c>
      <c r="J788" s="5">
        <v>7.62</v>
      </c>
      <c r="K788" s="5">
        <v>7.87</v>
      </c>
      <c r="L788" s="5">
        <v>8.1999999999999993</v>
      </c>
      <c r="M788" s="5">
        <v>8.9</v>
      </c>
    </row>
    <row r="789" spans="1:13">
      <c r="A789" s="139">
        <v>43039</v>
      </c>
      <c r="B789" s="5">
        <v>7.65</v>
      </c>
      <c r="C789" s="5">
        <v>7.6</v>
      </c>
      <c r="D789" s="5">
        <v>7.57</v>
      </c>
      <c r="E789" s="5">
        <v>7.54</v>
      </c>
      <c r="F789" s="5">
        <v>7.49</v>
      </c>
      <c r="G789" s="5">
        <v>7.48</v>
      </c>
      <c r="H789" s="5">
        <v>7.49</v>
      </c>
      <c r="I789" s="5">
        <v>7.52</v>
      </c>
      <c r="J789" s="5">
        <v>7.61</v>
      </c>
      <c r="K789" s="5">
        <v>7.87</v>
      </c>
      <c r="L789" s="5">
        <v>8.1999999999999993</v>
      </c>
      <c r="M789" s="5">
        <v>8.89</v>
      </c>
    </row>
    <row r="790" spans="1:13">
      <c r="A790" s="139">
        <v>43038</v>
      </c>
      <c r="B790" s="5">
        <v>7.66</v>
      </c>
      <c r="C790" s="5">
        <v>7.58</v>
      </c>
      <c r="D790" s="5">
        <v>7.51</v>
      </c>
      <c r="E790" s="5">
        <v>7.48</v>
      </c>
      <c r="F790" s="5">
        <v>7.45</v>
      </c>
      <c r="G790" s="5">
        <v>7.45</v>
      </c>
      <c r="H790" s="5">
        <v>7.48</v>
      </c>
      <c r="I790" s="5">
        <v>7.53</v>
      </c>
      <c r="J790" s="5">
        <v>7.62</v>
      </c>
      <c r="K790" s="5">
        <v>7.87</v>
      </c>
      <c r="L790" s="5">
        <v>8.19</v>
      </c>
      <c r="M790" s="5">
        <v>8.85</v>
      </c>
    </row>
    <row r="791" spans="1:13">
      <c r="A791" s="139">
        <v>43035</v>
      </c>
      <c r="B791" s="5">
        <v>7.62</v>
      </c>
      <c r="C791" s="5">
        <v>7.57</v>
      </c>
      <c r="D791" s="5">
        <v>7.52</v>
      </c>
      <c r="E791" s="5">
        <v>7.5</v>
      </c>
      <c r="F791" s="5">
        <v>7.48</v>
      </c>
      <c r="G791" s="5">
        <v>7.48</v>
      </c>
      <c r="H791" s="5">
        <v>7.5</v>
      </c>
      <c r="I791" s="5">
        <v>7.54</v>
      </c>
      <c r="J791" s="5">
        <v>7.65</v>
      </c>
      <c r="K791" s="5">
        <v>7.92</v>
      </c>
      <c r="L791" s="5">
        <v>8.25</v>
      </c>
      <c r="M791" s="5">
        <v>8.94</v>
      </c>
    </row>
    <row r="792" spans="1:13">
      <c r="A792" s="139">
        <v>43034</v>
      </c>
      <c r="B792" s="5">
        <v>7.62</v>
      </c>
      <c r="C792" s="5">
        <v>7.56</v>
      </c>
      <c r="D792" s="5">
        <v>7.51</v>
      </c>
      <c r="E792" s="5">
        <v>7.47</v>
      </c>
      <c r="F792" s="5">
        <v>7.41</v>
      </c>
      <c r="G792" s="5">
        <v>7.41</v>
      </c>
      <c r="H792" s="5">
        <v>7.46</v>
      </c>
      <c r="I792" s="5">
        <v>7.51</v>
      </c>
      <c r="J792" s="5">
        <v>7.63</v>
      </c>
      <c r="K792" s="5">
        <v>7.89</v>
      </c>
      <c r="L792" s="5">
        <v>8.2100000000000009</v>
      </c>
      <c r="M792" s="5">
        <v>8.91</v>
      </c>
    </row>
    <row r="793" spans="1:13">
      <c r="A793" s="139">
        <v>43033</v>
      </c>
      <c r="B793" s="5">
        <v>7.57</v>
      </c>
      <c r="C793" s="5">
        <v>7.53</v>
      </c>
      <c r="D793" s="5">
        <v>7.49</v>
      </c>
      <c r="E793" s="5">
        <v>7.46</v>
      </c>
      <c r="F793" s="5">
        <v>7.41</v>
      </c>
      <c r="G793" s="5">
        <v>7.4</v>
      </c>
      <c r="H793" s="5">
        <v>7.45</v>
      </c>
      <c r="I793" s="5">
        <v>7.5</v>
      </c>
      <c r="J793" s="5">
        <v>7.61</v>
      </c>
      <c r="K793" s="5">
        <v>7.88</v>
      </c>
      <c r="L793" s="5">
        <v>8.2200000000000006</v>
      </c>
      <c r="M793" s="5">
        <v>8.94</v>
      </c>
    </row>
    <row r="794" spans="1:13">
      <c r="A794" s="139">
        <v>43032</v>
      </c>
      <c r="B794" s="5">
        <v>7.58</v>
      </c>
      <c r="C794" s="5">
        <v>7.54</v>
      </c>
      <c r="D794" s="5">
        <v>7.5</v>
      </c>
      <c r="E794" s="5">
        <v>7.47</v>
      </c>
      <c r="F794" s="5">
        <v>7.42</v>
      </c>
      <c r="G794" s="5">
        <v>7.41</v>
      </c>
      <c r="H794" s="5">
        <v>7.42</v>
      </c>
      <c r="I794" s="5">
        <v>7.48</v>
      </c>
      <c r="J794" s="5">
        <v>7.61</v>
      </c>
      <c r="K794" s="5">
        <v>7.9</v>
      </c>
      <c r="L794" s="5">
        <v>8.23</v>
      </c>
      <c r="M794" s="5">
        <v>8.93</v>
      </c>
    </row>
    <row r="795" spans="1:13">
      <c r="A795" s="139">
        <v>43031</v>
      </c>
      <c r="B795" s="5">
        <v>7.54</v>
      </c>
      <c r="C795" s="5">
        <v>7.49</v>
      </c>
      <c r="D795" s="5">
        <v>7.44</v>
      </c>
      <c r="E795" s="5">
        <v>7.42</v>
      </c>
      <c r="F795" s="5">
        <v>7.38</v>
      </c>
      <c r="G795" s="5">
        <v>7.38</v>
      </c>
      <c r="H795" s="5">
        <v>7.4</v>
      </c>
      <c r="I795" s="5">
        <v>7.46</v>
      </c>
      <c r="J795" s="5">
        <v>7.59</v>
      </c>
      <c r="K795" s="5">
        <v>7.88</v>
      </c>
      <c r="L795" s="5">
        <v>8.2200000000000006</v>
      </c>
      <c r="M795" s="5">
        <v>8.92</v>
      </c>
    </row>
    <row r="796" spans="1:13">
      <c r="A796" s="139">
        <v>43028</v>
      </c>
      <c r="B796" s="5">
        <v>7.5</v>
      </c>
      <c r="C796" s="5">
        <v>7.48</v>
      </c>
      <c r="D796" s="5">
        <v>7.46</v>
      </c>
      <c r="E796" s="5">
        <v>7.44</v>
      </c>
      <c r="F796" s="5">
        <v>7.39</v>
      </c>
      <c r="G796" s="5">
        <v>7.37</v>
      </c>
      <c r="H796" s="5">
        <v>7.41</v>
      </c>
      <c r="I796" s="5">
        <v>7.47</v>
      </c>
      <c r="J796" s="5">
        <v>7.6</v>
      </c>
      <c r="K796" s="5">
        <v>7.89</v>
      </c>
      <c r="L796" s="5">
        <v>8.25</v>
      </c>
      <c r="M796" s="5">
        <v>8.99</v>
      </c>
    </row>
    <row r="797" spans="1:13">
      <c r="A797" s="139">
        <v>43027</v>
      </c>
      <c r="B797" s="5">
        <v>7.5</v>
      </c>
      <c r="C797" s="5">
        <v>7.47</v>
      </c>
      <c r="D797" s="5">
        <v>7.45</v>
      </c>
      <c r="E797" s="5">
        <v>7.43</v>
      </c>
      <c r="F797" s="5">
        <v>7.38</v>
      </c>
      <c r="G797" s="5">
        <v>7.36</v>
      </c>
      <c r="H797" s="5">
        <v>7.38</v>
      </c>
      <c r="I797" s="5">
        <v>7.45</v>
      </c>
      <c r="J797" s="5">
        <v>7.57</v>
      </c>
      <c r="K797" s="5">
        <v>7.86</v>
      </c>
      <c r="L797" s="5">
        <v>8.2100000000000009</v>
      </c>
      <c r="M797" s="5">
        <v>8.9600000000000009</v>
      </c>
    </row>
    <row r="798" spans="1:13">
      <c r="A798" s="139">
        <v>43026</v>
      </c>
      <c r="B798" s="5">
        <v>7.52</v>
      </c>
      <c r="C798" s="5">
        <v>7.5</v>
      </c>
      <c r="D798" s="5">
        <v>7.47</v>
      </c>
      <c r="E798" s="5">
        <v>7.45</v>
      </c>
      <c r="F798" s="5">
        <v>7.38</v>
      </c>
      <c r="G798" s="5">
        <v>7.36</v>
      </c>
      <c r="H798" s="5">
        <v>7.39</v>
      </c>
      <c r="I798" s="5">
        <v>7.45</v>
      </c>
      <c r="J798" s="5">
        <v>7.57</v>
      </c>
      <c r="K798" s="5">
        <v>7.88</v>
      </c>
      <c r="L798" s="5">
        <v>8.26</v>
      </c>
      <c r="M798" s="5">
        <v>9.0299999999999994</v>
      </c>
    </row>
    <row r="799" spans="1:13">
      <c r="A799" s="139">
        <v>43025</v>
      </c>
      <c r="B799" s="5">
        <v>7.57</v>
      </c>
      <c r="C799" s="5">
        <v>7.54</v>
      </c>
      <c r="D799" s="5">
        <v>7.5</v>
      </c>
      <c r="E799" s="5">
        <v>7.47</v>
      </c>
      <c r="F799" s="5">
        <v>7.4</v>
      </c>
      <c r="G799" s="5">
        <v>7.39</v>
      </c>
      <c r="H799" s="5">
        <v>7.43</v>
      </c>
      <c r="I799" s="5">
        <v>7.48</v>
      </c>
      <c r="J799" s="5">
        <v>7.59</v>
      </c>
      <c r="K799" s="5">
        <v>7.9</v>
      </c>
      <c r="L799" s="5">
        <v>8.2799999999999994</v>
      </c>
      <c r="M799" s="5">
        <v>9.07</v>
      </c>
    </row>
    <row r="800" spans="1:13">
      <c r="A800" s="139">
        <v>43024</v>
      </c>
      <c r="B800" s="5">
        <v>7.6</v>
      </c>
      <c r="C800" s="5">
        <v>7.54</v>
      </c>
      <c r="D800" s="5">
        <v>7.49</v>
      </c>
      <c r="E800" s="5">
        <v>7.45</v>
      </c>
      <c r="F800" s="5">
        <v>7.38</v>
      </c>
      <c r="G800" s="5">
        <v>7.37</v>
      </c>
      <c r="H800" s="5">
        <v>7.4</v>
      </c>
      <c r="I800" s="5">
        <v>7.46</v>
      </c>
      <c r="J800" s="5">
        <v>7.59</v>
      </c>
      <c r="K800" s="5">
        <v>7.92</v>
      </c>
      <c r="L800" s="5">
        <v>8.33</v>
      </c>
      <c r="M800" s="5">
        <v>9.1300000000000008</v>
      </c>
    </row>
    <row r="801" spans="1:13">
      <c r="A801" s="139">
        <v>43021</v>
      </c>
      <c r="B801" s="5">
        <v>7.59</v>
      </c>
      <c r="C801" s="5">
        <v>7.55</v>
      </c>
      <c r="D801" s="5">
        <v>7.5</v>
      </c>
      <c r="E801" s="5">
        <v>7.47</v>
      </c>
      <c r="F801" s="5">
        <v>7.37</v>
      </c>
      <c r="G801" s="5">
        <v>7.34</v>
      </c>
      <c r="H801" s="5">
        <v>7.36</v>
      </c>
      <c r="I801" s="5">
        <v>7.41</v>
      </c>
      <c r="J801" s="5">
        <v>7.55</v>
      </c>
      <c r="K801" s="5">
        <v>7.9</v>
      </c>
      <c r="L801" s="5">
        <v>8.32</v>
      </c>
      <c r="M801" s="5">
        <v>9.14</v>
      </c>
    </row>
    <row r="802" spans="1:13">
      <c r="A802" s="139">
        <v>43020</v>
      </c>
      <c r="B802" s="5">
        <v>7.77</v>
      </c>
      <c r="C802" s="5">
        <v>7.69</v>
      </c>
      <c r="D802" s="5">
        <v>7.61</v>
      </c>
      <c r="E802" s="5">
        <v>7.56</v>
      </c>
      <c r="F802" s="5">
        <v>7.43</v>
      </c>
      <c r="G802" s="5">
        <v>7.39</v>
      </c>
      <c r="H802" s="5">
        <v>7.37</v>
      </c>
      <c r="I802" s="5">
        <v>7.42</v>
      </c>
      <c r="J802" s="5">
        <v>7.54</v>
      </c>
      <c r="K802" s="5">
        <v>7.89</v>
      </c>
      <c r="L802" s="5">
        <v>8.3000000000000007</v>
      </c>
      <c r="M802" s="5">
        <v>9.09</v>
      </c>
    </row>
    <row r="803" spans="1:13">
      <c r="A803" s="139">
        <v>43019</v>
      </c>
      <c r="B803" s="5">
        <v>7.74</v>
      </c>
      <c r="C803" s="5">
        <v>7.66</v>
      </c>
      <c r="D803" s="5">
        <v>7.58</v>
      </c>
      <c r="E803" s="5">
        <v>7.52</v>
      </c>
      <c r="F803" s="5">
        <v>7.41</v>
      </c>
      <c r="G803" s="5">
        <v>7.4</v>
      </c>
      <c r="H803" s="5">
        <v>7.43</v>
      </c>
      <c r="I803" s="5">
        <v>7.48</v>
      </c>
      <c r="J803" s="5">
        <v>7.6</v>
      </c>
      <c r="K803" s="5">
        <v>7.91</v>
      </c>
      <c r="L803" s="5">
        <v>8.2899999999999991</v>
      </c>
      <c r="M803" s="5">
        <v>9.07</v>
      </c>
    </row>
    <row r="804" spans="1:13">
      <c r="A804" s="139">
        <v>43018</v>
      </c>
      <c r="B804" s="5">
        <v>7.7</v>
      </c>
      <c r="C804" s="5">
        <v>7.64</v>
      </c>
      <c r="D804" s="5">
        <v>7.58</v>
      </c>
      <c r="E804" s="5">
        <v>7.53</v>
      </c>
      <c r="F804" s="5">
        <v>7.43</v>
      </c>
      <c r="G804" s="5">
        <v>7.43</v>
      </c>
      <c r="H804" s="5">
        <v>7.48</v>
      </c>
      <c r="I804" s="5">
        <v>7.53</v>
      </c>
      <c r="J804" s="5">
        <v>7.64</v>
      </c>
      <c r="K804" s="5">
        <v>7.92</v>
      </c>
      <c r="L804" s="5">
        <v>8.2799999999999994</v>
      </c>
      <c r="M804" s="5">
        <v>9.02</v>
      </c>
    </row>
    <row r="805" spans="1:13">
      <c r="A805" s="139">
        <v>43017</v>
      </c>
      <c r="B805" s="5">
        <v>7.66</v>
      </c>
      <c r="C805" s="5">
        <v>7.62</v>
      </c>
      <c r="D805" s="5">
        <v>7.58</v>
      </c>
      <c r="E805" s="5">
        <v>7.55</v>
      </c>
      <c r="F805" s="5">
        <v>7.49</v>
      </c>
      <c r="G805" s="5">
        <v>7.49</v>
      </c>
      <c r="H805" s="5">
        <v>7.53</v>
      </c>
      <c r="I805" s="5">
        <v>7.58</v>
      </c>
      <c r="J805" s="5">
        <v>7.68</v>
      </c>
      <c r="K805" s="5">
        <v>7.95</v>
      </c>
      <c r="L805" s="5">
        <v>8.2899999999999991</v>
      </c>
      <c r="M805" s="5">
        <v>9</v>
      </c>
    </row>
    <row r="806" spans="1:13">
      <c r="A806" s="139">
        <v>43014</v>
      </c>
      <c r="B806" s="5">
        <v>7.74</v>
      </c>
      <c r="C806" s="5">
        <v>7.67</v>
      </c>
      <c r="D806" s="5">
        <v>7.6</v>
      </c>
      <c r="E806" s="5">
        <v>7.56</v>
      </c>
      <c r="F806" s="5">
        <v>7.48</v>
      </c>
      <c r="G806" s="5">
        <v>7.48</v>
      </c>
      <c r="H806" s="5">
        <v>7.51</v>
      </c>
      <c r="I806" s="5">
        <v>7.55</v>
      </c>
      <c r="J806" s="5">
        <v>7.65</v>
      </c>
      <c r="K806" s="5">
        <v>7.93</v>
      </c>
      <c r="L806" s="5">
        <v>8.26</v>
      </c>
      <c r="M806" s="5">
        <v>8.9600000000000009</v>
      </c>
    </row>
    <row r="807" spans="1:13">
      <c r="A807" s="139">
        <v>43013</v>
      </c>
      <c r="B807" s="5">
        <v>7.65</v>
      </c>
      <c r="C807" s="5">
        <v>7.61</v>
      </c>
      <c r="D807" s="5">
        <v>7.58</v>
      </c>
      <c r="E807" s="5">
        <v>7.55</v>
      </c>
      <c r="F807" s="5">
        <v>7.48</v>
      </c>
      <c r="G807" s="5">
        <v>7.48</v>
      </c>
      <c r="H807" s="5">
        <v>7.51</v>
      </c>
      <c r="I807" s="5">
        <v>7.55</v>
      </c>
      <c r="J807" s="5">
        <v>7.64</v>
      </c>
      <c r="K807" s="5">
        <v>7.91</v>
      </c>
      <c r="L807" s="5">
        <v>8.24</v>
      </c>
      <c r="M807" s="5">
        <v>8.94</v>
      </c>
    </row>
    <row r="808" spans="1:13">
      <c r="A808" s="139">
        <v>43012</v>
      </c>
      <c r="B808" s="5">
        <v>7.67</v>
      </c>
      <c r="C808" s="5">
        <v>7.63</v>
      </c>
      <c r="D808" s="5">
        <v>7.6</v>
      </c>
      <c r="E808" s="5">
        <v>7.57</v>
      </c>
      <c r="F808" s="5">
        <v>7.53</v>
      </c>
      <c r="G808" s="5">
        <v>7.53</v>
      </c>
      <c r="H808" s="5">
        <v>7.55</v>
      </c>
      <c r="I808" s="5">
        <v>7.58</v>
      </c>
      <c r="J808" s="5">
        <v>7.66</v>
      </c>
      <c r="K808" s="5">
        <v>7.92</v>
      </c>
      <c r="L808" s="5">
        <v>8.26</v>
      </c>
      <c r="M808" s="5">
        <v>8.94</v>
      </c>
    </row>
    <row r="809" spans="1:13">
      <c r="A809" s="139">
        <v>43011</v>
      </c>
      <c r="B809" s="5">
        <v>7.66</v>
      </c>
      <c r="C809" s="5">
        <v>7.64</v>
      </c>
      <c r="D809" s="5">
        <v>7.62</v>
      </c>
      <c r="E809" s="5">
        <v>7.61</v>
      </c>
      <c r="F809" s="5">
        <v>7.58</v>
      </c>
      <c r="G809" s="5">
        <v>7.57</v>
      </c>
      <c r="H809" s="5">
        <v>7.59</v>
      </c>
      <c r="I809" s="5">
        <v>7.62</v>
      </c>
      <c r="J809" s="5">
        <v>7.69</v>
      </c>
      <c r="K809" s="5">
        <v>7.94</v>
      </c>
      <c r="L809" s="5">
        <v>8.26</v>
      </c>
      <c r="M809" s="5">
        <v>8.94</v>
      </c>
    </row>
    <row r="810" spans="1:13">
      <c r="A810" s="139">
        <v>43010</v>
      </c>
      <c r="B810" s="5">
        <v>7.69</v>
      </c>
      <c r="C810" s="5">
        <v>7.64</v>
      </c>
      <c r="D810" s="5">
        <v>7.6</v>
      </c>
      <c r="E810" s="5">
        <v>7.58</v>
      </c>
      <c r="F810" s="5">
        <v>7.58</v>
      </c>
      <c r="G810" s="5">
        <v>7.59</v>
      </c>
      <c r="H810" s="5">
        <v>7.6</v>
      </c>
      <c r="I810" s="5">
        <v>7.61</v>
      </c>
      <c r="J810" s="5">
        <v>7.69</v>
      </c>
      <c r="K810" s="5">
        <v>7.95</v>
      </c>
      <c r="L810" s="5">
        <v>8.2899999999999991</v>
      </c>
      <c r="M810" s="5">
        <v>8.98</v>
      </c>
    </row>
    <row r="811" spans="1:13">
      <c r="A811" s="139">
        <v>43007</v>
      </c>
      <c r="B811" s="5">
        <v>7.72</v>
      </c>
      <c r="C811" s="5">
        <v>7.67</v>
      </c>
      <c r="D811" s="5">
        <v>7.63</v>
      </c>
      <c r="E811" s="5">
        <v>7.61</v>
      </c>
      <c r="F811" s="5">
        <v>7.59</v>
      </c>
      <c r="G811" s="5">
        <v>7.59</v>
      </c>
      <c r="H811" s="5">
        <v>7.57</v>
      </c>
      <c r="I811" s="5">
        <v>7.58</v>
      </c>
      <c r="J811" s="5">
        <v>7.65</v>
      </c>
      <c r="K811" s="5">
        <v>7.9</v>
      </c>
      <c r="L811" s="5">
        <v>8.2200000000000006</v>
      </c>
      <c r="M811" s="5">
        <v>8.89</v>
      </c>
    </row>
    <row r="812" spans="1:13">
      <c r="A812" s="139">
        <v>43006</v>
      </c>
      <c r="B812" s="5">
        <v>7.73</v>
      </c>
      <c r="C812" s="5">
        <v>7.69</v>
      </c>
      <c r="D812" s="5">
        <v>7.65</v>
      </c>
      <c r="E812" s="5">
        <v>7.63</v>
      </c>
      <c r="F812" s="5">
        <v>7.62</v>
      </c>
      <c r="G812" s="5">
        <v>7.62</v>
      </c>
      <c r="H812" s="5">
        <v>7.62</v>
      </c>
      <c r="I812" s="5">
        <v>7.62</v>
      </c>
      <c r="J812" s="5">
        <v>7.69</v>
      </c>
      <c r="K812" s="5">
        <v>7.91</v>
      </c>
      <c r="L812" s="5">
        <v>8.2100000000000009</v>
      </c>
      <c r="M812" s="5">
        <v>8.86</v>
      </c>
    </row>
    <row r="813" spans="1:13">
      <c r="A813" s="139">
        <v>43005</v>
      </c>
      <c r="B813" s="5">
        <v>7.7</v>
      </c>
      <c r="C813" s="5">
        <v>7.67</v>
      </c>
      <c r="D813" s="5">
        <v>7.65</v>
      </c>
      <c r="E813" s="5">
        <v>7.63</v>
      </c>
      <c r="F813" s="5">
        <v>7.63</v>
      </c>
      <c r="G813" s="5">
        <v>7.64</v>
      </c>
      <c r="H813" s="5">
        <v>7.65</v>
      </c>
      <c r="I813" s="5">
        <v>7.66</v>
      </c>
      <c r="J813" s="5">
        <v>7.74</v>
      </c>
      <c r="K813" s="5">
        <v>7.99</v>
      </c>
      <c r="L813" s="5">
        <v>8.33</v>
      </c>
      <c r="M813" s="5">
        <v>9.0299999999999994</v>
      </c>
    </row>
    <row r="814" spans="1:13">
      <c r="A814" s="139">
        <v>43004</v>
      </c>
      <c r="B814" s="5">
        <v>7.67</v>
      </c>
      <c r="C814" s="5">
        <v>7.65</v>
      </c>
      <c r="D814" s="5">
        <v>7.63</v>
      </c>
      <c r="E814" s="5">
        <v>7.61</v>
      </c>
      <c r="F814" s="5">
        <v>7.6</v>
      </c>
      <c r="G814" s="5">
        <v>7.6</v>
      </c>
      <c r="H814" s="5">
        <v>7.59</v>
      </c>
      <c r="I814" s="5">
        <v>7.61</v>
      </c>
      <c r="J814" s="5">
        <v>7.7</v>
      </c>
      <c r="K814" s="5">
        <v>7.96</v>
      </c>
      <c r="L814" s="5">
        <v>8.31</v>
      </c>
      <c r="M814" s="5">
        <v>9.02</v>
      </c>
    </row>
    <row r="815" spans="1:13">
      <c r="A815" s="139">
        <v>43003</v>
      </c>
      <c r="B815" s="5">
        <v>7.61</v>
      </c>
      <c r="C815" s="5">
        <v>7.59</v>
      </c>
      <c r="D815" s="5">
        <v>7.57</v>
      </c>
      <c r="E815" s="5">
        <v>7.55</v>
      </c>
      <c r="F815" s="5">
        <v>7.53</v>
      </c>
      <c r="G815" s="5">
        <v>7.53</v>
      </c>
      <c r="H815" s="5">
        <v>7.54</v>
      </c>
      <c r="I815" s="5">
        <v>7.56</v>
      </c>
      <c r="J815" s="5">
        <v>7.66</v>
      </c>
      <c r="K815" s="5">
        <v>7.96</v>
      </c>
      <c r="L815" s="5">
        <v>8.33</v>
      </c>
      <c r="M815" s="5">
        <v>9.08</v>
      </c>
    </row>
    <row r="816" spans="1:13">
      <c r="A816" s="139">
        <v>43000</v>
      </c>
      <c r="B816" s="5">
        <v>7.56</v>
      </c>
      <c r="C816" s="5">
        <v>7.54</v>
      </c>
      <c r="D816" s="5">
        <v>7.53</v>
      </c>
      <c r="E816" s="5">
        <v>7.53</v>
      </c>
      <c r="F816" s="5">
        <v>7.53</v>
      </c>
      <c r="G816" s="5">
        <v>7.53</v>
      </c>
      <c r="H816" s="5">
        <v>7.53</v>
      </c>
      <c r="I816" s="5">
        <v>7.55</v>
      </c>
      <c r="J816" s="5">
        <v>7.63</v>
      </c>
      <c r="K816" s="5">
        <v>7.91</v>
      </c>
      <c r="L816" s="5">
        <v>8.2799999999999994</v>
      </c>
      <c r="M816" s="5">
        <v>9.02</v>
      </c>
    </row>
    <row r="817" spans="1:13">
      <c r="A817" s="139">
        <v>42999</v>
      </c>
      <c r="B817" s="5">
        <v>7.6</v>
      </c>
      <c r="C817" s="5">
        <v>7.59</v>
      </c>
      <c r="D817" s="5">
        <v>7.58</v>
      </c>
      <c r="E817" s="5">
        <v>7.58</v>
      </c>
      <c r="F817" s="5">
        <v>7.58</v>
      </c>
      <c r="G817" s="5">
        <v>7.57</v>
      </c>
      <c r="H817" s="5">
        <v>7.55</v>
      </c>
      <c r="I817" s="5">
        <v>7.55</v>
      </c>
      <c r="J817" s="5">
        <v>7.63</v>
      </c>
      <c r="K817" s="5">
        <v>7.91</v>
      </c>
      <c r="L817" s="5">
        <v>8.2899999999999991</v>
      </c>
      <c r="M817" s="5">
        <v>9.0399999999999991</v>
      </c>
    </row>
    <row r="818" spans="1:13">
      <c r="A818" s="139">
        <v>42998</v>
      </c>
      <c r="B818" s="5">
        <v>7.65</v>
      </c>
      <c r="C818" s="5">
        <v>7.63</v>
      </c>
      <c r="D818" s="5">
        <v>7.61</v>
      </c>
      <c r="E818" s="5">
        <v>7.6</v>
      </c>
      <c r="F818" s="5">
        <v>7.56</v>
      </c>
      <c r="G818" s="5">
        <v>7.53</v>
      </c>
      <c r="H818" s="5">
        <v>7.5</v>
      </c>
      <c r="I818" s="5">
        <v>7.51</v>
      </c>
      <c r="J818" s="5">
        <v>7.6</v>
      </c>
      <c r="K818" s="5">
        <v>7.9</v>
      </c>
      <c r="L818" s="5">
        <v>8.2799999999999994</v>
      </c>
      <c r="M818" s="5">
        <v>9.02</v>
      </c>
    </row>
    <row r="819" spans="1:13">
      <c r="A819" s="139">
        <v>42997</v>
      </c>
      <c r="B819" s="5">
        <v>7.66</v>
      </c>
      <c r="C819" s="5">
        <v>7.64</v>
      </c>
      <c r="D819" s="5">
        <v>7.62</v>
      </c>
      <c r="E819" s="5">
        <v>7.61</v>
      </c>
      <c r="F819" s="5">
        <v>7.59</v>
      </c>
      <c r="G819" s="5">
        <v>7.56</v>
      </c>
      <c r="H819" s="5">
        <v>7.53</v>
      </c>
      <c r="I819" s="5">
        <v>7.54</v>
      </c>
      <c r="J819" s="5">
        <v>7.62</v>
      </c>
      <c r="K819" s="5">
        <v>7.91</v>
      </c>
      <c r="L819" s="5">
        <v>8.2799999999999994</v>
      </c>
      <c r="M819" s="5">
        <v>9.01</v>
      </c>
    </row>
    <row r="820" spans="1:13">
      <c r="A820" s="139">
        <v>42996</v>
      </c>
      <c r="B820" s="5">
        <v>7.65</v>
      </c>
      <c r="C820" s="5">
        <v>7.63</v>
      </c>
      <c r="D820" s="5">
        <v>7.62</v>
      </c>
      <c r="E820" s="5">
        <v>7.61</v>
      </c>
      <c r="F820" s="5">
        <v>7.59</v>
      </c>
      <c r="G820" s="5">
        <v>7.57</v>
      </c>
      <c r="H820" s="5">
        <v>7.54</v>
      </c>
      <c r="I820" s="5">
        <v>7.54</v>
      </c>
      <c r="J820" s="5">
        <v>7.63</v>
      </c>
      <c r="K820" s="5">
        <v>7.92</v>
      </c>
      <c r="L820" s="5">
        <v>8.2899999999999991</v>
      </c>
      <c r="M820" s="5">
        <v>9.02</v>
      </c>
    </row>
    <row r="821" spans="1:13">
      <c r="A821" s="139">
        <v>42993</v>
      </c>
      <c r="B821" s="5">
        <v>7.62</v>
      </c>
      <c r="C821" s="5">
        <v>7.61</v>
      </c>
      <c r="D821" s="5">
        <v>7.6</v>
      </c>
      <c r="E821" s="5">
        <v>7.6</v>
      </c>
      <c r="F821" s="5">
        <v>7.61</v>
      </c>
      <c r="G821" s="5">
        <v>7.58</v>
      </c>
      <c r="H821" s="5">
        <v>7.52</v>
      </c>
      <c r="I821" s="5">
        <v>7.5</v>
      </c>
      <c r="J821" s="5">
        <v>7.58</v>
      </c>
      <c r="K821" s="5">
        <v>7.87</v>
      </c>
      <c r="L821" s="5">
        <v>8.23</v>
      </c>
      <c r="M821" s="5">
        <v>8.9499999999999993</v>
      </c>
    </row>
    <row r="822" spans="1:13">
      <c r="A822" s="139">
        <v>42992</v>
      </c>
      <c r="B822" s="5">
        <v>7.69</v>
      </c>
      <c r="C822" s="5">
        <v>7.67</v>
      </c>
      <c r="D822" s="5">
        <v>7.65</v>
      </c>
      <c r="E822" s="5">
        <v>7.65</v>
      </c>
      <c r="F822" s="5">
        <v>7.62</v>
      </c>
      <c r="G822" s="5">
        <v>7.59</v>
      </c>
      <c r="H822" s="5">
        <v>7.53</v>
      </c>
      <c r="I822" s="5">
        <v>7.52</v>
      </c>
      <c r="J822" s="5">
        <v>7.6</v>
      </c>
      <c r="K822" s="5">
        <v>7.89</v>
      </c>
      <c r="L822" s="5">
        <v>8.24</v>
      </c>
      <c r="M822" s="5">
        <v>8.9700000000000006</v>
      </c>
    </row>
    <row r="823" spans="1:13">
      <c r="A823" s="139">
        <v>42991</v>
      </c>
      <c r="B823" s="5">
        <v>7.68</v>
      </c>
      <c r="C823" s="5">
        <v>7.66</v>
      </c>
      <c r="D823" s="5">
        <v>7.66</v>
      </c>
      <c r="E823" s="5">
        <v>7.65</v>
      </c>
      <c r="F823" s="5">
        <v>7.63</v>
      </c>
      <c r="G823" s="5">
        <v>7.59</v>
      </c>
      <c r="H823" s="5">
        <v>7.53</v>
      </c>
      <c r="I823" s="5">
        <v>7.51</v>
      </c>
      <c r="J823" s="5">
        <v>7.59</v>
      </c>
      <c r="K823" s="5">
        <v>7.88</v>
      </c>
      <c r="L823" s="5">
        <v>8.24</v>
      </c>
      <c r="M823" s="5">
        <v>8.9600000000000009</v>
      </c>
    </row>
    <row r="824" spans="1:13">
      <c r="A824" s="139">
        <v>42990</v>
      </c>
      <c r="B824" s="5">
        <v>7.72</v>
      </c>
      <c r="C824" s="5">
        <v>7.69</v>
      </c>
      <c r="D824" s="5">
        <v>7.68</v>
      </c>
      <c r="E824" s="5">
        <v>7.66</v>
      </c>
      <c r="F824" s="5">
        <v>7.63</v>
      </c>
      <c r="G824" s="5">
        <v>7.6</v>
      </c>
      <c r="H824" s="5">
        <v>7.54</v>
      </c>
      <c r="I824" s="5">
        <v>7.52</v>
      </c>
      <c r="J824" s="5">
        <v>7.59</v>
      </c>
      <c r="K824" s="5">
        <v>7.88</v>
      </c>
      <c r="L824" s="5">
        <v>8.25</v>
      </c>
      <c r="M824" s="5">
        <v>8.99</v>
      </c>
    </row>
    <row r="825" spans="1:13">
      <c r="A825" s="139">
        <v>42989</v>
      </c>
      <c r="B825" s="5">
        <v>7.72</v>
      </c>
      <c r="C825" s="5">
        <v>7.69</v>
      </c>
      <c r="D825" s="5">
        <v>7.68</v>
      </c>
      <c r="E825" s="5">
        <v>7.66</v>
      </c>
      <c r="F825" s="5">
        <v>7.63</v>
      </c>
      <c r="G825" s="5">
        <v>7.59</v>
      </c>
      <c r="H825" s="5">
        <v>7.52</v>
      </c>
      <c r="I825" s="5">
        <v>7.49</v>
      </c>
      <c r="J825" s="5">
        <v>7.56</v>
      </c>
      <c r="K825" s="5">
        <v>7.86</v>
      </c>
      <c r="L825" s="5">
        <v>8.23</v>
      </c>
      <c r="M825" s="5">
        <v>8.98</v>
      </c>
    </row>
    <row r="826" spans="1:13">
      <c r="A826" s="139">
        <v>42986</v>
      </c>
      <c r="B826" s="5">
        <v>7.74</v>
      </c>
      <c r="C826" s="5">
        <v>7.71</v>
      </c>
      <c r="D826" s="5">
        <v>7.69</v>
      </c>
      <c r="E826" s="5">
        <v>7.68</v>
      </c>
      <c r="F826" s="5">
        <v>7.64</v>
      </c>
      <c r="G826" s="5">
        <v>7.59</v>
      </c>
      <c r="H826" s="5">
        <v>7.52</v>
      </c>
      <c r="I826" s="5">
        <v>7.5</v>
      </c>
      <c r="J826" s="5">
        <v>7.56</v>
      </c>
      <c r="K826" s="5">
        <v>7.83</v>
      </c>
      <c r="L826" s="5">
        <v>8.19</v>
      </c>
      <c r="M826" s="5">
        <v>8.9499999999999993</v>
      </c>
    </row>
    <row r="827" spans="1:13">
      <c r="A827" s="139">
        <v>42985</v>
      </c>
      <c r="B827" s="5">
        <v>7.74</v>
      </c>
      <c r="C827" s="5">
        <v>7.71</v>
      </c>
      <c r="D827" s="5">
        <v>7.69</v>
      </c>
      <c r="E827" s="5">
        <v>7.68</v>
      </c>
      <c r="F827" s="5">
        <v>7.64</v>
      </c>
      <c r="G827" s="5">
        <v>7.6</v>
      </c>
      <c r="H827" s="5">
        <v>7.52</v>
      </c>
      <c r="I827" s="5">
        <v>7.5</v>
      </c>
      <c r="J827" s="5">
        <v>7.57</v>
      </c>
      <c r="K827" s="5">
        <v>7.86</v>
      </c>
      <c r="L827" s="5">
        <v>8.24</v>
      </c>
      <c r="M827" s="5">
        <v>8.98</v>
      </c>
    </row>
    <row r="828" spans="1:13">
      <c r="A828" s="139">
        <v>42984</v>
      </c>
      <c r="B828" s="5">
        <v>7.85</v>
      </c>
      <c r="C828" s="5">
        <v>7.79</v>
      </c>
      <c r="D828" s="5">
        <v>7.74</v>
      </c>
      <c r="E828" s="5">
        <v>7.71</v>
      </c>
      <c r="F828" s="5">
        <v>7.64</v>
      </c>
      <c r="G828" s="5">
        <v>7.6</v>
      </c>
      <c r="H828" s="5">
        <v>7.52</v>
      </c>
      <c r="I828" s="5">
        <v>7.5</v>
      </c>
      <c r="J828" s="5">
        <v>7.55</v>
      </c>
      <c r="K828" s="5">
        <v>7.81</v>
      </c>
      <c r="L828" s="5">
        <v>8.17</v>
      </c>
      <c r="M828" s="5">
        <v>8.9</v>
      </c>
    </row>
    <row r="829" spans="1:13">
      <c r="A829" s="139">
        <v>42983</v>
      </c>
      <c r="B829" s="5">
        <v>7.89</v>
      </c>
      <c r="C829" s="5">
        <v>7.84</v>
      </c>
      <c r="D829" s="5">
        <v>7.79</v>
      </c>
      <c r="E829" s="5">
        <v>7.76</v>
      </c>
      <c r="F829" s="5">
        <v>7.68</v>
      </c>
      <c r="G829" s="5">
        <v>7.64</v>
      </c>
      <c r="H829" s="5">
        <v>7.58</v>
      </c>
      <c r="I829" s="5">
        <v>7.56</v>
      </c>
      <c r="J829" s="5">
        <v>7.63</v>
      </c>
      <c r="K829" s="5">
        <v>7.89</v>
      </c>
      <c r="L829" s="5">
        <v>8.23</v>
      </c>
      <c r="M829" s="5">
        <v>8.92</v>
      </c>
    </row>
    <row r="830" spans="1:13">
      <c r="A830" s="139">
        <v>42982</v>
      </c>
      <c r="B830" s="5">
        <v>7.86</v>
      </c>
      <c r="C830" s="5">
        <v>7.84</v>
      </c>
      <c r="D830" s="5">
        <v>7.82</v>
      </c>
      <c r="E830" s="5">
        <v>7.8</v>
      </c>
      <c r="F830" s="5">
        <v>7.73</v>
      </c>
      <c r="G830" s="5">
        <v>7.69</v>
      </c>
      <c r="H830" s="5">
        <v>7.65</v>
      </c>
      <c r="I830" s="5">
        <v>7.65</v>
      </c>
      <c r="J830" s="5">
        <v>7.71</v>
      </c>
      <c r="K830" s="5">
        <v>7.93</v>
      </c>
      <c r="L830" s="5">
        <v>8.23</v>
      </c>
      <c r="M830" s="5">
        <v>8.8800000000000008</v>
      </c>
    </row>
    <row r="831" spans="1:13">
      <c r="A831" s="139">
        <v>42979</v>
      </c>
      <c r="B831" s="5">
        <v>7.85</v>
      </c>
      <c r="C831" s="5">
        <v>7.84</v>
      </c>
      <c r="D831" s="5">
        <v>7.82</v>
      </c>
      <c r="E831" s="5">
        <v>7.8</v>
      </c>
      <c r="F831" s="5">
        <v>7.75</v>
      </c>
      <c r="G831" s="5">
        <v>7.71</v>
      </c>
      <c r="H831" s="5">
        <v>7.68</v>
      </c>
      <c r="I831" s="5">
        <v>7.67</v>
      </c>
      <c r="J831" s="5">
        <v>7.71</v>
      </c>
      <c r="K831" s="5">
        <v>7.95</v>
      </c>
      <c r="L831" s="5">
        <v>8.26</v>
      </c>
      <c r="M831" s="5">
        <v>8.91</v>
      </c>
    </row>
    <row r="832" spans="1:13">
      <c r="A832" s="139">
        <v>42978</v>
      </c>
      <c r="B832" s="5">
        <v>7.88</v>
      </c>
      <c r="C832" s="5">
        <v>7.86</v>
      </c>
      <c r="D832" s="5">
        <v>7.84</v>
      </c>
      <c r="E832" s="5">
        <v>7.82</v>
      </c>
      <c r="F832" s="5">
        <v>7.77</v>
      </c>
      <c r="G832" s="5">
        <v>7.73</v>
      </c>
      <c r="H832" s="5">
        <v>7.7</v>
      </c>
      <c r="I832" s="5">
        <v>7.7</v>
      </c>
      <c r="J832" s="5">
        <v>7.76</v>
      </c>
      <c r="K832" s="5">
        <v>8</v>
      </c>
      <c r="L832" s="5">
        <v>8.3000000000000007</v>
      </c>
      <c r="M832" s="5">
        <v>8.93</v>
      </c>
    </row>
    <row r="833" spans="1:13">
      <c r="A833" s="139">
        <v>42977</v>
      </c>
      <c r="B833" s="5">
        <v>7.88</v>
      </c>
      <c r="C833" s="5">
        <v>7.86</v>
      </c>
      <c r="D833" s="5">
        <v>7.85</v>
      </c>
      <c r="E833" s="5">
        <v>7.83</v>
      </c>
      <c r="F833" s="5">
        <v>7.79</v>
      </c>
      <c r="G833" s="5">
        <v>7.76</v>
      </c>
      <c r="H833" s="5">
        <v>7.75</v>
      </c>
      <c r="I833" s="5">
        <v>7.76</v>
      </c>
      <c r="J833" s="5">
        <v>7.82</v>
      </c>
      <c r="K833" s="5">
        <v>8.0299999999999994</v>
      </c>
      <c r="L833" s="5">
        <v>8.31</v>
      </c>
      <c r="M833" s="5">
        <v>8.92</v>
      </c>
    </row>
    <row r="834" spans="1:13">
      <c r="A834" s="139">
        <v>42976</v>
      </c>
      <c r="B834" s="5">
        <v>7.9</v>
      </c>
      <c r="C834" s="5">
        <v>7.88</v>
      </c>
      <c r="D834" s="5">
        <v>7.86</v>
      </c>
      <c r="E834" s="5">
        <v>7.84</v>
      </c>
      <c r="F834" s="5">
        <v>7.81</v>
      </c>
      <c r="G834" s="5">
        <v>7.8</v>
      </c>
      <c r="H834" s="5">
        <v>7.8</v>
      </c>
      <c r="I834" s="5">
        <v>7.81</v>
      </c>
      <c r="J834" s="5">
        <v>7.85</v>
      </c>
      <c r="K834" s="5">
        <v>8.0500000000000007</v>
      </c>
      <c r="L834" s="5">
        <v>8.34</v>
      </c>
      <c r="M834" s="5">
        <v>8.9700000000000006</v>
      </c>
    </row>
    <row r="835" spans="1:13">
      <c r="A835" s="139">
        <v>42975</v>
      </c>
      <c r="B835" s="5">
        <v>7.87</v>
      </c>
      <c r="C835" s="5">
        <v>7.85</v>
      </c>
      <c r="D835" s="5">
        <v>7.83</v>
      </c>
      <c r="E835" s="5">
        <v>7.81</v>
      </c>
      <c r="F835" s="5">
        <v>7.78</v>
      </c>
      <c r="G835" s="5">
        <v>7.77</v>
      </c>
      <c r="H835" s="5">
        <v>7.76</v>
      </c>
      <c r="I835" s="5">
        <v>7.76</v>
      </c>
      <c r="J835" s="5">
        <v>7.81</v>
      </c>
      <c r="K835" s="5">
        <v>8.0500000000000007</v>
      </c>
      <c r="L835" s="5">
        <v>8.3699999999999992</v>
      </c>
      <c r="M835" s="5">
        <v>9.0299999999999994</v>
      </c>
    </row>
    <row r="836" spans="1:13">
      <c r="A836" s="139">
        <v>42972</v>
      </c>
      <c r="B836" s="5">
        <v>7.86</v>
      </c>
      <c r="C836" s="5">
        <v>7.84</v>
      </c>
      <c r="D836" s="5">
        <v>7.82</v>
      </c>
      <c r="E836" s="5">
        <v>7.81</v>
      </c>
      <c r="F836" s="5">
        <v>7.78</v>
      </c>
      <c r="G836" s="5">
        <v>7.77</v>
      </c>
      <c r="H836" s="5">
        <v>7.76</v>
      </c>
      <c r="I836" s="5">
        <v>7.77</v>
      </c>
      <c r="J836" s="5">
        <v>7.83</v>
      </c>
      <c r="K836" s="5">
        <v>8.07</v>
      </c>
      <c r="L836" s="5">
        <v>8.3800000000000008</v>
      </c>
      <c r="M836" s="5">
        <v>9.0399999999999991</v>
      </c>
    </row>
    <row r="837" spans="1:13">
      <c r="A837" s="139">
        <v>42971</v>
      </c>
      <c r="B837" s="5">
        <v>7.92</v>
      </c>
      <c r="C837" s="5">
        <v>7.9</v>
      </c>
      <c r="D837" s="5">
        <v>7.87</v>
      </c>
      <c r="E837" s="5">
        <v>7.85</v>
      </c>
      <c r="F837" s="5">
        <v>7.79</v>
      </c>
      <c r="G837" s="5">
        <v>7.78</v>
      </c>
      <c r="H837" s="5">
        <v>7.76</v>
      </c>
      <c r="I837" s="5">
        <v>7.77</v>
      </c>
      <c r="J837" s="5">
        <v>7.83</v>
      </c>
      <c r="K837" s="5">
        <v>8.06</v>
      </c>
      <c r="L837" s="5">
        <v>8.35</v>
      </c>
      <c r="M837" s="5">
        <v>8.98</v>
      </c>
    </row>
    <row r="838" spans="1:13">
      <c r="A838" s="139">
        <v>42970</v>
      </c>
      <c r="B838" s="5">
        <v>7.87</v>
      </c>
      <c r="C838" s="5">
        <v>7.86</v>
      </c>
      <c r="D838" s="5">
        <v>7.84</v>
      </c>
      <c r="E838" s="5">
        <v>7.83</v>
      </c>
      <c r="F838" s="5">
        <v>7.79</v>
      </c>
      <c r="G838" s="5">
        <v>7.77</v>
      </c>
      <c r="H838" s="5">
        <v>7.75</v>
      </c>
      <c r="I838" s="5">
        <v>7.76</v>
      </c>
      <c r="J838" s="5">
        <v>7.82</v>
      </c>
      <c r="K838" s="5">
        <v>8.0299999999999994</v>
      </c>
      <c r="L838" s="5">
        <v>8.32</v>
      </c>
      <c r="M838" s="5">
        <v>8.93</v>
      </c>
    </row>
    <row r="839" spans="1:13">
      <c r="A839" s="139">
        <v>42969</v>
      </c>
      <c r="B839" s="5">
        <v>7.87</v>
      </c>
      <c r="C839" s="5">
        <v>7.85</v>
      </c>
      <c r="D839" s="5">
        <v>7.83</v>
      </c>
      <c r="E839" s="5">
        <v>7.82</v>
      </c>
      <c r="F839" s="5">
        <v>7.79</v>
      </c>
      <c r="G839" s="5">
        <v>7.78</v>
      </c>
      <c r="H839" s="5">
        <v>7.77</v>
      </c>
      <c r="I839" s="5">
        <v>7.77</v>
      </c>
      <c r="J839" s="5">
        <v>7.82</v>
      </c>
      <c r="K839" s="5">
        <v>8.0399999999999991</v>
      </c>
      <c r="L839" s="5">
        <v>8.32</v>
      </c>
      <c r="M839" s="5">
        <v>8.9</v>
      </c>
    </row>
    <row r="840" spans="1:13">
      <c r="A840" s="139">
        <v>42968</v>
      </c>
      <c r="B840" s="5">
        <v>7.87</v>
      </c>
      <c r="C840" s="5">
        <v>7.85</v>
      </c>
      <c r="D840" s="5">
        <v>7.84</v>
      </c>
      <c r="E840" s="5">
        <v>7.83</v>
      </c>
      <c r="F840" s="5">
        <v>7.79</v>
      </c>
      <c r="G840" s="5">
        <v>7.78</v>
      </c>
      <c r="H840" s="5">
        <v>7.77</v>
      </c>
      <c r="I840" s="5">
        <v>7.77</v>
      </c>
      <c r="J840" s="5">
        <v>7.82</v>
      </c>
      <c r="K840" s="5">
        <v>8.02</v>
      </c>
      <c r="L840" s="5">
        <v>8.2799999999999994</v>
      </c>
      <c r="M840" s="5">
        <v>8.8699999999999992</v>
      </c>
    </row>
    <row r="841" spans="1:13">
      <c r="A841" s="139">
        <v>42965</v>
      </c>
      <c r="B841" s="5">
        <v>7.84</v>
      </c>
      <c r="C841" s="5">
        <v>7.82</v>
      </c>
      <c r="D841" s="5">
        <v>7.81</v>
      </c>
      <c r="E841" s="5">
        <v>7.81</v>
      </c>
      <c r="F841" s="5">
        <v>7.8</v>
      </c>
      <c r="G841" s="5">
        <v>7.79</v>
      </c>
      <c r="H841" s="5">
        <v>7.79</v>
      </c>
      <c r="I841" s="5">
        <v>7.79</v>
      </c>
      <c r="J841" s="5">
        <v>7.81</v>
      </c>
      <c r="K841" s="5">
        <v>7.98</v>
      </c>
      <c r="L841" s="5">
        <v>8.24</v>
      </c>
      <c r="M841" s="5">
        <v>8.81</v>
      </c>
    </row>
    <row r="842" spans="1:13">
      <c r="A842" s="139">
        <v>42964</v>
      </c>
      <c r="B842" s="5">
        <v>7.89</v>
      </c>
      <c r="C842" s="5">
        <v>7.87</v>
      </c>
      <c r="D842" s="5">
        <v>7.85</v>
      </c>
      <c r="E842" s="5">
        <v>7.84</v>
      </c>
      <c r="F842" s="5">
        <v>7.81</v>
      </c>
      <c r="G842" s="5">
        <v>7.8</v>
      </c>
      <c r="H842" s="5">
        <v>7.78</v>
      </c>
      <c r="I842" s="5">
        <v>7.77</v>
      </c>
      <c r="J842" s="5">
        <v>7.8</v>
      </c>
      <c r="K842" s="5">
        <v>7.98</v>
      </c>
      <c r="L842" s="5">
        <v>8.23</v>
      </c>
      <c r="M842" s="5">
        <v>8.7799999999999994</v>
      </c>
    </row>
    <row r="843" spans="1:13">
      <c r="A843" s="139">
        <v>42963</v>
      </c>
      <c r="B843" s="5">
        <v>7.89</v>
      </c>
      <c r="C843" s="5">
        <v>7.87</v>
      </c>
      <c r="D843" s="5">
        <v>7.86</v>
      </c>
      <c r="E843" s="5">
        <v>7.85</v>
      </c>
      <c r="F843" s="5">
        <v>7.84</v>
      </c>
      <c r="G843" s="5">
        <v>7.83</v>
      </c>
      <c r="H843" s="5">
        <v>7.81</v>
      </c>
      <c r="I843" s="5">
        <v>7.79</v>
      </c>
      <c r="J843" s="5">
        <v>7.8</v>
      </c>
      <c r="K843" s="5">
        <v>7.96</v>
      </c>
      <c r="L843" s="5">
        <v>8.2100000000000009</v>
      </c>
      <c r="M843" s="5">
        <v>8.77</v>
      </c>
    </row>
    <row r="844" spans="1:13">
      <c r="A844" s="139">
        <v>42962</v>
      </c>
      <c r="B844" s="5">
        <v>7.84</v>
      </c>
      <c r="C844" s="5">
        <v>7.83</v>
      </c>
      <c r="D844" s="5">
        <v>7.83</v>
      </c>
      <c r="E844" s="5">
        <v>7.83</v>
      </c>
      <c r="F844" s="5">
        <v>7.86</v>
      </c>
      <c r="G844" s="5">
        <v>7.88</v>
      </c>
      <c r="H844" s="5">
        <v>7.85</v>
      </c>
      <c r="I844" s="5">
        <v>7.81</v>
      </c>
      <c r="J844" s="5">
        <v>7.79</v>
      </c>
      <c r="K844" s="5">
        <v>7.95</v>
      </c>
      <c r="L844" s="5">
        <v>8.2200000000000006</v>
      </c>
      <c r="M844" s="5">
        <v>8.7899999999999991</v>
      </c>
    </row>
    <row r="845" spans="1:13">
      <c r="A845" s="139">
        <v>42961</v>
      </c>
      <c r="B845" s="5">
        <v>7.87</v>
      </c>
      <c r="C845" s="5">
        <v>7.85</v>
      </c>
      <c r="D845" s="5">
        <v>7.85</v>
      </c>
      <c r="E845" s="5">
        <v>7.85</v>
      </c>
      <c r="F845" s="5">
        <v>7.86</v>
      </c>
      <c r="G845" s="5">
        <v>7.87</v>
      </c>
      <c r="H845" s="5">
        <v>7.82</v>
      </c>
      <c r="I845" s="5">
        <v>7.78</v>
      </c>
      <c r="J845" s="5">
        <v>7.78</v>
      </c>
      <c r="K845" s="5">
        <v>7.95</v>
      </c>
      <c r="L845" s="5">
        <v>8.2100000000000009</v>
      </c>
      <c r="M845" s="5">
        <v>8.8000000000000007</v>
      </c>
    </row>
    <row r="846" spans="1:13">
      <c r="A846" s="139">
        <v>42958</v>
      </c>
      <c r="B846" s="5">
        <v>7.9</v>
      </c>
      <c r="C846" s="5">
        <v>7.88</v>
      </c>
      <c r="D846" s="5">
        <v>7.88</v>
      </c>
      <c r="E846" s="5">
        <v>7.88</v>
      </c>
      <c r="F846" s="5">
        <v>7.91</v>
      </c>
      <c r="G846" s="5">
        <v>7.92</v>
      </c>
      <c r="H846" s="5">
        <v>7.86</v>
      </c>
      <c r="I846" s="5">
        <v>7.8</v>
      </c>
      <c r="J846" s="5">
        <v>7.8</v>
      </c>
      <c r="K846" s="5">
        <v>7.97</v>
      </c>
      <c r="L846" s="5">
        <v>8.2200000000000006</v>
      </c>
      <c r="M846" s="5">
        <v>8.7799999999999994</v>
      </c>
    </row>
    <row r="847" spans="1:13">
      <c r="A847" s="139">
        <v>42957</v>
      </c>
      <c r="B847" s="5">
        <v>7.94</v>
      </c>
      <c r="C847" s="5">
        <v>7.93</v>
      </c>
      <c r="D847" s="5">
        <v>7.92</v>
      </c>
      <c r="E847" s="5">
        <v>7.92</v>
      </c>
      <c r="F847" s="5">
        <v>7.94</v>
      </c>
      <c r="G847" s="5">
        <v>7.94</v>
      </c>
      <c r="H847" s="5">
        <v>7.87</v>
      </c>
      <c r="I847" s="5">
        <v>7.81</v>
      </c>
      <c r="J847" s="5">
        <v>7.8</v>
      </c>
      <c r="K847" s="5">
        <v>7.96</v>
      </c>
      <c r="L847" s="5">
        <v>8.2200000000000006</v>
      </c>
      <c r="M847" s="5">
        <v>8.7899999999999991</v>
      </c>
    </row>
    <row r="848" spans="1:13">
      <c r="A848" s="139">
        <v>42956</v>
      </c>
      <c r="B848" s="5">
        <v>7.98</v>
      </c>
      <c r="C848" s="5">
        <v>7.96</v>
      </c>
      <c r="D848" s="5">
        <v>7.95</v>
      </c>
      <c r="E848" s="5">
        <v>7.95</v>
      </c>
      <c r="F848" s="5">
        <v>7.96</v>
      </c>
      <c r="G848" s="5">
        <v>7.96</v>
      </c>
      <c r="H848" s="5">
        <v>7.89</v>
      </c>
      <c r="I848" s="5">
        <v>7.82</v>
      </c>
      <c r="J848" s="5">
        <v>7.82</v>
      </c>
      <c r="K848" s="5">
        <v>8</v>
      </c>
      <c r="L848" s="5">
        <v>8.27</v>
      </c>
      <c r="M848" s="5">
        <v>8.84</v>
      </c>
    </row>
    <row r="849" spans="1:13">
      <c r="A849" s="139">
        <v>42955</v>
      </c>
      <c r="B849" s="5">
        <v>7.99</v>
      </c>
      <c r="C849" s="5">
        <v>7.98</v>
      </c>
      <c r="D849" s="5">
        <v>7.97</v>
      </c>
      <c r="E849" s="5">
        <v>7.97</v>
      </c>
      <c r="F849" s="5">
        <v>7.98</v>
      </c>
      <c r="G849" s="5">
        <v>7.96</v>
      </c>
      <c r="H849" s="5">
        <v>7.87</v>
      </c>
      <c r="I849" s="5">
        <v>7.79</v>
      </c>
      <c r="J849" s="5">
        <v>7.78</v>
      </c>
      <c r="K849" s="5">
        <v>7.96</v>
      </c>
      <c r="L849" s="5">
        <v>8.23</v>
      </c>
      <c r="M849" s="5">
        <v>8.8000000000000007</v>
      </c>
    </row>
    <row r="850" spans="1:13">
      <c r="A850" s="139">
        <v>42954</v>
      </c>
      <c r="B850" s="5">
        <v>7.97</v>
      </c>
      <c r="C850" s="5">
        <v>7.95</v>
      </c>
      <c r="D850" s="5">
        <v>7.94</v>
      </c>
      <c r="E850" s="5">
        <v>7.94</v>
      </c>
      <c r="F850" s="5">
        <v>7.95</v>
      </c>
      <c r="G850" s="5">
        <v>7.94</v>
      </c>
      <c r="H850" s="5">
        <v>7.86</v>
      </c>
      <c r="I850" s="5">
        <v>7.78</v>
      </c>
      <c r="J850" s="5">
        <v>7.78</v>
      </c>
      <c r="K850" s="5">
        <v>7.95</v>
      </c>
      <c r="L850" s="5">
        <v>8.1999999999999993</v>
      </c>
      <c r="M850" s="5">
        <v>8.75</v>
      </c>
    </row>
    <row r="851" spans="1:13">
      <c r="A851" s="139">
        <v>42951</v>
      </c>
      <c r="B851" s="5">
        <v>7.98</v>
      </c>
      <c r="C851" s="5">
        <v>7.97</v>
      </c>
      <c r="D851" s="5">
        <v>7.97</v>
      </c>
      <c r="E851" s="5">
        <v>7.97</v>
      </c>
      <c r="F851" s="5">
        <v>7.98</v>
      </c>
      <c r="G851" s="5">
        <v>7.96</v>
      </c>
      <c r="H851" s="5">
        <v>7.86</v>
      </c>
      <c r="I851" s="5">
        <v>7.77</v>
      </c>
      <c r="J851" s="5">
        <v>7.75</v>
      </c>
      <c r="K851" s="5">
        <v>7.9</v>
      </c>
      <c r="L851" s="5">
        <v>8.14</v>
      </c>
      <c r="M851" s="5">
        <v>8.66</v>
      </c>
    </row>
    <row r="852" spans="1:13">
      <c r="A852" s="139">
        <v>42950</v>
      </c>
      <c r="B852" s="5">
        <v>8.0399999999999991</v>
      </c>
      <c r="C852" s="5">
        <v>8.0299999999999994</v>
      </c>
      <c r="D852" s="5">
        <v>8.02</v>
      </c>
      <c r="E852" s="5">
        <v>8.02</v>
      </c>
      <c r="F852" s="5">
        <v>8.02</v>
      </c>
      <c r="G852" s="5">
        <v>8.01</v>
      </c>
      <c r="H852" s="5">
        <v>7.93</v>
      </c>
      <c r="I852" s="5">
        <v>7.84</v>
      </c>
      <c r="J852" s="5">
        <v>7.82</v>
      </c>
      <c r="K852" s="5">
        <v>7.96</v>
      </c>
      <c r="L852" s="5">
        <v>8.18</v>
      </c>
      <c r="M852" s="5">
        <v>8.69</v>
      </c>
    </row>
    <row r="853" spans="1:13">
      <c r="A853" s="139">
        <v>42949</v>
      </c>
      <c r="B853" s="5">
        <v>8.02</v>
      </c>
      <c r="C853" s="5">
        <v>8.01</v>
      </c>
      <c r="D853" s="5">
        <v>8</v>
      </c>
      <c r="E853" s="5">
        <v>8</v>
      </c>
      <c r="F853" s="5">
        <v>8.02</v>
      </c>
      <c r="G853" s="5">
        <v>8.0299999999999994</v>
      </c>
      <c r="H853" s="5">
        <v>7.97</v>
      </c>
      <c r="I853" s="5">
        <v>7.91</v>
      </c>
      <c r="J853" s="5">
        <v>7.89</v>
      </c>
      <c r="K853" s="5">
        <v>8.0399999999999991</v>
      </c>
      <c r="L853" s="5">
        <v>8.27</v>
      </c>
      <c r="M853" s="5">
        <v>8.7899999999999991</v>
      </c>
    </row>
    <row r="854" spans="1:13">
      <c r="A854" s="139">
        <v>42948</v>
      </c>
      <c r="B854" s="5">
        <v>8.0500000000000007</v>
      </c>
      <c r="C854" s="5">
        <v>8.0399999999999991</v>
      </c>
      <c r="D854" s="5">
        <v>8.02</v>
      </c>
      <c r="E854" s="5">
        <v>8.02</v>
      </c>
      <c r="F854" s="5">
        <v>8.0299999999999994</v>
      </c>
      <c r="G854" s="5">
        <v>8.0299999999999994</v>
      </c>
      <c r="H854" s="5">
        <v>7.97</v>
      </c>
      <c r="I854" s="5">
        <v>7.9</v>
      </c>
      <c r="J854" s="5">
        <v>7.88</v>
      </c>
      <c r="K854" s="5">
        <v>8.01</v>
      </c>
      <c r="L854" s="5">
        <v>8.24</v>
      </c>
      <c r="M854" s="5">
        <v>8.7799999999999994</v>
      </c>
    </row>
    <row r="855" spans="1:13">
      <c r="A855" s="139">
        <v>42947</v>
      </c>
      <c r="B855" s="5">
        <v>8.07</v>
      </c>
      <c r="C855" s="5">
        <v>8.0500000000000007</v>
      </c>
      <c r="D855" s="5">
        <v>8.0399999999999991</v>
      </c>
      <c r="E855" s="5">
        <v>8.0399999999999991</v>
      </c>
      <c r="F855" s="5">
        <v>8.0399999999999991</v>
      </c>
      <c r="G855" s="5">
        <v>8.0299999999999994</v>
      </c>
      <c r="H855" s="5">
        <v>7.95</v>
      </c>
      <c r="I855" s="5">
        <v>7.88</v>
      </c>
      <c r="J855" s="5">
        <v>7.85</v>
      </c>
      <c r="K855" s="5">
        <v>7.99</v>
      </c>
      <c r="L855" s="5">
        <v>8.2200000000000006</v>
      </c>
      <c r="M855" s="5">
        <v>8.77</v>
      </c>
    </row>
    <row r="856" spans="1:13">
      <c r="A856" s="139">
        <v>42944</v>
      </c>
      <c r="B856" s="5">
        <v>8.07</v>
      </c>
      <c r="C856" s="5">
        <v>8.0500000000000007</v>
      </c>
      <c r="D856" s="5">
        <v>8.0399999999999991</v>
      </c>
      <c r="E856" s="5">
        <v>8.0399999999999991</v>
      </c>
      <c r="F856" s="5">
        <v>8.0399999999999991</v>
      </c>
      <c r="G856" s="5">
        <v>8.02</v>
      </c>
      <c r="H856" s="5">
        <v>7.93</v>
      </c>
      <c r="I856" s="5">
        <v>7.85</v>
      </c>
      <c r="J856" s="5">
        <v>7.83</v>
      </c>
      <c r="K856" s="5">
        <v>7.99</v>
      </c>
      <c r="L856" s="5">
        <v>8.25</v>
      </c>
      <c r="M856" s="5">
        <v>8.82</v>
      </c>
    </row>
    <row r="857" spans="1:13">
      <c r="A857" s="139">
        <v>42943</v>
      </c>
      <c r="B857" s="5">
        <v>8.08</v>
      </c>
      <c r="C857" s="5">
        <v>8.06</v>
      </c>
      <c r="D857" s="5">
        <v>8.0500000000000007</v>
      </c>
      <c r="E857" s="5">
        <v>8.0399999999999991</v>
      </c>
      <c r="F857" s="5">
        <v>8.02</v>
      </c>
      <c r="G857" s="5">
        <v>8</v>
      </c>
      <c r="H857" s="5">
        <v>7.9</v>
      </c>
      <c r="I857" s="5">
        <v>7.82</v>
      </c>
      <c r="J857" s="5">
        <v>7.82</v>
      </c>
      <c r="K857" s="5">
        <v>8</v>
      </c>
      <c r="L857" s="5">
        <v>8.27</v>
      </c>
      <c r="M857" s="5">
        <v>8.84</v>
      </c>
    </row>
    <row r="858" spans="1:13">
      <c r="A858" s="139">
        <v>42942</v>
      </c>
      <c r="B858" s="5">
        <v>8.02</v>
      </c>
      <c r="C858" s="5">
        <v>8.01</v>
      </c>
      <c r="D858" s="5">
        <v>8.01</v>
      </c>
      <c r="E858" s="5">
        <v>8.02</v>
      </c>
      <c r="F858" s="5">
        <v>8.07</v>
      </c>
      <c r="G858" s="5">
        <v>8.06</v>
      </c>
      <c r="H858" s="5">
        <v>7.97</v>
      </c>
      <c r="I858" s="5">
        <v>7.89</v>
      </c>
      <c r="J858" s="5">
        <v>7.9</v>
      </c>
      <c r="K858" s="5">
        <v>8.08</v>
      </c>
      <c r="L858" s="5">
        <v>8.35</v>
      </c>
      <c r="M858" s="5">
        <v>8.92</v>
      </c>
    </row>
    <row r="859" spans="1:13">
      <c r="A859" s="139">
        <v>42941</v>
      </c>
      <c r="B859" s="5">
        <v>8.06</v>
      </c>
      <c r="C859" s="5">
        <v>8.0500000000000007</v>
      </c>
      <c r="D859" s="5">
        <v>8.0500000000000007</v>
      </c>
      <c r="E859" s="5">
        <v>8.0500000000000007</v>
      </c>
      <c r="F859" s="5">
        <v>8.08</v>
      </c>
      <c r="G859" s="5">
        <v>8.09</v>
      </c>
      <c r="H859" s="5">
        <v>8.01</v>
      </c>
      <c r="I859" s="5">
        <v>7.94</v>
      </c>
      <c r="J859" s="5">
        <v>7.92</v>
      </c>
      <c r="K859" s="5">
        <v>8.08</v>
      </c>
      <c r="L859" s="5">
        <v>8.34</v>
      </c>
      <c r="M859" s="5">
        <v>8.9</v>
      </c>
    </row>
    <row r="860" spans="1:13">
      <c r="A860" s="139">
        <v>42940</v>
      </c>
      <c r="B860" s="5">
        <v>8.07</v>
      </c>
      <c r="C860" s="5">
        <v>8.0500000000000007</v>
      </c>
      <c r="D860" s="5">
        <v>8.0500000000000007</v>
      </c>
      <c r="E860" s="5">
        <v>8.0500000000000007</v>
      </c>
      <c r="F860" s="5">
        <v>8.09</v>
      </c>
      <c r="G860" s="5">
        <v>8.09</v>
      </c>
      <c r="H860" s="5">
        <v>8.02</v>
      </c>
      <c r="I860" s="5">
        <v>7.94</v>
      </c>
      <c r="J860" s="5">
        <v>7.92</v>
      </c>
      <c r="K860" s="5">
        <v>8.11</v>
      </c>
      <c r="L860" s="5">
        <v>8.39</v>
      </c>
      <c r="M860" s="5">
        <v>9</v>
      </c>
    </row>
    <row r="861" spans="1:13">
      <c r="A861" s="139">
        <v>42937</v>
      </c>
      <c r="B861" s="5">
        <v>8.07</v>
      </c>
      <c r="C861" s="5">
        <v>8.0500000000000007</v>
      </c>
      <c r="D861" s="5">
        <v>8.0299999999999994</v>
      </c>
      <c r="E861" s="5">
        <v>8.0299999999999994</v>
      </c>
      <c r="F861" s="5">
        <v>8.02</v>
      </c>
      <c r="G861" s="5">
        <v>8.01</v>
      </c>
      <c r="H861" s="5">
        <v>7.91</v>
      </c>
      <c r="I861" s="5">
        <v>7.83</v>
      </c>
      <c r="J861" s="5">
        <v>7.84</v>
      </c>
      <c r="K861" s="5">
        <v>8.06</v>
      </c>
      <c r="L861" s="5">
        <v>8.3699999999999992</v>
      </c>
      <c r="M861" s="5">
        <v>8.99</v>
      </c>
    </row>
    <row r="862" spans="1:13">
      <c r="A862" s="139">
        <v>42936</v>
      </c>
      <c r="B862" s="5">
        <v>8.11</v>
      </c>
      <c r="C862" s="5">
        <v>8.1</v>
      </c>
      <c r="D862" s="5">
        <v>8.08</v>
      </c>
      <c r="E862" s="5">
        <v>8.07</v>
      </c>
      <c r="F862" s="5">
        <v>8.0399999999999991</v>
      </c>
      <c r="G862" s="5">
        <v>8</v>
      </c>
      <c r="H862" s="5">
        <v>7.89</v>
      </c>
      <c r="I862" s="5">
        <v>7.81</v>
      </c>
      <c r="J862" s="5">
        <v>7.83</v>
      </c>
      <c r="K862" s="5">
        <v>8.0500000000000007</v>
      </c>
      <c r="L862" s="5">
        <v>8.34</v>
      </c>
      <c r="M862" s="5">
        <v>8.9499999999999993</v>
      </c>
    </row>
    <row r="863" spans="1:13">
      <c r="A863" s="139">
        <v>42935</v>
      </c>
      <c r="B863" s="5">
        <v>8.08</v>
      </c>
      <c r="C863" s="5">
        <v>8.06</v>
      </c>
      <c r="D863" s="5">
        <v>8.0500000000000007</v>
      </c>
      <c r="E863" s="5">
        <v>8.0399999999999991</v>
      </c>
      <c r="F863" s="5">
        <v>8.0299999999999994</v>
      </c>
      <c r="G863" s="5">
        <v>8</v>
      </c>
      <c r="H863" s="5">
        <v>7.9</v>
      </c>
      <c r="I863" s="5">
        <v>7.84</v>
      </c>
      <c r="J863" s="5">
        <v>7.84</v>
      </c>
      <c r="K863" s="5">
        <v>8.0500000000000007</v>
      </c>
      <c r="L863" s="5">
        <v>8.35</v>
      </c>
      <c r="M863" s="5">
        <v>8.9499999999999993</v>
      </c>
    </row>
    <row r="864" spans="1:13">
      <c r="A864" s="139">
        <v>42934</v>
      </c>
      <c r="B864" s="5">
        <v>8.1</v>
      </c>
      <c r="C864" s="5">
        <v>8.08</v>
      </c>
      <c r="D864" s="5">
        <v>8.06</v>
      </c>
      <c r="E864" s="5">
        <v>8.0500000000000007</v>
      </c>
      <c r="F864" s="5">
        <v>8.02</v>
      </c>
      <c r="G864" s="5">
        <v>7.99</v>
      </c>
      <c r="H864" s="5">
        <v>7.89</v>
      </c>
      <c r="I864" s="5">
        <v>7.82</v>
      </c>
      <c r="J864" s="5">
        <v>7.84</v>
      </c>
      <c r="K864" s="5">
        <v>8.0500000000000007</v>
      </c>
      <c r="L864" s="5">
        <v>8.34</v>
      </c>
      <c r="M864" s="5">
        <v>8.92</v>
      </c>
    </row>
    <row r="865" spans="1:13">
      <c r="A865" s="139">
        <v>42933</v>
      </c>
      <c r="B865" s="5">
        <v>8.1</v>
      </c>
      <c r="C865" s="5">
        <v>8.08</v>
      </c>
      <c r="D865" s="5">
        <v>8.07</v>
      </c>
      <c r="E865" s="5">
        <v>8.06</v>
      </c>
      <c r="F865" s="5">
        <v>8.0299999999999994</v>
      </c>
      <c r="G865" s="5">
        <v>7.99</v>
      </c>
      <c r="H865" s="5">
        <v>7.89</v>
      </c>
      <c r="I865" s="5">
        <v>7.83</v>
      </c>
      <c r="J865" s="5">
        <v>7.83</v>
      </c>
      <c r="K865" s="5">
        <v>8.01</v>
      </c>
      <c r="L865" s="5">
        <v>8.2799999999999994</v>
      </c>
      <c r="M865" s="5">
        <v>8.85</v>
      </c>
    </row>
    <row r="866" spans="1:13">
      <c r="A866" s="139">
        <v>42930</v>
      </c>
      <c r="B866" s="5">
        <v>8.1300000000000008</v>
      </c>
      <c r="C866" s="5">
        <v>8.11</v>
      </c>
      <c r="D866" s="5">
        <v>8.1</v>
      </c>
      <c r="E866" s="5">
        <v>8.08</v>
      </c>
      <c r="F866" s="5">
        <v>8.0500000000000007</v>
      </c>
      <c r="G866" s="5">
        <v>8</v>
      </c>
      <c r="H866" s="5">
        <v>7.89</v>
      </c>
      <c r="I866" s="5">
        <v>7.81</v>
      </c>
      <c r="J866" s="5">
        <v>7.81</v>
      </c>
      <c r="K866" s="5">
        <v>7.99</v>
      </c>
      <c r="L866" s="5">
        <v>8.26</v>
      </c>
      <c r="M866" s="5">
        <v>8.81</v>
      </c>
    </row>
    <row r="867" spans="1:13">
      <c r="A867" s="139">
        <v>42929</v>
      </c>
      <c r="B867" s="5">
        <v>8.1300000000000008</v>
      </c>
      <c r="C867" s="5">
        <v>8.1199999999999992</v>
      </c>
      <c r="D867" s="5">
        <v>8.1</v>
      </c>
      <c r="E867" s="5">
        <v>8.1</v>
      </c>
      <c r="F867" s="5">
        <v>8.09</v>
      </c>
      <c r="G867" s="5">
        <v>8.06</v>
      </c>
      <c r="H867" s="5">
        <v>7.96</v>
      </c>
      <c r="I867" s="5">
        <v>7.88</v>
      </c>
      <c r="J867" s="5">
        <v>7.85</v>
      </c>
      <c r="K867" s="5">
        <v>8</v>
      </c>
      <c r="L867" s="5">
        <v>8.24</v>
      </c>
      <c r="M867" s="5">
        <v>8.7899999999999991</v>
      </c>
    </row>
    <row r="868" spans="1:13">
      <c r="A868" s="139">
        <v>42928</v>
      </c>
      <c r="B868" s="5">
        <v>8.14</v>
      </c>
      <c r="C868" s="5">
        <v>8.1199999999999992</v>
      </c>
      <c r="D868" s="5">
        <v>8.11</v>
      </c>
      <c r="E868" s="5">
        <v>8.1</v>
      </c>
      <c r="F868" s="5">
        <v>8.11</v>
      </c>
      <c r="G868" s="5">
        <v>8.09</v>
      </c>
      <c r="H868" s="5">
        <v>7.99</v>
      </c>
      <c r="I868" s="5">
        <v>7.91</v>
      </c>
      <c r="J868" s="5">
        <v>7.9</v>
      </c>
      <c r="K868" s="5">
        <v>8.06</v>
      </c>
      <c r="L868" s="5">
        <v>8.31</v>
      </c>
      <c r="M868" s="5">
        <v>8.84</v>
      </c>
    </row>
    <row r="869" spans="1:13">
      <c r="A869" s="139">
        <v>42927</v>
      </c>
      <c r="B869" s="5">
        <v>8.16</v>
      </c>
      <c r="C869" s="5">
        <v>8.14</v>
      </c>
      <c r="D869" s="5">
        <v>8.1300000000000008</v>
      </c>
      <c r="E869" s="5">
        <v>8.1199999999999992</v>
      </c>
      <c r="F869" s="5">
        <v>8.1199999999999992</v>
      </c>
      <c r="G869" s="5">
        <v>8.1199999999999992</v>
      </c>
      <c r="H869" s="5">
        <v>8.0500000000000007</v>
      </c>
      <c r="I869" s="5">
        <v>7.98</v>
      </c>
      <c r="J869" s="5">
        <v>7.96</v>
      </c>
      <c r="K869" s="5">
        <v>8.1</v>
      </c>
      <c r="L869" s="5">
        <v>8.34</v>
      </c>
      <c r="M869" s="5">
        <v>8.9</v>
      </c>
    </row>
    <row r="870" spans="1:13">
      <c r="A870" s="139">
        <v>42926</v>
      </c>
      <c r="B870" s="5">
        <v>8.14</v>
      </c>
      <c r="C870" s="5">
        <v>8.1199999999999992</v>
      </c>
      <c r="D870" s="5">
        <v>8.11</v>
      </c>
      <c r="E870" s="5">
        <v>8.1</v>
      </c>
      <c r="F870" s="5">
        <v>8.08</v>
      </c>
      <c r="G870" s="5">
        <v>8.07</v>
      </c>
      <c r="H870" s="5">
        <v>7.99</v>
      </c>
      <c r="I870" s="5">
        <v>7.93</v>
      </c>
      <c r="J870" s="5">
        <v>7.92</v>
      </c>
      <c r="K870" s="5">
        <v>8.06</v>
      </c>
      <c r="L870" s="5">
        <v>8.31</v>
      </c>
      <c r="M870" s="5">
        <v>8.8800000000000008</v>
      </c>
    </row>
    <row r="871" spans="1:13">
      <c r="A871" s="139">
        <v>42923</v>
      </c>
      <c r="B871" s="5">
        <v>8.2200000000000006</v>
      </c>
      <c r="C871" s="5">
        <v>8.1999999999999993</v>
      </c>
      <c r="D871" s="5">
        <v>8.18</v>
      </c>
      <c r="E871" s="5">
        <v>8.16</v>
      </c>
      <c r="F871" s="5">
        <v>8.1199999999999992</v>
      </c>
      <c r="G871" s="5">
        <v>8.09</v>
      </c>
      <c r="H871" s="5">
        <v>8.0299999999999994</v>
      </c>
      <c r="I871" s="5">
        <v>7.99</v>
      </c>
      <c r="J871" s="5">
        <v>7.99</v>
      </c>
      <c r="K871" s="5">
        <v>8.14</v>
      </c>
      <c r="L871" s="5">
        <v>8.3800000000000008</v>
      </c>
      <c r="M871" s="5">
        <v>8.94</v>
      </c>
    </row>
    <row r="872" spans="1:13">
      <c r="A872" s="139">
        <v>42922</v>
      </c>
      <c r="B872" s="5">
        <v>8.2200000000000006</v>
      </c>
      <c r="C872" s="5">
        <v>8.19</v>
      </c>
      <c r="D872" s="5">
        <v>8.17</v>
      </c>
      <c r="E872" s="5">
        <v>8.15</v>
      </c>
      <c r="F872" s="5">
        <v>8.1</v>
      </c>
      <c r="G872" s="5">
        <v>8.06</v>
      </c>
      <c r="H872" s="5">
        <v>7.98</v>
      </c>
      <c r="I872" s="5">
        <v>7.93</v>
      </c>
      <c r="J872" s="5">
        <v>7.93</v>
      </c>
      <c r="K872" s="5">
        <v>8.07</v>
      </c>
      <c r="L872" s="5">
        <v>8.32</v>
      </c>
      <c r="M872" s="5">
        <v>8.89</v>
      </c>
    </row>
    <row r="873" spans="1:13">
      <c r="A873" s="139">
        <v>42921</v>
      </c>
      <c r="B873" s="5">
        <v>8.19</v>
      </c>
      <c r="C873" s="5">
        <v>8.17</v>
      </c>
      <c r="D873" s="5">
        <v>8.14</v>
      </c>
      <c r="E873" s="5">
        <v>8.1199999999999992</v>
      </c>
      <c r="F873" s="5">
        <v>8.06</v>
      </c>
      <c r="G873" s="5">
        <v>8.01</v>
      </c>
      <c r="H873" s="5">
        <v>7.92</v>
      </c>
      <c r="I873" s="5">
        <v>7.88</v>
      </c>
      <c r="J873" s="5">
        <v>7.89</v>
      </c>
      <c r="K873" s="5">
        <v>8.06</v>
      </c>
      <c r="L873" s="5">
        <v>8.32</v>
      </c>
      <c r="M873" s="5">
        <v>8.91</v>
      </c>
    </row>
    <row r="874" spans="1:13">
      <c r="A874" s="139">
        <v>42920</v>
      </c>
      <c r="B874" s="5">
        <v>8.14</v>
      </c>
      <c r="C874" s="5">
        <v>8.11</v>
      </c>
      <c r="D874" s="5">
        <v>8.09</v>
      </c>
      <c r="E874" s="5">
        <v>8.07</v>
      </c>
      <c r="F874" s="5">
        <v>8.01</v>
      </c>
      <c r="G874" s="5">
        <v>7.96</v>
      </c>
      <c r="H874" s="5">
        <v>7.85</v>
      </c>
      <c r="I874" s="5">
        <v>7.78</v>
      </c>
      <c r="J874" s="5">
        <v>7.79</v>
      </c>
      <c r="K874" s="5">
        <v>7.98</v>
      </c>
      <c r="L874" s="5">
        <v>8.26</v>
      </c>
      <c r="M874" s="5">
        <v>8.85</v>
      </c>
    </row>
    <row r="875" spans="1:13">
      <c r="A875" s="139">
        <v>42919</v>
      </c>
      <c r="B875" s="5">
        <v>8.1300000000000008</v>
      </c>
      <c r="C875" s="5">
        <v>8.11</v>
      </c>
      <c r="D875" s="5">
        <v>8.09</v>
      </c>
      <c r="E875" s="5">
        <v>8.07</v>
      </c>
      <c r="F875" s="5">
        <v>8.01</v>
      </c>
      <c r="G875" s="5">
        <v>7.96</v>
      </c>
      <c r="H875" s="5">
        <v>7.85</v>
      </c>
      <c r="I875" s="5">
        <v>7.78</v>
      </c>
      <c r="J875" s="5">
        <v>7.79</v>
      </c>
      <c r="K875" s="5">
        <v>7.99</v>
      </c>
      <c r="L875" s="5">
        <v>8.26</v>
      </c>
      <c r="M875" s="5">
        <v>8.84</v>
      </c>
    </row>
    <row r="876" spans="1:13">
      <c r="A876" s="139">
        <v>42916</v>
      </c>
      <c r="B876" s="5">
        <v>8.11</v>
      </c>
      <c r="C876" s="5">
        <v>8.09</v>
      </c>
      <c r="D876" s="5">
        <v>8.07</v>
      </c>
      <c r="E876" s="5">
        <v>8.06</v>
      </c>
      <c r="F876" s="5">
        <v>8.01</v>
      </c>
      <c r="G876" s="5">
        <v>7.96</v>
      </c>
      <c r="H876" s="5">
        <v>7.85</v>
      </c>
      <c r="I876" s="5">
        <v>7.78</v>
      </c>
      <c r="J876" s="5">
        <v>7.78</v>
      </c>
      <c r="K876" s="5">
        <v>7.98</v>
      </c>
      <c r="L876" s="5">
        <v>8.25</v>
      </c>
      <c r="M876" s="5">
        <v>8.82</v>
      </c>
    </row>
    <row r="877" spans="1:13">
      <c r="A877" s="139">
        <v>42915</v>
      </c>
      <c r="B877" s="5">
        <v>7.97</v>
      </c>
      <c r="C877" s="5">
        <v>7.96</v>
      </c>
      <c r="D877" s="5">
        <v>7.95</v>
      </c>
      <c r="E877" s="5">
        <v>7.95</v>
      </c>
      <c r="F877" s="5">
        <v>7.98</v>
      </c>
      <c r="G877" s="5">
        <v>7.98</v>
      </c>
      <c r="H877" s="5">
        <v>7.89</v>
      </c>
      <c r="I877" s="5">
        <v>7.8</v>
      </c>
      <c r="J877" s="5">
        <v>7.79</v>
      </c>
      <c r="K877" s="5">
        <v>8</v>
      </c>
      <c r="L877" s="5">
        <v>8.2899999999999991</v>
      </c>
      <c r="M877" s="5">
        <v>8.89</v>
      </c>
    </row>
    <row r="878" spans="1:13">
      <c r="A878" s="139">
        <v>42914</v>
      </c>
      <c r="B878" s="5">
        <v>7.92</v>
      </c>
      <c r="C878" s="5">
        <v>7.9</v>
      </c>
      <c r="D878" s="5">
        <v>7.89</v>
      </c>
      <c r="E878" s="5">
        <v>7.89</v>
      </c>
      <c r="F878" s="5">
        <v>7.93</v>
      </c>
      <c r="G878" s="5">
        <v>7.93</v>
      </c>
      <c r="H878" s="5">
        <v>7.85</v>
      </c>
      <c r="I878" s="5">
        <v>7.78</v>
      </c>
      <c r="J878" s="5">
        <v>7.79</v>
      </c>
      <c r="K878" s="5">
        <v>8.02</v>
      </c>
      <c r="L878" s="5">
        <v>8.32</v>
      </c>
      <c r="M878" s="5">
        <v>8.92</v>
      </c>
    </row>
    <row r="879" spans="1:13">
      <c r="A879" s="139">
        <v>42913</v>
      </c>
      <c r="B879" s="5">
        <v>7.94</v>
      </c>
      <c r="C879" s="5">
        <v>7.92</v>
      </c>
      <c r="D879" s="5">
        <v>7.91</v>
      </c>
      <c r="E879" s="5">
        <v>7.91</v>
      </c>
      <c r="F879" s="5">
        <v>7.93</v>
      </c>
      <c r="G879" s="5">
        <v>7.93</v>
      </c>
      <c r="H879" s="5">
        <v>7.84</v>
      </c>
      <c r="I879" s="5">
        <v>7.76</v>
      </c>
      <c r="J879" s="5">
        <v>7.76</v>
      </c>
      <c r="K879" s="5">
        <v>7.96</v>
      </c>
      <c r="L879" s="5">
        <v>8.25</v>
      </c>
      <c r="M879" s="5">
        <v>8.83</v>
      </c>
    </row>
    <row r="880" spans="1:13">
      <c r="A880" s="139">
        <v>42912</v>
      </c>
      <c r="B880" s="5">
        <v>7.9</v>
      </c>
      <c r="C880" s="5">
        <v>7.88</v>
      </c>
      <c r="D880" s="5">
        <v>7.87</v>
      </c>
      <c r="E880" s="5">
        <v>7.88</v>
      </c>
      <c r="F880" s="5">
        <v>7.92</v>
      </c>
      <c r="G880" s="5">
        <v>7.93</v>
      </c>
      <c r="H880" s="5">
        <v>7.85</v>
      </c>
      <c r="I880" s="5">
        <v>7.76</v>
      </c>
      <c r="J880" s="5">
        <v>7.75</v>
      </c>
      <c r="K880" s="5">
        <v>7.96</v>
      </c>
      <c r="L880" s="5">
        <v>8.24</v>
      </c>
      <c r="M880" s="5">
        <v>8.81</v>
      </c>
    </row>
    <row r="881" spans="1:13">
      <c r="A881" s="139">
        <v>42909</v>
      </c>
      <c r="B881" s="5">
        <v>8</v>
      </c>
      <c r="C881" s="5">
        <v>7.98</v>
      </c>
      <c r="D881" s="5">
        <v>7.97</v>
      </c>
      <c r="E881" s="5">
        <v>7.97</v>
      </c>
      <c r="F881" s="5">
        <v>7.97</v>
      </c>
      <c r="G881" s="5">
        <v>7.96</v>
      </c>
      <c r="H881" s="5">
        <v>7.87</v>
      </c>
      <c r="I881" s="5">
        <v>7.79</v>
      </c>
      <c r="J881" s="5">
        <v>7.77</v>
      </c>
      <c r="K881" s="5">
        <v>7.92</v>
      </c>
      <c r="L881" s="5">
        <v>8.17</v>
      </c>
      <c r="M881" s="5">
        <v>8.7200000000000006</v>
      </c>
    </row>
    <row r="882" spans="1:13">
      <c r="A882" s="139">
        <v>42908</v>
      </c>
      <c r="B882" s="5">
        <v>7.99</v>
      </c>
      <c r="C882" s="5">
        <v>7.97</v>
      </c>
      <c r="D882" s="5">
        <v>7.96</v>
      </c>
      <c r="E882" s="5">
        <v>7.96</v>
      </c>
      <c r="F882" s="5">
        <v>7.98</v>
      </c>
      <c r="G882" s="5">
        <v>7.97</v>
      </c>
      <c r="H882" s="5">
        <v>7.92</v>
      </c>
      <c r="I882" s="5">
        <v>7.89</v>
      </c>
      <c r="J882" s="5">
        <v>7.91</v>
      </c>
      <c r="K882" s="5">
        <v>8.08</v>
      </c>
      <c r="L882" s="5">
        <v>8.34</v>
      </c>
      <c r="M882" s="5">
        <v>8.92</v>
      </c>
    </row>
    <row r="883" spans="1:13">
      <c r="A883" s="139">
        <v>42907</v>
      </c>
      <c r="B883" s="5">
        <v>8.0500000000000007</v>
      </c>
      <c r="C883" s="5">
        <v>8.0299999999999994</v>
      </c>
      <c r="D883" s="5">
        <v>8.01</v>
      </c>
      <c r="E883" s="5">
        <v>8</v>
      </c>
      <c r="F883" s="5">
        <v>7.99</v>
      </c>
      <c r="G883" s="5">
        <v>7.97</v>
      </c>
      <c r="H883" s="5">
        <v>7.92</v>
      </c>
      <c r="I883" s="5">
        <v>7.89</v>
      </c>
      <c r="J883" s="5">
        <v>7.91</v>
      </c>
      <c r="K883" s="5">
        <v>8.11</v>
      </c>
      <c r="L883" s="5">
        <v>8.39</v>
      </c>
      <c r="M883" s="5">
        <v>9.01</v>
      </c>
    </row>
    <row r="884" spans="1:13">
      <c r="A884" s="139">
        <v>42906</v>
      </c>
      <c r="B884" s="5">
        <v>8.07</v>
      </c>
      <c r="C884" s="5">
        <v>8.0500000000000007</v>
      </c>
      <c r="D884" s="5">
        <v>8.0299999999999994</v>
      </c>
      <c r="E884" s="5">
        <v>8.0299999999999994</v>
      </c>
      <c r="F884" s="5">
        <v>8.0299999999999994</v>
      </c>
      <c r="G884" s="5">
        <v>8.01</v>
      </c>
      <c r="H884" s="5">
        <v>7.96</v>
      </c>
      <c r="I884" s="5">
        <v>7.93</v>
      </c>
      <c r="J884" s="5">
        <v>7.96</v>
      </c>
      <c r="K884" s="5">
        <v>8.17</v>
      </c>
      <c r="L884" s="5">
        <v>8.48</v>
      </c>
      <c r="M884" s="5">
        <v>9.1199999999999992</v>
      </c>
    </row>
    <row r="885" spans="1:13">
      <c r="A885" s="139">
        <v>42905</v>
      </c>
      <c r="B885" s="5">
        <v>8.1199999999999992</v>
      </c>
      <c r="C885" s="5">
        <v>8.09</v>
      </c>
      <c r="D885" s="5">
        <v>8.07</v>
      </c>
      <c r="E885" s="5">
        <v>8.0500000000000007</v>
      </c>
      <c r="F885" s="5">
        <v>8.0299999999999994</v>
      </c>
      <c r="G885" s="5">
        <v>8</v>
      </c>
      <c r="H885" s="5">
        <v>7.95</v>
      </c>
      <c r="I885" s="5">
        <v>7.93</v>
      </c>
      <c r="J885" s="5">
        <v>7.96</v>
      </c>
      <c r="K885" s="5">
        <v>8.17</v>
      </c>
      <c r="L885" s="5">
        <v>8.48</v>
      </c>
      <c r="M885" s="5">
        <v>9.1300000000000008</v>
      </c>
    </row>
    <row r="886" spans="1:13">
      <c r="A886" s="139">
        <v>42902</v>
      </c>
      <c r="B886" s="5">
        <v>8.14</v>
      </c>
      <c r="C886" s="5">
        <v>8.11</v>
      </c>
      <c r="D886" s="5">
        <v>8.08</v>
      </c>
      <c r="E886" s="5">
        <v>8.06</v>
      </c>
      <c r="F886" s="5">
        <v>8.01</v>
      </c>
      <c r="G886" s="5">
        <v>7.97</v>
      </c>
      <c r="H886" s="5">
        <v>7.91</v>
      </c>
      <c r="I886" s="5">
        <v>7.88</v>
      </c>
      <c r="J886" s="5">
        <v>7.91</v>
      </c>
      <c r="K886" s="5">
        <v>8.11</v>
      </c>
      <c r="L886" s="5">
        <v>8.42</v>
      </c>
      <c r="M886" s="5">
        <v>9.07</v>
      </c>
    </row>
    <row r="887" spans="1:13">
      <c r="A887" s="139">
        <v>42901</v>
      </c>
      <c r="B887" s="5">
        <v>8.14</v>
      </c>
      <c r="C887" s="5">
        <v>8.1</v>
      </c>
      <c r="D887" s="5">
        <v>8.07</v>
      </c>
      <c r="E887" s="5">
        <v>8.0399999999999991</v>
      </c>
      <c r="F887" s="5">
        <v>7.96</v>
      </c>
      <c r="G887" s="5">
        <v>7.89</v>
      </c>
      <c r="H887" s="5">
        <v>7.81</v>
      </c>
      <c r="I887" s="5">
        <v>7.78</v>
      </c>
      <c r="J887" s="5">
        <v>7.82</v>
      </c>
      <c r="K887" s="5">
        <v>8.0500000000000007</v>
      </c>
      <c r="L887" s="5">
        <v>8.36</v>
      </c>
      <c r="M887" s="5">
        <v>9.02</v>
      </c>
    </row>
    <row r="888" spans="1:13">
      <c r="A888" s="139">
        <v>42900</v>
      </c>
      <c r="B888" s="5">
        <v>8.07</v>
      </c>
      <c r="C888" s="5">
        <v>8.0299999999999994</v>
      </c>
      <c r="D888" s="5">
        <v>7.99</v>
      </c>
      <c r="E888" s="5">
        <v>7.96</v>
      </c>
      <c r="F888" s="5">
        <v>7.87</v>
      </c>
      <c r="G888" s="5">
        <v>7.8</v>
      </c>
      <c r="H888" s="5">
        <v>7.7</v>
      </c>
      <c r="I888" s="5">
        <v>7.67</v>
      </c>
      <c r="J888" s="5">
        <v>7.71</v>
      </c>
      <c r="K888" s="5">
        <v>7.93</v>
      </c>
      <c r="L888" s="5">
        <v>8.25</v>
      </c>
      <c r="M888" s="5">
        <v>8.92</v>
      </c>
    </row>
    <row r="889" spans="1:13">
      <c r="A889" s="139">
        <v>42899</v>
      </c>
      <c r="B889" s="5">
        <v>8.11</v>
      </c>
      <c r="C889" s="5">
        <v>8.06</v>
      </c>
      <c r="D889" s="5">
        <v>8.0299999999999994</v>
      </c>
      <c r="E889" s="5">
        <v>8</v>
      </c>
      <c r="F889" s="5">
        <v>7.91</v>
      </c>
      <c r="G889" s="5">
        <v>7.82</v>
      </c>
      <c r="H889" s="5">
        <v>7.7</v>
      </c>
      <c r="I889" s="5">
        <v>7.64</v>
      </c>
      <c r="J889" s="5">
        <v>7.66</v>
      </c>
      <c r="K889" s="5">
        <v>7.88</v>
      </c>
      <c r="L889" s="5">
        <v>8.2100000000000009</v>
      </c>
      <c r="M889" s="5">
        <v>8.89</v>
      </c>
    </row>
    <row r="890" spans="1:13">
      <c r="A890" s="139">
        <v>42895</v>
      </c>
      <c r="B890" s="5">
        <v>8.14</v>
      </c>
      <c r="C890" s="5">
        <v>8.1</v>
      </c>
      <c r="D890" s="5">
        <v>8.06</v>
      </c>
      <c r="E890" s="5">
        <v>8.0299999999999994</v>
      </c>
      <c r="F890" s="5">
        <v>7.92</v>
      </c>
      <c r="G890" s="5">
        <v>7.83</v>
      </c>
      <c r="H890" s="5">
        <v>7.7</v>
      </c>
      <c r="I890" s="5">
        <v>7.65</v>
      </c>
      <c r="J890" s="5">
        <v>7.67</v>
      </c>
      <c r="K890" s="5">
        <v>7.9</v>
      </c>
      <c r="L890" s="5">
        <v>8.23</v>
      </c>
      <c r="M890" s="5">
        <v>8.9</v>
      </c>
    </row>
    <row r="891" spans="1:13">
      <c r="A891" s="139">
        <v>42894</v>
      </c>
      <c r="B891" s="5">
        <v>8.1300000000000008</v>
      </c>
      <c r="C891" s="5">
        <v>8.09</v>
      </c>
      <c r="D891" s="5">
        <v>8.0500000000000007</v>
      </c>
      <c r="E891" s="5">
        <v>8.02</v>
      </c>
      <c r="F891" s="5">
        <v>7.94</v>
      </c>
      <c r="G891" s="5">
        <v>7.86</v>
      </c>
      <c r="H891" s="5">
        <v>7.72</v>
      </c>
      <c r="I891" s="5">
        <v>7.66</v>
      </c>
      <c r="J891" s="5">
        <v>7.68</v>
      </c>
      <c r="K891" s="5">
        <v>7.93</v>
      </c>
      <c r="L891" s="5">
        <v>8.27</v>
      </c>
      <c r="M891" s="5">
        <v>8.9600000000000009</v>
      </c>
    </row>
    <row r="892" spans="1:13">
      <c r="A892" s="139">
        <v>42893</v>
      </c>
      <c r="B892" s="5">
        <v>8.1999999999999993</v>
      </c>
      <c r="C892" s="5">
        <v>8.15</v>
      </c>
      <c r="D892" s="5">
        <v>8.11</v>
      </c>
      <c r="E892" s="5">
        <v>8.07</v>
      </c>
      <c r="F892" s="5">
        <v>7.96</v>
      </c>
      <c r="G892" s="5">
        <v>7.86</v>
      </c>
      <c r="H892" s="5">
        <v>7.72</v>
      </c>
      <c r="I892" s="5">
        <v>7.66</v>
      </c>
      <c r="J892" s="5">
        <v>7.69</v>
      </c>
      <c r="K892" s="5">
        <v>7.94</v>
      </c>
      <c r="L892" s="5">
        <v>8.2899999999999991</v>
      </c>
      <c r="M892" s="5">
        <v>8.99</v>
      </c>
    </row>
    <row r="893" spans="1:13">
      <c r="A893" s="139">
        <v>42892</v>
      </c>
      <c r="B893" s="5">
        <v>8.31</v>
      </c>
      <c r="C893" s="5">
        <v>8.25</v>
      </c>
      <c r="D893" s="5">
        <v>8.19</v>
      </c>
      <c r="E893" s="5">
        <v>8.15</v>
      </c>
      <c r="F893" s="5">
        <v>8.01</v>
      </c>
      <c r="G893" s="5">
        <v>7.9</v>
      </c>
      <c r="H893" s="5">
        <v>7.74</v>
      </c>
      <c r="I893" s="5">
        <v>7.66</v>
      </c>
      <c r="J893" s="5">
        <v>7.69</v>
      </c>
      <c r="K893" s="5">
        <v>7.94</v>
      </c>
      <c r="L893" s="5">
        <v>8.3000000000000007</v>
      </c>
      <c r="M893" s="5">
        <v>9</v>
      </c>
    </row>
    <row r="894" spans="1:13">
      <c r="A894" s="139">
        <v>42891</v>
      </c>
      <c r="B894" s="5">
        <v>8.4600000000000009</v>
      </c>
      <c r="C894" s="5">
        <v>8.3699999999999992</v>
      </c>
      <c r="D894" s="5">
        <v>8.3000000000000007</v>
      </c>
      <c r="E894" s="5">
        <v>8.23</v>
      </c>
      <c r="F894" s="5">
        <v>8.0500000000000007</v>
      </c>
      <c r="G894" s="5">
        <v>7.93</v>
      </c>
      <c r="H894" s="5">
        <v>7.76</v>
      </c>
      <c r="I894" s="5">
        <v>7.68</v>
      </c>
      <c r="J894" s="5">
        <v>7.69</v>
      </c>
      <c r="K894" s="5">
        <v>7.94</v>
      </c>
      <c r="L894" s="5">
        <v>8.2799999999999994</v>
      </c>
      <c r="M894" s="5">
        <v>8.98</v>
      </c>
    </row>
    <row r="895" spans="1:13">
      <c r="A895" s="139">
        <v>42888</v>
      </c>
      <c r="B895" s="5">
        <v>8.4499999999999993</v>
      </c>
      <c r="C895" s="5">
        <v>8.3800000000000008</v>
      </c>
      <c r="D895" s="5">
        <v>8.32</v>
      </c>
      <c r="E895" s="5">
        <v>8.27</v>
      </c>
      <c r="F895" s="5">
        <v>8.08</v>
      </c>
      <c r="G895" s="5">
        <v>7.93</v>
      </c>
      <c r="H895" s="5">
        <v>7.73</v>
      </c>
      <c r="I895" s="5">
        <v>7.63</v>
      </c>
      <c r="J895" s="5">
        <v>7.63</v>
      </c>
      <c r="K895" s="5">
        <v>7.85</v>
      </c>
      <c r="L895" s="5">
        <v>8.19</v>
      </c>
      <c r="M895" s="5">
        <v>8.89</v>
      </c>
    </row>
    <row r="896" spans="1:13">
      <c r="A896" s="139">
        <v>42887</v>
      </c>
      <c r="B896" s="5">
        <v>8.4700000000000006</v>
      </c>
      <c r="C896" s="5">
        <v>8.4</v>
      </c>
      <c r="D896" s="5">
        <v>8.34</v>
      </c>
      <c r="E896" s="5">
        <v>8.2899999999999991</v>
      </c>
      <c r="F896" s="5">
        <v>8.09</v>
      </c>
      <c r="G896" s="5">
        <v>7.93</v>
      </c>
      <c r="H896" s="5">
        <v>7.71</v>
      </c>
      <c r="I896" s="5">
        <v>7.61</v>
      </c>
      <c r="J896" s="5">
        <v>7.61</v>
      </c>
      <c r="K896" s="5">
        <v>7.84</v>
      </c>
      <c r="L896" s="5">
        <v>8.19</v>
      </c>
      <c r="M896" s="5">
        <v>8.8699999999999992</v>
      </c>
    </row>
    <row r="897" spans="1:13">
      <c r="A897" s="139">
        <v>42886</v>
      </c>
      <c r="B897" s="5">
        <v>8.56</v>
      </c>
      <c r="C897" s="5">
        <v>8.48</v>
      </c>
      <c r="D897" s="5">
        <v>8.41</v>
      </c>
      <c r="E897" s="5">
        <v>8.34</v>
      </c>
      <c r="F897" s="5">
        <v>8.16</v>
      </c>
      <c r="G897" s="5">
        <v>8.02</v>
      </c>
      <c r="H897" s="5">
        <v>7.83</v>
      </c>
      <c r="I897" s="5">
        <v>7.72</v>
      </c>
      <c r="J897" s="5">
        <v>7.71</v>
      </c>
      <c r="K897" s="5">
        <v>7.91</v>
      </c>
      <c r="L897" s="5">
        <v>8.2200000000000006</v>
      </c>
      <c r="M897" s="5">
        <v>8.8699999999999992</v>
      </c>
    </row>
    <row r="898" spans="1:13">
      <c r="A898" s="139">
        <v>42885</v>
      </c>
      <c r="B898" s="5">
        <v>8.5</v>
      </c>
      <c r="C898" s="5">
        <v>8.43</v>
      </c>
      <c r="D898" s="5">
        <v>8.3800000000000008</v>
      </c>
      <c r="E898" s="5">
        <v>8.34</v>
      </c>
      <c r="F898" s="5">
        <v>8.19</v>
      </c>
      <c r="G898" s="5">
        <v>8.0399999999999991</v>
      </c>
      <c r="H898" s="5">
        <v>7.82</v>
      </c>
      <c r="I898" s="5">
        <v>7.71</v>
      </c>
      <c r="J898" s="5">
        <v>7.69</v>
      </c>
      <c r="K898" s="5">
        <v>7.9</v>
      </c>
      <c r="L898" s="5">
        <v>8.2200000000000006</v>
      </c>
      <c r="M898" s="5">
        <v>8.8699999999999992</v>
      </c>
    </row>
    <row r="899" spans="1:13">
      <c r="A899" s="139">
        <v>42884</v>
      </c>
      <c r="B899" s="5">
        <v>8.48</v>
      </c>
      <c r="C899" s="5">
        <v>8.42</v>
      </c>
      <c r="D899" s="5">
        <v>8.36</v>
      </c>
      <c r="E899" s="5">
        <v>8.31</v>
      </c>
      <c r="F899" s="5">
        <v>8.14</v>
      </c>
      <c r="G899" s="5">
        <v>7.99</v>
      </c>
      <c r="H899" s="5">
        <v>7.77</v>
      </c>
      <c r="I899" s="5">
        <v>7.66</v>
      </c>
      <c r="J899" s="5">
        <v>7.65</v>
      </c>
      <c r="K899" s="5">
        <v>7.88</v>
      </c>
      <c r="L899" s="5">
        <v>8.2100000000000009</v>
      </c>
      <c r="M899" s="5">
        <v>8.89</v>
      </c>
    </row>
    <row r="900" spans="1:13">
      <c r="A900" s="139">
        <v>42881</v>
      </c>
      <c r="B900" s="5">
        <v>8.5399999999999991</v>
      </c>
      <c r="C900" s="5">
        <v>8.4700000000000006</v>
      </c>
      <c r="D900" s="5">
        <v>8.41</v>
      </c>
      <c r="E900" s="5">
        <v>8.36</v>
      </c>
      <c r="F900" s="5">
        <v>8.18</v>
      </c>
      <c r="G900" s="5">
        <v>8.0399999999999991</v>
      </c>
      <c r="H900" s="5">
        <v>7.81</v>
      </c>
      <c r="I900" s="5">
        <v>7.69</v>
      </c>
      <c r="J900" s="5">
        <v>7.67</v>
      </c>
      <c r="K900" s="5">
        <v>7.89</v>
      </c>
      <c r="L900" s="5">
        <v>8.2100000000000009</v>
      </c>
      <c r="M900" s="5">
        <v>8.8800000000000008</v>
      </c>
    </row>
    <row r="901" spans="1:13">
      <c r="A901" s="139">
        <v>42880</v>
      </c>
      <c r="B901" s="5">
        <v>8.51</v>
      </c>
      <c r="C901" s="5">
        <v>8.44</v>
      </c>
      <c r="D901" s="5">
        <v>8.39</v>
      </c>
      <c r="E901" s="5">
        <v>8.34</v>
      </c>
      <c r="F901" s="5">
        <v>8.19</v>
      </c>
      <c r="G901" s="5">
        <v>8.0299999999999994</v>
      </c>
      <c r="H901" s="5">
        <v>7.77</v>
      </c>
      <c r="I901" s="5">
        <v>7.63</v>
      </c>
      <c r="J901" s="5">
        <v>7.6</v>
      </c>
      <c r="K901" s="5">
        <v>7.83</v>
      </c>
      <c r="L901" s="5">
        <v>8.18</v>
      </c>
      <c r="M901" s="5">
        <v>8.8699999999999992</v>
      </c>
    </row>
    <row r="902" spans="1:13">
      <c r="A902" s="139">
        <v>42879</v>
      </c>
      <c r="B902" s="5">
        <v>8.51</v>
      </c>
      <c r="C902" s="5">
        <v>8.43</v>
      </c>
      <c r="D902" s="5">
        <v>8.36</v>
      </c>
      <c r="E902" s="5">
        <v>8.31</v>
      </c>
      <c r="F902" s="5">
        <v>8.16</v>
      </c>
      <c r="G902" s="5">
        <v>8</v>
      </c>
      <c r="H902" s="5">
        <v>7.76</v>
      </c>
      <c r="I902" s="5">
        <v>7.63</v>
      </c>
      <c r="J902" s="5">
        <v>7.6</v>
      </c>
      <c r="K902" s="5">
        <v>7.82</v>
      </c>
      <c r="L902" s="5">
        <v>8.15</v>
      </c>
      <c r="M902" s="5">
        <v>8.83</v>
      </c>
    </row>
    <row r="903" spans="1:13">
      <c r="A903" s="139">
        <v>42878</v>
      </c>
      <c r="B903" s="5">
        <v>8.52</v>
      </c>
      <c r="C903" s="5">
        <v>8.44</v>
      </c>
      <c r="D903" s="5">
        <v>8.3699999999999992</v>
      </c>
      <c r="E903" s="5">
        <v>8.32</v>
      </c>
      <c r="F903" s="5">
        <v>8.1300000000000008</v>
      </c>
      <c r="G903" s="5">
        <v>7.95</v>
      </c>
      <c r="H903" s="5">
        <v>7.68</v>
      </c>
      <c r="I903" s="5">
        <v>7.54</v>
      </c>
      <c r="J903" s="5">
        <v>7.54</v>
      </c>
      <c r="K903" s="5">
        <v>7.81</v>
      </c>
      <c r="L903" s="5">
        <v>8.19</v>
      </c>
      <c r="M903" s="5">
        <v>8.89</v>
      </c>
    </row>
    <row r="904" spans="1:13">
      <c r="A904" s="139">
        <v>42877</v>
      </c>
      <c r="B904" s="5">
        <v>8.4499999999999993</v>
      </c>
      <c r="C904" s="5">
        <v>8.3699999999999992</v>
      </c>
      <c r="D904" s="5">
        <v>8.31</v>
      </c>
      <c r="E904" s="5">
        <v>8.26</v>
      </c>
      <c r="F904" s="5">
        <v>8.1</v>
      </c>
      <c r="G904" s="5">
        <v>7.94</v>
      </c>
      <c r="H904" s="5">
        <v>7.68</v>
      </c>
      <c r="I904" s="5">
        <v>7.56</v>
      </c>
      <c r="J904" s="5">
        <v>7.55</v>
      </c>
      <c r="K904" s="5">
        <v>7.8</v>
      </c>
      <c r="L904" s="5">
        <v>8.16</v>
      </c>
      <c r="M904" s="5">
        <v>8.84</v>
      </c>
    </row>
    <row r="905" spans="1:13">
      <c r="A905" s="139">
        <v>42874</v>
      </c>
      <c r="B905" s="5">
        <v>8.49</v>
      </c>
      <c r="C905" s="5">
        <v>8.42</v>
      </c>
      <c r="D905" s="5">
        <v>8.36</v>
      </c>
      <c r="E905" s="5">
        <v>8.31</v>
      </c>
      <c r="F905" s="5">
        <v>8.15</v>
      </c>
      <c r="G905" s="5">
        <v>7.97</v>
      </c>
      <c r="H905" s="5">
        <v>7.69</v>
      </c>
      <c r="I905" s="5">
        <v>7.55</v>
      </c>
      <c r="J905" s="5">
        <v>7.56</v>
      </c>
      <c r="K905" s="5">
        <v>7.83</v>
      </c>
      <c r="L905" s="5">
        <v>8.19</v>
      </c>
      <c r="M905" s="5">
        <v>8.8699999999999992</v>
      </c>
    </row>
    <row r="906" spans="1:13">
      <c r="A906" s="139">
        <v>42873</v>
      </c>
      <c r="B906" s="5">
        <v>8.4600000000000009</v>
      </c>
      <c r="C906" s="5">
        <v>8.39</v>
      </c>
      <c r="D906" s="5">
        <v>8.33</v>
      </c>
      <c r="E906" s="5">
        <v>8.2899999999999991</v>
      </c>
      <c r="F906" s="5">
        <v>8.15</v>
      </c>
      <c r="G906" s="5">
        <v>8.01</v>
      </c>
      <c r="H906" s="5">
        <v>7.77</v>
      </c>
      <c r="I906" s="5">
        <v>7.65</v>
      </c>
      <c r="J906" s="5">
        <v>7.65</v>
      </c>
      <c r="K906" s="5">
        <v>7.88</v>
      </c>
      <c r="L906" s="5">
        <v>8.2100000000000009</v>
      </c>
      <c r="M906" s="5">
        <v>8.8699999999999992</v>
      </c>
    </row>
    <row r="907" spans="1:13">
      <c r="A907" s="139">
        <v>42872</v>
      </c>
      <c r="B907" s="5">
        <v>8.4600000000000009</v>
      </c>
      <c r="C907" s="5">
        <v>8.39</v>
      </c>
      <c r="D907" s="5">
        <v>8.34</v>
      </c>
      <c r="E907" s="5">
        <v>8.3000000000000007</v>
      </c>
      <c r="F907" s="5">
        <v>8.16</v>
      </c>
      <c r="G907" s="5">
        <v>8</v>
      </c>
      <c r="H907" s="5">
        <v>7.76</v>
      </c>
      <c r="I907" s="5">
        <v>7.65</v>
      </c>
      <c r="J907" s="5">
        <v>7.66</v>
      </c>
      <c r="K907" s="5">
        <v>7.92</v>
      </c>
      <c r="L907" s="5">
        <v>8.2799999999999994</v>
      </c>
      <c r="M907" s="5">
        <v>8.94</v>
      </c>
    </row>
    <row r="908" spans="1:13">
      <c r="A908" s="139">
        <v>42871</v>
      </c>
      <c r="B908" s="5">
        <v>8.4499999999999993</v>
      </c>
      <c r="C908" s="5">
        <v>8.3800000000000008</v>
      </c>
      <c r="D908" s="5">
        <v>8.33</v>
      </c>
      <c r="E908" s="5">
        <v>8.2899999999999991</v>
      </c>
      <c r="F908" s="5">
        <v>8.14</v>
      </c>
      <c r="G908" s="5">
        <v>7.97</v>
      </c>
      <c r="H908" s="5">
        <v>7.7</v>
      </c>
      <c r="I908" s="5">
        <v>7.58</v>
      </c>
      <c r="J908" s="5">
        <v>7.6</v>
      </c>
      <c r="K908" s="5">
        <v>7.88</v>
      </c>
      <c r="L908" s="5">
        <v>8.25</v>
      </c>
      <c r="M908" s="5">
        <v>8.93</v>
      </c>
    </row>
    <row r="909" spans="1:13">
      <c r="A909" s="139">
        <v>42870</v>
      </c>
      <c r="B909" s="5">
        <v>8.4700000000000006</v>
      </c>
      <c r="C909" s="5">
        <v>8.4</v>
      </c>
      <c r="D909" s="5">
        <v>8.34</v>
      </c>
      <c r="E909" s="5">
        <v>8.2899999999999991</v>
      </c>
      <c r="F909" s="5">
        <v>8.1199999999999992</v>
      </c>
      <c r="G909" s="5">
        <v>7.94</v>
      </c>
      <c r="H909" s="5">
        <v>7.66</v>
      </c>
      <c r="I909" s="5">
        <v>7.53</v>
      </c>
      <c r="J909" s="5">
        <v>7.56</v>
      </c>
      <c r="K909" s="5">
        <v>7.87</v>
      </c>
      <c r="L909" s="5">
        <v>8.26</v>
      </c>
      <c r="M909" s="5">
        <v>8.9499999999999993</v>
      </c>
    </row>
    <row r="910" spans="1:13">
      <c r="A910" s="139">
        <v>42867</v>
      </c>
      <c r="B910" s="5">
        <v>8.41</v>
      </c>
      <c r="C910" s="5">
        <v>8.35</v>
      </c>
      <c r="D910" s="5">
        <v>8.2899999999999991</v>
      </c>
      <c r="E910" s="5">
        <v>8.24</v>
      </c>
      <c r="F910" s="5">
        <v>8.08</v>
      </c>
      <c r="G910" s="5">
        <v>7.93</v>
      </c>
      <c r="H910" s="5">
        <v>7.72</v>
      </c>
      <c r="I910" s="5">
        <v>7.62</v>
      </c>
      <c r="J910" s="5">
        <v>7.64</v>
      </c>
      <c r="K910" s="5">
        <v>7.87</v>
      </c>
      <c r="L910" s="5">
        <v>8.2100000000000009</v>
      </c>
      <c r="M910" s="5">
        <v>8.85</v>
      </c>
    </row>
    <row r="911" spans="1:13">
      <c r="A911" s="139">
        <v>42866</v>
      </c>
      <c r="B911" s="5">
        <v>8.41</v>
      </c>
      <c r="C911" s="5">
        <v>8.34</v>
      </c>
      <c r="D911" s="5">
        <v>8.2899999999999991</v>
      </c>
      <c r="E911" s="5">
        <v>8.25</v>
      </c>
      <c r="F911" s="5">
        <v>8.14</v>
      </c>
      <c r="G911" s="5">
        <v>7.97</v>
      </c>
      <c r="H911" s="5">
        <v>7.71</v>
      </c>
      <c r="I911" s="5">
        <v>7.59</v>
      </c>
      <c r="J911" s="5">
        <v>7.64</v>
      </c>
      <c r="K911" s="5">
        <v>7.94</v>
      </c>
      <c r="L911" s="5">
        <v>8.31</v>
      </c>
      <c r="M911" s="5">
        <v>8.9700000000000006</v>
      </c>
    </row>
    <row r="912" spans="1:13">
      <c r="A912" s="139">
        <v>42865</v>
      </c>
      <c r="B912" s="5">
        <v>8.56</v>
      </c>
      <c r="C912" s="5">
        <v>8.48</v>
      </c>
      <c r="D912" s="5">
        <v>8.42</v>
      </c>
      <c r="E912" s="5">
        <v>8.3699999999999992</v>
      </c>
      <c r="F912" s="5">
        <v>8.18</v>
      </c>
      <c r="G912" s="5">
        <v>7.98</v>
      </c>
      <c r="H912" s="5">
        <v>7.71</v>
      </c>
      <c r="I912" s="5">
        <v>7.59</v>
      </c>
      <c r="J912" s="5">
        <v>7.64</v>
      </c>
      <c r="K912" s="5">
        <v>7.94</v>
      </c>
      <c r="L912" s="5">
        <v>8.31</v>
      </c>
      <c r="M912" s="5">
        <v>8.9600000000000009</v>
      </c>
    </row>
    <row r="913" spans="1:13">
      <c r="A913" s="139">
        <v>42860</v>
      </c>
      <c r="B913" s="5">
        <v>8.67</v>
      </c>
      <c r="C913" s="5">
        <v>8.6</v>
      </c>
      <c r="D913" s="5">
        <v>8.5299999999999994</v>
      </c>
      <c r="E913" s="5">
        <v>8.4700000000000006</v>
      </c>
      <c r="F913" s="5">
        <v>8.26</v>
      </c>
      <c r="G913" s="5">
        <v>8.09</v>
      </c>
      <c r="H913" s="5">
        <v>7.85</v>
      </c>
      <c r="I913" s="5">
        <v>7.73</v>
      </c>
      <c r="J913" s="5">
        <v>7.74</v>
      </c>
      <c r="K913" s="5">
        <v>8.02</v>
      </c>
      <c r="L913" s="5">
        <v>8.3699999999999992</v>
      </c>
      <c r="M913" s="5">
        <v>8.9700000000000006</v>
      </c>
    </row>
    <row r="914" spans="1:13">
      <c r="A914" s="139">
        <v>42859</v>
      </c>
      <c r="B914" s="5">
        <v>8.5500000000000007</v>
      </c>
      <c r="C914" s="5">
        <v>8.48</v>
      </c>
      <c r="D914" s="5">
        <v>8.41</v>
      </c>
      <c r="E914" s="5">
        <v>8.35</v>
      </c>
      <c r="F914" s="5">
        <v>8.18</v>
      </c>
      <c r="G914" s="5">
        <v>8.02</v>
      </c>
      <c r="H914" s="5">
        <v>7.79</v>
      </c>
      <c r="I914" s="5">
        <v>7.68</v>
      </c>
      <c r="J914" s="5">
        <v>7.71</v>
      </c>
      <c r="K914" s="5">
        <v>8.02</v>
      </c>
      <c r="L914" s="5">
        <v>8.3800000000000008</v>
      </c>
      <c r="M914" s="5">
        <v>8.9600000000000009</v>
      </c>
    </row>
    <row r="915" spans="1:13">
      <c r="A915" s="139">
        <v>42858</v>
      </c>
      <c r="B915" s="5">
        <v>8.5399999999999991</v>
      </c>
      <c r="C915" s="5">
        <v>8.4600000000000009</v>
      </c>
      <c r="D915" s="5">
        <v>8.3800000000000008</v>
      </c>
      <c r="E915" s="5">
        <v>8.32</v>
      </c>
      <c r="F915" s="5">
        <v>8.09</v>
      </c>
      <c r="G915" s="5">
        <v>7.93</v>
      </c>
      <c r="H915" s="5">
        <v>7.7</v>
      </c>
      <c r="I915" s="5">
        <v>7.61</v>
      </c>
      <c r="J915" s="5">
        <v>7.64</v>
      </c>
      <c r="K915" s="5">
        <v>7.93</v>
      </c>
      <c r="L915" s="5">
        <v>8.27</v>
      </c>
      <c r="M915" s="5">
        <v>8.82</v>
      </c>
    </row>
    <row r="916" spans="1:13">
      <c r="A916" s="139">
        <v>42857</v>
      </c>
      <c r="B916" s="5">
        <v>8.58</v>
      </c>
      <c r="C916" s="5">
        <v>8.49</v>
      </c>
      <c r="D916" s="5">
        <v>8.41</v>
      </c>
      <c r="E916" s="5">
        <v>8.33</v>
      </c>
      <c r="F916" s="5">
        <v>8.08</v>
      </c>
      <c r="G916" s="5">
        <v>7.89</v>
      </c>
      <c r="H916" s="5">
        <v>7.66</v>
      </c>
      <c r="I916" s="5">
        <v>7.57</v>
      </c>
      <c r="J916" s="5">
        <v>7.62</v>
      </c>
      <c r="K916" s="5">
        <v>7.92</v>
      </c>
      <c r="L916" s="5">
        <v>8.25</v>
      </c>
      <c r="M916" s="5">
        <v>8.77</v>
      </c>
    </row>
    <row r="917" spans="1:13">
      <c r="A917" s="139">
        <v>42853</v>
      </c>
      <c r="B917" s="5">
        <v>8.5</v>
      </c>
      <c r="C917" s="5">
        <v>8.42</v>
      </c>
      <c r="D917" s="5">
        <v>8.36</v>
      </c>
      <c r="E917" s="5">
        <v>8.3000000000000007</v>
      </c>
      <c r="F917" s="5">
        <v>8.09</v>
      </c>
      <c r="G917" s="5">
        <v>7.92</v>
      </c>
      <c r="H917" s="5">
        <v>7.69</v>
      </c>
      <c r="I917" s="5">
        <v>7.61</v>
      </c>
      <c r="J917" s="5">
        <v>7.67</v>
      </c>
      <c r="K917" s="5">
        <v>7.95</v>
      </c>
      <c r="L917" s="5">
        <v>8.26</v>
      </c>
      <c r="M917" s="5">
        <v>8.75</v>
      </c>
    </row>
    <row r="918" spans="1:13">
      <c r="A918" s="139">
        <v>42852</v>
      </c>
      <c r="B918" s="5">
        <v>8.41</v>
      </c>
      <c r="C918" s="5">
        <v>8.35</v>
      </c>
      <c r="D918" s="5">
        <v>8.31</v>
      </c>
      <c r="E918" s="5">
        <v>8.2799999999999994</v>
      </c>
      <c r="F918" s="5">
        <v>8.18</v>
      </c>
      <c r="G918" s="5">
        <v>8.0500000000000007</v>
      </c>
      <c r="H918" s="5">
        <v>7.83</v>
      </c>
      <c r="I918" s="5">
        <v>7.73</v>
      </c>
      <c r="J918" s="5">
        <v>7.77</v>
      </c>
      <c r="K918" s="5">
        <v>8.02</v>
      </c>
      <c r="L918" s="5">
        <v>8.3000000000000007</v>
      </c>
      <c r="M918" s="5">
        <v>8.75</v>
      </c>
    </row>
    <row r="919" spans="1:13">
      <c r="A919" s="139">
        <v>42851</v>
      </c>
      <c r="B919" s="5">
        <v>8.42</v>
      </c>
      <c r="C919" s="5">
        <v>8.36</v>
      </c>
      <c r="D919" s="5">
        <v>8.31</v>
      </c>
      <c r="E919" s="5">
        <v>8.27</v>
      </c>
      <c r="F919" s="5">
        <v>8.11</v>
      </c>
      <c r="G919" s="5">
        <v>7.98</v>
      </c>
      <c r="H919" s="5">
        <v>7.8</v>
      </c>
      <c r="I919" s="5">
        <v>7.73</v>
      </c>
      <c r="J919" s="5">
        <v>7.79</v>
      </c>
      <c r="K919" s="5">
        <v>8.06</v>
      </c>
      <c r="L919" s="5">
        <v>8.34</v>
      </c>
      <c r="M919" s="5">
        <v>8.76</v>
      </c>
    </row>
    <row r="920" spans="1:13">
      <c r="A920" s="139">
        <v>42850</v>
      </c>
      <c r="B920" s="5">
        <v>8.4600000000000009</v>
      </c>
      <c r="C920" s="5">
        <v>8.39</v>
      </c>
      <c r="D920" s="5">
        <v>8.33</v>
      </c>
      <c r="E920" s="5">
        <v>8.2799999999999994</v>
      </c>
      <c r="F920" s="5">
        <v>8.11</v>
      </c>
      <c r="G920" s="5">
        <v>7.96</v>
      </c>
      <c r="H920" s="5">
        <v>7.77</v>
      </c>
      <c r="I920" s="5">
        <v>7.71</v>
      </c>
      <c r="J920" s="5">
        <v>7.79</v>
      </c>
      <c r="K920" s="5">
        <v>8.07</v>
      </c>
      <c r="L920" s="5">
        <v>8.34</v>
      </c>
      <c r="M920" s="5">
        <v>8.73</v>
      </c>
    </row>
    <row r="921" spans="1:13">
      <c r="A921" s="139">
        <v>42849</v>
      </c>
      <c r="B921" s="5">
        <v>8.36</v>
      </c>
      <c r="C921" s="5">
        <v>8.2899999999999991</v>
      </c>
      <c r="D921" s="5">
        <v>8.23</v>
      </c>
      <c r="E921" s="5">
        <v>8.18</v>
      </c>
      <c r="F921" s="5">
        <v>8.0299999999999994</v>
      </c>
      <c r="G921" s="5">
        <v>7.93</v>
      </c>
      <c r="H921" s="5">
        <v>7.78</v>
      </c>
      <c r="I921" s="5">
        <v>7.71</v>
      </c>
      <c r="J921" s="5">
        <v>7.77</v>
      </c>
      <c r="K921" s="5">
        <v>8</v>
      </c>
      <c r="L921" s="5">
        <v>8.24</v>
      </c>
      <c r="M921" s="5">
        <v>8.59</v>
      </c>
    </row>
    <row r="922" spans="1:13">
      <c r="A922" s="139">
        <v>42845</v>
      </c>
      <c r="B922" s="5">
        <v>8.75</v>
      </c>
      <c r="C922" s="5">
        <v>8.65</v>
      </c>
      <c r="D922" s="5">
        <v>8.56</v>
      </c>
      <c r="E922" s="5">
        <v>8.48</v>
      </c>
      <c r="F922" s="5">
        <v>8.2200000000000006</v>
      </c>
      <c r="G922" s="5">
        <v>8.0500000000000007</v>
      </c>
      <c r="H922" s="5">
        <v>7.88</v>
      </c>
      <c r="I922" s="5">
        <v>7.84</v>
      </c>
      <c r="J922" s="5">
        <v>7.88</v>
      </c>
      <c r="K922" s="5">
        <v>8.02</v>
      </c>
      <c r="L922" s="5">
        <v>8.14</v>
      </c>
      <c r="M922" s="5">
        <v>8.2899999999999991</v>
      </c>
    </row>
    <row r="923" spans="1:13">
      <c r="A923" s="139">
        <v>42844</v>
      </c>
      <c r="B923" s="5">
        <v>8.91</v>
      </c>
      <c r="C923" s="5">
        <v>8.81</v>
      </c>
      <c r="D923" s="5">
        <v>8.7200000000000006</v>
      </c>
      <c r="E923" s="5">
        <v>8.64</v>
      </c>
      <c r="F923" s="5">
        <v>8.3800000000000008</v>
      </c>
      <c r="G923" s="5">
        <v>8.18</v>
      </c>
      <c r="H923" s="5">
        <v>7.99</v>
      </c>
      <c r="I923" s="5">
        <v>7.94</v>
      </c>
      <c r="J923" s="5">
        <v>7.98</v>
      </c>
      <c r="K923" s="5">
        <v>8.11</v>
      </c>
      <c r="L923" s="5">
        <v>8.2200000000000006</v>
      </c>
      <c r="M923" s="5">
        <v>8.35</v>
      </c>
    </row>
    <row r="924" spans="1:13">
      <c r="A924" s="139">
        <v>42843</v>
      </c>
      <c r="B924" s="5">
        <v>9</v>
      </c>
      <c r="C924" s="5">
        <v>8.9</v>
      </c>
      <c r="D924" s="5">
        <v>8.8000000000000007</v>
      </c>
      <c r="E924" s="5">
        <v>8.7200000000000006</v>
      </c>
      <c r="F924" s="5">
        <v>8.44</v>
      </c>
      <c r="G924" s="5">
        <v>8.24</v>
      </c>
      <c r="H924" s="5">
        <v>8.0399999999999991</v>
      </c>
      <c r="I924" s="5">
        <v>7.98</v>
      </c>
      <c r="J924" s="5">
        <v>8</v>
      </c>
      <c r="K924" s="5">
        <v>8.09</v>
      </c>
      <c r="L924" s="5">
        <v>8.18</v>
      </c>
      <c r="M924" s="5">
        <v>8.3000000000000007</v>
      </c>
    </row>
    <row r="925" spans="1:13">
      <c r="A925" s="139">
        <v>42842</v>
      </c>
      <c r="B925" s="5">
        <v>9.02</v>
      </c>
      <c r="C925" s="5">
        <v>8.9</v>
      </c>
      <c r="D925" s="5">
        <v>8.8000000000000007</v>
      </c>
      <c r="E925" s="5">
        <v>8.7100000000000009</v>
      </c>
      <c r="F925" s="5">
        <v>8.42</v>
      </c>
      <c r="G925" s="5">
        <v>8.2200000000000006</v>
      </c>
      <c r="H925" s="5">
        <v>8.02</v>
      </c>
      <c r="I925" s="5">
        <v>7.96</v>
      </c>
      <c r="J925" s="5">
        <v>7.98</v>
      </c>
      <c r="K925" s="5">
        <v>8.09</v>
      </c>
      <c r="L925" s="5">
        <v>8.19</v>
      </c>
      <c r="M925" s="5">
        <v>8.3000000000000007</v>
      </c>
    </row>
    <row r="926" spans="1:13">
      <c r="A926" s="139">
        <v>42839</v>
      </c>
      <c r="B926" s="5">
        <v>9.1199999999999992</v>
      </c>
      <c r="C926" s="5">
        <v>9</v>
      </c>
      <c r="D926" s="5">
        <v>8.89</v>
      </c>
      <c r="E926" s="5">
        <v>8.7799999999999994</v>
      </c>
      <c r="F926" s="5">
        <v>8.4600000000000009</v>
      </c>
      <c r="G926" s="5">
        <v>8.25</v>
      </c>
      <c r="H926" s="5">
        <v>8.0299999999999994</v>
      </c>
      <c r="I926" s="5">
        <v>7.96</v>
      </c>
      <c r="J926" s="5">
        <v>7.99</v>
      </c>
      <c r="K926" s="5">
        <v>8.11</v>
      </c>
      <c r="L926" s="5">
        <v>8.1999999999999993</v>
      </c>
      <c r="M926" s="5">
        <v>8.32</v>
      </c>
    </row>
    <row r="927" spans="1:13">
      <c r="A927" s="139">
        <v>42838</v>
      </c>
      <c r="B927" s="5">
        <v>9.1300000000000008</v>
      </c>
      <c r="C927" s="5">
        <v>9.01</v>
      </c>
      <c r="D927" s="5">
        <v>8.89</v>
      </c>
      <c r="E927" s="5">
        <v>8.7899999999999991</v>
      </c>
      <c r="F927" s="5">
        <v>8.4700000000000006</v>
      </c>
      <c r="G927" s="5">
        <v>8.26</v>
      </c>
      <c r="H927" s="5">
        <v>8.0399999999999991</v>
      </c>
      <c r="I927" s="5">
        <v>7.98</v>
      </c>
      <c r="J927" s="5">
        <v>8</v>
      </c>
      <c r="K927" s="5">
        <v>8.11</v>
      </c>
      <c r="L927" s="5">
        <v>8.2100000000000009</v>
      </c>
      <c r="M927" s="5">
        <v>8.32</v>
      </c>
    </row>
    <row r="928" spans="1:13">
      <c r="A928" s="139">
        <v>42837</v>
      </c>
      <c r="B928" s="5">
        <v>9.23</v>
      </c>
      <c r="C928" s="5">
        <v>9.09</v>
      </c>
      <c r="D928" s="5">
        <v>8.9600000000000009</v>
      </c>
      <c r="E928" s="5">
        <v>8.85</v>
      </c>
      <c r="F928" s="5">
        <v>8.51</v>
      </c>
      <c r="G928" s="5">
        <v>8.3000000000000007</v>
      </c>
      <c r="H928" s="5">
        <v>8.1</v>
      </c>
      <c r="I928" s="5">
        <v>8.0399999999999991</v>
      </c>
      <c r="J928" s="5">
        <v>8.08</v>
      </c>
      <c r="K928" s="5">
        <v>8.19</v>
      </c>
      <c r="L928" s="5">
        <v>8.2799999999999994</v>
      </c>
      <c r="M928" s="5">
        <v>8.3800000000000008</v>
      </c>
    </row>
    <row r="929" spans="1:13">
      <c r="A929" s="139">
        <v>42836</v>
      </c>
      <c r="B929" s="5">
        <v>9.2799999999999994</v>
      </c>
      <c r="C929" s="5">
        <v>9.1199999999999992</v>
      </c>
      <c r="D929" s="5">
        <v>8.98</v>
      </c>
      <c r="E929" s="5">
        <v>8.86</v>
      </c>
      <c r="F929" s="5">
        <v>8.48</v>
      </c>
      <c r="G929" s="5">
        <v>8.25</v>
      </c>
      <c r="H929" s="5">
        <v>8.0500000000000007</v>
      </c>
      <c r="I929" s="5">
        <v>8.01</v>
      </c>
      <c r="J929" s="5">
        <v>8.07</v>
      </c>
      <c r="K929" s="5">
        <v>8.1999999999999993</v>
      </c>
      <c r="L929" s="5">
        <v>8.3000000000000007</v>
      </c>
      <c r="M929" s="5">
        <v>8.41</v>
      </c>
    </row>
    <row r="930" spans="1:13">
      <c r="A930" s="139">
        <v>42835</v>
      </c>
      <c r="B930" s="5">
        <v>9.42</v>
      </c>
      <c r="C930" s="5">
        <v>9.25</v>
      </c>
      <c r="D930" s="5">
        <v>9.09</v>
      </c>
      <c r="E930" s="5">
        <v>8.94</v>
      </c>
      <c r="F930" s="5">
        <v>8.49</v>
      </c>
      <c r="G930" s="5">
        <v>8.23</v>
      </c>
      <c r="H930" s="5">
        <v>8</v>
      </c>
      <c r="I930" s="5">
        <v>7.96</v>
      </c>
      <c r="J930" s="5">
        <v>8.02</v>
      </c>
      <c r="K930" s="5">
        <v>8.17</v>
      </c>
      <c r="L930" s="5">
        <v>8.27</v>
      </c>
      <c r="M930" s="5">
        <v>8.3800000000000008</v>
      </c>
    </row>
    <row r="931" spans="1:13">
      <c r="A931" s="139">
        <v>42832</v>
      </c>
      <c r="B931" s="5">
        <v>9.3699999999999992</v>
      </c>
      <c r="C931" s="5">
        <v>9.18</v>
      </c>
      <c r="D931" s="5">
        <v>9.02</v>
      </c>
      <c r="E931" s="5">
        <v>8.86</v>
      </c>
      <c r="F931" s="5">
        <v>8.42</v>
      </c>
      <c r="G931" s="5">
        <v>8.17</v>
      </c>
      <c r="H931" s="5">
        <v>7.95</v>
      </c>
      <c r="I931" s="5">
        <v>7.91</v>
      </c>
      <c r="J931" s="5">
        <v>7.98</v>
      </c>
      <c r="K931" s="5">
        <v>8.1300000000000008</v>
      </c>
      <c r="L931" s="5">
        <v>8.23</v>
      </c>
      <c r="M931" s="5">
        <v>8.34</v>
      </c>
    </row>
    <row r="932" spans="1:13">
      <c r="A932" s="139">
        <v>42831</v>
      </c>
      <c r="B932" s="5">
        <v>9.4600000000000009</v>
      </c>
      <c r="C932" s="5">
        <v>9.24</v>
      </c>
      <c r="D932" s="5">
        <v>9.0399999999999991</v>
      </c>
      <c r="E932" s="5">
        <v>8.8699999999999992</v>
      </c>
      <c r="F932" s="5">
        <v>8.36</v>
      </c>
      <c r="G932" s="5">
        <v>8.09</v>
      </c>
      <c r="H932" s="5">
        <v>7.86</v>
      </c>
      <c r="I932" s="5">
        <v>7.84</v>
      </c>
      <c r="J932" s="5">
        <v>7.92</v>
      </c>
      <c r="K932" s="5">
        <v>8.06</v>
      </c>
      <c r="L932" s="5">
        <v>8.16</v>
      </c>
      <c r="M932" s="5">
        <v>8.26</v>
      </c>
    </row>
    <row r="933" spans="1:13">
      <c r="A933" s="139">
        <v>42830</v>
      </c>
      <c r="B933" s="5">
        <v>9.49</v>
      </c>
      <c r="C933" s="5">
        <v>9.26</v>
      </c>
      <c r="D933" s="5">
        <v>9.06</v>
      </c>
      <c r="E933" s="5">
        <v>8.8800000000000008</v>
      </c>
      <c r="F933" s="5">
        <v>8.3800000000000008</v>
      </c>
      <c r="G933" s="5">
        <v>8.09</v>
      </c>
      <c r="H933" s="5">
        <v>7.88</v>
      </c>
      <c r="I933" s="5">
        <v>7.88</v>
      </c>
      <c r="J933" s="5">
        <v>7.97</v>
      </c>
      <c r="K933" s="5">
        <v>8.1199999999999992</v>
      </c>
      <c r="L933" s="5">
        <v>8.2200000000000006</v>
      </c>
      <c r="M933" s="5">
        <v>8.33</v>
      </c>
    </row>
    <row r="934" spans="1:13">
      <c r="A934" s="139">
        <v>42829</v>
      </c>
      <c r="B934" s="5">
        <v>9.4600000000000009</v>
      </c>
      <c r="C934" s="5">
        <v>9.25</v>
      </c>
      <c r="D934" s="5">
        <v>9.06</v>
      </c>
      <c r="E934" s="5">
        <v>8.9</v>
      </c>
      <c r="F934" s="5">
        <v>8.42</v>
      </c>
      <c r="G934" s="5">
        <v>8.17</v>
      </c>
      <c r="H934" s="5">
        <v>7.95</v>
      </c>
      <c r="I934" s="5">
        <v>7.92</v>
      </c>
      <c r="J934" s="5">
        <v>7.98</v>
      </c>
      <c r="K934" s="5">
        <v>8.1199999999999992</v>
      </c>
      <c r="L934" s="5">
        <v>8.2200000000000006</v>
      </c>
      <c r="M934" s="5">
        <v>8.32</v>
      </c>
    </row>
    <row r="935" spans="1:13">
      <c r="A935" s="139">
        <v>42828</v>
      </c>
      <c r="B935" s="5">
        <v>9.43</v>
      </c>
      <c r="C935" s="5">
        <v>9.2200000000000006</v>
      </c>
      <c r="D935" s="5">
        <v>9.0299999999999994</v>
      </c>
      <c r="E935" s="5">
        <v>8.86</v>
      </c>
      <c r="F935" s="5">
        <v>8.39</v>
      </c>
      <c r="G935" s="5">
        <v>8.1300000000000008</v>
      </c>
      <c r="H935" s="5">
        <v>7.94</v>
      </c>
      <c r="I935" s="5">
        <v>7.93</v>
      </c>
      <c r="J935" s="5">
        <v>8.01</v>
      </c>
      <c r="K935" s="5">
        <v>8.17</v>
      </c>
      <c r="L935" s="5">
        <v>8.27</v>
      </c>
      <c r="M935" s="5">
        <v>8.3800000000000008</v>
      </c>
    </row>
    <row r="936" spans="1:13">
      <c r="A936" s="139">
        <v>42825</v>
      </c>
      <c r="B936" s="5">
        <v>9.5299999999999994</v>
      </c>
      <c r="C936" s="5">
        <v>9.3000000000000007</v>
      </c>
      <c r="D936" s="5">
        <v>9.1</v>
      </c>
      <c r="E936" s="5">
        <v>8.92</v>
      </c>
      <c r="F936" s="5">
        <v>8.4</v>
      </c>
      <c r="G936" s="5">
        <v>8.15</v>
      </c>
      <c r="H936" s="5">
        <v>7.94</v>
      </c>
      <c r="I936" s="5">
        <v>7.91</v>
      </c>
      <c r="J936" s="5">
        <v>7.98</v>
      </c>
      <c r="K936" s="5">
        <v>8.1199999999999992</v>
      </c>
      <c r="L936" s="5">
        <v>8.2200000000000006</v>
      </c>
      <c r="M936" s="5">
        <v>8.32</v>
      </c>
    </row>
    <row r="937" spans="1:13">
      <c r="A937" s="139">
        <v>42824</v>
      </c>
      <c r="B937" s="5">
        <v>9.44</v>
      </c>
      <c r="C937" s="5">
        <v>9.26</v>
      </c>
      <c r="D937" s="5">
        <v>9.09</v>
      </c>
      <c r="E937" s="5">
        <v>8.92</v>
      </c>
      <c r="F937" s="5">
        <v>8.3699999999999992</v>
      </c>
      <c r="G937" s="5">
        <v>8.09</v>
      </c>
      <c r="H937" s="5">
        <v>7.88</v>
      </c>
      <c r="I937" s="5">
        <v>7.87</v>
      </c>
      <c r="J937" s="5">
        <v>7.94</v>
      </c>
      <c r="K937" s="5">
        <v>8.08</v>
      </c>
      <c r="L937" s="5">
        <v>8.17</v>
      </c>
      <c r="M937" s="5">
        <v>8.26</v>
      </c>
    </row>
    <row r="938" spans="1:13">
      <c r="A938" s="139">
        <v>42823</v>
      </c>
      <c r="B938" s="5">
        <v>9.56</v>
      </c>
      <c r="C938" s="5">
        <v>9.36</v>
      </c>
      <c r="D938" s="5">
        <v>9.17</v>
      </c>
      <c r="E938" s="5">
        <v>8.99</v>
      </c>
      <c r="F938" s="5">
        <v>8.41</v>
      </c>
      <c r="G938" s="5">
        <v>8.1199999999999992</v>
      </c>
      <c r="H938" s="5">
        <v>7.94</v>
      </c>
      <c r="I938" s="5">
        <v>7.94</v>
      </c>
      <c r="J938" s="5">
        <v>8.01</v>
      </c>
      <c r="K938" s="5">
        <v>8.11</v>
      </c>
      <c r="L938" s="5">
        <v>8.17</v>
      </c>
      <c r="M938" s="5">
        <v>8.23</v>
      </c>
    </row>
    <row r="939" spans="1:13">
      <c r="A939" s="139">
        <v>42822</v>
      </c>
      <c r="B939" s="5">
        <v>9.68</v>
      </c>
      <c r="C939" s="5">
        <v>9.42</v>
      </c>
      <c r="D939" s="5">
        <v>9.19</v>
      </c>
      <c r="E939" s="5">
        <v>8.9700000000000006</v>
      </c>
      <c r="F939" s="5">
        <v>8.3800000000000008</v>
      </c>
      <c r="G939" s="5">
        <v>8.1199999999999992</v>
      </c>
      <c r="H939" s="5">
        <v>7.96</v>
      </c>
      <c r="I939" s="5">
        <v>7.96</v>
      </c>
      <c r="J939" s="5">
        <v>8.02</v>
      </c>
      <c r="K939" s="5">
        <v>8.11</v>
      </c>
      <c r="L939" s="5">
        <v>8.16</v>
      </c>
      <c r="M939" s="5">
        <v>8.2100000000000009</v>
      </c>
    </row>
    <row r="940" spans="1:13">
      <c r="A940" s="139">
        <v>42821</v>
      </c>
      <c r="B940" s="5">
        <v>9.6999999999999993</v>
      </c>
      <c r="C940" s="5">
        <v>9.41</v>
      </c>
      <c r="D940" s="5">
        <v>9.16</v>
      </c>
      <c r="E940" s="5">
        <v>8.94</v>
      </c>
      <c r="F940" s="5">
        <v>8.35</v>
      </c>
      <c r="G940" s="5">
        <v>8.11</v>
      </c>
      <c r="H940" s="5">
        <v>7.97</v>
      </c>
      <c r="I940" s="5">
        <v>7.97</v>
      </c>
      <c r="J940" s="5">
        <v>8.01</v>
      </c>
      <c r="K940" s="5">
        <v>8.07</v>
      </c>
      <c r="L940" s="5">
        <v>8.11</v>
      </c>
      <c r="M940" s="5">
        <v>8.14</v>
      </c>
    </row>
    <row r="941" spans="1:13">
      <c r="A941" s="139">
        <v>42818</v>
      </c>
      <c r="B941" s="5">
        <v>9.64</v>
      </c>
      <c r="C941" s="5">
        <v>9.36</v>
      </c>
      <c r="D941" s="5">
        <v>9.1199999999999992</v>
      </c>
      <c r="E941" s="5">
        <v>8.92</v>
      </c>
      <c r="F941" s="5">
        <v>8.4</v>
      </c>
      <c r="G941" s="5">
        <v>8.16</v>
      </c>
      <c r="H941" s="5">
        <v>8</v>
      </c>
      <c r="I941" s="5">
        <v>8</v>
      </c>
      <c r="J941" s="5">
        <v>8.0500000000000007</v>
      </c>
      <c r="K941" s="5">
        <v>8.1300000000000008</v>
      </c>
      <c r="L941" s="5">
        <v>8.16</v>
      </c>
      <c r="M941" s="5">
        <v>8.1999999999999993</v>
      </c>
    </row>
    <row r="942" spans="1:13">
      <c r="A942" s="139">
        <v>42817</v>
      </c>
      <c r="B942" s="5">
        <v>9.69</v>
      </c>
      <c r="C942" s="5">
        <v>9.43</v>
      </c>
      <c r="D942" s="5">
        <v>9.1999999999999993</v>
      </c>
      <c r="E942" s="5">
        <v>9</v>
      </c>
      <c r="F942" s="5">
        <v>8.43</v>
      </c>
      <c r="G942" s="5">
        <v>8.17</v>
      </c>
      <c r="H942" s="5">
        <v>8</v>
      </c>
      <c r="I942" s="5">
        <v>8.01</v>
      </c>
      <c r="J942" s="5">
        <v>8.08</v>
      </c>
      <c r="K942" s="5">
        <v>8.17</v>
      </c>
      <c r="L942" s="5">
        <v>8.2200000000000006</v>
      </c>
      <c r="M942" s="5">
        <v>8.2799999999999994</v>
      </c>
    </row>
    <row r="943" spans="1:13">
      <c r="A943" s="139">
        <v>42816</v>
      </c>
      <c r="B943" s="5">
        <v>9.73</v>
      </c>
      <c r="C943" s="5">
        <v>9.44</v>
      </c>
      <c r="D943" s="5">
        <v>9.1999999999999993</v>
      </c>
      <c r="E943" s="5">
        <v>8.99</v>
      </c>
      <c r="F943" s="5">
        <v>8.44</v>
      </c>
      <c r="G943" s="5">
        <v>8.18</v>
      </c>
      <c r="H943" s="5">
        <v>8.02</v>
      </c>
      <c r="I943" s="5">
        <v>8.0299999999999994</v>
      </c>
      <c r="J943" s="5">
        <v>8.09</v>
      </c>
      <c r="K943" s="5">
        <v>8.16</v>
      </c>
      <c r="L943" s="5">
        <v>8.1999999999999993</v>
      </c>
      <c r="M943" s="5">
        <v>8.24</v>
      </c>
    </row>
    <row r="944" spans="1:13">
      <c r="A944" s="139">
        <v>42815</v>
      </c>
      <c r="B944" s="5">
        <v>9.6199999999999992</v>
      </c>
      <c r="C944" s="5">
        <v>9.3800000000000008</v>
      </c>
      <c r="D944" s="5">
        <v>9.17</v>
      </c>
      <c r="E944" s="5">
        <v>8.98</v>
      </c>
      <c r="F944" s="5">
        <v>8.4600000000000009</v>
      </c>
      <c r="G944" s="5">
        <v>8.18</v>
      </c>
      <c r="H944" s="5">
        <v>7.97</v>
      </c>
      <c r="I944" s="5">
        <v>7.96</v>
      </c>
      <c r="J944" s="5">
        <v>8.02</v>
      </c>
      <c r="K944" s="5">
        <v>8.1199999999999992</v>
      </c>
      <c r="L944" s="5">
        <v>8.19</v>
      </c>
      <c r="M944" s="5">
        <v>8.25</v>
      </c>
    </row>
    <row r="945" spans="1:13">
      <c r="A945" s="139">
        <v>42814</v>
      </c>
      <c r="B945" s="5">
        <v>9.67</v>
      </c>
      <c r="C945" s="5">
        <v>9.4</v>
      </c>
      <c r="D945" s="5">
        <v>9.16</v>
      </c>
      <c r="E945" s="5">
        <v>8.9600000000000009</v>
      </c>
      <c r="F945" s="5">
        <v>8.4</v>
      </c>
      <c r="G945" s="5">
        <v>8.1300000000000008</v>
      </c>
      <c r="H945" s="5">
        <v>7.94</v>
      </c>
      <c r="I945" s="5">
        <v>7.94</v>
      </c>
      <c r="J945" s="5">
        <v>8.01</v>
      </c>
      <c r="K945" s="5">
        <v>8.1199999999999992</v>
      </c>
      <c r="L945" s="5">
        <v>8.19</v>
      </c>
      <c r="M945" s="5">
        <v>8.25</v>
      </c>
    </row>
    <row r="946" spans="1:13">
      <c r="A946" s="139">
        <v>42811</v>
      </c>
      <c r="B946" s="5">
        <v>9.65</v>
      </c>
      <c r="C946" s="5">
        <v>9.39</v>
      </c>
      <c r="D946" s="5">
        <v>9.17</v>
      </c>
      <c r="E946" s="5">
        <v>8.98</v>
      </c>
      <c r="F946" s="5">
        <v>8.44</v>
      </c>
      <c r="G946" s="5">
        <v>8.15</v>
      </c>
      <c r="H946" s="5">
        <v>7.95</v>
      </c>
      <c r="I946" s="5">
        <v>7.94</v>
      </c>
      <c r="J946" s="5">
        <v>8.02</v>
      </c>
      <c r="K946" s="5">
        <v>8.16</v>
      </c>
      <c r="L946" s="5">
        <v>8.24</v>
      </c>
      <c r="M946" s="5">
        <v>8.33</v>
      </c>
    </row>
    <row r="947" spans="1:13">
      <c r="A947" s="139">
        <v>42810</v>
      </c>
      <c r="B947" s="5">
        <v>9.64</v>
      </c>
      <c r="C947" s="5">
        <v>9.3800000000000008</v>
      </c>
      <c r="D947" s="5">
        <v>9.16</v>
      </c>
      <c r="E947" s="5">
        <v>8.9700000000000006</v>
      </c>
      <c r="F947" s="5">
        <v>8.44</v>
      </c>
      <c r="G947" s="5">
        <v>8.17</v>
      </c>
      <c r="H947" s="5">
        <v>7.98</v>
      </c>
      <c r="I947" s="5">
        <v>7.97</v>
      </c>
      <c r="J947" s="5">
        <v>8.0500000000000007</v>
      </c>
      <c r="K947" s="5">
        <v>8.17</v>
      </c>
      <c r="L947" s="5">
        <v>8.24</v>
      </c>
      <c r="M947" s="5">
        <v>8.32</v>
      </c>
    </row>
    <row r="948" spans="1:13">
      <c r="A948" s="139">
        <v>42809</v>
      </c>
      <c r="B948" s="5">
        <v>9.69</v>
      </c>
      <c r="C948" s="5">
        <v>9.44</v>
      </c>
      <c r="D948" s="5">
        <v>9.2200000000000006</v>
      </c>
      <c r="E948" s="5">
        <v>9.0299999999999994</v>
      </c>
      <c r="F948" s="5">
        <v>8.5</v>
      </c>
      <c r="G948" s="5">
        <v>8.24</v>
      </c>
      <c r="H948" s="5">
        <v>8.07</v>
      </c>
      <c r="I948" s="5">
        <v>8.06</v>
      </c>
      <c r="J948" s="5">
        <v>8.1300000000000008</v>
      </c>
      <c r="K948" s="5">
        <v>8.25</v>
      </c>
      <c r="L948" s="5">
        <v>8.31</v>
      </c>
      <c r="M948" s="5">
        <v>8.3699999999999992</v>
      </c>
    </row>
    <row r="949" spans="1:13">
      <c r="A949" s="139">
        <v>42808</v>
      </c>
      <c r="B949" s="5">
        <v>9.7100000000000009</v>
      </c>
      <c r="C949" s="5">
        <v>9.42</v>
      </c>
      <c r="D949" s="5">
        <v>9.18</v>
      </c>
      <c r="E949" s="5">
        <v>8.98</v>
      </c>
      <c r="F949" s="5">
        <v>8.48</v>
      </c>
      <c r="G949" s="5">
        <v>8.2899999999999991</v>
      </c>
      <c r="H949" s="5">
        <v>8.16</v>
      </c>
      <c r="I949" s="5">
        <v>8.15</v>
      </c>
      <c r="J949" s="5">
        <v>8.18</v>
      </c>
      <c r="K949" s="5">
        <v>8.25</v>
      </c>
      <c r="L949" s="5">
        <v>8.2799999999999994</v>
      </c>
      <c r="M949" s="5">
        <v>8.3000000000000007</v>
      </c>
    </row>
    <row r="950" spans="1:13">
      <c r="A950" s="139">
        <v>42807</v>
      </c>
      <c r="B950" s="5">
        <v>9.64</v>
      </c>
      <c r="C950" s="5">
        <v>9.3800000000000008</v>
      </c>
      <c r="D950" s="5">
        <v>9.16</v>
      </c>
      <c r="E950" s="5">
        <v>8.9700000000000006</v>
      </c>
      <c r="F950" s="5">
        <v>8.48</v>
      </c>
      <c r="G950" s="5">
        <v>8.2799999999999994</v>
      </c>
      <c r="H950" s="5">
        <v>8.1300000000000008</v>
      </c>
      <c r="I950" s="5">
        <v>8.11</v>
      </c>
      <c r="J950" s="5">
        <v>8.16</v>
      </c>
      <c r="K950" s="5">
        <v>8.25</v>
      </c>
      <c r="L950" s="5">
        <v>8.3000000000000007</v>
      </c>
      <c r="M950" s="5">
        <v>8.35</v>
      </c>
    </row>
    <row r="951" spans="1:13">
      <c r="A951" s="139">
        <v>42804</v>
      </c>
      <c r="B951" s="5">
        <v>9.67</v>
      </c>
      <c r="C951" s="5">
        <v>9.42</v>
      </c>
      <c r="D951" s="5">
        <v>9.2100000000000009</v>
      </c>
      <c r="E951" s="5">
        <v>9.0299999999999994</v>
      </c>
      <c r="F951" s="5">
        <v>8.5500000000000007</v>
      </c>
      <c r="G951" s="5">
        <v>8.31</v>
      </c>
      <c r="H951" s="5">
        <v>8.1300000000000008</v>
      </c>
      <c r="I951" s="5">
        <v>8.1199999999999992</v>
      </c>
      <c r="J951" s="5">
        <v>8.18</v>
      </c>
      <c r="K951" s="5">
        <v>8.3000000000000007</v>
      </c>
      <c r="L951" s="5">
        <v>8.36</v>
      </c>
      <c r="M951" s="5">
        <v>8.4</v>
      </c>
    </row>
    <row r="952" spans="1:13">
      <c r="A952" s="139">
        <v>42803</v>
      </c>
      <c r="B952" s="5">
        <v>9.68</v>
      </c>
      <c r="C952" s="5">
        <v>9.44</v>
      </c>
      <c r="D952" s="5">
        <v>9.24</v>
      </c>
      <c r="E952" s="5">
        <v>9.06</v>
      </c>
      <c r="F952" s="5">
        <v>8.58</v>
      </c>
      <c r="G952" s="5">
        <v>8.35</v>
      </c>
      <c r="H952" s="5">
        <v>8.1999999999999993</v>
      </c>
      <c r="I952" s="5">
        <v>8.19</v>
      </c>
      <c r="J952" s="5">
        <v>8.24</v>
      </c>
      <c r="K952" s="5">
        <v>8.33</v>
      </c>
      <c r="L952" s="5">
        <v>8.3800000000000008</v>
      </c>
      <c r="M952" s="5">
        <v>8.4</v>
      </c>
    </row>
    <row r="953" spans="1:13">
      <c r="A953" s="139">
        <v>42801</v>
      </c>
      <c r="B953" s="5">
        <v>9.66</v>
      </c>
      <c r="C953" s="5">
        <v>9.34</v>
      </c>
      <c r="D953" s="5">
        <v>9.1</v>
      </c>
      <c r="E953" s="5">
        <v>8.93</v>
      </c>
      <c r="F953" s="5">
        <v>8.5500000000000007</v>
      </c>
      <c r="G953" s="5">
        <v>8.39</v>
      </c>
      <c r="H953" s="5">
        <v>8.26</v>
      </c>
      <c r="I953" s="5">
        <v>8.2200000000000006</v>
      </c>
      <c r="J953" s="5">
        <v>8.23</v>
      </c>
      <c r="K953" s="5">
        <v>8.26</v>
      </c>
      <c r="L953" s="5">
        <v>8.26</v>
      </c>
      <c r="M953" s="5">
        <v>8.23</v>
      </c>
    </row>
    <row r="954" spans="1:13">
      <c r="A954" s="139">
        <v>42800</v>
      </c>
      <c r="B954" s="5">
        <v>9.6999999999999993</v>
      </c>
      <c r="C954" s="5">
        <v>9.36</v>
      </c>
      <c r="D954" s="5">
        <v>9.1300000000000008</v>
      </c>
      <c r="E954" s="5">
        <v>8.9600000000000009</v>
      </c>
      <c r="F954" s="5">
        <v>8.6</v>
      </c>
      <c r="G954" s="5">
        <v>8.44</v>
      </c>
      <c r="H954" s="5">
        <v>8.31</v>
      </c>
      <c r="I954" s="5">
        <v>8.2799999999999994</v>
      </c>
      <c r="J954" s="5">
        <v>8.27</v>
      </c>
      <c r="K954" s="5">
        <v>8.2899999999999991</v>
      </c>
      <c r="L954" s="5">
        <v>8.3000000000000007</v>
      </c>
      <c r="M954" s="5">
        <v>8.2799999999999994</v>
      </c>
    </row>
    <row r="955" spans="1:13">
      <c r="A955" s="139">
        <v>42797</v>
      </c>
      <c r="B955" s="5">
        <v>9.64</v>
      </c>
      <c r="C955" s="5">
        <v>9.43</v>
      </c>
      <c r="D955" s="5">
        <v>9.24</v>
      </c>
      <c r="E955" s="5">
        <v>9.08</v>
      </c>
      <c r="F955" s="5">
        <v>8.65</v>
      </c>
      <c r="G955" s="5">
        <v>8.43</v>
      </c>
      <c r="H955" s="5">
        <v>8.26</v>
      </c>
      <c r="I955" s="5">
        <v>8.23</v>
      </c>
      <c r="J955" s="5">
        <v>8.2799999999999994</v>
      </c>
      <c r="K955" s="5">
        <v>8.39</v>
      </c>
      <c r="L955" s="5">
        <v>8.4600000000000009</v>
      </c>
      <c r="M955" s="5">
        <v>8.49</v>
      </c>
    </row>
    <row r="956" spans="1:13">
      <c r="A956" s="139">
        <v>42796</v>
      </c>
      <c r="B956" s="5">
        <v>9.67</v>
      </c>
      <c r="C956" s="5">
        <v>9.4499999999999993</v>
      </c>
      <c r="D956" s="5">
        <v>9.26</v>
      </c>
      <c r="E956" s="5">
        <v>9.1</v>
      </c>
      <c r="F956" s="5">
        <v>8.68</v>
      </c>
      <c r="G956" s="5">
        <v>8.48</v>
      </c>
      <c r="H956" s="5">
        <v>8.33</v>
      </c>
      <c r="I956" s="5">
        <v>8.2899999999999991</v>
      </c>
      <c r="J956" s="5">
        <v>8.31</v>
      </c>
      <c r="K956" s="5">
        <v>8.3699999999999992</v>
      </c>
      <c r="L956" s="5">
        <v>8.4</v>
      </c>
      <c r="M956" s="5">
        <v>8.41</v>
      </c>
    </row>
    <row r="957" spans="1:13">
      <c r="A957" s="139">
        <v>42795</v>
      </c>
      <c r="B957" s="5">
        <v>9.82</v>
      </c>
      <c r="C957" s="5">
        <v>9.51</v>
      </c>
      <c r="D957" s="5">
        <v>9.26</v>
      </c>
      <c r="E957" s="5">
        <v>9.0500000000000007</v>
      </c>
      <c r="F957" s="5">
        <v>8.59</v>
      </c>
      <c r="G957" s="5">
        <v>8.42</v>
      </c>
      <c r="H957" s="5">
        <v>8.32</v>
      </c>
      <c r="I957" s="5">
        <v>8.3000000000000007</v>
      </c>
      <c r="J957" s="5">
        <v>8.31</v>
      </c>
      <c r="K957" s="5">
        <v>8.36</v>
      </c>
      <c r="L957" s="5">
        <v>8.4</v>
      </c>
      <c r="M957" s="5">
        <v>8.41</v>
      </c>
    </row>
    <row r="958" spans="1:13">
      <c r="A958" s="139">
        <v>42794</v>
      </c>
      <c r="B958" s="5">
        <v>9.8000000000000007</v>
      </c>
      <c r="C958" s="5">
        <v>9.51</v>
      </c>
      <c r="D958" s="5">
        <v>9.27</v>
      </c>
      <c r="E958" s="5">
        <v>9.08</v>
      </c>
      <c r="F958" s="5">
        <v>8.6199999999999992</v>
      </c>
      <c r="G958" s="5">
        <v>8.43</v>
      </c>
      <c r="H958" s="5">
        <v>8.32</v>
      </c>
      <c r="I958" s="5">
        <v>8.31</v>
      </c>
      <c r="J958" s="5">
        <v>8.34</v>
      </c>
      <c r="K958" s="5">
        <v>8.41</v>
      </c>
      <c r="L958" s="5">
        <v>8.4499999999999993</v>
      </c>
      <c r="M958" s="5">
        <v>8.4700000000000006</v>
      </c>
    </row>
    <row r="959" spans="1:13">
      <c r="A959" s="139">
        <v>42793</v>
      </c>
      <c r="B959" s="5">
        <v>9.7200000000000006</v>
      </c>
      <c r="C959" s="5">
        <v>9.42</v>
      </c>
      <c r="D959" s="5">
        <v>9.18</v>
      </c>
      <c r="E959" s="5">
        <v>8.98</v>
      </c>
      <c r="F959" s="5">
        <v>8.51</v>
      </c>
      <c r="G959" s="5">
        <v>8.32</v>
      </c>
      <c r="H959" s="5">
        <v>8.2200000000000006</v>
      </c>
      <c r="I959" s="5">
        <v>8.23</v>
      </c>
      <c r="J959" s="5">
        <v>8.2899999999999991</v>
      </c>
      <c r="K959" s="5">
        <v>8.3800000000000008</v>
      </c>
      <c r="L959" s="5">
        <v>8.42</v>
      </c>
      <c r="M959" s="5">
        <v>8.44</v>
      </c>
    </row>
    <row r="960" spans="1:13">
      <c r="A960" s="139">
        <v>42790</v>
      </c>
      <c r="B960" s="5">
        <v>9.5299999999999994</v>
      </c>
      <c r="C960" s="5">
        <v>9.26</v>
      </c>
      <c r="D960" s="5">
        <v>9.0500000000000007</v>
      </c>
      <c r="E960" s="5">
        <v>8.8800000000000008</v>
      </c>
      <c r="F960" s="5">
        <v>8.5299999999999994</v>
      </c>
      <c r="G960" s="5">
        <v>8.41</v>
      </c>
      <c r="H960" s="5">
        <v>8.31</v>
      </c>
      <c r="I960" s="5">
        <v>8.27</v>
      </c>
      <c r="J960" s="5">
        <v>8.31</v>
      </c>
      <c r="K960" s="5">
        <v>8.42</v>
      </c>
      <c r="L960" s="5">
        <v>8.4700000000000006</v>
      </c>
      <c r="M960" s="5">
        <v>8.48</v>
      </c>
    </row>
    <row r="961" spans="1:13">
      <c r="A961" s="139">
        <v>42788</v>
      </c>
      <c r="B961" s="5">
        <v>9.68</v>
      </c>
      <c r="C961" s="5">
        <v>9.4</v>
      </c>
      <c r="D961" s="5">
        <v>9.17</v>
      </c>
      <c r="E961" s="5">
        <v>8.98</v>
      </c>
      <c r="F961" s="5">
        <v>8.5500000000000007</v>
      </c>
      <c r="G961" s="5">
        <v>8.3800000000000008</v>
      </c>
      <c r="H961" s="5">
        <v>8.27</v>
      </c>
      <c r="I961" s="5">
        <v>8.26</v>
      </c>
      <c r="J961" s="5">
        <v>8.2899999999999991</v>
      </c>
      <c r="K961" s="5">
        <v>8.3800000000000008</v>
      </c>
      <c r="L961" s="5">
        <v>8.43</v>
      </c>
      <c r="M961" s="5">
        <v>8.44</v>
      </c>
    </row>
    <row r="962" spans="1:13">
      <c r="A962" s="139">
        <v>42787</v>
      </c>
      <c r="B962" s="5">
        <v>9.6</v>
      </c>
      <c r="C962" s="5">
        <v>9.2899999999999991</v>
      </c>
      <c r="D962" s="5">
        <v>9.06</v>
      </c>
      <c r="E962" s="5">
        <v>8.8800000000000008</v>
      </c>
      <c r="F962" s="5">
        <v>8.49</v>
      </c>
      <c r="G962" s="5">
        <v>8.34</v>
      </c>
      <c r="H962" s="5">
        <v>8.27</v>
      </c>
      <c r="I962" s="5">
        <v>8.27</v>
      </c>
      <c r="J962" s="5">
        <v>8.3000000000000007</v>
      </c>
      <c r="K962" s="5">
        <v>8.36</v>
      </c>
      <c r="L962" s="5">
        <v>8.39</v>
      </c>
      <c r="M962" s="5">
        <v>8.4</v>
      </c>
    </row>
    <row r="963" spans="1:13">
      <c r="A963" s="139">
        <v>42786</v>
      </c>
      <c r="B963" s="5">
        <v>9.5500000000000007</v>
      </c>
      <c r="C963" s="5">
        <v>9.26</v>
      </c>
      <c r="D963" s="5">
        <v>9.0299999999999994</v>
      </c>
      <c r="E963" s="5">
        <v>8.85</v>
      </c>
      <c r="F963" s="5">
        <v>8.4499999999999993</v>
      </c>
      <c r="G963" s="5">
        <v>8.3000000000000007</v>
      </c>
      <c r="H963" s="5">
        <v>8.23</v>
      </c>
      <c r="I963" s="5">
        <v>8.24</v>
      </c>
      <c r="J963" s="5">
        <v>8.2899999999999991</v>
      </c>
      <c r="K963" s="5">
        <v>8.3699999999999992</v>
      </c>
      <c r="L963" s="5">
        <v>8.41</v>
      </c>
      <c r="M963" s="5">
        <v>8.43</v>
      </c>
    </row>
    <row r="964" spans="1:13">
      <c r="A964" s="139">
        <v>42783</v>
      </c>
      <c r="B964" s="5">
        <v>9.6199999999999992</v>
      </c>
      <c r="C964" s="5">
        <v>9.3800000000000008</v>
      </c>
      <c r="D964" s="5">
        <v>9.17</v>
      </c>
      <c r="E964" s="5">
        <v>9</v>
      </c>
      <c r="F964" s="5">
        <v>8.56</v>
      </c>
      <c r="G964" s="5">
        <v>8.3699999999999992</v>
      </c>
      <c r="H964" s="5">
        <v>8.24</v>
      </c>
      <c r="I964" s="5">
        <v>8.2200000000000006</v>
      </c>
      <c r="J964" s="5">
        <v>8.2799999999999994</v>
      </c>
      <c r="K964" s="5">
        <v>8.39</v>
      </c>
      <c r="L964" s="5">
        <v>8.4700000000000006</v>
      </c>
      <c r="M964" s="5">
        <v>8.5299999999999994</v>
      </c>
    </row>
    <row r="965" spans="1:13">
      <c r="A965" s="139">
        <v>42782</v>
      </c>
      <c r="B965" s="5">
        <v>9.49</v>
      </c>
      <c r="C965" s="5">
        <v>9.2799999999999994</v>
      </c>
      <c r="D965" s="5">
        <v>9.11</v>
      </c>
      <c r="E965" s="5">
        <v>8.9600000000000009</v>
      </c>
      <c r="F965" s="5">
        <v>8.5500000000000007</v>
      </c>
      <c r="G965" s="5">
        <v>8.36</v>
      </c>
      <c r="H965" s="5">
        <v>8.2100000000000009</v>
      </c>
      <c r="I965" s="5">
        <v>8.18</v>
      </c>
      <c r="J965" s="5">
        <v>8.23</v>
      </c>
      <c r="K965" s="5">
        <v>8.3800000000000008</v>
      </c>
      <c r="L965" s="5">
        <v>8.49</v>
      </c>
      <c r="M965" s="5">
        <v>8.58</v>
      </c>
    </row>
    <row r="966" spans="1:13">
      <c r="A966" s="139">
        <v>42781</v>
      </c>
      <c r="B966" s="5">
        <v>9.57</v>
      </c>
      <c r="C966" s="5">
        <v>9.3000000000000007</v>
      </c>
      <c r="D966" s="5">
        <v>9.06</v>
      </c>
      <c r="E966" s="5">
        <v>8.8699999999999992</v>
      </c>
      <c r="F966" s="5">
        <v>8.4</v>
      </c>
      <c r="G966" s="5">
        <v>8.23</v>
      </c>
      <c r="H966" s="5">
        <v>8.1199999999999992</v>
      </c>
      <c r="I966" s="5">
        <v>8.1199999999999992</v>
      </c>
      <c r="J966" s="5">
        <v>8.19</v>
      </c>
      <c r="K966" s="5">
        <v>8.34</v>
      </c>
      <c r="L966" s="5">
        <v>8.4499999999999993</v>
      </c>
      <c r="M966" s="5">
        <v>8.5500000000000007</v>
      </c>
    </row>
    <row r="967" spans="1:13">
      <c r="A967" s="139">
        <v>42780</v>
      </c>
      <c r="B967" s="5">
        <v>9.42</v>
      </c>
      <c r="C967" s="5">
        <v>9.18</v>
      </c>
      <c r="D967" s="5">
        <v>8.98</v>
      </c>
      <c r="E967" s="5">
        <v>8.8000000000000007</v>
      </c>
      <c r="F967" s="5">
        <v>8.34</v>
      </c>
      <c r="G967" s="5">
        <v>8.1300000000000008</v>
      </c>
      <c r="H967" s="5">
        <v>8.01</v>
      </c>
      <c r="I967" s="5">
        <v>8.0299999999999994</v>
      </c>
      <c r="J967" s="5">
        <v>8.15</v>
      </c>
      <c r="K967" s="5">
        <v>8.36</v>
      </c>
      <c r="L967" s="5">
        <v>8.49</v>
      </c>
      <c r="M967" s="5">
        <v>8.6</v>
      </c>
    </row>
    <row r="968" spans="1:13">
      <c r="A968" s="139">
        <v>42779</v>
      </c>
      <c r="B968" s="5">
        <v>9.43</v>
      </c>
      <c r="C968" s="5">
        <v>9.19</v>
      </c>
      <c r="D968" s="5">
        <v>8.98</v>
      </c>
      <c r="E968" s="5">
        <v>8.8000000000000007</v>
      </c>
      <c r="F968" s="5">
        <v>8.33</v>
      </c>
      <c r="G968" s="5">
        <v>8.11</v>
      </c>
      <c r="H968" s="5">
        <v>7.98</v>
      </c>
      <c r="I968" s="5">
        <v>8</v>
      </c>
      <c r="J968" s="5">
        <v>8.1199999999999992</v>
      </c>
      <c r="K968" s="5">
        <v>8.32</v>
      </c>
      <c r="L968" s="5">
        <v>8.44</v>
      </c>
      <c r="M968" s="5">
        <v>8.56</v>
      </c>
    </row>
    <row r="969" spans="1:13">
      <c r="A969" s="139">
        <v>42776</v>
      </c>
      <c r="B969" s="5">
        <v>9.3800000000000008</v>
      </c>
      <c r="C969" s="5">
        <v>9.15</v>
      </c>
      <c r="D969" s="5">
        <v>8.9499999999999993</v>
      </c>
      <c r="E969" s="5">
        <v>8.77</v>
      </c>
      <c r="F969" s="5">
        <v>8.33</v>
      </c>
      <c r="G969" s="5">
        <v>8.14</v>
      </c>
      <c r="H969" s="5">
        <v>8.02</v>
      </c>
      <c r="I969" s="5">
        <v>8.0399999999999991</v>
      </c>
      <c r="J969" s="5">
        <v>8.16</v>
      </c>
      <c r="K969" s="5">
        <v>8.36</v>
      </c>
      <c r="L969" s="5">
        <v>8.49</v>
      </c>
      <c r="M969" s="5">
        <v>8.61</v>
      </c>
    </row>
    <row r="970" spans="1:13">
      <c r="A970" s="139">
        <v>42775</v>
      </c>
      <c r="B970" s="5">
        <v>9.4</v>
      </c>
      <c r="C970" s="5">
        <v>9.14</v>
      </c>
      <c r="D970" s="5">
        <v>8.92</v>
      </c>
      <c r="E970" s="5">
        <v>8.74</v>
      </c>
      <c r="F970" s="5">
        <v>8.2899999999999991</v>
      </c>
      <c r="G970" s="5">
        <v>8.1</v>
      </c>
      <c r="H970" s="5">
        <v>8.01</v>
      </c>
      <c r="I970" s="5">
        <v>8.06</v>
      </c>
      <c r="J970" s="5">
        <v>8.1999999999999993</v>
      </c>
      <c r="K970" s="5">
        <v>8.4</v>
      </c>
      <c r="L970" s="5">
        <v>8.52</v>
      </c>
      <c r="M970" s="5">
        <v>8.6300000000000008</v>
      </c>
    </row>
    <row r="971" spans="1:13">
      <c r="A971" s="139">
        <v>42774</v>
      </c>
      <c r="B971" s="5">
        <v>9.36</v>
      </c>
      <c r="C971" s="5">
        <v>9.1199999999999992</v>
      </c>
      <c r="D971" s="5">
        <v>8.92</v>
      </c>
      <c r="E971" s="5">
        <v>8.75</v>
      </c>
      <c r="F971" s="5">
        <v>8.32</v>
      </c>
      <c r="G971" s="5">
        <v>8.14</v>
      </c>
      <c r="H971" s="5">
        <v>8.07</v>
      </c>
      <c r="I971" s="5">
        <v>8.1300000000000008</v>
      </c>
      <c r="J971" s="5">
        <v>8.26</v>
      </c>
      <c r="K971" s="5">
        <v>8.41</v>
      </c>
      <c r="L971" s="5">
        <v>8.5</v>
      </c>
      <c r="M971" s="5">
        <v>8.58</v>
      </c>
    </row>
    <row r="972" spans="1:13">
      <c r="A972" s="139">
        <v>42773</v>
      </c>
      <c r="B972" s="5">
        <v>9.34</v>
      </c>
      <c r="C972" s="5">
        <v>9.1</v>
      </c>
      <c r="D972" s="5">
        <v>8.9</v>
      </c>
      <c r="E972" s="5">
        <v>8.73</v>
      </c>
      <c r="F972" s="5">
        <v>8.3000000000000007</v>
      </c>
      <c r="G972" s="5">
        <v>8.14</v>
      </c>
      <c r="H972" s="5">
        <v>8.07</v>
      </c>
      <c r="I972" s="5">
        <v>8.1300000000000008</v>
      </c>
      <c r="J972" s="5">
        <v>8.2799999999999994</v>
      </c>
      <c r="K972" s="5">
        <v>8.4600000000000009</v>
      </c>
      <c r="L972" s="5">
        <v>8.56</v>
      </c>
      <c r="M972" s="5">
        <v>8.67</v>
      </c>
    </row>
    <row r="973" spans="1:13">
      <c r="A973" s="139">
        <v>42772</v>
      </c>
      <c r="B973" s="5">
        <v>9.32</v>
      </c>
      <c r="C973" s="5">
        <v>9.09</v>
      </c>
      <c r="D973" s="5">
        <v>8.89</v>
      </c>
      <c r="E973" s="5">
        <v>8.7200000000000006</v>
      </c>
      <c r="F973" s="5">
        <v>8.27</v>
      </c>
      <c r="G973" s="5">
        <v>8.06</v>
      </c>
      <c r="H973" s="5">
        <v>7.96</v>
      </c>
      <c r="I973" s="5">
        <v>8.01</v>
      </c>
      <c r="J973" s="5">
        <v>8.18</v>
      </c>
      <c r="K973" s="5">
        <v>8.42</v>
      </c>
      <c r="L973" s="5">
        <v>8.57</v>
      </c>
      <c r="M973" s="5">
        <v>8.7200000000000006</v>
      </c>
    </row>
    <row r="974" spans="1:13">
      <c r="A974" s="139">
        <v>42769</v>
      </c>
      <c r="B974" s="5">
        <v>9.27</v>
      </c>
      <c r="C974" s="5">
        <v>9.0500000000000007</v>
      </c>
      <c r="D974" s="5">
        <v>8.86</v>
      </c>
      <c r="E974" s="5">
        <v>8.68</v>
      </c>
      <c r="F974" s="5">
        <v>8.23</v>
      </c>
      <c r="G974" s="5">
        <v>8.09</v>
      </c>
      <c r="H974" s="5">
        <v>8.01</v>
      </c>
      <c r="I974" s="5">
        <v>8.0399999999999991</v>
      </c>
      <c r="J974" s="5">
        <v>8.19</v>
      </c>
      <c r="K974" s="5">
        <v>8.4499999999999993</v>
      </c>
      <c r="L974" s="5">
        <v>8.6300000000000008</v>
      </c>
      <c r="M974" s="5">
        <v>8.81</v>
      </c>
    </row>
    <row r="975" spans="1:13">
      <c r="A975" s="139">
        <v>42768</v>
      </c>
      <c r="B975" s="5">
        <v>9.23</v>
      </c>
      <c r="C975" s="5">
        <v>8.99</v>
      </c>
      <c r="D975" s="5">
        <v>8.7799999999999994</v>
      </c>
      <c r="E975" s="5">
        <v>8.6</v>
      </c>
      <c r="F975" s="5">
        <v>8.16</v>
      </c>
      <c r="G975" s="5">
        <v>8.0299999999999994</v>
      </c>
      <c r="H975" s="5">
        <v>7.98</v>
      </c>
      <c r="I975" s="5">
        <v>8.02</v>
      </c>
      <c r="J975" s="5">
        <v>8.17</v>
      </c>
      <c r="K975" s="5">
        <v>8.42</v>
      </c>
      <c r="L975" s="5">
        <v>8.59</v>
      </c>
      <c r="M975" s="5">
        <v>8.77</v>
      </c>
    </row>
    <row r="976" spans="1:13">
      <c r="A976" s="139">
        <v>42767</v>
      </c>
      <c r="B976" s="5">
        <v>9.31</v>
      </c>
      <c r="C976" s="5">
        <v>9.09</v>
      </c>
      <c r="D976" s="5">
        <v>8.89</v>
      </c>
      <c r="E976" s="5">
        <v>8.7100000000000009</v>
      </c>
      <c r="F976" s="5">
        <v>8.2100000000000009</v>
      </c>
      <c r="G976" s="5">
        <v>8.0299999999999994</v>
      </c>
      <c r="H976" s="5">
        <v>7.98</v>
      </c>
      <c r="I976" s="5">
        <v>8.07</v>
      </c>
      <c r="J976" s="5">
        <v>8.27</v>
      </c>
      <c r="K976" s="5">
        <v>8.57</v>
      </c>
      <c r="L976" s="5">
        <v>8.77</v>
      </c>
      <c r="M976" s="5">
        <v>8.98</v>
      </c>
    </row>
    <row r="977" spans="1:13">
      <c r="A977" s="139">
        <v>42766</v>
      </c>
      <c r="B977" s="5">
        <v>9.19</v>
      </c>
      <c r="C977" s="5">
        <v>9.02</v>
      </c>
      <c r="D977" s="5">
        <v>8.86</v>
      </c>
      <c r="E977" s="5">
        <v>8.7100000000000009</v>
      </c>
      <c r="F977" s="5">
        <v>8.2799999999999994</v>
      </c>
      <c r="G977" s="5">
        <v>8.1</v>
      </c>
      <c r="H977" s="5">
        <v>8.01</v>
      </c>
      <c r="I977" s="5">
        <v>8.07</v>
      </c>
      <c r="J977" s="5">
        <v>8.26</v>
      </c>
      <c r="K977" s="5">
        <v>8.5399999999999991</v>
      </c>
      <c r="L977" s="5">
        <v>8.74</v>
      </c>
      <c r="M977" s="5">
        <v>8.9700000000000006</v>
      </c>
    </row>
    <row r="978" spans="1:13">
      <c r="A978" s="139">
        <v>42765</v>
      </c>
      <c r="B978" s="5">
        <v>9.14</v>
      </c>
      <c r="C978" s="5">
        <v>8.94</v>
      </c>
      <c r="D978" s="5">
        <v>8.75</v>
      </c>
      <c r="E978" s="5">
        <v>8.6</v>
      </c>
      <c r="F978" s="5">
        <v>8.1999999999999993</v>
      </c>
      <c r="G978" s="5">
        <v>8.0500000000000007</v>
      </c>
      <c r="H978" s="5">
        <v>8.01</v>
      </c>
      <c r="I978" s="5">
        <v>8.1199999999999992</v>
      </c>
      <c r="J978" s="5">
        <v>8.34</v>
      </c>
      <c r="K978" s="5">
        <v>8.65</v>
      </c>
      <c r="L978" s="5">
        <v>8.84</v>
      </c>
      <c r="M978" s="5">
        <v>9.0500000000000007</v>
      </c>
    </row>
    <row r="979" spans="1:13">
      <c r="A979" s="139">
        <v>42762</v>
      </c>
      <c r="B979" s="5">
        <v>9.07</v>
      </c>
      <c r="C979" s="5">
        <v>8.89</v>
      </c>
      <c r="D979" s="5">
        <v>8.73</v>
      </c>
      <c r="E979" s="5">
        <v>8.58</v>
      </c>
      <c r="F979" s="5">
        <v>8.16</v>
      </c>
      <c r="G979" s="5">
        <v>8.02</v>
      </c>
      <c r="H979" s="5">
        <v>7.96</v>
      </c>
      <c r="I979" s="5">
        <v>8.0399999999999991</v>
      </c>
      <c r="J979" s="5">
        <v>8.25</v>
      </c>
      <c r="K979" s="5">
        <v>8.56</v>
      </c>
      <c r="L979" s="5">
        <v>8.76</v>
      </c>
      <c r="M979" s="5">
        <v>8.9700000000000006</v>
      </c>
    </row>
    <row r="980" spans="1:13">
      <c r="A980" s="139">
        <v>42761</v>
      </c>
      <c r="B980" s="5">
        <v>9.07</v>
      </c>
      <c r="C980" s="5">
        <v>8.93</v>
      </c>
      <c r="D980" s="5">
        <v>8.8000000000000007</v>
      </c>
      <c r="E980" s="5">
        <v>8.66</v>
      </c>
      <c r="F980" s="5">
        <v>8.26</v>
      </c>
      <c r="G980" s="5">
        <v>8.1300000000000008</v>
      </c>
      <c r="H980" s="5">
        <v>8.1</v>
      </c>
      <c r="I980" s="5">
        <v>8.18</v>
      </c>
      <c r="J980" s="5">
        <v>8.3699999999999992</v>
      </c>
      <c r="K980" s="5">
        <v>8.68</v>
      </c>
      <c r="L980" s="5">
        <v>8.8800000000000008</v>
      </c>
      <c r="M980" s="5">
        <v>9.11</v>
      </c>
    </row>
    <row r="981" spans="1:13">
      <c r="A981" s="139">
        <v>42760</v>
      </c>
      <c r="B981" s="5">
        <v>8.8800000000000008</v>
      </c>
      <c r="C981" s="5">
        <v>8.69</v>
      </c>
      <c r="D981" s="5">
        <v>8.52</v>
      </c>
      <c r="E981" s="5">
        <v>8.39</v>
      </c>
      <c r="F981" s="5">
        <v>8.1</v>
      </c>
      <c r="G981" s="5">
        <v>8.02</v>
      </c>
      <c r="H981" s="5">
        <v>8.0500000000000007</v>
      </c>
      <c r="I981" s="5">
        <v>8.16</v>
      </c>
      <c r="J981" s="5">
        <v>8.3800000000000008</v>
      </c>
      <c r="K981" s="5">
        <v>8.73</v>
      </c>
      <c r="L981" s="5">
        <v>8.9700000000000006</v>
      </c>
      <c r="M981" s="5">
        <v>9.23</v>
      </c>
    </row>
    <row r="982" spans="1:13">
      <c r="A982" s="139">
        <v>42759</v>
      </c>
      <c r="B982" s="5">
        <v>8.84</v>
      </c>
      <c r="C982" s="5">
        <v>8.64</v>
      </c>
      <c r="D982" s="5">
        <v>8.4700000000000006</v>
      </c>
      <c r="E982" s="5">
        <v>8.33</v>
      </c>
      <c r="F982" s="5">
        <v>8.07</v>
      </c>
      <c r="G982" s="5">
        <v>7.99</v>
      </c>
      <c r="H982" s="5">
        <v>7.96</v>
      </c>
      <c r="I982" s="5">
        <v>8.0299999999999994</v>
      </c>
      <c r="J982" s="5">
        <v>8.25</v>
      </c>
      <c r="K982" s="5">
        <v>8.6199999999999992</v>
      </c>
      <c r="L982" s="5">
        <v>8.8800000000000008</v>
      </c>
      <c r="M982" s="5">
        <v>9.14</v>
      </c>
    </row>
    <row r="983" spans="1:13">
      <c r="A983" s="139">
        <v>42758</v>
      </c>
      <c r="B983" s="5">
        <v>8.76</v>
      </c>
      <c r="C983" s="5">
        <v>8.59</v>
      </c>
      <c r="D983" s="5">
        <v>8.44</v>
      </c>
      <c r="E983" s="5">
        <v>8.32</v>
      </c>
      <c r="F983" s="5">
        <v>8.0500000000000007</v>
      </c>
      <c r="G983" s="5">
        <v>7.95</v>
      </c>
      <c r="H983" s="5">
        <v>7.91</v>
      </c>
      <c r="I983" s="5">
        <v>7.98</v>
      </c>
      <c r="J983" s="5">
        <v>8.1999999999999993</v>
      </c>
      <c r="K983" s="5">
        <v>8.58</v>
      </c>
      <c r="L983" s="5">
        <v>8.84</v>
      </c>
      <c r="M983" s="5">
        <v>9.1199999999999992</v>
      </c>
    </row>
    <row r="984" spans="1:13">
      <c r="A984" s="139">
        <v>42755</v>
      </c>
      <c r="B984" s="5">
        <v>8.7799999999999994</v>
      </c>
      <c r="C984" s="5">
        <v>8.6199999999999992</v>
      </c>
      <c r="D984" s="5">
        <v>8.48</v>
      </c>
      <c r="E984" s="5">
        <v>8.36</v>
      </c>
      <c r="F984" s="5">
        <v>8.0399999999999991</v>
      </c>
      <c r="G984" s="5">
        <v>7.93</v>
      </c>
      <c r="H984" s="5">
        <v>7.9</v>
      </c>
      <c r="I984" s="5">
        <v>7.98</v>
      </c>
      <c r="J984" s="5">
        <v>8.19</v>
      </c>
      <c r="K984" s="5">
        <v>8.52</v>
      </c>
      <c r="L984" s="5">
        <v>8.75</v>
      </c>
      <c r="M984" s="5">
        <v>8.99</v>
      </c>
    </row>
    <row r="985" spans="1:13">
      <c r="A985" s="139">
        <v>42754</v>
      </c>
      <c r="B985" s="5">
        <v>8.58</v>
      </c>
      <c r="C985" s="5">
        <v>8.48</v>
      </c>
      <c r="D985" s="5">
        <v>8.4</v>
      </c>
      <c r="E985" s="5">
        <v>8.31</v>
      </c>
      <c r="F985" s="5">
        <v>8.0500000000000007</v>
      </c>
      <c r="G985" s="5">
        <v>7.97</v>
      </c>
      <c r="H985" s="5">
        <v>7.94</v>
      </c>
      <c r="I985" s="5">
        <v>7.99</v>
      </c>
      <c r="J985" s="5">
        <v>8.14</v>
      </c>
      <c r="K985" s="5">
        <v>8.3699999999999992</v>
      </c>
      <c r="L985" s="5">
        <v>8.51</v>
      </c>
      <c r="M985" s="5">
        <v>8.67</v>
      </c>
    </row>
    <row r="986" spans="1:13">
      <c r="A986" s="139">
        <v>42753</v>
      </c>
      <c r="B986" s="5">
        <v>8.6</v>
      </c>
      <c r="C986" s="5">
        <v>8.5</v>
      </c>
      <c r="D986" s="5">
        <v>8.41</v>
      </c>
      <c r="E986" s="5">
        <v>8.33</v>
      </c>
      <c r="F986" s="5">
        <v>8.09</v>
      </c>
      <c r="G986" s="5">
        <v>7.97</v>
      </c>
      <c r="H986" s="5">
        <v>7.92</v>
      </c>
      <c r="I986" s="5">
        <v>7.98</v>
      </c>
      <c r="J986" s="5">
        <v>8.1300000000000008</v>
      </c>
      <c r="K986" s="5">
        <v>8.4</v>
      </c>
      <c r="L986" s="5">
        <v>8.58</v>
      </c>
      <c r="M986" s="5">
        <v>8.7899999999999991</v>
      </c>
    </row>
    <row r="987" spans="1:13">
      <c r="A987" s="139">
        <v>42752</v>
      </c>
      <c r="B987" s="5">
        <v>8.6</v>
      </c>
      <c r="C987" s="5">
        <v>8.5</v>
      </c>
      <c r="D987" s="5">
        <v>8.4</v>
      </c>
      <c r="E987" s="5">
        <v>8.32</v>
      </c>
      <c r="F987" s="5">
        <v>8.09</v>
      </c>
      <c r="G987" s="5">
        <v>7.98</v>
      </c>
      <c r="H987" s="5">
        <v>7.91</v>
      </c>
      <c r="I987" s="5">
        <v>7.95</v>
      </c>
      <c r="J987" s="5">
        <v>8.1</v>
      </c>
      <c r="K987" s="5">
        <v>8.3699999999999992</v>
      </c>
      <c r="L987" s="5">
        <v>8.57</v>
      </c>
      <c r="M987" s="5">
        <v>8.8000000000000007</v>
      </c>
    </row>
    <row r="988" spans="1:13">
      <c r="A988" s="139">
        <v>42751</v>
      </c>
      <c r="B988" s="5">
        <v>8.57</v>
      </c>
      <c r="C988" s="5">
        <v>8.48</v>
      </c>
      <c r="D988" s="5">
        <v>8.4</v>
      </c>
      <c r="E988" s="5">
        <v>8.33</v>
      </c>
      <c r="F988" s="5">
        <v>8.1300000000000008</v>
      </c>
      <c r="G988" s="5">
        <v>8.0299999999999994</v>
      </c>
      <c r="H988" s="5">
        <v>7.96</v>
      </c>
      <c r="I988" s="5">
        <v>7.99</v>
      </c>
      <c r="J988" s="5">
        <v>8.1300000000000008</v>
      </c>
      <c r="K988" s="5">
        <v>8.4</v>
      </c>
      <c r="L988" s="5">
        <v>8.61</v>
      </c>
      <c r="M988" s="5">
        <v>8.8699999999999992</v>
      </c>
    </row>
    <row r="989" spans="1:13">
      <c r="A989" s="139">
        <v>42748</v>
      </c>
      <c r="B989" s="5">
        <v>8.6199999999999992</v>
      </c>
      <c r="C989" s="5">
        <v>8.5299999999999994</v>
      </c>
      <c r="D989" s="5">
        <v>8.44</v>
      </c>
      <c r="E989" s="5">
        <v>8.36</v>
      </c>
      <c r="F989" s="5">
        <v>8.1199999999999992</v>
      </c>
      <c r="G989" s="5">
        <v>7.98</v>
      </c>
      <c r="H989" s="5">
        <v>7.89</v>
      </c>
      <c r="I989" s="5">
        <v>7.93</v>
      </c>
      <c r="J989" s="5">
        <v>8.09</v>
      </c>
      <c r="K989" s="5">
        <v>8.3699999999999992</v>
      </c>
      <c r="L989" s="5">
        <v>8.58</v>
      </c>
      <c r="M989" s="5">
        <v>8.82</v>
      </c>
    </row>
    <row r="990" spans="1:13">
      <c r="A990" s="139">
        <v>42747</v>
      </c>
      <c r="B990" s="5">
        <v>8.64</v>
      </c>
      <c r="C990" s="5">
        <v>8.5500000000000007</v>
      </c>
      <c r="D990" s="5">
        <v>8.4600000000000009</v>
      </c>
      <c r="E990" s="5">
        <v>8.3800000000000008</v>
      </c>
      <c r="F990" s="5">
        <v>8.1300000000000008</v>
      </c>
      <c r="G990" s="5">
        <v>8</v>
      </c>
      <c r="H990" s="5">
        <v>7.9</v>
      </c>
      <c r="I990" s="5">
        <v>7.94</v>
      </c>
      <c r="J990" s="5">
        <v>8.08</v>
      </c>
      <c r="K990" s="5">
        <v>8.34</v>
      </c>
      <c r="L990" s="5">
        <v>8.5399999999999991</v>
      </c>
      <c r="M990" s="5">
        <v>8.77</v>
      </c>
    </row>
    <row r="991" spans="1:13">
      <c r="A991" s="139">
        <v>42746</v>
      </c>
      <c r="B991" s="5">
        <v>8.61</v>
      </c>
      <c r="C991" s="5">
        <v>8.5399999999999991</v>
      </c>
      <c r="D991" s="5">
        <v>8.4700000000000006</v>
      </c>
      <c r="E991" s="5">
        <v>8.4</v>
      </c>
      <c r="F991" s="5">
        <v>8.1999999999999993</v>
      </c>
      <c r="G991" s="5">
        <v>8.1</v>
      </c>
      <c r="H991" s="5">
        <v>8.0500000000000007</v>
      </c>
      <c r="I991" s="5">
        <v>8.08</v>
      </c>
      <c r="J991" s="5">
        <v>8.1999999999999993</v>
      </c>
      <c r="K991" s="5">
        <v>8.43</v>
      </c>
      <c r="L991" s="5">
        <v>8.6199999999999992</v>
      </c>
      <c r="M991" s="5">
        <v>8.8699999999999992</v>
      </c>
    </row>
    <row r="992" spans="1:13">
      <c r="A992" s="139">
        <v>42745</v>
      </c>
      <c r="B992" s="5">
        <v>8.4600000000000009</v>
      </c>
      <c r="C992" s="5">
        <v>8.42</v>
      </c>
      <c r="D992" s="5">
        <v>8.39</v>
      </c>
      <c r="E992" s="5">
        <v>8.36</v>
      </c>
      <c r="F992" s="5">
        <v>8.2100000000000009</v>
      </c>
      <c r="G992" s="5">
        <v>8.09</v>
      </c>
      <c r="H992" s="5">
        <v>8</v>
      </c>
      <c r="I992" s="5">
        <v>8.0299999999999994</v>
      </c>
      <c r="J992" s="5">
        <v>8.1300000000000008</v>
      </c>
      <c r="K992" s="5">
        <v>8.3699999999999992</v>
      </c>
      <c r="L992" s="5">
        <v>8.57</v>
      </c>
      <c r="M992" s="5">
        <v>8.83</v>
      </c>
    </row>
    <row r="993" spans="1:13">
      <c r="A993" s="139">
        <v>42744</v>
      </c>
      <c r="B993" s="5">
        <v>8.67</v>
      </c>
      <c r="C993" s="5">
        <v>8.6199999999999992</v>
      </c>
      <c r="D993" s="5">
        <v>8.56</v>
      </c>
      <c r="E993" s="5">
        <v>8.49</v>
      </c>
      <c r="F993" s="5">
        <v>8.23</v>
      </c>
      <c r="G993" s="5">
        <v>8.16</v>
      </c>
      <c r="H993" s="5">
        <v>8.11</v>
      </c>
      <c r="I993" s="5">
        <v>8.1199999999999992</v>
      </c>
      <c r="J993" s="5">
        <v>8.2100000000000009</v>
      </c>
      <c r="K993" s="5">
        <v>8.43</v>
      </c>
      <c r="L993" s="5">
        <v>8.6300000000000008</v>
      </c>
      <c r="M993" s="5">
        <v>8.9</v>
      </c>
    </row>
    <row r="994" spans="1:13">
      <c r="A994" s="139">
        <v>42741</v>
      </c>
      <c r="B994" s="5">
        <v>8.34</v>
      </c>
      <c r="C994" s="5">
        <v>8.36</v>
      </c>
      <c r="D994" s="5">
        <v>8.36</v>
      </c>
      <c r="E994" s="5">
        <v>8.35</v>
      </c>
      <c r="F994" s="5">
        <v>8.24</v>
      </c>
      <c r="G994" s="5">
        <v>8.17</v>
      </c>
      <c r="H994" s="5">
        <v>8.15</v>
      </c>
      <c r="I994" s="5">
        <v>8.2100000000000009</v>
      </c>
      <c r="J994" s="5">
        <v>8.35</v>
      </c>
      <c r="K994" s="5">
        <v>8.6</v>
      </c>
      <c r="L994" s="5">
        <v>8.8000000000000007</v>
      </c>
      <c r="M994" s="5">
        <v>9.06</v>
      </c>
    </row>
    <row r="995" spans="1:13">
      <c r="A995" s="139">
        <v>42740</v>
      </c>
      <c r="B995" s="5">
        <v>8.5</v>
      </c>
      <c r="C995" s="5">
        <v>8.4700000000000006</v>
      </c>
      <c r="D995" s="5">
        <v>8.42</v>
      </c>
      <c r="E995" s="5">
        <v>8.3699999999999992</v>
      </c>
      <c r="F995" s="5">
        <v>8.17</v>
      </c>
      <c r="G995" s="5">
        <v>8.1300000000000008</v>
      </c>
      <c r="H995" s="5">
        <v>8.16</v>
      </c>
      <c r="I995" s="5">
        <v>8.24</v>
      </c>
      <c r="J995" s="5">
        <v>8.3699999999999992</v>
      </c>
      <c r="K995" s="5">
        <v>8.6300000000000008</v>
      </c>
      <c r="L995" s="5">
        <v>8.84</v>
      </c>
      <c r="M995" s="5">
        <v>9.09</v>
      </c>
    </row>
    <row r="996" spans="1:13">
      <c r="A996" s="139">
        <v>42739</v>
      </c>
      <c r="B996" s="5">
        <v>8.41</v>
      </c>
      <c r="C996" s="5">
        <v>8.43</v>
      </c>
      <c r="D996" s="5">
        <v>8.43</v>
      </c>
      <c r="E996" s="5">
        <v>8.39</v>
      </c>
      <c r="F996" s="5">
        <v>8.18</v>
      </c>
      <c r="G996" s="5">
        <v>8.14</v>
      </c>
      <c r="H996" s="5">
        <v>8.19</v>
      </c>
      <c r="I996" s="5">
        <v>8.2899999999999991</v>
      </c>
      <c r="J996" s="5">
        <v>8.44</v>
      </c>
      <c r="K996" s="5">
        <v>8.69</v>
      </c>
      <c r="L996" s="5">
        <v>8.8800000000000008</v>
      </c>
      <c r="M996" s="5">
        <v>9.1199999999999992</v>
      </c>
    </row>
    <row r="997" spans="1:13">
      <c r="A997" s="139">
        <v>42738</v>
      </c>
      <c r="B997" s="5">
        <v>8.4600000000000009</v>
      </c>
      <c r="C997" s="5">
        <v>8.4499999999999993</v>
      </c>
      <c r="D997" s="5">
        <v>8.43</v>
      </c>
      <c r="E997" s="5">
        <v>8.4</v>
      </c>
      <c r="F997" s="5">
        <v>8.25</v>
      </c>
      <c r="G997" s="5">
        <v>8.2100000000000009</v>
      </c>
      <c r="H997" s="5">
        <v>8.2200000000000006</v>
      </c>
      <c r="I997" s="5">
        <v>8.2799999999999994</v>
      </c>
      <c r="J997" s="5">
        <v>8.42</v>
      </c>
      <c r="K997" s="5">
        <v>8.66</v>
      </c>
      <c r="L997" s="5">
        <v>8.85</v>
      </c>
      <c r="M997" s="5">
        <v>9.09</v>
      </c>
    </row>
    <row r="998" spans="1:13">
      <c r="A998" s="139">
        <v>42734</v>
      </c>
      <c r="B998" s="5">
        <v>8.34</v>
      </c>
      <c r="C998" s="5">
        <v>8.4</v>
      </c>
      <c r="D998" s="5">
        <v>8.44</v>
      </c>
      <c r="E998" s="5">
        <v>8.4499999999999993</v>
      </c>
      <c r="F998" s="5">
        <v>8.36</v>
      </c>
      <c r="G998" s="5">
        <v>8.3000000000000007</v>
      </c>
      <c r="H998" s="5">
        <v>8.3000000000000007</v>
      </c>
      <c r="I998" s="5">
        <v>8.35</v>
      </c>
      <c r="J998" s="5">
        <v>8.4499999999999993</v>
      </c>
      <c r="K998" s="5">
        <v>8.61</v>
      </c>
      <c r="L998" s="5">
        <v>8.75</v>
      </c>
      <c r="M998" s="5">
        <v>8.9499999999999993</v>
      </c>
    </row>
    <row r="999" spans="1:13">
      <c r="A999" s="139">
        <v>42733</v>
      </c>
      <c r="B999" s="5">
        <v>8.5</v>
      </c>
      <c r="C999" s="5">
        <v>8.5299999999999994</v>
      </c>
      <c r="D999" s="5">
        <v>8.5399999999999991</v>
      </c>
      <c r="E999" s="5">
        <v>8.5299999999999994</v>
      </c>
      <c r="F999" s="5">
        <v>8.3800000000000008</v>
      </c>
      <c r="G999" s="5">
        <v>8.2799999999999994</v>
      </c>
      <c r="H999" s="5">
        <v>8.23</v>
      </c>
      <c r="I999" s="5">
        <v>8.27</v>
      </c>
      <c r="J999" s="5">
        <v>8.3699999999999992</v>
      </c>
      <c r="K999" s="5">
        <v>8.5399999999999991</v>
      </c>
      <c r="L999" s="5">
        <v>8.67</v>
      </c>
      <c r="M999" s="5">
        <v>8.82</v>
      </c>
    </row>
    <row r="1000" spans="1:13">
      <c r="A1000" s="139">
        <v>42732</v>
      </c>
      <c r="B1000" s="5">
        <v>8.6300000000000008</v>
      </c>
      <c r="C1000" s="5">
        <v>8.6</v>
      </c>
      <c r="D1000" s="5">
        <v>8.57</v>
      </c>
      <c r="E1000" s="5">
        <v>8.5399999999999991</v>
      </c>
      <c r="F1000" s="5">
        <v>8.42</v>
      </c>
      <c r="G1000" s="5">
        <v>8.35</v>
      </c>
      <c r="H1000" s="5">
        <v>8.31</v>
      </c>
      <c r="I1000" s="5">
        <v>8.35</v>
      </c>
      <c r="J1000" s="5">
        <v>8.4499999999999993</v>
      </c>
      <c r="K1000" s="5">
        <v>8.6199999999999992</v>
      </c>
      <c r="L1000" s="5">
        <v>8.74</v>
      </c>
      <c r="M1000" s="5">
        <v>8.8699999999999992</v>
      </c>
    </row>
    <row r="1001" spans="1:13">
      <c r="A1001" s="139">
        <v>42731</v>
      </c>
      <c r="B1001" s="5">
        <v>8.83</v>
      </c>
      <c r="C1001" s="5">
        <v>8.74</v>
      </c>
      <c r="D1001" s="5">
        <v>8.66</v>
      </c>
      <c r="E1001" s="5">
        <v>8.59</v>
      </c>
      <c r="F1001" s="5">
        <v>8.4</v>
      </c>
      <c r="G1001" s="5">
        <v>8.35</v>
      </c>
      <c r="H1001" s="5">
        <v>8.36</v>
      </c>
      <c r="I1001" s="5">
        <v>8.43</v>
      </c>
      <c r="J1001" s="5">
        <v>8.56</v>
      </c>
      <c r="K1001" s="5">
        <v>8.7200000000000006</v>
      </c>
      <c r="L1001" s="5">
        <v>8.82</v>
      </c>
      <c r="M1001" s="5">
        <v>8.93</v>
      </c>
    </row>
    <row r="1002" spans="1:13">
      <c r="A1002" s="139">
        <v>42730</v>
      </c>
      <c r="B1002" s="5">
        <v>8.9</v>
      </c>
      <c r="C1002" s="5">
        <v>8.76</v>
      </c>
      <c r="D1002" s="5">
        <v>8.64</v>
      </c>
      <c r="E1002" s="5">
        <v>8.5500000000000007</v>
      </c>
      <c r="F1002" s="5">
        <v>8.35</v>
      </c>
      <c r="G1002" s="5">
        <v>8.31</v>
      </c>
      <c r="H1002" s="5">
        <v>8.3699999999999992</v>
      </c>
      <c r="I1002" s="5">
        <v>8.4600000000000009</v>
      </c>
      <c r="J1002" s="5">
        <v>8.57</v>
      </c>
      <c r="K1002" s="5">
        <v>8.6999999999999993</v>
      </c>
      <c r="L1002" s="5">
        <v>8.77</v>
      </c>
      <c r="M1002" s="5">
        <v>8.84</v>
      </c>
    </row>
    <row r="1003" spans="1:13">
      <c r="A1003" s="139">
        <v>42727</v>
      </c>
      <c r="B1003" s="5">
        <v>8.83</v>
      </c>
      <c r="C1003" s="5">
        <v>8.73</v>
      </c>
      <c r="D1003" s="5">
        <v>8.65</v>
      </c>
      <c r="E1003" s="5">
        <v>8.57</v>
      </c>
      <c r="F1003" s="5">
        <v>8.39</v>
      </c>
      <c r="G1003" s="5">
        <v>8.35</v>
      </c>
      <c r="H1003" s="5">
        <v>8.3800000000000008</v>
      </c>
      <c r="I1003" s="5">
        <v>8.4499999999999993</v>
      </c>
      <c r="J1003" s="5">
        <v>8.5500000000000007</v>
      </c>
      <c r="K1003" s="5">
        <v>8.67</v>
      </c>
      <c r="L1003" s="5">
        <v>8.73</v>
      </c>
      <c r="M1003" s="5">
        <v>8.8000000000000007</v>
      </c>
    </row>
    <row r="1004" spans="1:13">
      <c r="A1004" s="139">
        <v>42726</v>
      </c>
      <c r="B1004" s="5">
        <v>8.8800000000000008</v>
      </c>
      <c r="C1004" s="5">
        <v>8.75</v>
      </c>
      <c r="D1004" s="5">
        <v>8.64</v>
      </c>
      <c r="E1004" s="5">
        <v>8.5500000000000007</v>
      </c>
      <c r="F1004" s="5">
        <v>8.3699999999999992</v>
      </c>
      <c r="G1004" s="5">
        <v>8.36</v>
      </c>
      <c r="H1004" s="5">
        <v>8.41</v>
      </c>
      <c r="I1004" s="5">
        <v>8.4700000000000006</v>
      </c>
      <c r="J1004" s="5">
        <v>8.5500000000000007</v>
      </c>
      <c r="K1004" s="5">
        <v>8.65</v>
      </c>
      <c r="L1004" s="5">
        <v>8.7200000000000006</v>
      </c>
      <c r="M1004" s="5">
        <v>8.7899999999999991</v>
      </c>
    </row>
    <row r="1005" spans="1:13">
      <c r="A1005" s="139">
        <v>42725</v>
      </c>
      <c r="B1005" s="5">
        <v>8.84</v>
      </c>
      <c r="C1005" s="5">
        <v>8.74</v>
      </c>
      <c r="D1005" s="5">
        <v>8.65</v>
      </c>
      <c r="E1005" s="5">
        <v>8.58</v>
      </c>
      <c r="F1005" s="5">
        <v>8.41</v>
      </c>
      <c r="G1005" s="5">
        <v>8.3699999999999992</v>
      </c>
      <c r="H1005" s="5">
        <v>8.42</v>
      </c>
      <c r="I1005" s="5">
        <v>8.5</v>
      </c>
      <c r="J1005" s="5">
        <v>8.59</v>
      </c>
      <c r="K1005" s="5">
        <v>8.69</v>
      </c>
      <c r="L1005" s="5">
        <v>8.74</v>
      </c>
      <c r="M1005" s="5">
        <v>8.8000000000000007</v>
      </c>
    </row>
    <row r="1006" spans="1:13">
      <c r="A1006" s="139">
        <v>42724</v>
      </c>
      <c r="B1006" s="5">
        <v>8.86</v>
      </c>
      <c r="C1006" s="5">
        <v>8.74</v>
      </c>
      <c r="D1006" s="5">
        <v>8.64</v>
      </c>
      <c r="E1006" s="5">
        <v>8.56</v>
      </c>
      <c r="F1006" s="5">
        <v>8.39</v>
      </c>
      <c r="G1006" s="5">
        <v>8.3699999999999992</v>
      </c>
      <c r="H1006" s="5">
        <v>8.43</v>
      </c>
      <c r="I1006" s="5">
        <v>8.5</v>
      </c>
      <c r="J1006" s="5">
        <v>8.6</v>
      </c>
      <c r="K1006" s="5">
        <v>8.7100000000000009</v>
      </c>
      <c r="L1006" s="5">
        <v>8.77</v>
      </c>
      <c r="M1006" s="5">
        <v>8.83</v>
      </c>
    </row>
    <row r="1007" spans="1:13">
      <c r="A1007" s="139">
        <v>42723</v>
      </c>
      <c r="B1007" s="5">
        <v>8.9</v>
      </c>
      <c r="C1007" s="5">
        <v>8.75</v>
      </c>
      <c r="D1007" s="5">
        <v>8.64</v>
      </c>
      <c r="E1007" s="5">
        <v>8.5500000000000007</v>
      </c>
      <c r="F1007" s="5">
        <v>8.39</v>
      </c>
      <c r="G1007" s="5">
        <v>8.3800000000000008</v>
      </c>
      <c r="H1007" s="5">
        <v>8.42</v>
      </c>
      <c r="I1007" s="5">
        <v>8.48</v>
      </c>
      <c r="J1007" s="5">
        <v>8.57</v>
      </c>
      <c r="K1007" s="5">
        <v>8.67</v>
      </c>
      <c r="L1007" s="5">
        <v>8.7200000000000006</v>
      </c>
      <c r="M1007" s="5">
        <v>8.76</v>
      </c>
    </row>
    <row r="1008" spans="1:13">
      <c r="A1008" s="139">
        <v>42720</v>
      </c>
      <c r="B1008" s="5">
        <v>8.7200000000000006</v>
      </c>
      <c r="C1008" s="5">
        <v>8.64</v>
      </c>
      <c r="D1008" s="5">
        <v>8.58</v>
      </c>
      <c r="E1008" s="5">
        <v>8.5299999999999994</v>
      </c>
      <c r="F1008" s="5">
        <v>8.4</v>
      </c>
      <c r="G1008" s="5">
        <v>8.3699999999999992</v>
      </c>
      <c r="H1008" s="5">
        <v>8.41</v>
      </c>
      <c r="I1008" s="5">
        <v>8.48</v>
      </c>
      <c r="J1008" s="5">
        <v>8.58</v>
      </c>
      <c r="K1008" s="5">
        <v>8.6999999999999993</v>
      </c>
      <c r="L1008" s="5">
        <v>8.76</v>
      </c>
      <c r="M1008" s="5">
        <v>8.82</v>
      </c>
    </row>
    <row r="1009" spans="1:13">
      <c r="A1009" s="139">
        <v>42719</v>
      </c>
      <c r="B1009" s="5">
        <v>8.94</v>
      </c>
      <c r="C1009" s="5">
        <v>8.8000000000000007</v>
      </c>
      <c r="D1009" s="5">
        <v>8.69</v>
      </c>
      <c r="E1009" s="5">
        <v>8.6</v>
      </c>
      <c r="F1009" s="5">
        <v>8.42</v>
      </c>
      <c r="G1009" s="5">
        <v>8.3800000000000008</v>
      </c>
      <c r="H1009" s="5">
        <v>8.42</v>
      </c>
      <c r="I1009" s="5">
        <v>8.5</v>
      </c>
      <c r="J1009" s="5">
        <v>8.6199999999999992</v>
      </c>
      <c r="K1009" s="5">
        <v>8.74</v>
      </c>
      <c r="L1009" s="5">
        <v>8.81</v>
      </c>
      <c r="M1009" s="5">
        <v>8.8699999999999992</v>
      </c>
    </row>
    <row r="1010" spans="1:13">
      <c r="A1010" s="139">
        <v>42718</v>
      </c>
      <c r="B1010" s="5">
        <v>8.98</v>
      </c>
      <c r="C1010" s="5">
        <v>8.82</v>
      </c>
      <c r="D1010" s="5">
        <v>8.6999999999999993</v>
      </c>
      <c r="E1010" s="5">
        <v>8.6</v>
      </c>
      <c r="F1010" s="5">
        <v>8.3800000000000008</v>
      </c>
      <c r="G1010" s="5">
        <v>8.33</v>
      </c>
      <c r="H1010" s="5">
        <v>8.35</v>
      </c>
      <c r="I1010" s="5">
        <v>8.41</v>
      </c>
      <c r="J1010" s="5">
        <v>8.49</v>
      </c>
      <c r="K1010" s="5">
        <v>8.58</v>
      </c>
      <c r="L1010" s="5">
        <v>8.6300000000000008</v>
      </c>
      <c r="M1010" s="5">
        <v>8.68</v>
      </c>
    </row>
    <row r="1011" spans="1:13">
      <c r="A1011" s="139">
        <v>42717</v>
      </c>
      <c r="B1011" s="5">
        <v>9.0500000000000007</v>
      </c>
      <c r="C1011" s="5">
        <v>8.9</v>
      </c>
      <c r="D1011" s="5">
        <v>8.7799999999999994</v>
      </c>
      <c r="E1011" s="5">
        <v>8.69</v>
      </c>
      <c r="F1011" s="5">
        <v>8.48</v>
      </c>
      <c r="G1011" s="5">
        <v>8.4</v>
      </c>
      <c r="H1011" s="5">
        <v>8.3800000000000008</v>
      </c>
      <c r="I1011" s="5">
        <v>8.42</v>
      </c>
      <c r="J1011" s="5">
        <v>8.51</v>
      </c>
      <c r="K1011" s="5">
        <v>8.6</v>
      </c>
      <c r="L1011" s="5">
        <v>8.64</v>
      </c>
      <c r="M1011" s="5">
        <v>8.67</v>
      </c>
    </row>
    <row r="1012" spans="1:13">
      <c r="A1012" s="139">
        <v>42716</v>
      </c>
      <c r="B1012" s="5">
        <v>9.07</v>
      </c>
      <c r="C1012" s="5">
        <v>8.91</v>
      </c>
      <c r="D1012" s="5">
        <v>8.7799999999999994</v>
      </c>
      <c r="E1012" s="5">
        <v>8.68</v>
      </c>
      <c r="F1012" s="5">
        <v>8.4600000000000009</v>
      </c>
      <c r="G1012" s="5">
        <v>8.41</v>
      </c>
      <c r="H1012" s="5">
        <v>8.42</v>
      </c>
      <c r="I1012" s="5">
        <v>8.4499999999999993</v>
      </c>
      <c r="J1012" s="5">
        <v>8.49</v>
      </c>
      <c r="K1012" s="5">
        <v>8.5299999999999994</v>
      </c>
      <c r="L1012" s="5">
        <v>8.5399999999999991</v>
      </c>
      <c r="M1012" s="5">
        <v>8.56</v>
      </c>
    </row>
    <row r="1013" spans="1:13">
      <c r="A1013" s="139">
        <v>42713</v>
      </c>
      <c r="B1013" s="5">
        <v>9.1</v>
      </c>
      <c r="C1013" s="5">
        <v>8.9499999999999993</v>
      </c>
      <c r="D1013" s="5">
        <v>8.83</v>
      </c>
      <c r="E1013" s="5">
        <v>8.75</v>
      </c>
      <c r="F1013" s="5">
        <v>8.59</v>
      </c>
      <c r="G1013" s="5">
        <v>8.5500000000000007</v>
      </c>
      <c r="H1013" s="5">
        <v>8.52</v>
      </c>
      <c r="I1013" s="5">
        <v>8.51</v>
      </c>
      <c r="J1013" s="5">
        <v>8.5299999999999994</v>
      </c>
      <c r="K1013" s="5">
        <v>8.57</v>
      </c>
      <c r="L1013" s="5">
        <v>8.59</v>
      </c>
      <c r="M1013" s="5">
        <v>8.6</v>
      </c>
    </row>
    <row r="1014" spans="1:13">
      <c r="A1014" s="139">
        <v>42712</v>
      </c>
      <c r="B1014" s="5">
        <v>9.11</v>
      </c>
      <c r="C1014" s="5">
        <v>8.9700000000000006</v>
      </c>
      <c r="D1014" s="5">
        <v>8.8699999999999992</v>
      </c>
      <c r="E1014" s="5">
        <v>8.8000000000000007</v>
      </c>
      <c r="F1014" s="5">
        <v>8.66</v>
      </c>
      <c r="G1014" s="5">
        <v>8.61</v>
      </c>
      <c r="H1014" s="5">
        <v>8.5500000000000007</v>
      </c>
      <c r="I1014" s="5">
        <v>8.5399999999999991</v>
      </c>
      <c r="J1014" s="5">
        <v>8.6</v>
      </c>
      <c r="K1014" s="5">
        <v>8.66</v>
      </c>
      <c r="L1014" s="5">
        <v>8.68</v>
      </c>
      <c r="M1014" s="5">
        <v>8.67</v>
      </c>
    </row>
    <row r="1015" spans="1:13">
      <c r="A1015" s="139">
        <v>42711</v>
      </c>
      <c r="B1015" s="5">
        <v>9.1199999999999992</v>
      </c>
      <c r="C1015" s="5">
        <v>8.98</v>
      </c>
      <c r="D1015" s="5">
        <v>8.8800000000000008</v>
      </c>
      <c r="E1015" s="5">
        <v>8.81</v>
      </c>
      <c r="F1015" s="5">
        <v>8.6999999999999993</v>
      </c>
      <c r="G1015" s="5">
        <v>8.68</v>
      </c>
      <c r="H1015" s="5">
        <v>8.64</v>
      </c>
      <c r="I1015" s="5">
        <v>8.6300000000000008</v>
      </c>
      <c r="J1015" s="5">
        <v>8.66</v>
      </c>
      <c r="K1015" s="5">
        <v>8.7100000000000009</v>
      </c>
      <c r="L1015" s="5">
        <v>8.73</v>
      </c>
      <c r="M1015" s="5">
        <v>8.74</v>
      </c>
    </row>
    <row r="1016" spans="1:13">
      <c r="A1016" s="139">
        <v>42710</v>
      </c>
      <c r="B1016" s="5">
        <v>9.1300000000000008</v>
      </c>
      <c r="C1016" s="5">
        <v>9.01</v>
      </c>
      <c r="D1016" s="5">
        <v>8.92</v>
      </c>
      <c r="E1016" s="5">
        <v>8.86</v>
      </c>
      <c r="F1016" s="5">
        <v>8.73</v>
      </c>
      <c r="G1016" s="5">
        <v>8.6999999999999993</v>
      </c>
      <c r="H1016" s="5">
        <v>8.7100000000000009</v>
      </c>
      <c r="I1016" s="5">
        <v>8.7200000000000006</v>
      </c>
      <c r="J1016" s="5">
        <v>8.73</v>
      </c>
      <c r="K1016" s="5">
        <v>8.76</v>
      </c>
      <c r="L1016" s="5">
        <v>8.7799999999999994</v>
      </c>
      <c r="M1016" s="5">
        <v>8.7899999999999991</v>
      </c>
    </row>
    <row r="1017" spans="1:13">
      <c r="A1017" s="139">
        <v>42709</v>
      </c>
      <c r="B1017" s="5">
        <v>9.1199999999999992</v>
      </c>
      <c r="C1017" s="5">
        <v>9.0399999999999991</v>
      </c>
      <c r="D1017" s="5">
        <v>8.98</v>
      </c>
      <c r="E1017" s="5">
        <v>8.92</v>
      </c>
      <c r="F1017" s="5">
        <v>8.8000000000000007</v>
      </c>
      <c r="G1017" s="5">
        <v>8.76</v>
      </c>
      <c r="H1017" s="5">
        <v>8.75</v>
      </c>
      <c r="I1017" s="5">
        <v>8.76</v>
      </c>
      <c r="J1017" s="5">
        <v>8.7799999999999994</v>
      </c>
      <c r="K1017" s="5">
        <v>8.82</v>
      </c>
      <c r="L1017" s="5">
        <v>8.85</v>
      </c>
      <c r="M1017" s="5">
        <v>8.8699999999999992</v>
      </c>
    </row>
    <row r="1018" spans="1:13">
      <c r="A1018" s="139">
        <v>42706</v>
      </c>
      <c r="B1018" s="5">
        <v>9.1199999999999992</v>
      </c>
      <c r="C1018" s="5">
        <v>9.0399999999999991</v>
      </c>
      <c r="D1018" s="5">
        <v>8.98</v>
      </c>
      <c r="E1018" s="5">
        <v>8.92</v>
      </c>
      <c r="F1018" s="5">
        <v>8.81</v>
      </c>
      <c r="G1018" s="5">
        <v>8.7899999999999991</v>
      </c>
      <c r="H1018" s="5">
        <v>8.8000000000000007</v>
      </c>
      <c r="I1018" s="5">
        <v>8.81</v>
      </c>
      <c r="J1018" s="5">
        <v>8.82</v>
      </c>
      <c r="K1018" s="5">
        <v>8.86</v>
      </c>
      <c r="L1018" s="5">
        <v>8.89</v>
      </c>
      <c r="M1018" s="5">
        <v>8.9</v>
      </c>
    </row>
    <row r="1019" spans="1:13">
      <c r="A1019" s="139">
        <v>42705</v>
      </c>
      <c r="B1019" s="5">
        <v>9.16</v>
      </c>
      <c r="C1019" s="5">
        <v>9.0399999999999991</v>
      </c>
      <c r="D1019" s="5">
        <v>8.9499999999999993</v>
      </c>
      <c r="E1019" s="5">
        <v>8.8800000000000008</v>
      </c>
      <c r="F1019" s="5">
        <v>8.77</v>
      </c>
      <c r="G1019" s="5">
        <v>8.76</v>
      </c>
      <c r="H1019" s="5">
        <v>8.7799999999999994</v>
      </c>
      <c r="I1019" s="5">
        <v>8.8000000000000007</v>
      </c>
      <c r="J1019" s="5">
        <v>8.82</v>
      </c>
      <c r="K1019" s="5">
        <v>8.86</v>
      </c>
      <c r="L1019" s="5">
        <v>8.8800000000000008</v>
      </c>
      <c r="M1019" s="5">
        <v>8.8800000000000008</v>
      </c>
    </row>
    <row r="1020" spans="1:13">
      <c r="A1020" s="139">
        <v>42704</v>
      </c>
      <c r="B1020" s="5">
        <v>9.1</v>
      </c>
      <c r="C1020" s="5">
        <v>9.0399999999999991</v>
      </c>
      <c r="D1020" s="5">
        <v>8.99</v>
      </c>
      <c r="E1020" s="5">
        <v>8.9499999999999993</v>
      </c>
      <c r="F1020" s="5">
        <v>8.85</v>
      </c>
      <c r="G1020" s="5">
        <v>8.84</v>
      </c>
      <c r="H1020" s="5">
        <v>8.85</v>
      </c>
      <c r="I1020" s="5">
        <v>8.86</v>
      </c>
      <c r="J1020" s="5">
        <v>8.8699999999999992</v>
      </c>
      <c r="K1020" s="5">
        <v>8.93</v>
      </c>
      <c r="L1020" s="5">
        <v>8.98</v>
      </c>
      <c r="M1020" s="5">
        <v>9.02</v>
      </c>
    </row>
    <row r="1021" spans="1:13">
      <c r="A1021" s="139">
        <v>42703</v>
      </c>
      <c r="B1021" s="5">
        <v>9.09</v>
      </c>
      <c r="C1021" s="5">
        <v>9.0399999999999991</v>
      </c>
      <c r="D1021" s="5">
        <v>9</v>
      </c>
      <c r="E1021" s="5">
        <v>8.9600000000000009</v>
      </c>
      <c r="F1021" s="5">
        <v>8.86</v>
      </c>
      <c r="G1021" s="5">
        <v>8.85</v>
      </c>
      <c r="H1021" s="5">
        <v>8.8699999999999992</v>
      </c>
      <c r="I1021" s="5">
        <v>8.9</v>
      </c>
      <c r="J1021" s="5">
        <v>8.9499999999999993</v>
      </c>
      <c r="K1021" s="5">
        <v>9</v>
      </c>
      <c r="L1021" s="5">
        <v>9.02</v>
      </c>
      <c r="M1021" s="5">
        <v>9.0399999999999991</v>
      </c>
    </row>
    <row r="1022" spans="1:13">
      <c r="A1022" s="139">
        <v>42702</v>
      </c>
      <c r="B1022" s="5">
        <v>9.14</v>
      </c>
      <c r="C1022" s="5">
        <v>9.0500000000000007</v>
      </c>
      <c r="D1022" s="5">
        <v>8.99</v>
      </c>
      <c r="E1022" s="5">
        <v>8.93</v>
      </c>
      <c r="F1022" s="5">
        <v>8.82</v>
      </c>
      <c r="G1022" s="5">
        <v>8.8000000000000007</v>
      </c>
      <c r="H1022" s="5">
        <v>8.83</v>
      </c>
      <c r="I1022" s="5">
        <v>8.85</v>
      </c>
      <c r="J1022" s="5">
        <v>8.89</v>
      </c>
      <c r="K1022" s="5">
        <v>8.9499999999999993</v>
      </c>
      <c r="L1022" s="5">
        <v>8.99</v>
      </c>
      <c r="M1022" s="5">
        <v>9.02</v>
      </c>
    </row>
    <row r="1023" spans="1:13">
      <c r="A1023" s="139">
        <v>42699</v>
      </c>
      <c r="B1023" s="5">
        <v>9.17</v>
      </c>
      <c r="C1023" s="5">
        <v>9.09</v>
      </c>
      <c r="D1023" s="5">
        <v>9.02</v>
      </c>
      <c r="E1023" s="5">
        <v>8.9600000000000009</v>
      </c>
      <c r="F1023" s="5">
        <v>8.82</v>
      </c>
      <c r="G1023" s="5">
        <v>8.8000000000000007</v>
      </c>
      <c r="H1023" s="5">
        <v>8.84</v>
      </c>
      <c r="I1023" s="5">
        <v>8.8800000000000008</v>
      </c>
      <c r="J1023" s="5">
        <v>8.92</v>
      </c>
      <c r="K1023" s="5">
        <v>8.9700000000000006</v>
      </c>
      <c r="L1023" s="5">
        <v>9.01</v>
      </c>
      <c r="M1023" s="5">
        <v>9.0399999999999991</v>
      </c>
    </row>
    <row r="1024" spans="1:13">
      <c r="A1024" s="139">
        <v>42698</v>
      </c>
      <c r="B1024" s="5">
        <v>9.27</v>
      </c>
      <c r="C1024" s="5">
        <v>9.09</v>
      </c>
      <c r="D1024" s="5">
        <v>8.9700000000000006</v>
      </c>
      <c r="E1024" s="5">
        <v>8.8800000000000008</v>
      </c>
      <c r="F1024" s="5">
        <v>8.75</v>
      </c>
      <c r="G1024" s="5">
        <v>8.77</v>
      </c>
      <c r="H1024" s="5">
        <v>8.82</v>
      </c>
      <c r="I1024" s="5">
        <v>8.84</v>
      </c>
      <c r="J1024" s="5">
        <v>8.85</v>
      </c>
      <c r="K1024" s="5">
        <v>8.8800000000000008</v>
      </c>
      <c r="L1024" s="5">
        <v>8.9</v>
      </c>
      <c r="M1024" s="5">
        <v>8.91</v>
      </c>
    </row>
    <row r="1025" spans="1:13">
      <c r="A1025" s="139">
        <v>42697</v>
      </c>
      <c r="B1025" s="5">
        <v>9.2899999999999991</v>
      </c>
      <c r="C1025" s="5">
        <v>9.08</v>
      </c>
      <c r="D1025" s="5">
        <v>8.94</v>
      </c>
      <c r="E1025" s="5">
        <v>8.86</v>
      </c>
      <c r="F1025" s="5">
        <v>8.76</v>
      </c>
      <c r="G1025" s="5">
        <v>8.7899999999999991</v>
      </c>
      <c r="H1025" s="5">
        <v>8.82</v>
      </c>
      <c r="I1025" s="5">
        <v>8.83</v>
      </c>
      <c r="J1025" s="5">
        <v>8.84</v>
      </c>
      <c r="K1025" s="5">
        <v>8.89</v>
      </c>
      <c r="L1025" s="5">
        <v>8.92</v>
      </c>
      <c r="M1025" s="5">
        <v>8.92</v>
      </c>
    </row>
    <row r="1026" spans="1:13">
      <c r="A1026" s="139">
        <v>42696</v>
      </c>
      <c r="B1026" s="5">
        <v>9.23</v>
      </c>
      <c r="C1026" s="5">
        <v>9.08</v>
      </c>
      <c r="D1026" s="5">
        <v>8.9600000000000009</v>
      </c>
      <c r="E1026" s="5">
        <v>8.8699999999999992</v>
      </c>
      <c r="F1026" s="5">
        <v>8.7200000000000006</v>
      </c>
      <c r="G1026" s="5">
        <v>8.6999999999999993</v>
      </c>
      <c r="H1026" s="5">
        <v>8.7200000000000006</v>
      </c>
      <c r="I1026" s="5">
        <v>8.74</v>
      </c>
      <c r="J1026" s="5">
        <v>8.76</v>
      </c>
      <c r="K1026" s="5">
        <v>8.82</v>
      </c>
      <c r="L1026" s="5">
        <v>8.86</v>
      </c>
      <c r="M1026" s="5">
        <v>8.8699999999999992</v>
      </c>
    </row>
    <row r="1027" spans="1:13">
      <c r="A1027" s="139">
        <v>42695</v>
      </c>
      <c r="B1027" s="5">
        <v>9.3000000000000007</v>
      </c>
      <c r="C1027" s="5">
        <v>9.07</v>
      </c>
      <c r="D1027" s="5">
        <v>8.92</v>
      </c>
      <c r="E1027" s="5">
        <v>8.82</v>
      </c>
      <c r="F1027" s="5">
        <v>8.7100000000000009</v>
      </c>
      <c r="G1027" s="5">
        <v>8.7200000000000006</v>
      </c>
      <c r="H1027" s="5">
        <v>8.74</v>
      </c>
      <c r="I1027" s="5">
        <v>8.74</v>
      </c>
      <c r="J1027" s="5">
        <v>8.75</v>
      </c>
      <c r="K1027" s="5">
        <v>8.7899999999999991</v>
      </c>
      <c r="L1027" s="5">
        <v>8.82</v>
      </c>
      <c r="M1027" s="5">
        <v>8.81</v>
      </c>
    </row>
    <row r="1028" spans="1:13">
      <c r="A1028" s="139">
        <v>42692</v>
      </c>
      <c r="B1028" s="5">
        <v>9.25</v>
      </c>
      <c r="C1028" s="5">
        <v>9.06</v>
      </c>
      <c r="D1028" s="5">
        <v>8.94</v>
      </c>
      <c r="E1028" s="5">
        <v>8.8699999999999992</v>
      </c>
      <c r="F1028" s="5">
        <v>8.76</v>
      </c>
      <c r="G1028" s="5">
        <v>8.77</v>
      </c>
      <c r="H1028" s="5">
        <v>8.7799999999999994</v>
      </c>
      <c r="I1028" s="5">
        <v>8.76</v>
      </c>
      <c r="J1028" s="5">
        <v>8.77</v>
      </c>
      <c r="K1028" s="5">
        <v>8.83</v>
      </c>
      <c r="L1028" s="5">
        <v>8.8699999999999992</v>
      </c>
      <c r="M1028" s="5">
        <v>8.8800000000000008</v>
      </c>
    </row>
    <row r="1029" spans="1:13">
      <c r="A1029" s="139">
        <v>42691</v>
      </c>
      <c r="B1029" s="5">
        <v>9.26</v>
      </c>
      <c r="C1029" s="5">
        <v>9.01</v>
      </c>
      <c r="D1029" s="5">
        <v>8.8699999999999992</v>
      </c>
      <c r="E1029" s="5">
        <v>8.8000000000000007</v>
      </c>
      <c r="F1029" s="5">
        <v>8.75</v>
      </c>
      <c r="G1029" s="5">
        <v>8.7799999999999994</v>
      </c>
      <c r="H1029" s="5">
        <v>8.7899999999999991</v>
      </c>
      <c r="I1029" s="5">
        <v>8.7899999999999991</v>
      </c>
      <c r="J1029" s="5">
        <v>8.7799999999999994</v>
      </c>
      <c r="K1029" s="5">
        <v>8.83</v>
      </c>
      <c r="L1029" s="5">
        <v>8.86</v>
      </c>
      <c r="M1029" s="5">
        <v>8.8699999999999992</v>
      </c>
    </row>
    <row r="1030" spans="1:13">
      <c r="A1030" s="139">
        <v>42690</v>
      </c>
      <c r="B1030" s="5">
        <v>9.39</v>
      </c>
      <c r="C1030" s="5">
        <v>9.14</v>
      </c>
      <c r="D1030" s="5">
        <v>8.98</v>
      </c>
      <c r="E1030" s="5">
        <v>8.89</v>
      </c>
      <c r="F1030" s="5">
        <v>8.7899999999999991</v>
      </c>
      <c r="G1030" s="5">
        <v>8.83</v>
      </c>
      <c r="H1030" s="5">
        <v>8.8699999999999992</v>
      </c>
      <c r="I1030" s="5">
        <v>8.86</v>
      </c>
      <c r="J1030" s="5">
        <v>8.86</v>
      </c>
      <c r="K1030" s="5">
        <v>8.91</v>
      </c>
      <c r="L1030" s="5">
        <v>8.94</v>
      </c>
      <c r="M1030" s="5">
        <v>8.9499999999999993</v>
      </c>
    </row>
    <row r="1031" spans="1:13">
      <c r="A1031" s="139">
        <v>42689</v>
      </c>
      <c r="B1031" s="5">
        <v>9.3800000000000008</v>
      </c>
      <c r="C1031" s="5">
        <v>9.1300000000000008</v>
      </c>
      <c r="D1031" s="5">
        <v>8.9700000000000006</v>
      </c>
      <c r="E1031" s="5">
        <v>8.8699999999999992</v>
      </c>
      <c r="F1031" s="5">
        <v>8.77</v>
      </c>
      <c r="G1031" s="5">
        <v>8.7899999999999991</v>
      </c>
      <c r="H1031" s="5">
        <v>8.82</v>
      </c>
      <c r="I1031" s="5">
        <v>8.81</v>
      </c>
      <c r="J1031" s="5">
        <v>8.8000000000000007</v>
      </c>
      <c r="K1031" s="5">
        <v>8.81</v>
      </c>
      <c r="L1031" s="5">
        <v>8.83</v>
      </c>
      <c r="M1031" s="5">
        <v>8.84</v>
      </c>
    </row>
    <row r="1032" spans="1:13">
      <c r="A1032" s="139">
        <v>42688</v>
      </c>
      <c r="B1032" s="5">
        <v>9.31</v>
      </c>
      <c r="C1032" s="5">
        <v>9.17</v>
      </c>
      <c r="D1032" s="5">
        <v>9.06</v>
      </c>
      <c r="E1032" s="5">
        <v>8.98</v>
      </c>
      <c r="F1032" s="5">
        <v>8.82</v>
      </c>
      <c r="G1032" s="5">
        <v>8.84</v>
      </c>
      <c r="H1032" s="5">
        <v>8.89</v>
      </c>
      <c r="I1032" s="5">
        <v>8.92</v>
      </c>
      <c r="J1032" s="5">
        <v>8.93</v>
      </c>
      <c r="K1032" s="5">
        <v>8.9499999999999993</v>
      </c>
      <c r="L1032" s="5">
        <v>8.9700000000000006</v>
      </c>
      <c r="M1032" s="5">
        <v>8.98</v>
      </c>
    </row>
    <row r="1033" spans="1:13">
      <c r="A1033" s="139">
        <v>42685</v>
      </c>
      <c r="B1033" s="5">
        <v>9.66</v>
      </c>
      <c r="C1033" s="5">
        <v>9.36</v>
      </c>
      <c r="D1033" s="5">
        <v>9.15</v>
      </c>
      <c r="E1033" s="5">
        <v>9.01</v>
      </c>
      <c r="F1033" s="5">
        <v>8.82</v>
      </c>
      <c r="G1033" s="5">
        <v>8.83</v>
      </c>
      <c r="H1033" s="5">
        <v>8.89</v>
      </c>
      <c r="I1033" s="5">
        <v>8.93</v>
      </c>
      <c r="J1033" s="5">
        <v>8.9600000000000009</v>
      </c>
      <c r="K1033" s="5">
        <v>9</v>
      </c>
      <c r="L1033" s="5">
        <v>9.0299999999999994</v>
      </c>
      <c r="M1033" s="5">
        <v>9.0299999999999994</v>
      </c>
    </row>
    <row r="1034" spans="1:13">
      <c r="A1034" s="139">
        <v>42684</v>
      </c>
      <c r="B1034" s="5">
        <v>9.68</v>
      </c>
      <c r="C1034" s="5">
        <v>9.34</v>
      </c>
      <c r="D1034" s="5">
        <v>9.1199999999999992</v>
      </c>
      <c r="E1034" s="5">
        <v>8.9700000000000006</v>
      </c>
      <c r="F1034" s="5">
        <v>8.76</v>
      </c>
      <c r="G1034" s="5">
        <v>8.74</v>
      </c>
      <c r="H1034" s="5">
        <v>8.74</v>
      </c>
      <c r="I1034" s="5">
        <v>8.7200000000000006</v>
      </c>
      <c r="J1034" s="5">
        <v>8.7200000000000006</v>
      </c>
      <c r="K1034" s="5">
        <v>8.74</v>
      </c>
      <c r="L1034" s="5">
        <v>8.75</v>
      </c>
      <c r="M1034" s="5">
        <v>8.74</v>
      </c>
    </row>
    <row r="1035" spans="1:13">
      <c r="A1035" s="139">
        <v>42683</v>
      </c>
      <c r="B1035" s="5">
        <v>9.6199999999999992</v>
      </c>
      <c r="C1035" s="5">
        <v>9.36</v>
      </c>
      <c r="D1035" s="5">
        <v>9.17</v>
      </c>
      <c r="E1035" s="5">
        <v>9.0299999999999994</v>
      </c>
      <c r="F1035" s="5">
        <v>8.73</v>
      </c>
      <c r="G1035" s="5">
        <v>8.66</v>
      </c>
      <c r="H1035" s="5">
        <v>8.61</v>
      </c>
      <c r="I1035" s="5">
        <v>8.58</v>
      </c>
      <c r="J1035" s="5">
        <v>8.5500000000000007</v>
      </c>
      <c r="K1035" s="5">
        <v>8.5500000000000007</v>
      </c>
      <c r="L1035" s="5">
        <v>8.56</v>
      </c>
      <c r="M1035" s="5">
        <v>8.57</v>
      </c>
    </row>
    <row r="1036" spans="1:13">
      <c r="A1036" s="139">
        <v>42682</v>
      </c>
      <c r="B1036" s="5">
        <v>9.91</v>
      </c>
      <c r="C1036" s="5">
        <v>9.5299999999999994</v>
      </c>
      <c r="D1036" s="5">
        <v>9.26</v>
      </c>
      <c r="E1036" s="5">
        <v>9.0500000000000007</v>
      </c>
      <c r="F1036" s="5">
        <v>8.67</v>
      </c>
      <c r="G1036" s="5">
        <v>8.59</v>
      </c>
      <c r="H1036" s="5">
        <v>8.57</v>
      </c>
      <c r="I1036" s="5">
        <v>8.5500000000000007</v>
      </c>
      <c r="J1036" s="5">
        <v>8.5299999999999994</v>
      </c>
      <c r="K1036" s="5">
        <v>8.52</v>
      </c>
      <c r="L1036" s="5">
        <v>8.5299999999999994</v>
      </c>
      <c r="M1036" s="5">
        <v>8.5399999999999991</v>
      </c>
    </row>
    <row r="1037" spans="1:13">
      <c r="A1037" s="139">
        <v>42681</v>
      </c>
      <c r="B1037" s="5">
        <v>9.93</v>
      </c>
      <c r="C1037" s="5">
        <v>9.5299999999999994</v>
      </c>
      <c r="D1037" s="5">
        <v>9.24</v>
      </c>
      <c r="E1037" s="5">
        <v>9.0299999999999994</v>
      </c>
      <c r="F1037" s="5">
        <v>8.66</v>
      </c>
      <c r="G1037" s="5">
        <v>8.6</v>
      </c>
      <c r="H1037" s="5">
        <v>8.58</v>
      </c>
      <c r="I1037" s="5">
        <v>8.56</v>
      </c>
      <c r="J1037" s="5">
        <v>8.5500000000000007</v>
      </c>
      <c r="K1037" s="5">
        <v>8.5500000000000007</v>
      </c>
      <c r="L1037" s="5">
        <v>8.56</v>
      </c>
      <c r="M1037" s="5">
        <v>8.58</v>
      </c>
    </row>
    <row r="1038" spans="1:13">
      <c r="A1038" s="139">
        <v>42677</v>
      </c>
      <c r="B1038" s="5">
        <v>10.029999999999999</v>
      </c>
      <c r="C1038" s="5">
        <v>9.5399999999999991</v>
      </c>
      <c r="D1038" s="5">
        <v>9.2200000000000006</v>
      </c>
      <c r="E1038" s="5">
        <v>9.01</v>
      </c>
      <c r="F1038" s="5">
        <v>8.7100000000000009</v>
      </c>
      <c r="G1038" s="5">
        <v>8.6999999999999993</v>
      </c>
      <c r="H1038" s="5">
        <v>8.7100000000000009</v>
      </c>
      <c r="I1038" s="5">
        <v>8.68</v>
      </c>
      <c r="J1038" s="5">
        <v>8.66</v>
      </c>
      <c r="K1038" s="5">
        <v>8.67</v>
      </c>
      <c r="L1038" s="5">
        <v>8.68</v>
      </c>
      <c r="M1038" s="5">
        <v>8.7100000000000009</v>
      </c>
    </row>
    <row r="1039" spans="1:13">
      <c r="A1039" s="139">
        <v>42676</v>
      </c>
      <c r="B1039" s="5">
        <v>9.93</v>
      </c>
      <c r="C1039" s="5">
        <v>9.4499999999999993</v>
      </c>
      <c r="D1039" s="5">
        <v>9.15</v>
      </c>
      <c r="E1039" s="5">
        <v>8.9499999999999993</v>
      </c>
      <c r="F1039" s="5">
        <v>8.69</v>
      </c>
      <c r="G1039" s="5">
        <v>8.7200000000000006</v>
      </c>
      <c r="H1039" s="5">
        <v>8.76</v>
      </c>
      <c r="I1039" s="5">
        <v>8.74</v>
      </c>
      <c r="J1039" s="5">
        <v>8.7200000000000006</v>
      </c>
      <c r="K1039" s="5">
        <v>8.73</v>
      </c>
      <c r="L1039" s="5">
        <v>8.74</v>
      </c>
      <c r="M1039" s="5">
        <v>8.76</v>
      </c>
    </row>
    <row r="1040" spans="1:13">
      <c r="A1040" s="139">
        <v>42675</v>
      </c>
      <c r="B1040" s="5">
        <v>9.93</v>
      </c>
      <c r="C1040" s="5">
        <v>9.48</v>
      </c>
      <c r="D1040" s="5">
        <v>9.18</v>
      </c>
      <c r="E1040" s="5">
        <v>8.9700000000000006</v>
      </c>
      <c r="F1040" s="5">
        <v>8.67</v>
      </c>
      <c r="G1040" s="5">
        <v>8.68</v>
      </c>
      <c r="H1040" s="5">
        <v>8.6999999999999993</v>
      </c>
      <c r="I1040" s="5">
        <v>8.67</v>
      </c>
      <c r="J1040" s="5">
        <v>8.65</v>
      </c>
      <c r="K1040" s="5">
        <v>8.65</v>
      </c>
      <c r="L1040" s="5">
        <v>8.67</v>
      </c>
      <c r="M1040" s="5">
        <v>8.69</v>
      </c>
    </row>
    <row r="1041" spans="1:13">
      <c r="A1041" s="139">
        <v>42674</v>
      </c>
      <c r="B1041" s="5">
        <v>9.84</v>
      </c>
      <c r="C1041" s="5">
        <v>9.4499999999999993</v>
      </c>
      <c r="D1041" s="5">
        <v>9.18</v>
      </c>
      <c r="E1041" s="5">
        <v>8.99</v>
      </c>
      <c r="F1041" s="5">
        <v>8.6999999999999993</v>
      </c>
      <c r="G1041" s="5">
        <v>8.7100000000000009</v>
      </c>
      <c r="H1041" s="5">
        <v>8.73</v>
      </c>
      <c r="I1041" s="5">
        <v>8.7100000000000009</v>
      </c>
      <c r="J1041" s="5">
        <v>8.68</v>
      </c>
      <c r="K1041" s="5">
        <v>8.67</v>
      </c>
      <c r="L1041" s="5">
        <v>8.68</v>
      </c>
      <c r="M1041" s="5">
        <v>8.6999999999999993</v>
      </c>
    </row>
    <row r="1042" spans="1:13">
      <c r="A1042" s="139">
        <v>42671</v>
      </c>
      <c r="B1042" s="5">
        <v>9.61</v>
      </c>
      <c r="C1042" s="5">
        <v>9.27</v>
      </c>
      <c r="D1042" s="5">
        <v>9.0500000000000007</v>
      </c>
      <c r="E1042" s="5">
        <v>8.91</v>
      </c>
      <c r="F1042" s="5">
        <v>8.73</v>
      </c>
      <c r="G1042" s="5">
        <v>8.7200000000000006</v>
      </c>
      <c r="H1042" s="5">
        <v>8.6999999999999993</v>
      </c>
      <c r="I1042" s="5">
        <v>8.65</v>
      </c>
      <c r="J1042" s="5">
        <v>8.61</v>
      </c>
      <c r="K1042" s="5">
        <v>8.6</v>
      </c>
      <c r="L1042" s="5">
        <v>8.6199999999999992</v>
      </c>
      <c r="M1042" s="5">
        <v>8.64</v>
      </c>
    </row>
    <row r="1043" spans="1:13">
      <c r="A1043" s="139">
        <v>42670</v>
      </c>
      <c r="B1043" s="5">
        <v>9.56</v>
      </c>
      <c r="C1043" s="5">
        <v>9.26</v>
      </c>
      <c r="D1043" s="5">
        <v>9.0500000000000007</v>
      </c>
      <c r="E1043" s="5">
        <v>8.91</v>
      </c>
      <c r="F1043" s="5">
        <v>8.68</v>
      </c>
      <c r="G1043" s="5">
        <v>8.67</v>
      </c>
      <c r="H1043" s="5">
        <v>8.65</v>
      </c>
      <c r="I1043" s="5">
        <v>8.6199999999999992</v>
      </c>
      <c r="J1043" s="5">
        <v>8.58</v>
      </c>
      <c r="K1043" s="5">
        <v>8.57</v>
      </c>
      <c r="L1043" s="5">
        <v>8.58</v>
      </c>
      <c r="M1043" s="5">
        <v>8.59</v>
      </c>
    </row>
    <row r="1044" spans="1:13">
      <c r="A1044" s="139">
        <v>42669</v>
      </c>
      <c r="B1044" s="5">
        <v>9.64</v>
      </c>
      <c r="C1044" s="5">
        <v>9.27</v>
      </c>
      <c r="D1044" s="5">
        <v>9.0299999999999994</v>
      </c>
      <c r="E1044" s="5">
        <v>8.8800000000000008</v>
      </c>
      <c r="F1044" s="5">
        <v>8.68</v>
      </c>
      <c r="G1044" s="5">
        <v>8.66</v>
      </c>
      <c r="H1044" s="5">
        <v>8.61</v>
      </c>
      <c r="I1044" s="5">
        <v>8.5500000000000007</v>
      </c>
      <c r="J1044" s="5">
        <v>8.5</v>
      </c>
      <c r="K1044" s="5">
        <v>8.49</v>
      </c>
      <c r="L1044" s="5">
        <v>8.5</v>
      </c>
      <c r="M1044" s="5">
        <v>8.51</v>
      </c>
    </row>
    <row r="1045" spans="1:13">
      <c r="A1045" s="139">
        <v>42668</v>
      </c>
      <c r="B1045" s="5">
        <v>9.8699999999999992</v>
      </c>
      <c r="C1045" s="5">
        <v>9.44</v>
      </c>
      <c r="D1045" s="5">
        <v>9.15</v>
      </c>
      <c r="E1045" s="5">
        <v>8.9499999999999993</v>
      </c>
      <c r="F1045" s="5">
        <v>8.6300000000000008</v>
      </c>
      <c r="G1045" s="5">
        <v>8.59</v>
      </c>
      <c r="H1045" s="5">
        <v>8.5500000000000007</v>
      </c>
      <c r="I1045" s="5">
        <v>8.51</v>
      </c>
      <c r="J1045" s="5">
        <v>8.4700000000000006</v>
      </c>
      <c r="K1045" s="5">
        <v>8.4499999999999993</v>
      </c>
      <c r="L1045" s="5">
        <v>8.4600000000000009</v>
      </c>
      <c r="M1045" s="5">
        <v>8.4700000000000006</v>
      </c>
    </row>
    <row r="1046" spans="1:13">
      <c r="A1046" s="139">
        <v>42667</v>
      </c>
      <c r="B1046" s="5">
        <v>9.85</v>
      </c>
      <c r="C1046" s="5">
        <v>9.44</v>
      </c>
      <c r="D1046" s="5">
        <v>9.16</v>
      </c>
      <c r="E1046" s="5">
        <v>8.9700000000000006</v>
      </c>
      <c r="F1046" s="5">
        <v>8.64</v>
      </c>
      <c r="G1046" s="5">
        <v>8.6</v>
      </c>
      <c r="H1046" s="5">
        <v>8.5500000000000007</v>
      </c>
      <c r="I1046" s="5">
        <v>8.48</v>
      </c>
      <c r="J1046" s="5">
        <v>8.42</v>
      </c>
      <c r="K1046" s="5">
        <v>8.4</v>
      </c>
      <c r="L1046" s="5">
        <v>8.41</v>
      </c>
      <c r="M1046" s="5">
        <v>8.42</v>
      </c>
    </row>
    <row r="1047" spans="1:13">
      <c r="A1047" s="139">
        <v>42664</v>
      </c>
      <c r="B1047" s="5">
        <v>9.91</v>
      </c>
      <c r="C1047" s="5">
        <v>9.5</v>
      </c>
      <c r="D1047" s="5">
        <v>9.2200000000000006</v>
      </c>
      <c r="E1047" s="5">
        <v>9.0299999999999994</v>
      </c>
      <c r="F1047" s="5">
        <v>8.6999999999999993</v>
      </c>
      <c r="G1047" s="5">
        <v>8.6199999999999992</v>
      </c>
      <c r="H1047" s="5">
        <v>8.5399999999999991</v>
      </c>
      <c r="I1047" s="5">
        <v>8.4600000000000009</v>
      </c>
      <c r="J1047" s="5">
        <v>8.4</v>
      </c>
      <c r="K1047" s="5">
        <v>8.3800000000000008</v>
      </c>
      <c r="L1047" s="5">
        <v>8.3800000000000008</v>
      </c>
      <c r="M1047" s="5">
        <v>8.39</v>
      </c>
    </row>
    <row r="1048" spans="1:13">
      <c r="A1048" s="139">
        <v>42663</v>
      </c>
      <c r="B1048" s="5">
        <v>9.8000000000000007</v>
      </c>
      <c r="C1048" s="5">
        <v>9.44</v>
      </c>
      <c r="D1048" s="5">
        <v>9.19</v>
      </c>
      <c r="E1048" s="5">
        <v>9</v>
      </c>
      <c r="F1048" s="5">
        <v>8.68</v>
      </c>
      <c r="G1048" s="5">
        <v>8.64</v>
      </c>
      <c r="H1048" s="5">
        <v>8.6</v>
      </c>
      <c r="I1048" s="5">
        <v>8.5299999999999994</v>
      </c>
      <c r="J1048" s="5">
        <v>8.4700000000000006</v>
      </c>
      <c r="K1048" s="5">
        <v>8.4499999999999993</v>
      </c>
      <c r="L1048" s="5">
        <v>8.4499999999999993</v>
      </c>
      <c r="M1048" s="5">
        <v>8.4600000000000009</v>
      </c>
    </row>
    <row r="1049" spans="1:13">
      <c r="A1049" s="139">
        <v>42662</v>
      </c>
      <c r="B1049" s="5">
        <v>9.77</v>
      </c>
      <c r="C1049" s="5">
        <v>9.43</v>
      </c>
      <c r="D1049" s="5">
        <v>9.19</v>
      </c>
      <c r="E1049" s="5">
        <v>9.01</v>
      </c>
      <c r="F1049" s="5">
        <v>8.69</v>
      </c>
      <c r="G1049" s="5">
        <v>8.6300000000000008</v>
      </c>
      <c r="H1049" s="5">
        <v>8.58</v>
      </c>
      <c r="I1049" s="5">
        <v>8.52</v>
      </c>
      <c r="J1049" s="5">
        <v>8.48</v>
      </c>
      <c r="K1049" s="5">
        <v>8.4700000000000006</v>
      </c>
      <c r="L1049" s="5">
        <v>8.4700000000000006</v>
      </c>
      <c r="M1049" s="5">
        <v>8.48</v>
      </c>
    </row>
    <row r="1050" spans="1:13">
      <c r="A1050" s="139">
        <v>42661</v>
      </c>
      <c r="B1050" s="5">
        <v>9.8000000000000007</v>
      </c>
      <c r="C1050" s="5">
        <v>9.4600000000000009</v>
      </c>
      <c r="D1050" s="5">
        <v>9.2200000000000006</v>
      </c>
      <c r="E1050" s="5">
        <v>9.06</v>
      </c>
      <c r="F1050" s="5">
        <v>8.7899999999999991</v>
      </c>
      <c r="G1050" s="5">
        <v>8.75</v>
      </c>
      <c r="H1050" s="5">
        <v>8.6999999999999993</v>
      </c>
      <c r="I1050" s="5">
        <v>8.64</v>
      </c>
      <c r="J1050" s="5">
        <v>8.58</v>
      </c>
      <c r="K1050" s="5">
        <v>8.57</v>
      </c>
      <c r="L1050" s="5">
        <v>8.58</v>
      </c>
      <c r="M1050" s="5">
        <v>8.59</v>
      </c>
    </row>
    <row r="1051" spans="1:13">
      <c r="A1051" s="139">
        <v>42660</v>
      </c>
      <c r="B1051" s="5">
        <v>9.9700000000000006</v>
      </c>
      <c r="C1051" s="5">
        <v>9.5399999999999991</v>
      </c>
      <c r="D1051" s="5">
        <v>9.25</v>
      </c>
      <c r="E1051" s="5">
        <v>9.06</v>
      </c>
      <c r="F1051" s="5">
        <v>8.76</v>
      </c>
      <c r="G1051" s="5">
        <v>8.73</v>
      </c>
      <c r="H1051" s="5">
        <v>8.6999999999999993</v>
      </c>
      <c r="I1051" s="5">
        <v>8.65</v>
      </c>
      <c r="J1051" s="5">
        <v>8.6</v>
      </c>
      <c r="K1051" s="5">
        <v>8.58</v>
      </c>
      <c r="L1051" s="5">
        <v>8.59</v>
      </c>
      <c r="M1051" s="5">
        <v>8.61</v>
      </c>
    </row>
    <row r="1052" spans="1:13">
      <c r="A1052" s="139">
        <v>42657</v>
      </c>
      <c r="B1052" s="5">
        <v>9.92</v>
      </c>
      <c r="C1052" s="5">
        <v>9.5299999999999994</v>
      </c>
      <c r="D1052" s="5">
        <v>9.24</v>
      </c>
      <c r="E1052" s="5">
        <v>9.0399999999999991</v>
      </c>
      <c r="F1052" s="5">
        <v>8.67</v>
      </c>
      <c r="G1052" s="5">
        <v>8.6</v>
      </c>
      <c r="H1052" s="5">
        <v>8.5500000000000007</v>
      </c>
      <c r="I1052" s="5">
        <v>8.49</v>
      </c>
      <c r="J1052" s="5">
        <v>8.4</v>
      </c>
      <c r="K1052" s="5">
        <v>8.36</v>
      </c>
      <c r="L1052" s="5">
        <v>8.3699999999999992</v>
      </c>
      <c r="M1052" s="5">
        <v>8.3800000000000008</v>
      </c>
    </row>
    <row r="1053" spans="1:13">
      <c r="A1053" s="139">
        <v>42656</v>
      </c>
      <c r="B1053" s="5">
        <v>9.9</v>
      </c>
      <c r="C1053" s="5">
        <v>9.5</v>
      </c>
      <c r="D1053" s="5">
        <v>9.23</v>
      </c>
      <c r="E1053" s="5">
        <v>9.0399999999999991</v>
      </c>
      <c r="F1053" s="5">
        <v>8.7200000000000006</v>
      </c>
      <c r="G1053" s="5">
        <v>8.66</v>
      </c>
      <c r="H1053" s="5">
        <v>8.6</v>
      </c>
      <c r="I1053" s="5">
        <v>8.52</v>
      </c>
      <c r="J1053" s="5">
        <v>8.4</v>
      </c>
      <c r="K1053" s="5">
        <v>8.35</v>
      </c>
      <c r="L1053" s="5">
        <v>8.36</v>
      </c>
      <c r="M1053" s="5">
        <v>8.39</v>
      </c>
    </row>
    <row r="1054" spans="1:13">
      <c r="A1054" s="139">
        <v>42655</v>
      </c>
      <c r="B1054" s="5">
        <v>9.8000000000000007</v>
      </c>
      <c r="C1054" s="5">
        <v>9.4499999999999993</v>
      </c>
      <c r="D1054" s="5">
        <v>9.2100000000000009</v>
      </c>
      <c r="E1054" s="5">
        <v>9.0500000000000007</v>
      </c>
      <c r="F1054" s="5">
        <v>8.73</v>
      </c>
      <c r="G1054" s="5">
        <v>8.6300000000000008</v>
      </c>
      <c r="H1054" s="5">
        <v>8.5299999999999994</v>
      </c>
      <c r="I1054" s="5">
        <v>8.4700000000000006</v>
      </c>
      <c r="J1054" s="5">
        <v>8.42</v>
      </c>
      <c r="K1054" s="5">
        <v>8.39</v>
      </c>
      <c r="L1054" s="5">
        <v>8.39</v>
      </c>
      <c r="M1054" s="5">
        <v>8.39</v>
      </c>
    </row>
    <row r="1055" spans="1:13">
      <c r="A1055" s="139">
        <v>42654</v>
      </c>
      <c r="B1055" s="5">
        <v>9.81</v>
      </c>
      <c r="C1055" s="5">
        <v>9.48</v>
      </c>
      <c r="D1055" s="5">
        <v>9.23</v>
      </c>
      <c r="E1055" s="5">
        <v>9.0500000000000007</v>
      </c>
      <c r="F1055" s="5">
        <v>8.7200000000000006</v>
      </c>
      <c r="G1055" s="5">
        <v>8.64</v>
      </c>
      <c r="H1055" s="5">
        <v>8.5399999999999991</v>
      </c>
      <c r="I1055" s="5">
        <v>8.44</v>
      </c>
      <c r="J1055" s="5">
        <v>8.33</v>
      </c>
      <c r="K1055" s="5">
        <v>8.2899999999999991</v>
      </c>
      <c r="L1055" s="5">
        <v>8.3000000000000007</v>
      </c>
      <c r="M1055" s="5">
        <v>8.31</v>
      </c>
    </row>
    <row r="1056" spans="1:13">
      <c r="A1056" s="139">
        <v>42653</v>
      </c>
      <c r="B1056" s="5">
        <v>9.74</v>
      </c>
      <c r="C1056" s="5">
        <v>9.44</v>
      </c>
      <c r="D1056" s="5">
        <v>9.2100000000000009</v>
      </c>
      <c r="E1056" s="5">
        <v>9.0399999999999991</v>
      </c>
      <c r="F1056" s="5">
        <v>8.66</v>
      </c>
      <c r="G1056" s="5">
        <v>8.57</v>
      </c>
      <c r="H1056" s="5">
        <v>8.48</v>
      </c>
      <c r="I1056" s="5">
        <v>8.39</v>
      </c>
      <c r="J1056" s="5">
        <v>8.2899999999999991</v>
      </c>
      <c r="K1056" s="5">
        <v>8.26</v>
      </c>
      <c r="L1056" s="5">
        <v>8.27</v>
      </c>
      <c r="M1056" s="5">
        <v>8.2799999999999994</v>
      </c>
    </row>
    <row r="1057" spans="1:13">
      <c r="A1057" s="139">
        <v>42650</v>
      </c>
      <c r="B1057" s="5">
        <v>9.9600000000000009</v>
      </c>
      <c r="C1057" s="5">
        <v>9.5500000000000007</v>
      </c>
      <c r="D1057" s="5">
        <v>9.25</v>
      </c>
      <c r="E1057" s="5">
        <v>9.0399999999999991</v>
      </c>
      <c r="F1057" s="5">
        <v>8.6300000000000008</v>
      </c>
      <c r="G1057" s="5">
        <v>8.5299999999999994</v>
      </c>
      <c r="H1057" s="5">
        <v>8.44</v>
      </c>
      <c r="I1057" s="5">
        <v>8.35</v>
      </c>
      <c r="J1057" s="5">
        <v>8.25</v>
      </c>
      <c r="K1057" s="5">
        <v>8.2100000000000009</v>
      </c>
      <c r="L1057" s="5">
        <v>8.2200000000000006</v>
      </c>
      <c r="M1057" s="5">
        <v>8.23</v>
      </c>
    </row>
    <row r="1058" spans="1:13">
      <c r="A1058" s="139">
        <v>42649</v>
      </c>
      <c r="B1058" s="5">
        <v>9.6999999999999993</v>
      </c>
      <c r="C1058" s="5">
        <v>9.4499999999999993</v>
      </c>
      <c r="D1058" s="5">
        <v>9.25</v>
      </c>
      <c r="E1058" s="5">
        <v>9.08</v>
      </c>
      <c r="F1058" s="5">
        <v>8.67</v>
      </c>
      <c r="G1058" s="5">
        <v>8.5299999999999994</v>
      </c>
      <c r="H1058" s="5">
        <v>8.4</v>
      </c>
      <c r="I1058" s="5">
        <v>8.31</v>
      </c>
      <c r="J1058" s="5">
        <v>8.23</v>
      </c>
      <c r="K1058" s="5">
        <v>8.1999999999999993</v>
      </c>
      <c r="L1058" s="5">
        <v>8.1999999999999993</v>
      </c>
      <c r="M1058" s="5">
        <v>8.2100000000000009</v>
      </c>
    </row>
    <row r="1059" spans="1:13">
      <c r="A1059" s="139">
        <v>42648</v>
      </c>
      <c r="B1059" s="5">
        <v>9.7899999999999991</v>
      </c>
      <c r="C1059" s="5">
        <v>9.4499999999999993</v>
      </c>
      <c r="D1059" s="5">
        <v>9.1999999999999993</v>
      </c>
      <c r="E1059" s="5">
        <v>9.01</v>
      </c>
      <c r="F1059" s="5">
        <v>8.6199999999999992</v>
      </c>
      <c r="G1059" s="5">
        <v>8.48</v>
      </c>
      <c r="H1059" s="5">
        <v>8.35</v>
      </c>
      <c r="I1059" s="5">
        <v>8.26</v>
      </c>
      <c r="J1059" s="5">
        <v>8.1999999999999993</v>
      </c>
      <c r="K1059" s="5">
        <v>8.17</v>
      </c>
      <c r="L1059" s="5">
        <v>8.17</v>
      </c>
      <c r="M1059" s="5">
        <v>8.17</v>
      </c>
    </row>
    <row r="1060" spans="1:13">
      <c r="A1060" s="139">
        <v>42647</v>
      </c>
      <c r="B1060" s="5">
        <v>9.74</v>
      </c>
      <c r="C1060" s="5">
        <v>9.43</v>
      </c>
      <c r="D1060" s="5">
        <v>9.18</v>
      </c>
      <c r="E1060" s="5">
        <v>8.98</v>
      </c>
      <c r="F1060" s="5">
        <v>8.5299999999999994</v>
      </c>
      <c r="G1060" s="5">
        <v>8.3800000000000008</v>
      </c>
      <c r="H1060" s="5">
        <v>8.26</v>
      </c>
      <c r="I1060" s="5">
        <v>8.19</v>
      </c>
      <c r="J1060" s="5">
        <v>8.1300000000000008</v>
      </c>
      <c r="K1060" s="5">
        <v>8.11</v>
      </c>
      <c r="L1060" s="5">
        <v>8.11</v>
      </c>
      <c r="M1060" s="5">
        <v>8.11</v>
      </c>
    </row>
    <row r="1061" spans="1:13">
      <c r="A1061" s="139">
        <v>42646</v>
      </c>
      <c r="B1061" s="5">
        <v>9.76</v>
      </c>
      <c r="C1061" s="5">
        <v>9.42</v>
      </c>
      <c r="D1061" s="5">
        <v>9.16</v>
      </c>
      <c r="E1061" s="5">
        <v>8.9499999999999993</v>
      </c>
      <c r="F1061" s="5">
        <v>8.51</v>
      </c>
      <c r="G1061" s="5">
        <v>8.36</v>
      </c>
      <c r="H1061" s="5">
        <v>8.24</v>
      </c>
      <c r="I1061" s="5">
        <v>8.17</v>
      </c>
      <c r="J1061" s="5">
        <v>8.11</v>
      </c>
      <c r="K1061" s="5">
        <v>8.09</v>
      </c>
      <c r="L1061" s="5">
        <v>8.1</v>
      </c>
      <c r="M1061" s="5">
        <v>8.1</v>
      </c>
    </row>
    <row r="1062" spans="1:13">
      <c r="A1062" s="139">
        <v>42643</v>
      </c>
      <c r="B1062" s="5">
        <v>9.7100000000000009</v>
      </c>
      <c r="C1062" s="5">
        <v>9.3800000000000008</v>
      </c>
      <c r="D1062" s="5">
        <v>9.14</v>
      </c>
      <c r="E1062" s="5">
        <v>8.9600000000000009</v>
      </c>
      <c r="F1062" s="5">
        <v>8.58</v>
      </c>
      <c r="G1062" s="5">
        <v>8.4600000000000009</v>
      </c>
      <c r="H1062" s="5">
        <v>8.34</v>
      </c>
      <c r="I1062" s="5">
        <v>8.25</v>
      </c>
      <c r="J1062" s="5">
        <v>8.18</v>
      </c>
      <c r="K1062" s="5">
        <v>8.15</v>
      </c>
      <c r="L1062" s="5">
        <v>8.15</v>
      </c>
      <c r="M1062" s="5">
        <v>8.15</v>
      </c>
    </row>
    <row r="1063" spans="1:13">
      <c r="A1063" s="139">
        <v>42642</v>
      </c>
      <c r="B1063" s="5">
        <v>9.68</v>
      </c>
      <c r="C1063" s="5">
        <v>9.39</v>
      </c>
      <c r="D1063" s="5">
        <v>9.17</v>
      </c>
      <c r="E1063" s="5">
        <v>8.99</v>
      </c>
      <c r="F1063" s="5">
        <v>8.6</v>
      </c>
      <c r="G1063" s="5">
        <v>8.4600000000000009</v>
      </c>
      <c r="H1063" s="5">
        <v>8.33</v>
      </c>
      <c r="I1063" s="5">
        <v>8.24</v>
      </c>
      <c r="J1063" s="5">
        <v>8.16</v>
      </c>
      <c r="K1063" s="5">
        <v>8.14</v>
      </c>
      <c r="L1063" s="5">
        <v>8.15</v>
      </c>
      <c r="M1063" s="5">
        <v>8.15</v>
      </c>
    </row>
    <row r="1064" spans="1:13">
      <c r="A1064" s="139">
        <v>42641</v>
      </c>
      <c r="B1064" s="5">
        <v>9.73</v>
      </c>
      <c r="C1064" s="5">
        <v>9.4499999999999993</v>
      </c>
      <c r="D1064" s="5">
        <v>9.24</v>
      </c>
      <c r="E1064" s="5">
        <v>9.07</v>
      </c>
      <c r="F1064" s="5">
        <v>8.67</v>
      </c>
      <c r="G1064" s="5">
        <v>8.52</v>
      </c>
      <c r="H1064" s="5">
        <v>8.3699999999999992</v>
      </c>
      <c r="I1064" s="5">
        <v>8.3000000000000007</v>
      </c>
      <c r="J1064" s="5">
        <v>8.24</v>
      </c>
      <c r="K1064" s="5">
        <v>8.2100000000000009</v>
      </c>
      <c r="L1064" s="5">
        <v>8.2100000000000009</v>
      </c>
      <c r="M1064" s="5">
        <v>8.2100000000000009</v>
      </c>
    </row>
    <row r="1065" spans="1:13">
      <c r="A1065" s="139">
        <v>42640</v>
      </c>
      <c r="B1065" s="5">
        <v>9.7799999999999994</v>
      </c>
      <c r="C1065" s="5">
        <v>9.51</v>
      </c>
      <c r="D1065" s="5">
        <v>9.2899999999999991</v>
      </c>
      <c r="E1065" s="5">
        <v>9.1199999999999992</v>
      </c>
      <c r="F1065" s="5">
        <v>8.7100000000000009</v>
      </c>
      <c r="G1065" s="5">
        <v>8.5500000000000007</v>
      </c>
      <c r="H1065" s="5">
        <v>8.41</v>
      </c>
      <c r="I1065" s="5">
        <v>8.33</v>
      </c>
      <c r="J1065" s="5">
        <v>8.27</v>
      </c>
      <c r="K1065" s="5">
        <v>8.25</v>
      </c>
      <c r="L1065" s="5">
        <v>8.25</v>
      </c>
      <c r="M1065" s="5">
        <v>8.26</v>
      </c>
    </row>
    <row r="1066" spans="1:13">
      <c r="A1066" s="139">
        <v>42639</v>
      </c>
      <c r="B1066" s="5">
        <v>9.73</v>
      </c>
      <c r="C1066" s="5">
        <v>9.48</v>
      </c>
      <c r="D1066" s="5">
        <v>9.27</v>
      </c>
      <c r="E1066" s="5">
        <v>9.1</v>
      </c>
      <c r="F1066" s="5">
        <v>8.69</v>
      </c>
      <c r="G1066" s="5">
        <v>8.5399999999999991</v>
      </c>
      <c r="H1066" s="5">
        <v>8.3800000000000008</v>
      </c>
      <c r="I1066" s="5">
        <v>8.2899999999999991</v>
      </c>
      <c r="J1066" s="5">
        <v>8.23</v>
      </c>
      <c r="K1066" s="5">
        <v>8.2200000000000006</v>
      </c>
      <c r="L1066" s="5">
        <v>8.23</v>
      </c>
      <c r="M1066" s="5">
        <v>8.25</v>
      </c>
    </row>
    <row r="1067" spans="1:13">
      <c r="A1067" s="139">
        <v>42636</v>
      </c>
      <c r="B1067" s="5">
        <v>9.8000000000000007</v>
      </c>
      <c r="C1067" s="5">
        <v>9.52</v>
      </c>
      <c r="D1067" s="5">
        <v>9.2799999999999994</v>
      </c>
      <c r="E1067" s="5">
        <v>9.09</v>
      </c>
      <c r="F1067" s="5">
        <v>8.64</v>
      </c>
      <c r="G1067" s="5">
        <v>8.4700000000000006</v>
      </c>
      <c r="H1067" s="5">
        <v>8.35</v>
      </c>
      <c r="I1067" s="5">
        <v>8.2799999999999994</v>
      </c>
      <c r="J1067" s="5">
        <v>8.2200000000000006</v>
      </c>
      <c r="K1067" s="5">
        <v>8.23</v>
      </c>
      <c r="L1067" s="5">
        <v>8.27</v>
      </c>
      <c r="M1067" s="5">
        <v>8.33</v>
      </c>
    </row>
    <row r="1068" spans="1:13">
      <c r="A1068" s="139">
        <v>42635</v>
      </c>
      <c r="B1068" s="5">
        <v>9.65</v>
      </c>
      <c r="C1068" s="5">
        <v>9.44</v>
      </c>
      <c r="D1068" s="5">
        <v>9.25</v>
      </c>
      <c r="E1068" s="5">
        <v>9.08</v>
      </c>
      <c r="F1068" s="5">
        <v>8.6300000000000008</v>
      </c>
      <c r="G1068" s="5">
        <v>8.4600000000000009</v>
      </c>
      <c r="H1068" s="5">
        <v>8.27</v>
      </c>
      <c r="I1068" s="5">
        <v>8.17</v>
      </c>
      <c r="J1068" s="5">
        <v>8.16</v>
      </c>
      <c r="K1068" s="5">
        <v>8.26</v>
      </c>
      <c r="L1068" s="5">
        <v>8.36</v>
      </c>
      <c r="M1068" s="5">
        <v>8.48</v>
      </c>
    </row>
    <row r="1069" spans="1:13">
      <c r="A1069" s="139">
        <v>42634</v>
      </c>
      <c r="B1069" s="5">
        <v>9.5299999999999994</v>
      </c>
      <c r="C1069" s="5">
        <v>9.36</v>
      </c>
      <c r="D1069" s="5">
        <v>9.1999999999999993</v>
      </c>
      <c r="E1069" s="5">
        <v>9.06</v>
      </c>
      <c r="F1069" s="5">
        <v>8.66</v>
      </c>
      <c r="G1069" s="5">
        <v>8.52</v>
      </c>
      <c r="H1069" s="5">
        <v>8.33</v>
      </c>
      <c r="I1069" s="5">
        <v>8.2200000000000006</v>
      </c>
      <c r="J1069" s="5">
        <v>8.1999999999999993</v>
      </c>
      <c r="K1069" s="5">
        <v>8.31</v>
      </c>
      <c r="L1069" s="5">
        <v>8.43</v>
      </c>
      <c r="M1069" s="5">
        <v>8.59</v>
      </c>
    </row>
    <row r="1070" spans="1:13">
      <c r="A1070" s="139">
        <v>42633</v>
      </c>
      <c r="B1070" s="5">
        <v>9.5399999999999991</v>
      </c>
      <c r="C1070" s="5">
        <v>9.41</v>
      </c>
      <c r="D1070" s="5">
        <v>9.2899999999999991</v>
      </c>
      <c r="E1070" s="5">
        <v>9.17</v>
      </c>
      <c r="F1070" s="5">
        <v>8.82</v>
      </c>
      <c r="G1070" s="5">
        <v>8.66</v>
      </c>
      <c r="H1070" s="5">
        <v>8.44</v>
      </c>
      <c r="I1070" s="5">
        <v>8.32</v>
      </c>
      <c r="J1070" s="5">
        <v>8.27</v>
      </c>
      <c r="K1070" s="5">
        <v>8.36</v>
      </c>
      <c r="L1070" s="5">
        <v>8.48</v>
      </c>
      <c r="M1070" s="5">
        <v>8.65</v>
      </c>
    </row>
    <row r="1071" spans="1:13">
      <c r="A1071" s="139">
        <v>42632</v>
      </c>
      <c r="B1071" s="5">
        <v>9.5</v>
      </c>
      <c r="C1071" s="5">
        <v>9.34</v>
      </c>
      <c r="D1071" s="5">
        <v>9.1999999999999993</v>
      </c>
      <c r="E1071" s="5">
        <v>9.08</v>
      </c>
      <c r="F1071" s="5">
        <v>8.76</v>
      </c>
      <c r="G1071" s="5">
        <v>8.6</v>
      </c>
      <c r="H1071" s="5">
        <v>8.4</v>
      </c>
      <c r="I1071" s="5">
        <v>8.2899999999999991</v>
      </c>
      <c r="J1071" s="5">
        <v>8.25</v>
      </c>
      <c r="K1071" s="5">
        <v>8.35</v>
      </c>
      <c r="L1071" s="5">
        <v>8.49</v>
      </c>
      <c r="M1071" s="5">
        <v>8.66</v>
      </c>
    </row>
    <row r="1072" spans="1:13">
      <c r="A1072" s="139">
        <v>42629</v>
      </c>
      <c r="B1072" s="5">
        <v>9.49</v>
      </c>
      <c r="C1072" s="5">
        <v>9.34</v>
      </c>
      <c r="D1072" s="5">
        <v>9.19</v>
      </c>
      <c r="E1072" s="5">
        <v>9.06</v>
      </c>
      <c r="F1072" s="5">
        <v>8.69</v>
      </c>
      <c r="G1072" s="5">
        <v>8.52</v>
      </c>
      <c r="H1072" s="5">
        <v>8.35</v>
      </c>
      <c r="I1072" s="5">
        <v>8.27</v>
      </c>
      <c r="J1072" s="5">
        <v>8.25</v>
      </c>
      <c r="K1072" s="5">
        <v>8.39</v>
      </c>
      <c r="L1072" s="5">
        <v>8.5299999999999994</v>
      </c>
      <c r="M1072" s="5">
        <v>8.7100000000000009</v>
      </c>
    </row>
    <row r="1073" spans="1:13">
      <c r="A1073" s="139">
        <v>42628</v>
      </c>
      <c r="B1073" s="5">
        <v>9.26</v>
      </c>
      <c r="C1073" s="5">
        <v>9.1199999999999992</v>
      </c>
      <c r="D1073" s="5">
        <v>9</v>
      </c>
      <c r="E1073" s="5">
        <v>8.8800000000000008</v>
      </c>
      <c r="F1073" s="5">
        <v>8.5399999999999991</v>
      </c>
      <c r="G1073" s="5">
        <v>8.3800000000000008</v>
      </c>
      <c r="H1073" s="5">
        <v>8.1999999999999993</v>
      </c>
      <c r="I1073" s="5">
        <v>8.1300000000000008</v>
      </c>
      <c r="J1073" s="5">
        <v>8.14</v>
      </c>
      <c r="K1073" s="5">
        <v>8.2899999999999991</v>
      </c>
      <c r="L1073" s="5">
        <v>8.4499999999999993</v>
      </c>
      <c r="M1073" s="5">
        <v>8.66</v>
      </c>
    </row>
    <row r="1074" spans="1:13">
      <c r="A1074" s="139">
        <v>42627</v>
      </c>
      <c r="B1074" s="5">
        <v>9.23</v>
      </c>
      <c r="C1074" s="5">
        <v>9.1</v>
      </c>
      <c r="D1074" s="5">
        <v>8.9700000000000006</v>
      </c>
      <c r="E1074" s="5">
        <v>8.86</v>
      </c>
      <c r="F1074" s="5">
        <v>8.52</v>
      </c>
      <c r="G1074" s="5">
        <v>8.36</v>
      </c>
      <c r="H1074" s="5">
        <v>8.2100000000000009</v>
      </c>
      <c r="I1074" s="5">
        <v>8.15</v>
      </c>
      <c r="J1074" s="5">
        <v>8.14</v>
      </c>
      <c r="K1074" s="5">
        <v>8.2899999999999991</v>
      </c>
      <c r="L1074" s="5">
        <v>8.4600000000000009</v>
      </c>
      <c r="M1074" s="5">
        <v>8.6999999999999993</v>
      </c>
    </row>
    <row r="1075" spans="1:13">
      <c r="A1075" s="139">
        <v>42626</v>
      </c>
      <c r="B1075" s="5">
        <v>9.27</v>
      </c>
      <c r="C1075" s="5">
        <v>9.14</v>
      </c>
      <c r="D1075" s="5">
        <v>9.02</v>
      </c>
      <c r="E1075" s="5">
        <v>8.9</v>
      </c>
      <c r="F1075" s="5">
        <v>8.57</v>
      </c>
      <c r="G1075" s="5">
        <v>8.42</v>
      </c>
      <c r="H1075" s="5">
        <v>8.23</v>
      </c>
      <c r="I1075" s="5">
        <v>8.1300000000000008</v>
      </c>
      <c r="J1075" s="5">
        <v>8.11</v>
      </c>
      <c r="K1075" s="5">
        <v>8.26</v>
      </c>
      <c r="L1075" s="5">
        <v>8.44</v>
      </c>
      <c r="M1075" s="5">
        <v>8.6999999999999993</v>
      </c>
    </row>
    <row r="1076" spans="1:13">
      <c r="A1076" s="139">
        <v>42625</v>
      </c>
      <c r="B1076" s="5">
        <v>9.36</v>
      </c>
      <c r="C1076" s="5">
        <v>9.2200000000000006</v>
      </c>
      <c r="D1076" s="5">
        <v>9.09</v>
      </c>
      <c r="E1076" s="5">
        <v>8.9700000000000006</v>
      </c>
      <c r="F1076" s="5">
        <v>8.6300000000000008</v>
      </c>
      <c r="G1076" s="5">
        <v>8.4600000000000009</v>
      </c>
      <c r="H1076" s="5">
        <v>8.23</v>
      </c>
      <c r="I1076" s="5">
        <v>8.1</v>
      </c>
      <c r="J1076" s="5">
        <v>8.08</v>
      </c>
      <c r="K1076" s="5">
        <v>8.24</v>
      </c>
      <c r="L1076" s="5">
        <v>8.43</v>
      </c>
      <c r="M1076" s="5">
        <v>8.7100000000000009</v>
      </c>
    </row>
    <row r="1077" spans="1:13">
      <c r="A1077" s="139">
        <v>42622</v>
      </c>
      <c r="B1077" s="5">
        <v>9.39</v>
      </c>
      <c r="C1077" s="5">
        <v>9.24</v>
      </c>
      <c r="D1077" s="5">
        <v>9.11</v>
      </c>
      <c r="E1077" s="5">
        <v>8.99</v>
      </c>
      <c r="F1077" s="5">
        <v>8.65</v>
      </c>
      <c r="G1077" s="5">
        <v>8.48</v>
      </c>
      <c r="H1077" s="5">
        <v>8.25</v>
      </c>
      <c r="I1077" s="5">
        <v>8.11</v>
      </c>
      <c r="J1077" s="5">
        <v>8.09</v>
      </c>
      <c r="K1077" s="5">
        <v>8.25</v>
      </c>
      <c r="L1077" s="5">
        <v>8.4499999999999993</v>
      </c>
      <c r="M1077" s="5">
        <v>8.74</v>
      </c>
    </row>
    <row r="1078" spans="1:13">
      <c r="A1078" s="139">
        <v>42621</v>
      </c>
      <c r="B1078" s="5">
        <v>9.4499999999999993</v>
      </c>
      <c r="C1078" s="5">
        <v>9.2799999999999994</v>
      </c>
      <c r="D1078" s="5">
        <v>9.1300000000000008</v>
      </c>
      <c r="E1078" s="5">
        <v>8.98</v>
      </c>
      <c r="F1078" s="5">
        <v>8.56</v>
      </c>
      <c r="G1078" s="5">
        <v>8.36</v>
      </c>
      <c r="H1078" s="5">
        <v>8.1</v>
      </c>
      <c r="I1078" s="5">
        <v>7.97</v>
      </c>
      <c r="J1078" s="5">
        <v>7.94</v>
      </c>
      <c r="K1078" s="5">
        <v>8.11</v>
      </c>
      <c r="L1078" s="5">
        <v>8.32</v>
      </c>
      <c r="M1078" s="5">
        <v>8.61</v>
      </c>
    </row>
    <row r="1079" spans="1:13">
      <c r="A1079" s="139">
        <v>42620</v>
      </c>
      <c r="B1079" s="5">
        <v>9.3699999999999992</v>
      </c>
      <c r="C1079" s="5">
        <v>9.23</v>
      </c>
      <c r="D1079" s="5">
        <v>9.09</v>
      </c>
      <c r="E1079" s="5">
        <v>8.9700000000000006</v>
      </c>
      <c r="F1079" s="5">
        <v>8.6</v>
      </c>
      <c r="G1079" s="5">
        <v>8.42</v>
      </c>
      <c r="H1079" s="5">
        <v>8.19</v>
      </c>
      <c r="I1079" s="5">
        <v>8.06</v>
      </c>
      <c r="J1079" s="5">
        <v>8.01</v>
      </c>
      <c r="K1079" s="5">
        <v>8.15</v>
      </c>
      <c r="L1079" s="5">
        <v>8.35</v>
      </c>
      <c r="M1079" s="5">
        <v>8.66</v>
      </c>
    </row>
    <row r="1080" spans="1:13">
      <c r="A1080" s="139">
        <v>42619</v>
      </c>
      <c r="B1080" s="5">
        <v>9.4</v>
      </c>
      <c r="C1080" s="5">
        <v>9.27</v>
      </c>
      <c r="D1080" s="5">
        <v>9.14</v>
      </c>
      <c r="E1080" s="5">
        <v>9.01</v>
      </c>
      <c r="F1080" s="5">
        <v>8.6300000000000008</v>
      </c>
      <c r="G1080" s="5">
        <v>8.4700000000000006</v>
      </c>
      <c r="H1080" s="5">
        <v>8.24</v>
      </c>
      <c r="I1080" s="5">
        <v>8.1</v>
      </c>
      <c r="J1080" s="5">
        <v>8.0399999999999991</v>
      </c>
      <c r="K1080" s="5">
        <v>8.17</v>
      </c>
      <c r="L1080" s="5">
        <v>8.3699999999999992</v>
      </c>
      <c r="M1080" s="5">
        <v>8.69</v>
      </c>
    </row>
    <row r="1081" spans="1:13">
      <c r="A1081" s="139">
        <v>42618</v>
      </c>
      <c r="B1081" s="5">
        <v>9.31</v>
      </c>
      <c r="C1081" s="5">
        <v>9.2100000000000009</v>
      </c>
      <c r="D1081" s="5">
        <v>9.11</v>
      </c>
      <c r="E1081" s="5">
        <v>9.02</v>
      </c>
      <c r="F1081" s="5">
        <v>8.7200000000000006</v>
      </c>
      <c r="G1081" s="5">
        <v>8.5399999999999991</v>
      </c>
      <c r="H1081" s="5">
        <v>8.31</v>
      </c>
      <c r="I1081" s="5">
        <v>8.17</v>
      </c>
      <c r="J1081" s="5">
        <v>8.1</v>
      </c>
      <c r="K1081" s="5">
        <v>8.1999999999999993</v>
      </c>
      <c r="L1081" s="5">
        <v>8.39</v>
      </c>
      <c r="M1081" s="5">
        <v>8.7100000000000009</v>
      </c>
    </row>
    <row r="1082" spans="1:13">
      <c r="A1082" s="139">
        <v>42615</v>
      </c>
      <c r="B1082" s="5">
        <v>9.2100000000000009</v>
      </c>
      <c r="C1082" s="5">
        <v>9.1300000000000008</v>
      </c>
      <c r="D1082" s="5">
        <v>9.0500000000000007</v>
      </c>
      <c r="E1082" s="5">
        <v>8.99</v>
      </c>
      <c r="F1082" s="5">
        <v>8.77</v>
      </c>
      <c r="G1082" s="5">
        <v>8.61</v>
      </c>
      <c r="H1082" s="5">
        <v>8.3699999999999992</v>
      </c>
      <c r="I1082" s="5">
        <v>8.2200000000000006</v>
      </c>
      <c r="J1082" s="5">
        <v>8.1199999999999992</v>
      </c>
      <c r="K1082" s="5">
        <v>8.2100000000000009</v>
      </c>
      <c r="L1082" s="5">
        <v>8.3800000000000008</v>
      </c>
      <c r="M1082" s="5">
        <v>8.68</v>
      </c>
    </row>
    <row r="1083" spans="1:13">
      <c r="A1083" s="139">
        <v>42614</v>
      </c>
      <c r="B1083" s="5">
        <v>9.14</v>
      </c>
      <c r="C1083" s="5">
        <v>9.08</v>
      </c>
      <c r="D1083" s="5">
        <v>9.0299999999999994</v>
      </c>
      <c r="E1083" s="5">
        <v>8.98</v>
      </c>
      <c r="F1083" s="5">
        <v>8.82</v>
      </c>
      <c r="G1083" s="5">
        <v>8.67</v>
      </c>
      <c r="H1083" s="5">
        <v>8.42</v>
      </c>
      <c r="I1083" s="5">
        <v>8.26</v>
      </c>
      <c r="J1083" s="5">
        <v>8.16</v>
      </c>
      <c r="K1083" s="5">
        <v>8.23</v>
      </c>
      <c r="L1083" s="5">
        <v>8.3699999999999992</v>
      </c>
      <c r="M1083" s="5">
        <v>8.65</v>
      </c>
    </row>
    <row r="1084" spans="1:13">
      <c r="A1084" s="139">
        <v>42613</v>
      </c>
      <c r="B1084" s="5">
        <v>9.18</v>
      </c>
      <c r="C1084" s="5">
        <v>9.1199999999999992</v>
      </c>
      <c r="D1084" s="5">
        <v>9.06</v>
      </c>
      <c r="E1084" s="5">
        <v>9.01</v>
      </c>
      <c r="F1084" s="5">
        <v>8.83</v>
      </c>
      <c r="G1084" s="5">
        <v>8.68</v>
      </c>
      <c r="H1084" s="5">
        <v>8.43</v>
      </c>
      <c r="I1084" s="5">
        <v>8.27</v>
      </c>
      <c r="J1084" s="5">
        <v>8.17</v>
      </c>
      <c r="K1084" s="5">
        <v>8.2200000000000006</v>
      </c>
      <c r="L1084" s="5">
        <v>8.34</v>
      </c>
      <c r="M1084" s="5">
        <v>8.59</v>
      </c>
    </row>
    <row r="1085" spans="1:13">
      <c r="A1085" s="139">
        <v>42612</v>
      </c>
      <c r="B1085" s="5">
        <v>9.24</v>
      </c>
      <c r="C1085" s="5">
        <v>9.18</v>
      </c>
      <c r="D1085" s="5">
        <v>9.1199999999999992</v>
      </c>
      <c r="E1085" s="5">
        <v>9.07</v>
      </c>
      <c r="F1085" s="5">
        <v>8.91</v>
      </c>
      <c r="G1085" s="5">
        <v>8.77</v>
      </c>
      <c r="H1085" s="5">
        <v>8.51</v>
      </c>
      <c r="I1085" s="5">
        <v>8.33</v>
      </c>
      <c r="J1085" s="5">
        <v>8.2200000000000006</v>
      </c>
      <c r="K1085" s="5">
        <v>8.24</v>
      </c>
      <c r="L1085" s="5">
        <v>8.36</v>
      </c>
      <c r="M1085" s="5">
        <v>8.61</v>
      </c>
    </row>
    <row r="1086" spans="1:13">
      <c r="A1086" s="139">
        <v>42611</v>
      </c>
      <c r="B1086" s="5">
        <v>9.25</v>
      </c>
      <c r="C1086" s="5">
        <v>9.1999999999999993</v>
      </c>
      <c r="D1086" s="5">
        <v>9.15</v>
      </c>
      <c r="E1086" s="5">
        <v>9.1</v>
      </c>
      <c r="F1086" s="5">
        <v>8.93</v>
      </c>
      <c r="G1086" s="5">
        <v>8.7899999999999991</v>
      </c>
      <c r="H1086" s="5">
        <v>8.5399999999999991</v>
      </c>
      <c r="I1086" s="5">
        <v>8.3699999999999992</v>
      </c>
      <c r="J1086" s="5">
        <v>8.24</v>
      </c>
      <c r="K1086" s="5">
        <v>8.25</v>
      </c>
      <c r="L1086" s="5">
        <v>8.35</v>
      </c>
      <c r="M1086" s="5">
        <v>8.6</v>
      </c>
    </row>
    <row r="1087" spans="1:13">
      <c r="A1087" s="139">
        <v>42608</v>
      </c>
      <c r="B1087" s="5">
        <v>9.26</v>
      </c>
      <c r="C1087" s="5">
        <v>9.2100000000000009</v>
      </c>
      <c r="D1087" s="5">
        <v>9.16</v>
      </c>
      <c r="E1087" s="5">
        <v>9.11</v>
      </c>
      <c r="F1087" s="5">
        <v>8.94</v>
      </c>
      <c r="G1087" s="5">
        <v>8.7899999999999991</v>
      </c>
      <c r="H1087" s="5">
        <v>8.5299999999999994</v>
      </c>
      <c r="I1087" s="5">
        <v>8.35</v>
      </c>
      <c r="J1087" s="5">
        <v>8.23</v>
      </c>
      <c r="K1087" s="5">
        <v>8.25</v>
      </c>
      <c r="L1087" s="5">
        <v>8.36</v>
      </c>
      <c r="M1087" s="5">
        <v>8.59</v>
      </c>
    </row>
    <row r="1088" spans="1:13">
      <c r="A1088" s="139">
        <v>42607</v>
      </c>
      <c r="B1088" s="5">
        <v>9.41</v>
      </c>
      <c r="C1088" s="5">
        <v>9.33</v>
      </c>
      <c r="D1088" s="5">
        <v>9.26</v>
      </c>
      <c r="E1088" s="5">
        <v>9.19</v>
      </c>
      <c r="F1088" s="5">
        <v>8.9700000000000006</v>
      </c>
      <c r="G1088" s="5">
        <v>8.82</v>
      </c>
      <c r="H1088" s="5">
        <v>8.57</v>
      </c>
      <c r="I1088" s="5">
        <v>8.39</v>
      </c>
      <c r="J1088" s="5">
        <v>8.26</v>
      </c>
      <c r="K1088" s="5">
        <v>8.25</v>
      </c>
      <c r="L1088" s="5">
        <v>8.36</v>
      </c>
      <c r="M1088" s="5">
        <v>8.6</v>
      </c>
    </row>
    <row r="1089" spans="1:13">
      <c r="A1089" s="139">
        <v>42606</v>
      </c>
      <c r="B1089" s="5">
        <v>9.5</v>
      </c>
      <c r="C1089" s="5">
        <v>9.42</v>
      </c>
      <c r="D1089" s="5">
        <v>9.33</v>
      </c>
      <c r="E1089" s="5">
        <v>9.25</v>
      </c>
      <c r="F1089" s="5">
        <v>8.99</v>
      </c>
      <c r="G1089" s="5">
        <v>8.84</v>
      </c>
      <c r="H1089" s="5">
        <v>8.6</v>
      </c>
      <c r="I1089" s="5">
        <v>8.42</v>
      </c>
      <c r="J1089" s="5">
        <v>8.3000000000000007</v>
      </c>
      <c r="K1089" s="5">
        <v>8.32</v>
      </c>
      <c r="L1089" s="5">
        <v>8.43</v>
      </c>
      <c r="M1089" s="5">
        <v>8.67</v>
      </c>
    </row>
    <row r="1090" spans="1:13">
      <c r="A1090" s="139">
        <v>42605</v>
      </c>
      <c r="B1090" s="5">
        <v>9.52</v>
      </c>
      <c r="C1090" s="5">
        <v>9.44</v>
      </c>
      <c r="D1090" s="5">
        <v>9.35</v>
      </c>
      <c r="E1090" s="5">
        <v>9.2799999999999994</v>
      </c>
      <c r="F1090" s="5">
        <v>9.0299999999999994</v>
      </c>
      <c r="G1090" s="5">
        <v>8.86</v>
      </c>
      <c r="H1090" s="5">
        <v>8.57</v>
      </c>
      <c r="I1090" s="5">
        <v>8.3800000000000008</v>
      </c>
      <c r="J1090" s="5">
        <v>8.25</v>
      </c>
      <c r="K1090" s="5">
        <v>8.26</v>
      </c>
      <c r="L1090" s="5">
        <v>8.3699999999999992</v>
      </c>
      <c r="M1090" s="5">
        <v>8.61</v>
      </c>
    </row>
    <row r="1091" spans="1:13">
      <c r="A1091" s="139">
        <v>42604</v>
      </c>
      <c r="B1091" s="5">
        <v>9.4700000000000006</v>
      </c>
      <c r="C1091" s="5">
        <v>9.4</v>
      </c>
      <c r="D1091" s="5">
        <v>9.33</v>
      </c>
      <c r="E1091" s="5">
        <v>9.27</v>
      </c>
      <c r="F1091" s="5">
        <v>9.0500000000000007</v>
      </c>
      <c r="G1091" s="5">
        <v>8.8800000000000008</v>
      </c>
      <c r="H1091" s="5">
        <v>8.61</v>
      </c>
      <c r="I1091" s="5">
        <v>8.42</v>
      </c>
      <c r="J1091" s="5">
        <v>8.3000000000000007</v>
      </c>
      <c r="K1091" s="5">
        <v>8.31</v>
      </c>
      <c r="L1091" s="5">
        <v>8.43</v>
      </c>
      <c r="M1091" s="5">
        <v>8.66</v>
      </c>
    </row>
    <row r="1092" spans="1:13">
      <c r="A1092" s="139">
        <v>42601</v>
      </c>
      <c r="B1092" s="5">
        <v>9.5</v>
      </c>
      <c r="C1092" s="5">
        <v>9.42</v>
      </c>
      <c r="D1092" s="5">
        <v>9.34</v>
      </c>
      <c r="E1092" s="5">
        <v>9.27</v>
      </c>
      <c r="F1092" s="5">
        <v>9.0399999999999991</v>
      </c>
      <c r="G1092" s="5">
        <v>8.8699999999999992</v>
      </c>
      <c r="H1092" s="5">
        <v>8.58</v>
      </c>
      <c r="I1092" s="5">
        <v>8.39</v>
      </c>
      <c r="J1092" s="5">
        <v>8.27</v>
      </c>
      <c r="K1092" s="5">
        <v>8.3000000000000007</v>
      </c>
      <c r="L1092" s="5">
        <v>8.42</v>
      </c>
      <c r="M1092" s="5">
        <v>8.66</v>
      </c>
    </row>
    <row r="1093" spans="1:13">
      <c r="A1093" s="139">
        <v>42600</v>
      </c>
      <c r="B1093" s="5">
        <v>9.58</v>
      </c>
      <c r="C1093" s="5">
        <v>9.49</v>
      </c>
      <c r="D1093" s="5">
        <v>9.4</v>
      </c>
      <c r="E1093" s="5">
        <v>9.31</v>
      </c>
      <c r="F1093" s="5">
        <v>9.0500000000000007</v>
      </c>
      <c r="G1093" s="5">
        <v>8.89</v>
      </c>
      <c r="H1093" s="5">
        <v>8.61</v>
      </c>
      <c r="I1093" s="5">
        <v>8.4</v>
      </c>
      <c r="J1093" s="5">
        <v>8.26</v>
      </c>
      <c r="K1093" s="5">
        <v>8.2799999999999994</v>
      </c>
      <c r="L1093" s="5">
        <v>8.39</v>
      </c>
      <c r="M1093" s="5">
        <v>8.6</v>
      </c>
    </row>
    <row r="1094" spans="1:13">
      <c r="A1094" s="139">
        <v>42599</v>
      </c>
      <c r="B1094" s="5">
        <v>9.5500000000000007</v>
      </c>
      <c r="C1094" s="5">
        <v>9.4600000000000009</v>
      </c>
      <c r="D1094" s="5">
        <v>9.3800000000000008</v>
      </c>
      <c r="E1094" s="5">
        <v>9.3000000000000007</v>
      </c>
      <c r="F1094" s="5">
        <v>9.08</v>
      </c>
      <c r="G1094" s="5">
        <v>8.9499999999999993</v>
      </c>
      <c r="H1094" s="5">
        <v>8.67</v>
      </c>
      <c r="I1094" s="5">
        <v>8.4499999999999993</v>
      </c>
      <c r="J1094" s="5">
        <v>8.3000000000000007</v>
      </c>
      <c r="K1094" s="5">
        <v>8.2899999999999991</v>
      </c>
      <c r="L1094" s="5">
        <v>8.3699999999999992</v>
      </c>
      <c r="M1094" s="5">
        <v>8.58</v>
      </c>
    </row>
    <row r="1095" spans="1:13">
      <c r="A1095" s="139">
        <v>42598</v>
      </c>
      <c r="B1095" s="5">
        <v>9.51</v>
      </c>
      <c r="C1095" s="5">
        <v>9.44</v>
      </c>
      <c r="D1095" s="5">
        <v>9.36</v>
      </c>
      <c r="E1095" s="5">
        <v>9.3000000000000007</v>
      </c>
      <c r="F1095" s="5">
        <v>9.09</v>
      </c>
      <c r="G1095" s="5">
        <v>8.9499999999999993</v>
      </c>
      <c r="H1095" s="5">
        <v>8.6199999999999992</v>
      </c>
      <c r="I1095" s="5">
        <v>8.39</v>
      </c>
      <c r="J1095" s="5">
        <v>8.26</v>
      </c>
      <c r="K1095" s="5">
        <v>8.27</v>
      </c>
      <c r="L1095" s="5">
        <v>8.36</v>
      </c>
      <c r="M1095" s="5">
        <v>8.5500000000000007</v>
      </c>
    </row>
    <row r="1096" spans="1:13">
      <c r="A1096" s="139">
        <v>42597</v>
      </c>
      <c r="B1096" s="5">
        <v>9.5500000000000007</v>
      </c>
      <c r="C1096" s="5">
        <v>9.4600000000000009</v>
      </c>
      <c r="D1096" s="5">
        <v>9.3800000000000008</v>
      </c>
      <c r="E1096" s="5">
        <v>9.3000000000000007</v>
      </c>
      <c r="F1096" s="5">
        <v>9.06</v>
      </c>
      <c r="G1096" s="5">
        <v>8.92</v>
      </c>
      <c r="H1096" s="5">
        <v>8.6199999999999992</v>
      </c>
      <c r="I1096" s="5">
        <v>8.4</v>
      </c>
      <c r="J1096" s="5">
        <v>8.27</v>
      </c>
      <c r="K1096" s="5">
        <v>8.2899999999999991</v>
      </c>
      <c r="L1096" s="5">
        <v>8.3800000000000008</v>
      </c>
      <c r="M1096" s="5">
        <v>8.58</v>
      </c>
    </row>
    <row r="1097" spans="1:13">
      <c r="A1097" s="139">
        <v>42594</v>
      </c>
      <c r="B1097" s="5">
        <v>9.58</v>
      </c>
      <c r="C1097" s="5">
        <v>9.49</v>
      </c>
      <c r="D1097" s="5">
        <v>9.41</v>
      </c>
      <c r="E1097" s="5">
        <v>9.33</v>
      </c>
      <c r="F1097" s="5">
        <v>9.1</v>
      </c>
      <c r="G1097" s="5">
        <v>8.93</v>
      </c>
      <c r="H1097" s="5">
        <v>8.6300000000000008</v>
      </c>
      <c r="I1097" s="5">
        <v>8.42</v>
      </c>
      <c r="J1097" s="5">
        <v>8.31</v>
      </c>
      <c r="K1097" s="5">
        <v>8.35</v>
      </c>
      <c r="L1097" s="5">
        <v>8.4600000000000009</v>
      </c>
      <c r="M1097" s="5">
        <v>8.66</v>
      </c>
    </row>
    <row r="1098" spans="1:13">
      <c r="A1098" s="139">
        <v>42593</v>
      </c>
      <c r="B1098" s="5">
        <v>9.5399999999999991</v>
      </c>
      <c r="C1098" s="5">
        <v>9.4600000000000009</v>
      </c>
      <c r="D1098" s="5">
        <v>9.39</v>
      </c>
      <c r="E1098" s="5">
        <v>9.32</v>
      </c>
      <c r="F1098" s="5">
        <v>9.07</v>
      </c>
      <c r="G1098" s="5">
        <v>8.86</v>
      </c>
      <c r="H1098" s="5">
        <v>8.5399999999999991</v>
      </c>
      <c r="I1098" s="5">
        <v>8.35</v>
      </c>
      <c r="J1098" s="5">
        <v>8.23</v>
      </c>
      <c r="K1098" s="5">
        <v>8.25</v>
      </c>
      <c r="L1098" s="5">
        <v>8.36</v>
      </c>
      <c r="M1098" s="5">
        <v>8.5500000000000007</v>
      </c>
    </row>
    <row r="1099" spans="1:13">
      <c r="A1099" s="139">
        <v>42592</v>
      </c>
      <c r="B1099" s="5">
        <v>9.5299999999999994</v>
      </c>
      <c r="C1099" s="5">
        <v>9.4499999999999993</v>
      </c>
      <c r="D1099" s="5">
        <v>9.3699999999999992</v>
      </c>
      <c r="E1099" s="5">
        <v>9.3000000000000007</v>
      </c>
      <c r="F1099" s="5">
        <v>9.06</v>
      </c>
      <c r="G1099" s="5">
        <v>8.86</v>
      </c>
      <c r="H1099" s="5">
        <v>8.5399999999999991</v>
      </c>
      <c r="I1099" s="5">
        <v>8.34</v>
      </c>
      <c r="J1099" s="5">
        <v>8.23</v>
      </c>
      <c r="K1099" s="5">
        <v>8.26</v>
      </c>
      <c r="L1099" s="5">
        <v>8.36</v>
      </c>
      <c r="M1099" s="5">
        <v>8.5500000000000007</v>
      </c>
    </row>
    <row r="1100" spans="1:13">
      <c r="A1100" s="139">
        <v>42591</v>
      </c>
      <c r="B1100" s="5">
        <v>9.5399999999999991</v>
      </c>
      <c r="C1100" s="5">
        <v>9.4499999999999993</v>
      </c>
      <c r="D1100" s="5">
        <v>9.3800000000000008</v>
      </c>
      <c r="E1100" s="5">
        <v>9.31</v>
      </c>
      <c r="F1100" s="5">
        <v>9.09</v>
      </c>
      <c r="G1100" s="5">
        <v>8.9</v>
      </c>
      <c r="H1100" s="5">
        <v>8.5500000000000007</v>
      </c>
      <c r="I1100" s="5">
        <v>8.34</v>
      </c>
      <c r="J1100" s="5">
        <v>8.23</v>
      </c>
      <c r="K1100" s="5">
        <v>8.25</v>
      </c>
      <c r="L1100" s="5">
        <v>8.33</v>
      </c>
      <c r="M1100" s="5">
        <v>8.49</v>
      </c>
    </row>
    <row r="1101" spans="1:13">
      <c r="A1101" s="139">
        <v>42590</v>
      </c>
      <c r="B1101" s="5">
        <v>9.5</v>
      </c>
      <c r="C1101" s="5">
        <v>9.42</v>
      </c>
      <c r="D1101" s="5">
        <v>9.35</v>
      </c>
      <c r="E1101" s="5">
        <v>9.2899999999999991</v>
      </c>
      <c r="F1101" s="5">
        <v>9.1</v>
      </c>
      <c r="G1101" s="5">
        <v>8.93</v>
      </c>
      <c r="H1101" s="5">
        <v>8.61</v>
      </c>
      <c r="I1101" s="5">
        <v>8.4</v>
      </c>
      <c r="J1101" s="5">
        <v>8.2899999999999991</v>
      </c>
      <c r="K1101" s="5">
        <v>8.2799999999999994</v>
      </c>
      <c r="L1101" s="5">
        <v>8.35</v>
      </c>
      <c r="M1101" s="5">
        <v>8.5</v>
      </c>
    </row>
    <row r="1102" spans="1:13">
      <c r="A1102" s="139">
        <v>42587</v>
      </c>
      <c r="B1102" s="5">
        <v>9.4600000000000009</v>
      </c>
      <c r="C1102" s="5">
        <v>9.39</v>
      </c>
      <c r="D1102" s="5">
        <v>9.33</v>
      </c>
      <c r="E1102" s="5">
        <v>9.2799999999999994</v>
      </c>
      <c r="F1102" s="5">
        <v>9.1300000000000008</v>
      </c>
      <c r="G1102" s="5">
        <v>8.9700000000000006</v>
      </c>
      <c r="H1102" s="5">
        <v>8.66</v>
      </c>
      <c r="I1102" s="5">
        <v>8.4499999999999993</v>
      </c>
      <c r="J1102" s="5">
        <v>8.36</v>
      </c>
      <c r="K1102" s="5">
        <v>8.3800000000000008</v>
      </c>
      <c r="L1102" s="5">
        <v>8.4499999999999993</v>
      </c>
      <c r="M1102" s="5">
        <v>8.59</v>
      </c>
    </row>
    <row r="1103" spans="1:13">
      <c r="A1103" s="139">
        <v>42586</v>
      </c>
      <c r="B1103" s="5">
        <v>9.51</v>
      </c>
      <c r="C1103" s="5">
        <v>9.44</v>
      </c>
      <c r="D1103" s="5">
        <v>9.3800000000000008</v>
      </c>
      <c r="E1103" s="5">
        <v>9.34</v>
      </c>
      <c r="F1103" s="5">
        <v>9.18</v>
      </c>
      <c r="G1103" s="5">
        <v>9.02</v>
      </c>
      <c r="H1103" s="5">
        <v>8.7100000000000009</v>
      </c>
      <c r="I1103" s="5">
        <v>8.52</v>
      </c>
      <c r="J1103" s="5">
        <v>8.43</v>
      </c>
      <c r="K1103" s="5">
        <v>8.4600000000000009</v>
      </c>
      <c r="L1103" s="5">
        <v>8.5399999999999991</v>
      </c>
      <c r="M1103" s="5">
        <v>8.67</v>
      </c>
    </row>
    <row r="1104" spans="1:13">
      <c r="A1104" s="139">
        <v>42585</v>
      </c>
      <c r="B1104" s="5">
        <v>9.6199999999999992</v>
      </c>
      <c r="C1104" s="5">
        <v>9.5399999999999991</v>
      </c>
      <c r="D1104" s="5">
        <v>9.4700000000000006</v>
      </c>
      <c r="E1104" s="5">
        <v>9.41</v>
      </c>
      <c r="F1104" s="5">
        <v>9.2100000000000009</v>
      </c>
      <c r="G1104" s="5">
        <v>9.0399999999999991</v>
      </c>
      <c r="H1104" s="5">
        <v>8.76</v>
      </c>
      <c r="I1104" s="5">
        <v>8.58</v>
      </c>
      <c r="J1104" s="5">
        <v>8.48</v>
      </c>
      <c r="K1104" s="5">
        <v>8.49</v>
      </c>
      <c r="L1104" s="5">
        <v>8.5399999999999991</v>
      </c>
      <c r="M1104" s="5">
        <v>8.66</v>
      </c>
    </row>
    <row r="1105" spans="1:13">
      <c r="A1105" s="139">
        <v>42584</v>
      </c>
      <c r="B1105" s="5">
        <v>9.81</v>
      </c>
      <c r="C1105" s="5">
        <v>9.6999999999999993</v>
      </c>
      <c r="D1105" s="5">
        <v>9.59</v>
      </c>
      <c r="E1105" s="5">
        <v>9.49</v>
      </c>
      <c r="F1105" s="5">
        <v>9.17</v>
      </c>
      <c r="G1105" s="5">
        <v>8.99</v>
      </c>
      <c r="H1105" s="5">
        <v>8.7100000000000009</v>
      </c>
      <c r="I1105" s="5">
        <v>8.5399999999999991</v>
      </c>
      <c r="J1105" s="5">
        <v>8.4499999999999993</v>
      </c>
      <c r="K1105" s="5">
        <v>8.4700000000000006</v>
      </c>
      <c r="L1105" s="5">
        <v>8.5399999999999991</v>
      </c>
      <c r="M1105" s="5">
        <v>8.67</v>
      </c>
    </row>
    <row r="1106" spans="1:13">
      <c r="A1106" s="139">
        <v>42583</v>
      </c>
      <c r="B1106" s="5">
        <v>9.82</v>
      </c>
      <c r="C1106" s="5">
        <v>9.6999999999999993</v>
      </c>
      <c r="D1106" s="5">
        <v>9.59</v>
      </c>
      <c r="E1106" s="5">
        <v>9.48</v>
      </c>
      <c r="F1106" s="5">
        <v>9.17</v>
      </c>
      <c r="G1106" s="5">
        <v>8.9600000000000009</v>
      </c>
      <c r="H1106" s="5">
        <v>8.67</v>
      </c>
      <c r="I1106" s="5">
        <v>8.49</v>
      </c>
      <c r="J1106" s="5">
        <v>8.41</v>
      </c>
      <c r="K1106" s="5">
        <v>8.4499999999999993</v>
      </c>
      <c r="L1106" s="5">
        <v>8.5399999999999991</v>
      </c>
      <c r="M1106" s="5">
        <v>8.67</v>
      </c>
    </row>
    <row r="1107" spans="1:13">
      <c r="A1107" s="139">
        <v>42580</v>
      </c>
      <c r="B1107" s="5">
        <v>9.85</v>
      </c>
      <c r="C1107" s="5">
        <v>9.7100000000000009</v>
      </c>
      <c r="D1107" s="5">
        <v>9.58</v>
      </c>
      <c r="E1107" s="5">
        <v>9.4600000000000009</v>
      </c>
      <c r="F1107" s="5">
        <v>9.11</v>
      </c>
      <c r="G1107" s="5">
        <v>8.91</v>
      </c>
      <c r="H1107" s="5">
        <v>8.65</v>
      </c>
      <c r="I1107" s="5">
        <v>8.51</v>
      </c>
      <c r="J1107" s="5">
        <v>8.4600000000000009</v>
      </c>
      <c r="K1107" s="5">
        <v>8.5299999999999994</v>
      </c>
      <c r="L1107" s="5">
        <v>8.6300000000000008</v>
      </c>
      <c r="M1107" s="5">
        <v>8.76</v>
      </c>
    </row>
    <row r="1108" spans="1:13">
      <c r="A1108" s="139">
        <v>42579</v>
      </c>
      <c r="B1108" s="5">
        <v>9.91</v>
      </c>
      <c r="C1108" s="5">
        <v>9.7799999999999994</v>
      </c>
      <c r="D1108" s="5">
        <v>9.65</v>
      </c>
      <c r="E1108" s="5">
        <v>9.5299999999999994</v>
      </c>
      <c r="F1108" s="5">
        <v>9.15</v>
      </c>
      <c r="G1108" s="5">
        <v>8.9499999999999993</v>
      </c>
      <c r="H1108" s="5">
        <v>8.6999999999999993</v>
      </c>
      <c r="I1108" s="5">
        <v>8.58</v>
      </c>
      <c r="J1108" s="5">
        <v>8.56</v>
      </c>
      <c r="K1108" s="5">
        <v>8.65</v>
      </c>
      <c r="L1108" s="5">
        <v>8.75</v>
      </c>
      <c r="M1108" s="5">
        <v>8.8800000000000008</v>
      </c>
    </row>
    <row r="1109" spans="1:13">
      <c r="A1109" s="139">
        <v>42578</v>
      </c>
      <c r="B1109" s="5">
        <v>9.9499999999999993</v>
      </c>
      <c r="C1109" s="5">
        <v>9.82</v>
      </c>
      <c r="D1109" s="5">
        <v>9.6999999999999993</v>
      </c>
      <c r="E1109" s="5">
        <v>9.58</v>
      </c>
      <c r="F1109" s="5">
        <v>9.23</v>
      </c>
      <c r="G1109" s="5">
        <v>9.0500000000000007</v>
      </c>
      <c r="H1109" s="5">
        <v>8.7799999999999994</v>
      </c>
      <c r="I1109" s="5">
        <v>8.64</v>
      </c>
      <c r="J1109" s="5">
        <v>8.59</v>
      </c>
      <c r="K1109" s="5">
        <v>8.66</v>
      </c>
      <c r="L1109" s="5">
        <v>8.76</v>
      </c>
      <c r="M1109" s="5">
        <v>8.9</v>
      </c>
    </row>
    <row r="1110" spans="1:13">
      <c r="A1110" s="139">
        <v>42577</v>
      </c>
      <c r="B1110" s="5">
        <v>9.9600000000000009</v>
      </c>
      <c r="C1110" s="5">
        <v>9.83</v>
      </c>
      <c r="D1110" s="5">
        <v>9.7100000000000009</v>
      </c>
      <c r="E1110" s="5">
        <v>9.6</v>
      </c>
      <c r="F1110" s="5">
        <v>9.26</v>
      </c>
      <c r="G1110" s="5">
        <v>9.07</v>
      </c>
      <c r="H1110" s="5">
        <v>8.81</v>
      </c>
      <c r="I1110" s="5">
        <v>8.68</v>
      </c>
      <c r="J1110" s="5">
        <v>8.66</v>
      </c>
      <c r="K1110" s="5">
        <v>8.74</v>
      </c>
      <c r="L1110" s="5">
        <v>8.85</v>
      </c>
      <c r="M1110" s="5">
        <v>8.99</v>
      </c>
    </row>
    <row r="1111" spans="1:13">
      <c r="A1111" s="139">
        <v>42576</v>
      </c>
      <c r="B1111" s="5">
        <v>9.99</v>
      </c>
      <c r="C1111" s="5">
        <v>9.86</v>
      </c>
      <c r="D1111" s="5">
        <v>9.73</v>
      </c>
      <c r="E1111" s="5">
        <v>9.6199999999999992</v>
      </c>
      <c r="F1111" s="5">
        <v>9.26</v>
      </c>
      <c r="G1111" s="5">
        <v>9.02</v>
      </c>
      <c r="H1111" s="5">
        <v>8.76</v>
      </c>
      <c r="I1111" s="5">
        <v>8.64</v>
      </c>
      <c r="J1111" s="5">
        <v>8.61</v>
      </c>
      <c r="K1111" s="5">
        <v>8.6999999999999993</v>
      </c>
      <c r="L1111" s="5">
        <v>8.8000000000000007</v>
      </c>
      <c r="M1111" s="5">
        <v>8.93</v>
      </c>
    </row>
    <row r="1112" spans="1:13">
      <c r="A1112" s="139">
        <v>42573</v>
      </c>
      <c r="B1112" s="5">
        <v>10</v>
      </c>
      <c r="C1112" s="5">
        <v>9.86</v>
      </c>
      <c r="D1112" s="5">
        <v>9.73</v>
      </c>
      <c r="E1112" s="5">
        <v>9.6199999999999992</v>
      </c>
      <c r="F1112" s="5">
        <v>9.26</v>
      </c>
      <c r="G1112" s="5">
        <v>9.07</v>
      </c>
      <c r="H1112" s="5">
        <v>8.8000000000000007</v>
      </c>
      <c r="I1112" s="5">
        <v>8.66</v>
      </c>
      <c r="J1112" s="5">
        <v>8.6</v>
      </c>
      <c r="K1112" s="5">
        <v>8.68</v>
      </c>
      <c r="L1112" s="5">
        <v>8.7799999999999994</v>
      </c>
      <c r="M1112" s="5">
        <v>8.93</v>
      </c>
    </row>
    <row r="1113" spans="1:13">
      <c r="A1113" s="139">
        <v>42572</v>
      </c>
      <c r="B1113" s="5">
        <v>9.98</v>
      </c>
      <c r="C1113" s="5">
        <v>9.84</v>
      </c>
      <c r="D1113" s="5">
        <v>9.7100000000000009</v>
      </c>
      <c r="E1113" s="5">
        <v>9.59</v>
      </c>
      <c r="F1113" s="5">
        <v>9.23</v>
      </c>
      <c r="G1113" s="5">
        <v>9.02</v>
      </c>
      <c r="H1113" s="5">
        <v>8.75</v>
      </c>
      <c r="I1113" s="5">
        <v>8.6</v>
      </c>
      <c r="J1113" s="5">
        <v>8.5500000000000007</v>
      </c>
      <c r="K1113" s="5">
        <v>8.6300000000000008</v>
      </c>
      <c r="L1113" s="5">
        <v>8.74</v>
      </c>
      <c r="M1113" s="5">
        <v>8.89</v>
      </c>
    </row>
    <row r="1114" spans="1:13">
      <c r="A1114" s="139">
        <v>42571</v>
      </c>
      <c r="B1114" s="5">
        <v>9.98</v>
      </c>
      <c r="C1114" s="5">
        <v>9.84</v>
      </c>
      <c r="D1114" s="5">
        <v>9.7200000000000006</v>
      </c>
      <c r="E1114" s="5">
        <v>9.59</v>
      </c>
      <c r="F1114" s="5">
        <v>9.1999999999999993</v>
      </c>
      <c r="G1114" s="5">
        <v>8.9700000000000006</v>
      </c>
      <c r="H1114" s="5">
        <v>8.6999999999999993</v>
      </c>
      <c r="I1114" s="5">
        <v>8.56</v>
      </c>
      <c r="J1114" s="5">
        <v>8.52</v>
      </c>
      <c r="K1114" s="5">
        <v>8.61</v>
      </c>
      <c r="L1114" s="5">
        <v>8.7200000000000006</v>
      </c>
      <c r="M1114" s="5">
        <v>8.8800000000000008</v>
      </c>
    </row>
    <row r="1115" spans="1:13">
      <c r="A1115" s="139">
        <v>42570</v>
      </c>
      <c r="B1115" s="5">
        <v>9.98</v>
      </c>
      <c r="C1115" s="5">
        <v>9.84</v>
      </c>
      <c r="D1115" s="5">
        <v>9.7200000000000006</v>
      </c>
      <c r="E1115" s="5">
        <v>9.6</v>
      </c>
      <c r="F1115" s="5">
        <v>9.23</v>
      </c>
      <c r="G1115" s="5">
        <v>8.99</v>
      </c>
      <c r="H1115" s="5">
        <v>8.69</v>
      </c>
      <c r="I1115" s="5">
        <v>8.5399999999999991</v>
      </c>
      <c r="J1115" s="5">
        <v>8.49</v>
      </c>
      <c r="K1115" s="5">
        <v>8.58</v>
      </c>
      <c r="L1115" s="5">
        <v>8.69</v>
      </c>
      <c r="M1115" s="5">
        <v>8.85</v>
      </c>
    </row>
    <row r="1116" spans="1:13">
      <c r="A1116" s="139">
        <v>42569</v>
      </c>
      <c r="B1116" s="5">
        <v>10.09</v>
      </c>
      <c r="C1116" s="5">
        <v>9.92</v>
      </c>
      <c r="D1116" s="5">
        <v>9.76</v>
      </c>
      <c r="E1116" s="5">
        <v>9.61</v>
      </c>
      <c r="F1116" s="5">
        <v>9.16</v>
      </c>
      <c r="G1116" s="5">
        <v>8.91</v>
      </c>
      <c r="H1116" s="5">
        <v>8.65</v>
      </c>
      <c r="I1116" s="5">
        <v>8.5399999999999991</v>
      </c>
      <c r="J1116" s="5">
        <v>8.51</v>
      </c>
      <c r="K1116" s="5">
        <v>8.6199999999999992</v>
      </c>
      <c r="L1116" s="5">
        <v>8.74</v>
      </c>
      <c r="M1116" s="5">
        <v>8.89</v>
      </c>
    </row>
    <row r="1117" spans="1:13">
      <c r="A1117" s="139">
        <v>42566</v>
      </c>
      <c r="B1117" s="5">
        <v>10.07</v>
      </c>
      <c r="C1117" s="5">
        <v>9.91</v>
      </c>
      <c r="D1117" s="5">
        <v>9.75</v>
      </c>
      <c r="E1117" s="5">
        <v>9.61</v>
      </c>
      <c r="F1117" s="5">
        <v>9.16</v>
      </c>
      <c r="G1117" s="5">
        <v>8.91</v>
      </c>
      <c r="H1117" s="5">
        <v>8.6300000000000008</v>
      </c>
      <c r="I1117" s="5">
        <v>8.48</v>
      </c>
      <c r="J1117" s="5">
        <v>8.43</v>
      </c>
      <c r="K1117" s="5">
        <v>8.52</v>
      </c>
      <c r="L1117" s="5">
        <v>8.64</v>
      </c>
      <c r="M1117" s="5">
        <v>8.8000000000000007</v>
      </c>
    </row>
    <row r="1118" spans="1:13">
      <c r="A1118" s="139">
        <v>42565</v>
      </c>
      <c r="B1118" s="5">
        <v>10.08</v>
      </c>
      <c r="C1118" s="5">
        <v>9.92</v>
      </c>
      <c r="D1118" s="5">
        <v>9.76</v>
      </c>
      <c r="E1118" s="5">
        <v>9.61</v>
      </c>
      <c r="F1118" s="5">
        <v>9.15</v>
      </c>
      <c r="G1118" s="5">
        <v>8.9</v>
      </c>
      <c r="H1118" s="5">
        <v>8.59</v>
      </c>
      <c r="I1118" s="5">
        <v>8.44</v>
      </c>
      <c r="J1118" s="5">
        <v>8.39</v>
      </c>
      <c r="K1118" s="5">
        <v>8.48</v>
      </c>
      <c r="L1118" s="5">
        <v>8.61</v>
      </c>
      <c r="M1118" s="5">
        <v>8.7799999999999994</v>
      </c>
    </row>
    <row r="1119" spans="1:13">
      <c r="A1119" s="139">
        <v>42564</v>
      </c>
      <c r="B1119" s="5">
        <v>9.9700000000000006</v>
      </c>
      <c r="C1119" s="5">
        <v>9.84</v>
      </c>
      <c r="D1119" s="5">
        <v>9.7200000000000006</v>
      </c>
      <c r="E1119" s="5">
        <v>9.6</v>
      </c>
      <c r="F1119" s="5">
        <v>9.23</v>
      </c>
      <c r="G1119" s="5">
        <v>9</v>
      </c>
      <c r="H1119" s="5">
        <v>8.67</v>
      </c>
      <c r="I1119" s="5">
        <v>8.48</v>
      </c>
      <c r="J1119" s="5">
        <v>8.3699999999999992</v>
      </c>
      <c r="K1119" s="5">
        <v>8.43</v>
      </c>
      <c r="L1119" s="5">
        <v>8.5399999999999991</v>
      </c>
      <c r="M1119" s="5">
        <v>8.73</v>
      </c>
    </row>
    <row r="1120" spans="1:13">
      <c r="A1120" s="139">
        <v>42563</v>
      </c>
      <c r="B1120" s="5">
        <v>9.94</v>
      </c>
      <c r="C1120" s="5">
        <v>9.82</v>
      </c>
      <c r="D1120" s="5">
        <v>9.6999999999999993</v>
      </c>
      <c r="E1120" s="5">
        <v>9.59</v>
      </c>
      <c r="F1120" s="5">
        <v>9.23</v>
      </c>
      <c r="G1120" s="5">
        <v>8.9499999999999993</v>
      </c>
      <c r="H1120" s="5">
        <v>8.6</v>
      </c>
      <c r="I1120" s="5">
        <v>8.41</v>
      </c>
      <c r="J1120" s="5">
        <v>8.3000000000000007</v>
      </c>
      <c r="K1120" s="5">
        <v>8.36</v>
      </c>
      <c r="L1120" s="5">
        <v>8.48</v>
      </c>
      <c r="M1120" s="5">
        <v>8.66</v>
      </c>
    </row>
    <row r="1121" spans="1:13">
      <c r="A1121" s="139">
        <v>42562</v>
      </c>
      <c r="B1121" s="5">
        <v>9.89</v>
      </c>
      <c r="C1121" s="5">
        <v>9.7899999999999991</v>
      </c>
      <c r="D1121" s="5">
        <v>9.69</v>
      </c>
      <c r="E1121" s="5">
        <v>9.6</v>
      </c>
      <c r="F1121" s="5">
        <v>9.2899999999999991</v>
      </c>
      <c r="G1121" s="5">
        <v>9.0399999999999991</v>
      </c>
      <c r="H1121" s="5">
        <v>8.69</v>
      </c>
      <c r="I1121" s="5">
        <v>8.4700000000000006</v>
      </c>
      <c r="J1121" s="5">
        <v>8.32</v>
      </c>
      <c r="K1121" s="5">
        <v>8.33</v>
      </c>
      <c r="L1121" s="5">
        <v>8.41</v>
      </c>
      <c r="M1121" s="5">
        <v>8.56</v>
      </c>
    </row>
    <row r="1122" spans="1:13">
      <c r="A1122" s="139">
        <v>42559</v>
      </c>
      <c r="B1122" s="5">
        <v>9.89</v>
      </c>
      <c r="C1122" s="5">
        <v>9.7899999999999991</v>
      </c>
      <c r="D1122" s="5">
        <v>9.69</v>
      </c>
      <c r="E1122" s="5">
        <v>9.61</v>
      </c>
      <c r="F1122" s="5">
        <v>9.33</v>
      </c>
      <c r="G1122" s="5">
        <v>9.1199999999999992</v>
      </c>
      <c r="H1122" s="5">
        <v>8.77</v>
      </c>
      <c r="I1122" s="5">
        <v>8.5399999999999991</v>
      </c>
      <c r="J1122" s="5">
        <v>8.36</v>
      </c>
      <c r="K1122" s="5">
        <v>8.34</v>
      </c>
      <c r="L1122" s="5">
        <v>8.41</v>
      </c>
      <c r="M1122" s="5">
        <v>8.5299999999999994</v>
      </c>
    </row>
    <row r="1123" spans="1:13">
      <c r="A1123" s="139">
        <v>42558</v>
      </c>
      <c r="B1123" s="5">
        <v>9.92</v>
      </c>
      <c r="C1123" s="5">
        <v>9.81</v>
      </c>
      <c r="D1123" s="5">
        <v>9.7100000000000009</v>
      </c>
      <c r="E1123" s="5">
        <v>9.61</v>
      </c>
      <c r="F1123" s="5">
        <v>9.3000000000000007</v>
      </c>
      <c r="G1123" s="5">
        <v>9.1199999999999992</v>
      </c>
      <c r="H1123" s="5">
        <v>8.7799999999999994</v>
      </c>
      <c r="I1123" s="5">
        <v>8.5299999999999994</v>
      </c>
      <c r="J1123" s="5">
        <v>8.33</v>
      </c>
      <c r="K1123" s="5">
        <v>8.26</v>
      </c>
      <c r="L1123" s="5">
        <v>8.2899999999999991</v>
      </c>
      <c r="M1123" s="5">
        <v>8.39</v>
      </c>
    </row>
    <row r="1124" spans="1:13">
      <c r="A1124" s="139">
        <v>42557</v>
      </c>
      <c r="B1124" s="5">
        <v>10.050000000000001</v>
      </c>
      <c r="C1124" s="5">
        <v>9.92</v>
      </c>
      <c r="D1124" s="5">
        <v>9.8000000000000007</v>
      </c>
      <c r="E1124" s="5">
        <v>9.68</v>
      </c>
      <c r="F1124" s="5">
        <v>9.2899999999999991</v>
      </c>
      <c r="G1124" s="5">
        <v>9.0500000000000007</v>
      </c>
      <c r="H1124" s="5">
        <v>8.7100000000000009</v>
      </c>
      <c r="I1124" s="5">
        <v>8.5</v>
      </c>
      <c r="J1124" s="5">
        <v>8.35</v>
      </c>
      <c r="K1124" s="5">
        <v>8.34</v>
      </c>
      <c r="L1124" s="5">
        <v>8.4</v>
      </c>
      <c r="M1124" s="5">
        <v>8.5</v>
      </c>
    </row>
    <row r="1125" spans="1:13">
      <c r="A1125" s="139">
        <v>42556</v>
      </c>
      <c r="B1125" s="5">
        <v>10.130000000000001</v>
      </c>
      <c r="C1125" s="5">
        <v>9.98</v>
      </c>
      <c r="D1125" s="5">
        <v>9.83</v>
      </c>
      <c r="E1125" s="5">
        <v>9.6999999999999993</v>
      </c>
      <c r="F1125" s="5">
        <v>9.26</v>
      </c>
      <c r="G1125" s="5">
        <v>8.98</v>
      </c>
      <c r="H1125" s="5">
        <v>8.64</v>
      </c>
      <c r="I1125" s="5">
        <v>8.4600000000000009</v>
      </c>
      <c r="J1125" s="5">
        <v>8.35</v>
      </c>
      <c r="K1125" s="5">
        <v>8.3800000000000008</v>
      </c>
      <c r="L1125" s="5">
        <v>8.4499999999999993</v>
      </c>
      <c r="M1125" s="5">
        <v>8.56</v>
      </c>
    </row>
    <row r="1126" spans="1:13">
      <c r="A1126" s="139">
        <v>42555</v>
      </c>
      <c r="B1126" s="5">
        <v>10.11</v>
      </c>
      <c r="C1126" s="5">
        <v>9.9499999999999993</v>
      </c>
      <c r="D1126" s="5">
        <v>9.81</v>
      </c>
      <c r="E1126" s="5">
        <v>9.67</v>
      </c>
      <c r="F1126" s="5">
        <v>9.2200000000000006</v>
      </c>
      <c r="G1126" s="5">
        <v>8.93</v>
      </c>
      <c r="H1126" s="5">
        <v>8.5399999999999991</v>
      </c>
      <c r="I1126" s="5">
        <v>8.33</v>
      </c>
      <c r="J1126" s="5">
        <v>8.2200000000000006</v>
      </c>
      <c r="K1126" s="5">
        <v>8.24</v>
      </c>
      <c r="L1126" s="5">
        <v>8.3000000000000007</v>
      </c>
      <c r="M1126" s="5">
        <v>8.39</v>
      </c>
    </row>
    <row r="1127" spans="1:13">
      <c r="A1127" s="139">
        <v>42552</v>
      </c>
      <c r="B1127" s="5">
        <v>10.14</v>
      </c>
      <c r="C1127" s="5">
        <v>9.9700000000000006</v>
      </c>
      <c r="D1127" s="5">
        <v>9.81</v>
      </c>
      <c r="E1127" s="5">
        <v>9.66</v>
      </c>
      <c r="F1127" s="5">
        <v>9.2100000000000009</v>
      </c>
      <c r="G1127" s="5">
        <v>8.91</v>
      </c>
      <c r="H1127" s="5">
        <v>8.5</v>
      </c>
      <c r="I1127" s="5">
        <v>8.2899999999999991</v>
      </c>
      <c r="J1127" s="5">
        <v>8.1999999999999993</v>
      </c>
      <c r="K1127" s="5">
        <v>8.24</v>
      </c>
      <c r="L1127" s="5">
        <v>8.3000000000000007</v>
      </c>
      <c r="M1127" s="5">
        <v>8.36</v>
      </c>
    </row>
    <row r="1128" spans="1:13">
      <c r="A1128" s="139">
        <v>42551</v>
      </c>
      <c r="B1128" s="5">
        <v>10.06</v>
      </c>
      <c r="C1128" s="5">
        <v>9.91</v>
      </c>
      <c r="D1128" s="5">
        <v>9.7799999999999994</v>
      </c>
      <c r="E1128" s="5">
        <v>9.66</v>
      </c>
      <c r="F1128" s="5">
        <v>9.26</v>
      </c>
      <c r="G1128" s="5">
        <v>8.9499999999999993</v>
      </c>
      <c r="H1128" s="5">
        <v>8.5399999999999991</v>
      </c>
      <c r="I1128" s="5">
        <v>8.33</v>
      </c>
      <c r="J1128" s="5">
        <v>8.25</v>
      </c>
      <c r="K1128" s="5">
        <v>8.25</v>
      </c>
      <c r="L1128" s="5">
        <v>8.27</v>
      </c>
      <c r="M1128" s="5">
        <v>8.2899999999999991</v>
      </c>
    </row>
    <row r="1129" spans="1:13">
      <c r="A1129" s="139">
        <v>42550</v>
      </c>
      <c r="B1129" s="5">
        <v>10.06</v>
      </c>
      <c r="C1129" s="5">
        <v>9.91</v>
      </c>
      <c r="D1129" s="5">
        <v>9.7799999999999994</v>
      </c>
      <c r="E1129" s="5">
        <v>9.67</v>
      </c>
      <c r="F1129" s="5">
        <v>9.2899999999999991</v>
      </c>
      <c r="G1129" s="5">
        <v>9</v>
      </c>
      <c r="H1129" s="5">
        <v>8.6199999999999992</v>
      </c>
      <c r="I1129" s="5">
        <v>8.4499999999999993</v>
      </c>
      <c r="J1129" s="5">
        <v>8.39</v>
      </c>
      <c r="K1129" s="5">
        <v>8.3800000000000008</v>
      </c>
      <c r="L1129" s="5">
        <v>8.39</v>
      </c>
      <c r="M1129" s="5">
        <v>8.39</v>
      </c>
    </row>
    <row r="1130" spans="1:13">
      <c r="A1130" s="139">
        <v>42549</v>
      </c>
      <c r="B1130" s="5">
        <v>10.15</v>
      </c>
      <c r="C1130" s="5">
        <v>9.9700000000000006</v>
      </c>
      <c r="D1130" s="5">
        <v>9.81</v>
      </c>
      <c r="E1130" s="5">
        <v>9.67</v>
      </c>
      <c r="F1130" s="5">
        <v>9.25</v>
      </c>
      <c r="G1130" s="5">
        <v>8.9600000000000009</v>
      </c>
      <c r="H1130" s="5">
        <v>8.64</v>
      </c>
      <c r="I1130" s="5">
        <v>8.49</v>
      </c>
      <c r="J1130" s="5">
        <v>8.41</v>
      </c>
      <c r="K1130" s="5">
        <v>8.39</v>
      </c>
      <c r="L1130" s="5">
        <v>8.39</v>
      </c>
      <c r="M1130" s="5">
        <v>8.3800000000000008</v>
      </c>
    </row>
    <row r="1131" spans="1:13">
      <c r="A1131" s="139">
        <v>42548</v>
      </c>
      <c r="B1131" s="5">
        <v>10.18</v>
      </c>
      <c r="C1131" s="5">
        <v>10.01</v>
      </c>
      <c r="D1131" s="5">
        <v>9.86</v>
      </c>
      <c r="E1131" s="5">
        <v>9.73</v>
      </c>
      <c r="F1131" s="5">
        <v>9.32</v>
      </c>
      <c r="G1131" s="5">
        <v>9.0299999999999994</v>
      </c>
      <c r="H1131" s="5">
        <v>8.7200000000000006</v>
      </c>
      <c r="I1131" s="5">
        <v>8.58</v>
      </c>
      <c r="J1131" s="5">
        <v>8.51</v>
      </c>
      <c r="K1131" s="5">
        <v>8.49</v>
      </c>
      <c r="L1131" s="5">
        <v>8.4700000000000006</v>
      </c>
      <c r="M1131" s="5">
        <v>8.44</v>
      </c>
    </row>
    <row r="1132" spans="1:13">
      <c r="A1132" s="139">
        <v>42545</v>
      </c>
      <c r="B1132" s="5">
        <v>10.5</v>
      </c>
      <c r="C1132" s="5">
        <v>10.24</v>
      </c>
      <c r="D1132" s="5">
        <v>10.02</v>
      </c>
      <c r="E1132" s="5">
        <v>9.83</v>
      </c>
      <c r="F1132" s="5">
        <v>9.32</v>
      </c>
      <c r="G1132" s="5">
        <v>9.0500000000000007</v>
      </c>
      <c r="H1132" s="5">
        <v>8.7899999999999991</v>
      </c>
      <c r="I1132" s="5">
        <v>8.69</v>
      </c>
      <c r="J1132" s="5">
        <v>8.6199999999999992</v>
      </c>
      <c r="K1132" s="5">
        <v>8.58</v>
      </c>
      <c r="L1132" s="5">
        <v>8.5500000000000007</v>
      </c>
      <c r="M1132" s="5">
        <v>8.52</v>
      </c>
    </row>
    <row r="1133" spans="1:13">
      <c r="A1133" s="139">
        <v>42544</v>
      </c>
      <c r="B1133" s="5">
        <v>10.45</v>
      </c>
      <c r="C1133" s="5">
        <v>10.18</v>
      </c>
      <c r="D1133" s="5">
        <v>9.9600000000000009</v>
      </c>
      <c r="E1133" s="5">
        <v>9.77</v>
      </c>
      <c r="F1133" s="5">
        <v>9.25</v>
      </c>
      <c r="G1133" s="5">
        <v>8.98</v>
      </c>
      <c r="H1133" s="5">
        <v>8.7200000000000006</v>
      </c>
      <c r="I1133" s="5">
        <v>8.61</v>
      </c>
      <c r="J1133" s="5">
        <v>8.5399999999999991</v>
      </c>
      <c r="K1133" s="5">
        <v>8.5</v>
      </c>
      <c r="L1133" s="5">
        <v>8.4700000000000006</v>
      </c>
      <c r="M1133" s="5">
        <v>8.43</v>
      </c>
    </row>
    <row r="1134" spans="1:13">
      <c r="A1134" s="139">
        <v>42543</v>
      </c>
      <c r="B1134" s="5">
        <v>10.130000000000001</v>
      </c>
      <c r="C1134" s="5">
        <v>9.99</v>
      </c>
      <c r="D1134" s="5">
        <v>9.86</v>
      </c>
      <c r="E1134" s="5">
        <v>9.74</v>
      </c>
      <c r="F1134" s="5">
        <v>9.3699999999999992</v>
      </c>
      <c r="G1134" s="5">
        <v>9.11</v>
      </c>
      <c r="H1134" s="5">
        <v>8.8000000000000007</v>
      </c>
      <c r="I1134" s="5">
        <v>8.65</v>
      </c>
      <c r="J1134" s="5">
        <v>8.5399999999999991</v>
      </c>
      <c r="K1134" s="5">
        <v>8.4499999999999993</v>
      </c>
      <c r="L1134" s="5">
        <v>8.41</v>
      </c>
      <c r="M1134" s="5">
        <v>8.35</v>
      </c>
    </row>
    <row r="1135" spans="1:13">
      <c r="A1135" s="139">
        <v>42542</v>
      </c>
      <c r="B1135" s="5">
        <v>10.19</v>
      </c>
      <c r="C1135" s="5">
        <v>10.029999999999999</v>
      </c>
      <c r="D1135" s="5">
        <v>9.89</v>
      </c>
      <c r="E1135" s="5">
        <v>9.77</v>
      </c>
      <c r="F1135" s="5">
        <v>9.3699999999999992</v>
      </c>
      <c r="G1135" s="5">
        <v>9.1199999999999992</v>
      </c>
      <c r="H1135" s="5">
        <v>8.83</v>
      </c>
      <c r="I1135" s="5">
        <v>8.68</v>
      </c>
      <c r="J1135" s="5">
        <v>8.56</v>
      </c>
      <c r="K1135" s="5">
        <v>8.48</v>
      </c>
      <c r="L1135" s="5">
        <v>8.44</v>
      </c>
      <c r="M1135" s="5">
        <v>8.4</v>
      </c>
    </row>
    <row r="1136" spans="1:13">
      <c r="A1136" s="139">
        <v>42541</v>
      </c>
      <c r="B1136" s="5">
        <v>10.3</v>
      </c>
      <c r="C1136" s="5">
        <v>10.1</v>
      </c>
      <c r="D1136" s="5">
        <v>9.93</v>
      </c>
      <c r="E1136" s="5">
        <v>9.7799999999999994</v>
      </c>
      <c r="F1136" s="5">
        <v>9.33</v>
      </c>
      <c r="G1136" s="5">
        <v>9.08</v>
      </c>
      <c r="H1136" s="5">
        <v>8.82</v>
      </c>
      <c r="I1136" s="5">
        <v>8.68</v>
      </c>
      <c r="J1136" s="5">
        <v>8.56</v>
      </c>
      <c r="K1136" s="5">
        <v>8.48</v>
      </c>
      <c r="L1136" s="5">
        <v>8.4499999999999993</v>
      </c>
      <c r="M1136" s="5">
        <v>8.42</v>
      </c>
    </row>
    <row r="1137" spans="1:13">
      <c r="A1137" s="139">
        <v>42538</v>
      </c>
      <c r="B1137" s="5">
        <v>10.39</v>
      </c>
      <c r="C1137" s="5">
        <v>10.19</v>
      </c>
      <c r="D1137" s="5">
        <v>10.01</v>
      </c>
      <c r="E1137" s="5">
        <v>9.85</v>
      </c>
      <c r="F1137" s="5">
        <v>9.42</v>
      </c>
      <c r="G1137" s="5">
        <v>9.18</v>
      </c>
      <c r="H1137" s="5">
        <v>8.94</v>
      </c>
      <c r="I1137" s="5">
        <v>8.7899999999999991</v>
      </c>
      <c r="J1137" s="5">
        <v>8.64</v>
      </c>
      <c r="K1137" s="5">
        <v>8.57</v>
      </c>
      <c r="L1137" s="5">
        <v>8.5399999999999991</v>
      </c>
      <c r="M1137" s="5">
        <v>8.51</v>
      </c>
    </row>
    <row r="1138" spans="1:13">
      <c r="A1138" s="139">
        <v>42537</v>
      </c>
      <c r="B1138" s="5">
        <v>10.199999999999999</v>
      </c>
      <c r="C1138" s="5">
        <v>10.039999999999999</v>
      </c>
      <c r="D1138" s="5">
        <v>9.9</v>
      </c>
      <c r="E1138" s="5">
        <v>9.7799999999999994</v>
      </c>
      <c r="F1138" s="5">
        <v>9.43</v>
      </c>
      <c r="G1138" s="5">
        <v>9.2200000000000006</v>
      </c>
      <c r="H1138" s="5">
        <v>8.99</v>
      </c>
      <c r="I1138" s="5">
        <v>8.85</v>
      </c>
      <c r="J1138" s="5">
        <v>8.7100000000000009</v>
      </c>
      <c r="K1138" s="5">
        <v>8.64</v>
      </c>
      <c r="L1138" s="5">
        <v>8.6300000000000008</v>
      </c>
      <c r="M1138" s="5">
        <v>8.6</v>
      </c>
    </row>
    <row r="1139" spans="1:13">
      <c r="A1139" s="139">
        <v>42536</v>
      </c>
      <c r="B1139" s="5">
        <v>10.26</v>
      </c>
      <c r="C1139" s="5">
        <v>10.1</v>
      </c>
      <c r="D1139" s="5">
        <v>9.9499999999999993</v>
      </c>
      <c r="E1139" s="5">
        <v>9.81</v>
      </c>
      <c r="F1139" s="5">
        <v>9.41</v>
      </c>
      <c r="G1139" s="5">
        <v>9.19</v>
      </c>
      <c r="H1139" s="5">
        <v>8.92</v>
      </c>
      <c r="I1139" s="5">
        <v>8.77</v>
      </c>
      <c r="J1139" s="5">
        <v>8.65</v>
      </c>
      <c r="K1139" s="5">
        <v>8.57</v>
      </c>
      <c r="L1139" s="5">
        <v>8.5500000000000007</v>
      </c>
      <c r="M1139" s="5">
        <v>8.52</v>
      </c>
    </row>
    <row r="1140" spans="1:13">
      <c r="A1140" s="139">
        <v>42535</v>
      </c>
      <c r="B1140" s="5">
        <v>9.9700000000000006</v>
      </c>
      <c r="C1140" s="5">
        <v>9.8699999999999992</v>
      </c>
      <c r="D1140" s="5">
        <v>9.7799999999999994</v>
      </c>
      <c r="E1140" s="5">
        <v>9.69</v>
      </c>
      <c r="F1140" s="5">
        <v>9.39</v>
      </c>
      <c r="G1140" s="5">
        <v>9.18</v>
      </c>
      <c r="H1140" s="5">
        <v>8.9600000000000009</v>
      </c>
      <c r="I1140" s="5">
        <v>8.83</v>
      </c>
      <c r="J1140" s="5">
        <v>8.67</v>
      </c>
      <c r="K1140" s="5">
        <v>8.5399999999999991</v>
      </c>
      <c r="L1140" s="5">
        <v>8.4700000000000006</v>
      </c>
      <c r="M1140" s="5">
        <v>8.42</v>
      </c>
    </row>
    <row r="1141" spans="1:13">
      <c r="A1141" s="139">
        <v>42531</v>
      </c>
      <c r="B1141" s="5">
        <v>9.9600000000000009</v>
      </c>
      <c r="C1141" s="5">
        <v>9.85</v>
      </c>
      <c r="D1141" s="5">
        <v>9.75</v>
      </c>
      <c r="E1141" s="5">
        <v>9.66</v>
      </c>
      <c r="F1141" s="5">
        <v>9.3699999999999992</v>
      </c>
      <c r="G1141" s="5">
        <v>9.15</v>
      </c>
      <c r="H1141" s="5">
        <v>8.89</v>
      </c>
      <c r="I1141" s="5">
        <v>8.7200000000000006</v>
      </c>
      <c r="J1141" s="5">
        <v>8.5500000000000007</v>
      </c>
      <c r="K1141" s="5">
        <v>8.41</v>
      </c>
      <c r="L1141" s="5">
        <v>8.35</v>
      </c>
      <c r="M1141" s="5">
        <v>8.2799999999999994</v>
      </c>
    </row>
    <row r="1142" spans="1:13">
      <c r="A1142" s="139">
        <v>42530</v>
      </c>
      <c r="B1142" s="5">
        <v>10.119999999999999</v>
      </c>
      <c r="C1142" s="5">
        <v>9.99</v>
      </c>
      <c r="D1142" s="5">
        <v>9.8699999999999992</v>
      </c>
      <c r="E1142" s="5">
        <v>9.76</v>
      </c>
      <c r="F1142" s="5">
        <v>9.43</v>
      </c>
      <c r="G1142" s="5">
        <v>9.2200000000000006</v>
      </c>
      <c r="H1142" s="5">
        <v>8.94</v>
      </c>
      <c r="I1142" s="5">
        <v>8.7799999999999994</v>
      </c>
      <c r="J1142" s="5">
        <v>8.6199999999999992</v>
      </c>
      <c r="K1142" s="5">
        <v>8.51</v>
      </c>
      <c r="L1142" s="5">
        <v>8.4600000000000009</v>
      </c>
      <c r="M1142" s="5">
        <v>8.42</v>
      </c>
    </row>
    <row r="1143" spans="1:13">
      <c r="A1143" s="139">
        <v>42529</v>
      </c>
      <c r="B1143" s="5">
        <v>10.130000000000001</v>
      </c>
      <c r="C1143" s="5">
        <v>10</v>
      </c>
      <c r="D1143" s="5">
        <v>9.8699999999999992</v>
      </c>
      <c r="E1143" s="5">
        <v>9.76</v>
      </c>
      <c r="F1143" s="5">
        <v>9.43</v>
      </c>
      <c r="G1143" s="5">
        <v>9.24</v>
      </c>
      <c r="H1143" s="5">
        <v>8.94</v>
      </c>
      <c r="I1143" s="5">
        <v>8.74</v>
      </c>
      <c r="J1143" s="5">
        <v>8.57</v>
      </c>
      <c r="K1143" s="5">
        <v>8.44</v>
      </c>
      <c r="L1143" s="5">
        <v>8.39</v>
      </c>
      <c r="M1143" s="5">
        <v>8.33</v>
      </c>
    </row>
    <row r="1144" spans="1:13">
      <c r="A1144" s="139">
        <v>42528</v>
      </c>
      <c r="B1144" s="5">
        <v>10.08</v>
      </c>
      <c r="C1144" s="5">
        <v>9.9700000000000006</v>
      </c>
      <c r="D1144" s="5">
        <v>9.86</v>
      </c>
      <c r="E1144" s="5">
        <v>9.77</v>
      </c>
      <c r="F1144" s="5">
        <v>9.4700000000000006</v>
      </c>
      <c r="G1144" s="5">
        <v>9.2799999999999994</v>
      </c>
      <c r="H1144" s="5">
        <v>9</v>
      </c>
      <c r="I1144" s="5">
        <v>8.8000000000000007</v>
      </c>
      <c r="J1144" s="5">
        <v>8.6</v>
      </c>
      <c r="K1144" s="5">
        <v>8.4499999999999993</v>
      </c>
      <c r="L1144" s="5">
        <v>8.3699999999999992</v>
      </c>
      <c r="M1144" s="5">
        <v>8.31</v>
      </c>
    </row>
    <row r="1145" spans="1:13">
      <c r="A1145" s="139">
        <v>42527</v>
      </c>
      <c r="B1145" s="5">
        <v>10.16</v>
      </c>
      <c r="C1145" s="5">
        <v>10</v>
      </c>
      <c r="D1145" s="5">
        <v>9.86</v>
      </c>
      <c r="E1145" s="5">
        <v>9.75</v>
      </c>
      <c r="F1145" s="5">
        <v>9.49</v>
      </c>
      <c r="G1145" s="5">
        <v>9.3000000000000007</v>
      </c>
      <c r="H1145" s="5">
        <v>9.0299999999999994</v>
      </c>
      <c r="I1145" s="5">
        <v>8.83</v>
      </c>
      <c r="J1145" s="5">
        <v>8.66</v>
      </c>
      <c r="K1145" s="5">
        <v>8.5500000000000007</v>
      </c>
      <c r="L1145" s="5">
        <v>8.51</v>
      </c>
      <c r="M1145" s="5">
        <v>8.49</v>
      </c>
    </row>
    <row r="1146" spans="1:13">
      <c r="A1146" s="139">
        <v>42524</v>
      </c>
      <c r="B1146" s="5">
        <v>10.23</v>
      </c>
      <c r="C1146" s="5">
        <v>10.050000000000001</v>
      </c>
      <c r="D1146" s="5">
        <v>9.91</v>
      </c>
      <c r="E1146" s="5">
        <v>9.7899999999999991</v>
      </c>
      <c r="F1146" s="5">
        <v>9.49</v>
      </c>
      <c r="G1146" s="5">
        <v>9.36</v>
      </c>
      <c r="H1146" s="5">
        <v>9.15</v>
      </c>
      <c r="I1146" s="5">
        <v>8.98</v>
      </c>
      <c r="J1146" s="5">
        <v>8.82</v>
      </c>
      <c r="K1146" s="5">
        <v>8.73</v>
      </c>
      <c r="L1146" s="5">
        <v>8.7100000000000009</v>
      </c>
      <c r="M1146" s="5">
        <v>8.6999999999999993</v>
      </c>
    </row>
    <row r="1147" spans="1:13">
      <c r="A1147" s="139">
        <v>42523</v>
      </c>
      <c r="B1147" s="5">
        <v>10.130000000000001</v>
      </c>
      <c r="C1147" s="5">
        <v>9.98</v>
      </c>
      <c r="D1147" s="5">
        <v>9.86</v>
      </c>
      <c r="E1147" s="5">
        <v>9.77</v>
      </c>
      <c r="F1147" s="5">
        <v>9.5500000000000007</v>
      </c>
      <c r="G1147" s="5">
        <v>9.43</v>
      </c>
      <c r="H1147" s="5">
        <v>9.2100000000000009</v>
      </c>
      <c r="I1147" s="5">
        <v>9.0500000000000007</v>
      </c>
      <c r="J1147" s="5">
        <v>8.93</v>
      </c>
      <c r="K1147" s="5">
        <v>8.8699999999999992</v>
      </c>
      <c r="L1147" s="5">
        <v>8.86</v>
      </c>
      <c r="M1147" s="5">
        <v>8.86</v>
      </c>
    </row>
    <row r="1148" spans="1:13">
      <c r="A1148" s="139">
        <v>42522</v>
      </c>
      <c r="B1148" s="5">
        <v>10.130000000000001</v>
      </c>
      <c r="C1148" s="5">
        <v>10.01</v>
      </c>
      <c r="D1148" s="5">
        <v>9.89</v>
      </c>
      <c r="E1148" s="5">
        <v>9.8000000000000007</v>
      </c>
      <c r="F1148" s="5">
        <v>9.5500000000000007</v>
      </c>
      <c r="G1148" s="5">
        <v>9.43</v>
      </c>
      <c r="H1148" s="5">
        <v>9.23</v>
      </c>
      <c r="I1148" s="5">
        <v>9.07</v>
      </c>
      <c r="J1148" s="5">
        <v>8.92</v>
      </c>
      <c r="K1148" s="5">
        <v>8.83</v>
      </c>
      <c r="L1148" s="5">
        <v>8.81</v>
      </c>
      <c r="M1148" s="5">
        <v>8.7899999999999991</v>
      </c>
    </row>
    <row r="1149" spans="1:13">
      <c r="A1149" s="139">
        <v>42521</v>
      </c>
      <c r="B1149" s="5">
        <v>10.029999999999999</v>
      </c>
      <c r="C1149" s="5">
        <v>9.91</v>
      </c>
      <c r="D1149" s="5">
        <v>9.8000000000000007</v>
      </c>
      <c r="E1149" s="5">
        <v>9.7100000000000009</v>
      </c>
      <c r="F1149" s="5">
        <v>9.4700000000000006</v>
      </c>
      <c r="G1149" s="5">
        <v>9.33</v>
      </c>
      <c r="H1149" s="5">
        <v>9.1300000000000008</v>
      </c>
      <c r="I1149" s="5">
        <v>8.98</v>
      </c>
      <c r="J1149" s="5">
        <v>8.81</v>
      </c>
      <c r="K1149" s="5">
        <v>8.6999999999999993</v>
      </c>
      <c r="L1149" s="5">
        <v>8.65</v>
      </c>
      <c r="M1149" s="5">
        <v>8.6199999999999992</v>
      </c>
    </row>
    <row r="1150" spans="1:13">
      <c r="A1150" s="139">
        <v>42520</v>
      </c>
      <c r="B1150" s="5">
        <v>9.8699999999999992</v>
      </c>
      <c r="C1150" s="5">
        <v>9.75</v>
      </c>
      <c r="D1150" s="5">
        <v>9.66</v>
      </c>
      <c r="E1150" s="5">
        <v>9.6</v>
      </c>
      <c r="F1150" s="5">
        <v>9.48</v>
      </c>
      <c r="G1150" s="5">
        <v>9.36</v>
      </c>
      <c r="H1150" s="5">
        <v>9.1300000000000008</v>
      </c>
      <c r="I1150" s="5">
        <v>8.9700000000000006</v>
      </c>
      <c r="J1150" s="5">
        <v>8.83</v>
      </c>
      <c r="K1150" s="5">
        <v>8.73</v>
      </c>
      <c r="L1150" s="5">
        <v>8.69</v>
      </c>
      <c r="M1150" s="5">
        <v>8.65</v>
      </c>
    </row>
    <row r="1151" spans="1:13">
      <c r="A1151" s="139">
        <v>42517</v>
      </c>
      <c r="B1151" s="5">
        <v>9.74</v>
      </c>
      <c r="C1151" s="5">
        <v>9.69</v>
      </c>
      <c r="D1151" s="5">
        <v>9.64</v>
      </c>
      <c r="E1151" s="5">
        <v>9.6</v>
      </c>
      <c r="F1151" s="5">
        <v>9.4499999999999993</v>
      </c>
      <c r="G1151" s="5">
        <v>9.32</v>
      </c>
      <c r="H1151" s="5">
        <v>9.1199999999999992</v>
      </c>
      <c r="I1151" s="5">
        <v>8.9700000000000006</v>
      </c>
      <c r="J1151" s="5">
        <v>8.83</v>
      </c>
      <c r="K1151" s="5">
        <v>8.6999999999999993</v>
      </c>
      <c r="L1151" s="5">
        <v>8.6300000000000008</v>
      </c>
      <c r="M1151" s="5">
        <v>8.57</v>
      </c>
    </row>
    <row r="1152" spans="1:13">
      <c r="A1152" s="139">
        <v>42516</v>
      </c>
      <c r="B1152" s="5">
        <v>9.6300000000000008</v>
      </c>
      <c r="C1152" s="5">
        <v>9.59</v>
      </c>
      <c r="D1152" s="5">
        <v>9.56</v>
      </c>
      <c r="E1152" s="5">
        <v>9.5299999999999994</v>
      </c>
      <c r="F1152" s="5">
        <v>9.44</v>
      </c>
      <c r="G1152" s="5">
        <v>9.32</v>
      </c>
      <c r="H1152" s="5">
        <v>9.11</v>
      </c>
      <c r="I1152" s="5">
        <v>8.9499999999999993</v>
      </c>
      <c r="J1152" s="5">
        <v>8.8000000000000007</v>
      </c>
      <c r="K1152" s="5">
        <v>8.66</v>
      </c>
      <c r="L1152" s="5">
        <v>8.59</v>
      </c>
      <c r="M1152" s="5">
        <v>8.52</v>
      </c>
    </row>
    <row r="1153" spans="1:13">
      <c r="A1153" s="139">
        <v>42515</v>
      </c>
      <c r="B1153" s="5">
        <v>9.61</v>
      </c>
      <c r="C1153" s="5">
        <v>9.58</v>
      </c>
      <c r="D1153" s="5">
        <v>9.56</v>
      </c>
      <c r="E1153" s="5">
        <v>9.5399999999999991</v>
      </c>
      <c r="F1153" s="5">
        <v>9.4499999999999993</v>
      </c>
      <c r="G1153" s="5">
        <v>9.33</v>
      </c>
      <c r="H1153" s="5">
        <v>9.08</v>
      </c>
      <c r="I1153" s="5">
        <v>8.91</v>
      </c>
      <c r="J1153" s="5">
        <v>8.77</v>
      </c>
      <c r="K1153" s="5">
        <v>8.65</v>
      </c>
      <c r="L1153" s="5">
        <v>8.58</v>
      </c>
      <c r="M1153" s="5">
        <v>8.52</v>
      </c>
    </row>
    <row r="1154" spans="1:13">
      <c r="A1154" s="139">
        <v>42514</v>
      </c>
      <c r="B1154" s="5">
        <v>9.59</v>
      </c>
      <c r="C1154" s="5">
        <v>9.5500000000000007</v>
      </c>
      <c r="D1154" s="5">
        <v>9.52</v>
      </c>
      <c r="E1154" s="5">
        <v>9.5</v>
      </c>
      <c r="F1154" s="5">
        <v>9.41</v>
      </c>
      <c r="G1154" s="5">
        <v>9.31</v>
      </c>
      <c r="H1154" s="5">
        <v>9.11</v>
      </c>
      <c r="I1154" s="5">
        <v>8.9700000000000006</v>
      </c>
      <c r="J1154" s="5">
        <v>8.83</v>
      </c>
      <c r="K1154" s="5">
        <v>8.7100000000000009</v>
      </c>
      <c r="L1154" s="5">
        <v>8.66</v>
      </c>
      <c r="M1154" s="5">
        <v>8.6</v>
      </c>
    </row>
    <row r="1155" spans="1:13">
      <c r="A1155" s="139">
        <v>42513</v>
      </c>
      <c r="B1155" s="5">
        <v>9.5299999999999994</v>
      </c>
      <c r="C1155" s="5">
        <v>9.52</v>
      </c>
      <c r="D1155" s="5">
        <v>9.51</v>
      </c>
      <c r="E1155" s="5">
        <v>9.5</v>
      </c>
      <c r="F1155" s="5">
        <v>9.44</v>
      </c>
      <c r="G1155" s="5">
        <v>9.34</v>
      </c>
      <c r="H1155" s="5">
        <v>9.1300000000000008</v>
      </c>
      <c r="I1155" s="5">
        <v>8.98</v>
      </c>
      <c r="J1155" s="5">
        <v>8.85</v>
      </c>
      <c r="K1155" s="5">
        <v>8.73</v>
      </c>
      <c r="L1155" s="5">
        <v>8.67</v>
      </c>
      <c r="M1155" s="5">
        <v>8.6199999999999992</v>
      </c>
    </row>
    <row r="1156" spans="1:13">
      <c r="A1156" s="139">
        <v>42510</v>
      </c>
      <c r="B1156" s="5">
        <v>9.57</v>
      </c>
      <c r="C1156" s="5">
        <v>9.56</v>
      </c>
      <c r="D1156" s="5">
        <v>9.5399999999999991</v>
      </c>
      <c r="E1156" s="5">
        <v>9.52</v>
      </c>
      <c r="F1156" s="5">
        <v>9.42</v>
      </c>
      <c r="G1156" s="5">
        <v>9.3000000000000007</v>
      </c>
      <c r="H1156" s="5">
        <v>9.09</v>
      </c>
      <c r="I1156" s="5">
        <v>8.9499999999999993</v>
      </c>
      <c r="J1156" s="5">
        <v>8.82</v>
      </c>
      <c r="K1156" s="5">
        <v>8.7100000000000009</v>
      </c>
      <c r="L1156" s="5">
        <v>8.65</v>
      </c>
      <c r="M1156" s="5">
        <v>8.59</v>
      </c>
    </row>
    <row r="1157" spans="1:13">
      <c r="A1157" s="139">
        <v>42509</v>
      </c>
      <c r="B1157" s="5">
        <v>9.56</v>
      </c>
      <c r="C1157" s="5">
        <v>9.5500000000000007</v>
      </c>
      <c r="D1157" s="5">
        <v>9.5399999999999991</v>
      </c>
      <c r="E1157" s="5">
        <v>9.52</v>
      </c>
      <c r="F1157" s="5">
        <v>9.42</v>
      </c>
      <c r="G1157" s="5">
        <v>9.31</v>
      </c>
      <c r="H1157" s="5">
        <v>9.1300000000000008</v>
      </c>
      <c r="I1157" s="5">
        <v>9</v>
      </c>
      <c r="J1157" s="5">
        <v>8.89</v>
      </c>
      <c r="K1157" s="5">
        <v>8.7799999999999994</v>
      </c>
      <c r="L1157" s="5">
        <v>8.7200000000000006</v>
      </c>
      <c r="M1157" s="5">
        <v>8.66</v>
      </c>
    </row>
    <row r="1158" spans="1:13">
      <c r="A1158" s="139">
        <v>42508</v>
      </c>
      <c r="B1158" s="5">
        <v>9.5500000000000007</v>
      </c>
      <c r="C1158" s="5">
        <v>9.5399999999999991</v>
      </c>
      <c r="D1158" s="5">
        <v>9.52</v>
      </c>
      <c r="E1158" s="5">
        <v>9.5</v>
      </c>
      <c r="F1158" s="5">
        <v>9.39</v>
      </c>
      <c r="G1158" s="5">
        <v>9.25</v>
      </c>
      <c r="H1158" s="5">
        <v>9.0399999999999991</v>
      </c>
      <c r="I1158" s="5">
        <v>8.91</v>
      </c>
      <c r="J1158" s="5">
        <v>8.7899999999999991</v>
      </c>
      <c r="K1158" s="5">
        <v>8.6999999999999993</v>
      </c>
      <c r="L1158" s="5">
        <v>8.65</v>
      </c>
      <c r="M1158" s="5">
        <v>8.61</v>
      </c>
    </row>
    <row r="1159" spans="1:13">
      <c r="A1159" s="139">
        <v>42507</v>
      </c>
      <c r="B1159" s="5">
        <v>9.4499999999999993</v>
      </c>
      <c r="C1159" s="5">
        <v>9.48</v>
      </c>
      <c r="D1159" s="5">
        <v>9.48</v>
      </c>
      <c r="E1159" s="5">
        <v>9.4700000000000006</v>
      </c>
      <c r="F1159" s="5">
        <v>9.36</v>
      </c>
      <c r="G1159" s="5">
        <v>9.2100000000000009</v>
      </c>
      <c r="H1159" s="5">
        <v>8.99</v>
      </c>
      <c r="I1159" s="5">
        <v>8.86</v>
      </c>
      <c r="J1159" s="5">
        <v>8.75</v>
      </c>
      <c r="K1159" s="5">
        <v>8.67</v>
      </c>
      <c r="L1159" s="5">
        <v>8.6300000000000008</v>
      </c>
      <c r="M1159" s="5">
        <v>8.59</v>
      </c>
    </row>
    <row r="1160" spans="1:13">
      <c r="A1160" s="139">
        <v>42506</v>
      </c>
      <c r="B1160" s="5">
        <v>9.43</v>
      </c>
      <c r="C1160" s="5">
        <v>9.4600000000000009</v>
      </c>
      <c r="D1160" s="5">
        <v>9.4700000000000006</v>
      </c>
      <c r="E1160" s="5">
        <v>9.4600000000000009</v>
      </c>
      <c r="F1160" s="5">
        <v>9.35</v>
      </c>
      <c r="G1160" s="5">
        <v>9.19</v>
      </c>
      <c r="H1160" s="5">
        <v>8.9700000000000006</v>
      </c>
      <c r="I1160" s="5">
        <v>8.85</v>
      </c>
      <c r="J1160" s="5">
        <v>8.74</v>
      </c>
      <c r="K1160" s="5">
        <v>8.65</v>
      </c>
      <c r="L1160" s="5">
        <v>8.61</v>
      </c>
      <c r="M1160" s="5">
        <v>8.57</v>
      </c>
    </row>
    <row r="1161" spans="1:13">
      <c r="A1161" s="139">
        <v>42503</v>
      </c>
      <c r="B1161" s="5">
        <v>9.44</v>
      </c>
      <c r="C1161" s="5">
        <v>9.4700000000000006</v>
      </c>
      <c r="D1161" s="5">
        <v>9.49</v>
      </c>
      <c r="E1161" s="5">
        <v>9.49</v>
      </c>
      <c r="F1161" s="5">
        <v>9.3699999999999992</v>
      </c>
      <c r="G1161" s="5">
        <v>9.1999999999999993</v>
      </c>
      <c r="H1161" s="5">
        <v>8.9600000000000009</v>
      </c>
      <c r="I1161" s="5">
        <v>8.83</v>
      </c>
      <c r="J1161" s="5">
        <v>8.74</v>
      </c>
      <c r="K1161" s="5">
        <v>8.67</v>
      </c>
      <c r="L1161" s="5">
        <v>8.64</v>
      </c>
      <c r="M1161" s="5">
        <v>8.6199999999999992</v>
      </c>
    </row>
    <row r="1162" spans="1:13">
      <c r="A1162" s="139">
        <v>42502</v>
      </c>
      <c r="B1162" s="5">
        <v>9.3699999999999992</v>
      </c>
      <c r="C1162" s="5">
        <v>9.43</v>
      </c>
      <c r="D1162" s="5">
        <v>9.4700000000000006</v>
      </c>
      <c r="E1162" s="5">
        <v>9.48</v>
      </c>
      <c r="F1162" s="5">
        <v>9.36</v>
      </c>
      <c r="G1162" s="5">
        <v>9.1999999999999993</v>
      </c>
      <c r="H1162" s="5">
        <v>8.98</v>
      </c>
      <c r="I1162" s="5">
        <v>8.86</v>
      </c>
      <c r="J1162" s="5">
        <v>8.77</v>
      </c>
      <c r="K1162" s="5">
        <v>8.69</v>
      </c>
      <c r="L1162" s="5">
        <v>8.64</v>
      </c>
      <c r="M1162" s="5">
        <v>8.6</v>
      </c>
    </row>
    <row r="1163" spans="1:13">
      <c r="A1163" s="139">
        <v>42501</v>
      </c>
      <c r="B1163" s="5">
        <v>9.6199999999999992</v>
      </c>
      <c r="C1163" s="5">
        <v>9.59</v>
      </c>
      <c r="D1163" s="5">
        <v>9.5500000000000007</v>
      </c>
      <c r="E1163" s="5">
        <v>9.52</v>
      </c>
      <c r="F1163" s="5">
        <v>9.3699999999999992</v>
      </c>
      <c r="G1163" s="5">
        <v>9.1999999999999993</v>
      </c>
      <c r="H1163" s="5">
        <v>8.9700000000000006</v>
      </c>
      <c r="I1163" s="5">
        <v>8.86</v>
      </c>
      <c r="J1163" s="5">
        <v>8.7899999999999991</v>
      </c>
      <c r="K1163" s="5">
        <v>8.74</v>
      </c>
      <c r="L1163" s="5">
        <v>8.6999999999999993</v>
      </c>
      <c r="M1163" s="5">
        <v>8.66</v>
      </c>
    </row>
    <row r="1164" spans="1:13">
      <c r="A1164" s="139">
        <v>42500</v>
      </c>
      <c r="B1164" s="5">
        <v>9.6300000000000008</v>
      </c>
      <c r="C1164" s="5">
        <v>9.61</v>
      </c>
      <c r="D1164" s="5">
        <v>9.59</v>
      </c>
      <c r="E1164" s="5">
        <v>9.56</v>
      </c>
      <c r="F1164" s="5">
        <v>9.42</v>
      </c>
      <c r="G1164" s="5">
        <v>9.2799999999999994</v>
      </c>
      <c r="H1164" s="5">
        <v>9.09</v>
      </c>
      <c r="I1164" s="5">
        <v>8.99</v>
      </c>
      <c r="J1164" s="5">
        <v>8.92</v>
      </c>
      <c r="K1164" s="5">
        <v>8.85</v>
      </c>
      <c r="L1164" s="5">
        <v>8.8000000000000007</v>
      </c>
      <c r="M1164" s="5">
        <v>8.75</v>
      </c>
    </row>
    <row r="1165" spans="1:13">
      <c r="A1165" s="139">
        <v>42496</v>
      </c>
      <c r="B1165" s="5">
        <v>9.64</v>
      </c>
      <c r="C1165" s="5">
        <v>9.6</v>
      </c>
      <c r="D1165" s="5">
        <v>9.5500000000000007</v>
      </c>
      <c r="E1165" s="5">
        <v>9.51</v>
      </c>
      <c r="F1165" s="5">
        <v>9.3699999999999992</v>
      </c>
      <c r="G1165" s="5">
        <v>9.26</v>
      </c>
      <c r="H1165" s="5">
        <v>9.08</v>
      </c>
      <c r="I1165" s="5">
        <v>8.9700000000000006</v>
      </c>
      <c r="J1165" s="5">
        <v>8.89</v>
      </c>
      <c r="K1165" s="5">
        <v>8.83</v>
      </c>
      <c r="L1165" s="5">
        <v>8.8000000000000007</v>
      </c>
      <c r="M1165" s="5">
        <v>8.76</v>
      </c>
    </row>
    <row r="1166" spans="1:13">
      <c r="A1166" s="139">
        <v>42495</v>
      </c>
      <c r="B1166" s="5">
        <v>9.7200000000000006</v>
      </c>
      <c r="C1166" s="5">
        <v>9.66</v>
      </c>
      <c r="D1166" s="5">
        <v>9.61</v>
      </c>
      <c r="E1166" s="5">
        <v>9.57</v>
      </c>
      <c r="F1166" s="5">
        <v>9.42</v>
      </c>
      <c r="G1166" s="5">
        <v>9.2899999999999991</v>
      </c>
      <c r="H1166" s="5">
        <v>9.08</v>
      </c>
      <c r="I1166" s="5">
        <v>8.9700000000000006</v>
      </c>
      <c r="J1166" s="5">
        <v>8.92</v>
      </c>
      <c r="K1166" s="5">
        <v>8.8699999999999992</v>
      </c>
      <c r="L1166" s="5">
        <v>8.83</v>
      </c>
      <c r="M1166" s="5">
        <v>8.7899999999999991</v>
      </c>
    </row>
    <row r="1167" spans="1:13">
      <c r="A1167" s="139">
        <v>42494</v>
      </c>
      <c r="B1167" s="5">
        <v>9.9499999999999993</v>
      </c>
      <c r="C1167" s="5">
        <v>9.84</v>
      </c>
      <c r="D1167" s="5">
        <v>9.75</v>
      </c>
      <c r="E1167" s="5">
        <v>9.66</v>
      </c>
      <c r="F1167" s="5">
        <v>9.42</v>
      </c>
      <c r="G1167" s="5">
        <v>9.2899999999999991</v>
      </c>
      <c r="H1167" s="5">
        <v>9.1199999999999992</v>
      </c>
      <c r="I1167" s="5">
        <v>9.01</v>
      </c>
      <c r="J1167" s="5">
        <v>8.9499999999999993</v>
      </c>
      <c r="K1167" s="5">
        <v>8.89</v>
      </c>
      <c r="L1167" s="5">
        <v>8.85</v>
      </c>
      <c r="M1167" s="5">
        <v>8.82</v>
      </c>
    </row>
    <row r="1168" spans="1:13">
      <c r="A1168" s="139">
        <v>42489</v>
      </c>
      <c r="B1168" s="5">
        <v>9.89</v>
      </c>
      <c r="C1168" s="5">
        <v>9.7799999999999994</v>
      </c>
      <c r="D1168" s="5">
        <v>9.68</v>
      </c>
      <c r="E1168" s="5">
        <v>9.6</v>
      </c>
      <c r="F1168" s="5">
        <v>9.39</v>
      </c>
      <c r="G1168" s="5">
        <v>9.24</v>
      </c>
      <c r="H1168" s="5">
        <v>8.99</v>
      </c>
      <c r="I1168" s="5">
        <v>8.86</v>
      </c>
      <c r="J1168" s="5">
        <v>8.82</v>
      </c>
      <c r="K1168" s="5">
        <v>8.7799999999999994</v>
      </c>
      <c r="L1168" s="5">
        <v>8.75</v>
      </c>
      <c r="M1168" s="5">
        <v>8.7100000000000009</v>
      </c>
    </row>
    <row r="1169" spans="1:13">
      <c r="A1169" s="139">
        <v>42488</v>
      </c>
      <c r="B1169" s="5">
        <v>9.99</v>
      </c>
      <c r="C1169" s="5">
        <v>9.84</v>
      </c>
      <c r="D1169" s="5">
        <v>9.73</v>
      </c>
      <c r="E1169" s="5">
        <v>9.64</v>
      </c>
      <c r="F1169" s="5">
        <v>9.42</v>
      </c>
      <c r="G1169" s="5">
        <v>9.2899999999999991</v>
      </c>
      <c r="H1169" s="5">
        <v>9.1199999999999992</v>
      </c>
      <c r="I1169" s="5">
        <v>9.0299999999999994</v>
      </c>
      <c r="J1169" s="5">
        <v>9</v>
      </c>
      <c r="K1169" s="5">
        <v>8.98</v>
      </c>
      <c r="L1169" s="5">
        <v>8.98</v>
      </c>
      <c r="M1169" s="5">
        <v>8.9700000000000006</v>
      </c>
    </row>
    <row r="1170" spans="1:13">
      <c r="A1170" s="139">
        <v>42487</v>
      </c>
      <c r="B1170" s="5">
        <v>10.19</v>
      </c>
      <c r="C1170" s="5">
        <v>9.94</v>
      </c>
      <c r="D1170" s="5">
        <v>9.77</v>
      </c>
      <c r="E1170" s="5">
        <v>9.66</v>
      </c>
      <c r="F1170" s="5">
        <v>9.4700000000000006</v>
      </c>
      <c r="G1170" s="5">
        <v>9.3699999999999992</v>
      </c>
      <c r="H1170" s="5">
        <v>9.26</v>
      </c>
      <c r="I1170" s="5">
        <v>9.1999999999999993</v>
      </c>
      <c r="J1170" s="5">
        <v>9.17</v>
      </c>
      <c r="K1170" s="5">
        <v>9.16</v>
      </c>
      <c r="L1170" s="5">
        <v>9.16</v>
      </c>
      <c r="M1170" s="5">
        <v>9.16</v>
      </c>
    </row>
    <row r="1171" spans="1:13">
      <c r="A1171" s="139">
        <v>42486</v>
      </c>
      <c r="B1171" s="5">
        <v>10.14</v>
      </c>
      <c r="C1171" s="5">
        <v>9.94</v>
      </c>
      <c r="D1171" s="5">
        <v>9.7899999999999991</v>
      </c>
      <c r="E1171" s="5">
        <v>9.69</v>
      </c>
      <c r="F1171" s="5">
        <v>9.4700000000000006</v>
      </c>
      <c r="G1171" s="5">
        <v>9.3699999999999992</v>
      </c>
      <c r="H1171" s="5">
        <v>9.2799999999999994</v>
      </c>
      <c r="I1171" s="5">
        <v>9.24</v>
      </c>
      <c r="J1171" s="5">
        <v>9.2200000000000006</v>
      </c>
      <c r="K1171" s="5">
        <v>9.1999999999999993</v>
      </c>
      <c r="L1171" s="5">
        <v>9.1999999999999993</v>
      </c>
      <c r="M1171" s="5">
        <v>9.19</v>
      </c>
    </row>
    <row r="1172" spans="1:13">
      <c r="A1172" s="139">
        <v>42485</v>
      </c>
      <c r="B1172" s="5">
        <v>10.119999999999999</v>
      </c>
      <c r="C1172" s="5">
        <v>9.91</v>
      </c>
      <c r="D1172" s="5">
        <v>9.76</v>
      </c>
      <c r="E1172" s="5">
        <v>9.66</v>
      </c>
      <c r="F1172" s="5">
        <v>9.4700000000000006</v>
      </c>
      <c r="G1172" s="5">
        <v>9.3800000000000008</v>
      </c>
      <c r="H1172" s="5">
        <v>9.2799999999999994</v>
      </c>
      <c r="I1172" s="5">
        <v>9.23</v>
      </c>
      <c r="J1172" s="5">
        <v>9.2100000000000009</v>
      </c>
      <c r="K1172" s="5">
        <v>9.1999999999999993</v>
      </c>
      <c r="L1172" s="5">
        <v>9.19</v>
      </c>
      <c r="M1172" s="5">
        <v>9.18</v>
      </c>
    </row>
    <row r="1173" spans="1:13">
      <c r="A1173" s="139">
        <v>42482</v>
      </c>
      <c r="B1173" s="5">
        <v>10.09</v>
      </c>
      <c r="C1173" s="5">
        <v>9.8800000000000008</v>
      </c>
      <c r="D1173" s="5">
        <v>9.7200000000000006</v>
      </c>
      <c r="E1173" s="5">
        <v>9.61</v>
      </c>
      <c r="F1173" s="5">
        <v>9.43</v>
      </c>
      <c r="G1173" s="5">
        <v>9.35</v>
      </c>
      <c r="H1173" s="5">
        <v>9.26</v>
      </c>
      <c r="I1173" s="5">
        <v>9.1999999999999993</v>
      </c>
      <c r="J1173" s="5">
        <v>9.17</v>
      </c>
      <c r="K1173" s="5">
        <v>9.16</v>
      </c>
      <c r="L1173" s="5">
        <v>9.15</v>
      </c>
      <c r="M1173" s="5">
        <v>9.14</v>
      </c>
    </row>
    <row r="1174" spans="1:13">
      <c r="A1174" s="139">
        <v>42481</v>
      </c>
      <c r="B1174" s="5">
        <v>10.01</v>
      </c>
      <c r="C1174" s="5">
        <v>9.82</v>
      </c>
      <c r="D1174" s="5">
        <v>9.67</v>
      </c>
      <c r="E1174" s="5">
        <v>9.58</v>
      </c>
      <c r="F1174" s="5">
        <v>9.43</v>
      </c>
      <c r="G1174" s="5">
        <v>9.36</v>
      </c>
      <c r="H1174" s="5">
        <v>9.23</v>
      </c>
      <c r="I1174" s="5">
        <v>9.16</v>
      </c>
      <c r="J1174" s="5">
        <v>9.1300000000000008</v>
      </c>
      <c r="K1174" s="5">
        <v>9.11</v>
      </c>
      <c r="L1174" s="5">
        <v>9.1</v>
      </c>
      <c r="M1174" s="5">
        <v>9.1</v>
      </c>
    </row>
    <row r="1175" spans="1:13">
      <c r="A1175" s="139">
        <v>42480</v>
      </c>
      <c r="B1175" s="5">
        <v>9.91</v>
      </c>
      <c r="C1175" s="5">
        <v>9.7799999999999994</v>
      </c>
      <c r="D1175" s="5">
        <v>9.66</v>
      </c>
      <c r="E1175" s="5">
        <v>9.56</v>
      </c>
      <c r="F1175" s="5">
        <v>9.36</v>
      </c>
      <c r="G1175" s="5">
        <v>9.2799999999999994</v>
      </c>
      <c r="H1175" s="5">
        <v>9.17</v>
      </c>
      <c r="I1175" s="5">
        <v>9.11</v>
      </c>
      <c r="J1175" s="5">
        <v>9.08</v>
      </c>
      <c r="K1175" s="5">
        <v>9.07</v>
      </c>
      <c r="L1175" s="5">
        <v>9.08</v>
      </c>
      <c r="M1175" s="5">
        <v>9.08</v>
      </c>
    </row>
    <row r="1176" spans="1:13">
      <c r="A1176" s="139">
        <v>42479</v>
      </c>
      <c r="B1176" s="5">
        <v>9.92</v>
      </c>
      <c r="C1176" s="5">
        <v>9.85</v>
      </c>
      <c r="D1176" s="5">
        <v>9.75</v>
      </c>
      <c r="E1176" s="5">
        <v>9.67</v>
      </c>
      <c r="F1176" s="5">
        <v>9.4600000000000009</v>
      </c>
      <c r="G1176" s="5">
        <v>9.35</v>
      </c>
      <c r="H1176" s="5">
        <v>9.24</v>
      </c>
      <c r="I1176" s="5">
        <v>9.1999999999999993</v>
      </c>
      <c r="J1176" s="5">
        <v>9.16</v>
      </c>
      <c r="K1176" s="5">
        <v>9.14</v>
      </c>
      <c r="L1176" s="5">
        <v>9.1199999999999992</v>
      </c>
      <c r="M1176" s="5">
        <v>9.1199999999999992</v>
      </c>
    </row>
    <row r="1177" spans="1:13">
      <c r="A1177" s="139">
        <v>42478</v>
      </c>
      <c r="B1177" s="5">
        <v>10.01</v>
      </c>
      <c r="C1177" s="5">
        <v>9.92</v>
      </c>
      <c r="D1177" s="5">
        <v>9.81</v>
      </c>
      <c r="E1177" s="5">
        <v>9.7100000000000009</v>
      </c>
      <c r="F1177" s="5">
        <v>9.49</v>
      </c>
      <c r="G1177" s="5">
        <v>9.4</v>
      </c>
      <c r="H1177" s="5">
        <v>9.3000000000000007</v>
      </c>
      <c r="I1177" s="5">
        <v>9.24</v>
      </c>
      <c r="J1177" s="5">
        <v>9.1999999999999993</v>
      </c>
      <c r="K1177" s="5">
        <v>9.19</v>
      </c>
      <c r="L1177" s="5">
        <v>9.19</v>
      </c>
      <c r="M1177" s="5">
        <v>9.19</v>
      </c>
    </row>
    <row r="1178" spans="1:13">
      <c r="A1178" s="139">
        <v>42475</v>
      </c>
      <c r="B1178" s="5">
        <v>9.93</v>
      </c>
      <c r="C1178" s="5">
        <v>9.9</v>
      </c>
      <c r="D1178" s="5">
        <v>9.83</v>
      </c>
      <c r="E1178" s="5">
        <v>9.75</v>
      </c>
      <c r="F1178" s="5">
        <v>9.5299999999999994</v>
      </c>
      <c r="G1178" s="5">
        <v>9.4</v>
      </c>
      <c r="H1178" s="5">
        <v>9.27</v>
      </c>
      <c r="I1178" s="5">
        <v>9.2200000000000006</v>
      </c>
      <c r="J1178" s="5">
        <v>9.1999999999999993</v>
      </c>
      <c r="K1178" s="5">
        <v>9.19</v>
      </c>
      <c r="L1178" s="5">
        <v>9.17</v>
      </c>
      <c r="M1178" s="5">
        <v>9.16</v>
      </c>
    </row>
    <row r="1179" spans="1:13">
      <c r="A1179" s="139">
        <v>42474</v>
      </c>
      <c r="B1179" s="5">
        <v>9.99</v>
      </c>
      <c r="C1179" s="5">
        <v>9.92</v>
      </c>
      <c r="D1179" s="5">
        <v>9.8000000000000007</v>
      </c>
      <c r="E1179" s="5">
        <v>9.6999999999999993</v>
      </c>
      <c r="F1179" s="5">
        <v>9.48</v>
      </c>
      <c r="G1179" s="5">
        <v>9.39</v>
      </c>
      <c r="H1179" s="5">
        <v>9.2899999999999991</v>
      </c>
      <c r="I1179" s="5">
        <v>9.23</v>
      </c>
      <c r="J1179" s="5">
        <v>9.1999999999999993</v>
      </c>
      <c r="K1179" s="5">
        <v>9.18</v>
      </c>
      <c r="L1179" s="5">
        <v>9.17</v>
      </c>
      <c r="M1179" s="5">
        <v>9.17</v>
      </c>
    </row>
    <row r="1180" spans="1:13">
      <c r="A1180" s="139">
        <v>42473</v>
      </c>
      <c r="B1180" s="5">
        <v>9.86</v>
      </c>
      <c r="C1180" s="5">
        <v>9.85</v>
      </c>
      <c r="D1180" s="5">
        <v>9.7799999999999994</v>
      </c>
      <c r="E1180" s="5">
        <v>9.6999999999999993</v>
      </c>
      <c r="F1180" s="5">
        <v>9.51</v>
      </c>
      <c r="G1180" s="5">
        <v>9.4</v>
      </c>
      <c r="H1180" s="5">
        <v>9.2799999999999994</v>
      </c>
      <c r="I1180" s="5">
        <v>9.2200000000000006</v>
      </c>
      <c r="J1180" s="5">
        <v>9.19</v>
      </c>
      <c r="K1180" s="5">
        <v>9.17</v>
      </c>
      <c r="L1180" s="5">
        <v>9.15</v>
      </c>
      <c r="M1180" s="5">
        <v>9.14</v>
      </c>
    </row>
    <row r="1181" spans="1:13">
      <c r="A1181" s="139">
        <v>42472</v>
      </c>
      <c r="B1181" s="5">
        <v>9.81</v>
      </c>
      <c r="C1181" s="5">
        <v>9.83</v>
      </c>
      <c r="D1181" s="5">
        <v>9.77</v>
      </c>
      <c r="E1181" s="5">
        <v>9.69</v>
      </c>
      <c r="F1181" s="5">
        <v>9.48</v>
      </c>
      <c r="G1181" s="5">
        <v>9.35</v>
      </c>
      <c r="H1181" s="5">
        <v>9.24</v>
      </c>
      <c r="I1181" s="5">
        <v>9.19</v>
      </c>
      <c r="J1181" s="5">
        <v>9.15</v>
      </c>
      <c r="K1181" s="5">
        <v>9.11</v>
      </c>
      <c r="L1181" s="5">
        <v>9.09</v>
      </c>
      <c r="M1181" s="5">
        <v>9.09</v>
      </c>
    </row>
    <row r="1182" spans="1:13">
      <c r="A1182" s="139">
        <v>42471</v>
      </c>
      <c r="B1182" s="5">
        <v>9.8000000000000007</v>
      </c>
      <c r="C1182" s="5">
        <v>9.82</v>
      </c>
      <c r="D1182" s="5">
        <v>9.75</v>
      </c>
      <c r="E1182" s="5">
        <v>9.66</v>
      </c>
      <c r="F1182" s="5">
        <v>9.4700000000000006</v>
      </c>
      <c r="G1182" s="5">
        <v>9.3800000000000008</v>
      </c>
      <c r="H1182" s="5">
        <v>9.26</v>
      </c>
      <c r="I1182" s="5">
        <v>9.19</v>
      </c>
      <c r="J1182" s="5">
        <v>9.15</v>
      </c>
      <c r="K1182" s="5">
        <v>9.1300000000000008</v>
      </c>
      <c r="L1182" s="5">
        <v>9.1199999999999992</v>
      </c>
      <c r="M1182" s="5">
        <v>9.11</v>
      </c>
    </row>
    <row r="1183" spans="1:13">
      <c r="A1183" s="139">
        <v>42468</v>
      </c>
      <c r="B1183" s="5">
        <v>9.7799999999999994</v>
      </c>
      <c r="C1183" s="5">
        <v>9.86</v>
      </c>
      <c r="D1183" s="5">
        <v>9.84</v>
      </c>
      <c r="E1183" s="5">
        <v>9.77</v>
      </c>
      <c r="F1183" s="5">
        <v>9.5399999999999991</v>
      </c>
      <c r="G1183" s="5">
        <v>9.42</v>
      </c>
      <c r="H1183" s="5">
        <v>9.3000000000000007</v>
      </c>
      <c r="I1183" s="5">
        <v>9.23</v>
      </c>
      <c r="J1183" s="5">
        <v>9.1999999999999993</v>
      </c>
      <c r="K1183" s="5">
        <v>9.17</v>
      </c>
      <c r="L1183" s="5">
        <v>9.15</v>
      </c>
      <c r="M1183" s="5">
        <v>9.1199999999999992</v>
      </c>
    </row>
    <row r="1184" spans="1:13">
      <c r="A1184" s="139">
        <v>42467</v>
      </c>
      <c r="B1184" s="5">
        <v>9.84</v>
      </c>
      <c r="C1184" s="5">
        <v>9.91</v>
      </c>
      <c r="D1184" s="5">
        <v>9.85</v>
      </c>
      <c r="E1184" s="5">
        <v>9.77</v>
      </c>
      <c r="F1184" s="5">
        <v>9.5399999999999991</v>
      </c>
      <c r="G1184" s="5">
        <v>9.43</v>
      </c>
      <c r="H1184" s="5">
        <v>9.35</v>
      </c>
      <c r="I1184" s="5">
        <v>9.32</v>
      </c>
      <c r="J1184" s="5">
        <v>9.31</v>
      </c>
      <c r="K1184" s="5">
        <v>9.2799999999999994</v>
      </c>
      <c r="L1184" s="5">
        <v>9.25</v>
      </c>
      <c r="M1184" s="5">
        <v>9.2100000000000009</v>
      </c>
    </row>
    <row r="1185" spans="1:13">
      <c r="A1185" s="139">
        <v>42466</v>
      </c>
      <c r="B1185" s="5">
        <v>9.9</v>
      </c>
      <c r="C1185" s="5">
        <v>9.9700000000000006</v>
      </c>
      <c r="D1185" s="5">
        <v>9.9</v>
      </c>
      <c r="E1185" s="5">
        <v>9.8000000000000007</v>
      </c>
      <c r="F1185" s="5">
        <v>9.49</v>
      </c>
      <c r="G1185" s="5">
        <v>9.36</v>
      </c>
      <c r="H1185" s="5">
        <v>9.25</v>
      </c>
      <c r="I1185" s="5">
        <v>9.19</v>
      </c>
      <c r="J1185" s="5">
        <v>9.15</v>
      </c>
      <c r="K1185" s="5">
        <v>9.1300000000000008</v>
      </c>
      <c r="L1185" s="5">
        <v>9.1199999999999992</v>
      </c>
      <c r="M1185" s="5">
        <v>9.1</v>
      </c>
    </row>
    <row r="1186" spans="1:13">
      <c r="A1186" s="139">
        <v>42465</v>
      </c>
      <c r="B1186" s="5">
        <v>9.91</v>
      </c>
      <c r="C1186" s="5">
        <v>9.99</v>
      </c>
      <c r="D1186" s="5">
        <v>9.93</v>
      </c>
      <c r="E1186" s="5">
        <v>9.83</v>
      </c>
      <c r="F1186" s="5">
        <v>9.5</v>
      </c>
      <c r="G1186" s="5">
        <v>9.3699999999999992</v>
      </c>
      <c r="H1186" s="5">
        <v>9.27</v>
      </c>
      <c r="I1186" s="5">
        <v>9.23</v>
      </c>
      <c r="J1186" s="5">
        <v>9.1999999999999993</v>
      </c>
      <c r="K1186" s="5">
        <v>9.16</v>
      </c>
      <c r="L1186" s="5">
        <v>9.14</v>
      </c>
      <c r="M1186" s="5">
        <v>9.11</v>
      </c>
    </row>
    <row r="1187" spans="1:13">
      <c r="A1187" s="139">
        <v>42464</v>
      </c>
      <c r="B1187" s="5">
        <v>9.73</v>
      </c>
      <c r="C1187" s="5">
        <v>9.8800000000000008</v>
      </c>
      <c r="D1187" s="5">
        <v>9.9</v>
      </c>
      <c r="E1187" s="5">
        <v>9.85</v>
      </c>
      <c r="F1187" s="5">
        <v>9.5399999999999991</v>
      </c>
      <c r="G1187" s="5">
        <v>9.36</v>
      </c>
      <c r="H1187" s="5">
        <v>9.1999999999999993</v>
      </c>
      <c r="I1187" s="5">
        <v>9.15</v>
      </c>
      <c r="J1187" s="5">
        <v>9.11</v>
      </c>
      <c r="K1187" s="5">
        <v>9.06</v>
      </c>
      <c r="L1187" s="5">
        <v>9.0399999999999991</v>
      </c>
      <c r="M1187" s="5">
        <v>9.01</v>
      </c>
    </row>
    <row r="1188" spans="1:13">
      <c r="A1188" s="139">
        <v>42461</v>
      </c>
      <c r="B1188" s="5">
        <v>9.76</v>
      </c>
      <c r="C1188" s="5">
        <v>9.9</v>
      </c>
      <c r="D1188" s="5">
        <v>9.91</v>
      </c>
      <c r="E1188" s="5">
        <v>9.84</v>
      </c>
      <c r="F1188" s="5">
        <v>9.4700000000000006</v>
      </c>
      <c r="G1188" s="5">
        <v>9.3000000000000007</v>
      </c>
      <c r="H1188" s="5">
        <v>9.19</v>
      </c>
      <c r="I1188" s="5">
        <v>9.15</v>
      </c>
      <c r="J1188" s="5">
        <v>9.11</v>
      </c>
      <c r="K1188" s="5">
        <v>9.06</v>
      </c>
      <c r="L1188" s="5">
        <v>9.0299999999999994</v>
      </c>
      <c r="M1188" s="5">
        <v>9</v>
      </c>
    </row>
    <row r="1189" spans="1:13">
      <c r="A1189" s="139">
        <v>42460</v>
      </c>
      <c r="B1189" s="5">
        <v>9.85</v>
      </c>
      <c r="C1189" s="5">
        <v>9.9499999999999993</v>
      </c>
      <c r="D1189" s="5">
        <v>9.9499999999999993</v>
      </c>
      <c r="E1189" s="5">
        <v>9.8800000000000008</v>
      </c>
      <c r="F1189" s="5">
        <v>9.48</v>
      </c>
      <c r="G1189" s="5">
        <v>9.2799999999999994</v>
      </c>
      <c r="H1189" s="5">
        <v>9.1300000000000008</v>
      </c>
      <c r="I1189" s="5">
        <v>9.08</v>
      </c>
      <c r="J1189" s="5">
        <v>9.0399999999999991</v>
      </c>
      <c r="K1189" s="5">
        <v>9.01</v>
      </c>
      <c r="L1189" s="5">
        <v>9</v>
      </c>
      <c r="M1189" s="5">
        <v>8.98</v>
      </c>
    </row>
    <row r="1190" spans="1:13">
      <c r="A1190" s="139">
        <v>42459</v>
      </c>
      <c r="B1190" s="5">
        <v>9.77</v>
      </c>
      <c r="C1190" s="5">
        <v>9.8000000000000007</v>
      </c>
      <c r="D1190" s="5">
        <v>9.75</v>
      </c>
      <c r="E1190" s="5">
        <v>9.67</v>
      </c>
      <c r="F1190" s="5">
        <v>9.39</v>
      </c>
      <c r="G1190" s="5">
        <v>9.27</v>
      </c>
      <c r="H1190" s="5">
        <v>9.17</v>
      </c>
      <c r="I1190" s="5">
        <v>9.1300000000000008</v>
      </c>
      <c r="J1190" s="5">
        <v>9.08</v>
      </c>
      <c r="K1190" s="5">
        <v>9.0500000000000007</v>
      </c>
      <c r="L1190" s="5">
        <v>9.0399999999999991</v>
      </c>
      <c r="M1190" s="5">
        <v>9.0299999999999994</v>
      </c>
    </row>
    <row r="1191" spans="1:13">
      <c r="A1191" s="139">
        <v>42458</v>
      </c>
      <c r="B1191" s="5">
        <v>9.7799999999999994</v>
      </c>
      <c r="C1191" s="5">
        <v>9.8000000000000007</v>
      </c>
      <c r="D1191" s="5">
        <v>9.74</v>
      </c>
      <c r="E1191" s="5">
        <v>9.66</v>
      </c>
      <c r="F1191" s="5">
        <v>9.43</v>
      </c>
      <c r="G1191" s="5">
        <v>9.35</v>
      </c>
      <c r="H1191" s="5">
        <v>9.2899999999999991</v>
      </c>
      <c r="I1191" s="5">
        <v>9.24</v>
      </c>
      <c r="J1191" s="5">
        <v>9.2200000000000006</v>
      </c>
      <c r="K1191" s="5">
        <v>9.19</v>
      </c>
      <c r="L1191" s="5">
        <v>9.18</v>
      </c>
      <c r="M1191" s="5">
        <v>9.16</v>
      </c>
    </row>
    <row r="1192" spans="1:13">
      <c r="A1192" s="139">
        <v>42457</v>
      </c>
      <c r="B1192" s="5">
        <v>9.59</v>
      </c>
      <c r="C1192" s="5">
        <v>9.68</v>
      </c>
      <c r="D1192" s="5">
        <v>9.68</v>
      </c>
      <c r="E1192" s="5">
        <v>9.6300000000000008</v>
      </c>
      <c r="F1192" s="5">
        <v>9.4</v>
      </c>
      <c r="G1192" s="5">
        <v>9.32</v>
      </c>
      <c r="H1192" s="5">
        <v>9.26</v>
      </c>
      <c r="I1192" s="5">
        <v>9.2200000000000006</v>
      </c>
      <c r="J1192" s="5">
        <v>9.18</v>
      </c>
      <c r="K1192" s="5">
        <v>9.14</v>
      </c>
      <c r="L1192" s="5">
        <v>9.1199999999999992</v>
      </c>
      <c r="M1192" s="5">
        <v>9.09</v>
      </c>
    </row>
    <row r="1193" spans="1:13">
      <c r="A1193" s="139">
        <v>42454</v>
      </c>
      <c r="B1193" s="5">
        <v>9.67</v>
      </c>
      <c r="C1193" s="5">
        <v>9.7200000000000006</v>
      </c>
      <c r="D1193" s="5">
        <v>9.69</v>
      </c>
      <c r="E1193" s="5">
        <v>9.64</v>
      </c>
      <c r="F1193" s="5">
        <v>9.43</v>
      </c>
      <c r="G1193" s="5">
        <v>9.32</v>
      </c>
      <c r="H1193" s="5">
        <v>9.2200000000000006</v>
      </c>
      <c r="I1193" s="5">
        <v>9.19</v>
      </c>
      <c r="J1193" s="5">
        <v>9.16</v>
      </c>
      <c r="K1193" s="5">
        <v>9.14</v>
      </c>
      <c r="L1193" s="5">
        <v>9.1300000000000008</v>
      </c>
      <c r="M1193" s="5">
        <v>9.11</v>
      </c>
    </row>
    <row r="1194" spans="1:13">
      <c r="A1194" s="139">
        <v>42453</v>
      </c>
      <c r="B1194" s="5">
        <v>9.66</v>
      </c>
      <c r="C1194" s="5">
        <v>9.6999999999999993</v>
      </c>
      <c r="D1194" s="5">
        <v>9.68</v>
      </c>
      <c r="E1194" s="5">
        <v>9.6300000000000008</v>
      </c>
      <c r="F1194" s="5">
        <v>9.4600000000000009</v>
      </c>
      <c r="G1194" s="5">
        <v>9.35</v>
      </c>
      <c r="H1194" s="5">
        <v>9.27</v>
      </c>
      <c r="I1194" s="5">
        <v>9.25</v>
      </c>
      <c r="J1194" s="5">
        <v>9.25</v>
      </c>
      <c r="K1194" s="5">
        <v>9.23</v>
      </c>
      <c r="L1194" s="5">
        <v>9.2200000000000006</v>
      </c>
      <c r="M1194" s="5">
        <v>9.1999999999999993</v>
      </c>
    </row>
    <row r="1195" spans="1:13">
      <c r="A1195" s="139">
        <v>42452</v>
      </c>
      <c r="B1195" s="5">
        <v>9.67</v>
      </c>
      <c r="C1195" s="5">
        <v>9.7100000000000009</v>
      </c>
      <c r="D1195" s="5">
        <v>9.67</v>
      </c>
      <c r="E1195" s="5">
        <v>9.61</v>
      </c>
      <c r="F1195" s="5">
        <v>9.4</v>
      </c>
      <c r="G1195" s="5">
        <v>9.2799999999999994</v>
      </c>
      <c r="H1195" s="5">
        <v>9.2100000000000009</v>
      </c>
      <c r="I1195" s="5">
        <v>9.2100000000000009</v>
      </c>
      <c r="J1195" s="5">
        <v>9.1999999999999993</v>
      </c>
      <c r="K1195" s="5">
        <v>9.17</v>
      </c>
      <c r="L1195" s="5">
        <v>9.15</v>
      </c>
      <c r="M1195" s="5">
        <v>9.1199999999999992</v>
      </c>
    </row>
    <row r="1196" spans="1:13">
      <c r="A1196" s="139">
        <v>42451</v>
      </c>
      <c r="B1196" s="5">
        <v>9.48</v>
      </c>
      <c r="C1196" s="5">
        <v>9.5299999999999994</v>
      </c>
      <c r="D1196" s="5">
        <v>9.52</v>
      </c>
      <c r="E1196" s="5">
        <v>9.48</v>
      </c>
      <c r="F1196" s="5">
        <v>9.3000000000000007</v>
      </c>
      <c r="G1196" s="5">
        <v>9.19</v>
      </c>
      <c r="H1196" s="5">
        <v>9.07</v>
      </c>
      <c r="I1196" s="5">
        <v>9.0299999999999994</v>
      </c>
      <c r="J1196" s="5">
        <v>9.01</v>
      </c>
      <c r="K1196" s="5">
        <v>8.98</v>
      </c>
      <c r="L1196" s="5">
        <v>8.9600000000000009</v>
      </c>
      <c r="M1196" s="5">
        <v>8.94</v>
      </c>
    </row>
    <row r="1197" spans="1:13">
      <c r="A1197" s="139">
        <v>42450</v>
      </c>
      <c r="B1197" s="5">
        <v>9.42</v>
      </c>
      <c r="C1197" s="5">
        <v>9.48</v>
      </c>
      <c r="D1197" s="5">
        <v>9.48</v>
      </c>
      <c r="E1197" s="5">
        <v>9.4499999999999993</v>
      </c>
      <c r="F1197" s="5">
        <v>9.2899999999999991</v>
      </c>
      <c r="G1197" s="5">
        <v>9.17</v>
      </c>
      <c r="H1197" s="5">
        <v>9.06</v>
      </c>
      <c r="I1197" s="5">
        <v>9.01</v>
      </c>
      <c r="J1197" s="5">
        <v>9.01</v>
      </c>
      <c r="K1197" s="5">
        <v>9</v>
      </c>
      <c r="L1197" s="5">
        <v>8.99</v>
      </c>
      <c r="M1197" s="5">
        <v>8.9700000000000006</v>
      </c>
    </row>
    <row r="1198" spans="1:13">
      <c r="A1198" s="139">
        <v>42447</v>
      </c>
      <c r="B1198" s="5">
        <v>9.2899999999999991</v>
      </c>
      <c r="C1198" s="5">
        <v>9.3699999999999992</v>
      </c>
      <c r="D1198" s="5">
        <v>9.3800000000000008</v>
      </c>
      <c r="E1198" s="5">
        <v>9.3699999999999992</v>
      </c>
      <c r="F1198" s="5">
        <v>9.24</v>
      </c>
      <c r="G1198" s="5">
        <v>9.1300000000000008</v>
      </c>
      <c r="H1198" s="5">
        <v>9.0299999999999994</v>
      </c>
      <c r="I1198" s="5">
        <v>9.01</v>
      </c>
      <c r="J1198" s="5">
        <v>8.99</v>
      </c>
      <c r="K1198" s="5">
        <v>8.9499999999999993</v>
      </c>
      <c r="L1198" s="5">
        <v>8.93</v>
      </c>
      <c r="M1198" s="5">
        <v>8.92</v>
      </c>
    </row>
    <row r="1199" spans="1:13">
      <c r="A1199" s="139">
        <v>42446</v>
      </c>
      <c r="B1199" s="5">
        <v>9.36</v>
      </c>
      <c r="C1199" s="5">
        <v>9.4499999999999993</v>
      </c>
      <c r="D1199" s="5">
        <v>9.4499999999999993</v>
      </c>
      <c r="E1199" s="5">
        <v>9.41</v>
      </c>
      <c r="F1199" s="5">
        <v>9.23</v>
      </c>
      <c r="G1199" s="5">
        <v>9.17</v>
      </c>
      <c r="H1199" s="5">
        <v>9.14</v>
      </c>
      <c r="I1199" s="5">
        <v>9.1199999999999992</v>
      </c>
      <c r="J1199" s="5">
        <v>9.1</v>
      </c>
      <c r="K1199" s="5">
        <v>9.1</v>
      </c>
      <c r="L1199" s="5">
        <v>9.11</v>
      </c>
      <c r="M1199" s="5">
        <v>9.1199999999999992</v>
      </c>
    </row>
    <row r="1200" spans="1:13">
      <c r="A1200" s="139">
        <v>42445</v>
      </c>
      <c r="B1200" s="5">
        <v>9.3800000000000008</v>
      </c>
      <c r="C1200" s="5">
        <v>9.5</v>
      </c>
      <c r="D1200" s="5">
        <v>9.5299999999999994</v>
      </c>
      <c r="E1200" s="5">
        <v>9.5299999999999994</v>
      </c>
      <c r="F1200" s="5">
        <v>9.49</v>
      </c>
      <c r="G1200" s="5">
        <v>9.48</v>
      </c>
      <c r="H1200" s="5">
        <v>9.4600000000000009</v>
      </c>
      <c r="I1200" s="5">
        <v>9.43</v>
      </c>
      <c r="J1200" s="5">
        <v>9.4</v>
      </c>
      <c r="K1200" s="5">
        <v>9.3800000000000008</v>
      </c>
      <c r="L1200" s="5">
        <v>9.3800000000000008</v>
      </c>
      <c r="M1200" s="5">
        <v>9.39</v>
      </c>
    </row>
    <row r="1201" spans="1:13">
      <c r="A1201" s="139">
        <v>42444</v>
      </c>
      <c r="B1201" s="5">
        <v>9.36</v>
      </c>
      <c r="C1201" s="5">
        <v>9.48</v>
      </c>
      <c r="D1201" s="5">
        <v>9.5299999999999994</v>
      </c>
      <c r="E1201" s="5">
        <v>9.5399999999999991</v>
      </c>
      <c r="F1201" s="5">
        <v>9.52</v>
      </c>
      <c r="G1201" s="5">
        <v>9.5299999999999994</v>
      </c>
      <c r="H1201" s="5">
        <v>9.56</v>
      </c>
      <c r="I1201" s="5">
        <v>9.5500000000000007</v>
      </c>
      <c r="J1201" s="5">
        <v>9.5</v>
      </c>
      <c r="K1201" s="5">
        <v>9.44</v>
      </c>
      <c r="L1201" s="5">
        <v>9.42</v>
      </c>
      <c r="M1201" s="5">
        <v>9.42</v>
      </c>
    </row>
    <row r="1202" spans="1:13">
      <c r="A1202" s="139">
        <v>42443</v>
      </c>
      <c r="B1202" s="5">
        <v>9.4</v>
      </c>
      <c r="C1202" s="5">
        <v>9.48</v>
      </c>
      <c r="D1202" s="5">
        <v>9.48</v>
      </c>
      <c r="E1202" s="5">
        <v>9.4600000000000009</v>
      </c>
      <c r="F1202" s="5">
        <v>9.41</v>
      </c>
      <c r="G1202" s="5">
        <v>9.42</v>
      </c>
      <c r="H1202" s="5">
        <v>9.4700000000000006</v>
      </c>
      <c r="I1202" s="5">
        <v>9.4700000000000006</v>
      </c>
      <c r="J1202" s="5">
        <v>9.41</v>
      </c>
      <c r="K1202" s="5">
        <v>9.34</v>
      </c>
      <c r="L1202" s="5">
        <v>9.32</v>
      </c>
      <c r="M1202" s="5">
        <v>9.31</v>
      </c>
    </row>
    <row r="1203" spans="1:13">
      <c r="A1203" s="139">
        <v>42440</v>
      </c>
      <c r="B1203" s="5">
        <v>9.35</v>
      </c>
      <c r="C1203" s="5">
        <v>9.42</v>
      </c>
      <c r="D1203" s="5">
        <v>9.4</v>
      </c>
      <c r="E1203" s="5">
        <v>9.36</v>
      </c>
      <c r="F1203" s="5">
        <v>9.26</v>
      </c>
      <c r="G1203" s="5">
        <v>9.2899999999999991</v>
      </c>
      <c r="H1203" s="5">
        <v>9.3800000000000008</v>
      </c>
      <c r="I1203" s="5">
        <v>9.39</v>
      </c>
      <c r="J1203" s="5">
        <v>9.33</v>
      </c>
      <c r="K1203" s="5">
        <v>9.25</v>
      </c>
      <c r="L1203" s="5">
        <v>9.2200000000000006</v>
      </c>
      <c r="M1203" s="5">
        <v>9.2100000000000009</v>
      </c>
    </row>
    <row r="1204" spans="1:13">
      <c r="A1204" s="139">
        <v>42439</v>
      </c>
      <c r="B1204" s="5">
        <v>9.3699999999999992</v>
      </c>
      <c r="C1204" s="5">
        <v>9.4600000000000009</v>
      </c>
      <c r="D1204" s="5">
        <v>9.4499999999999993</v>
      </c>
      <c r="E1204" s="5">
        <v>9.42</v>
      </c>
      <c r="F1204" s="5">
        <v>9.34</v>
      </c>
      <c r="G1204" s="5">
        <v>9.32</v>
      </c>
      <c r="H1204" s="5">
        <v>9.33</v>
      </c>
      <c r="I1204" s="5">
        <v>9.32</v>
      </c>
      <c r="J1204" s="5">
        <v>9.26</v>
      </c>
      <c r="K1204" s="5">
        <v>9.1999999999999993</v>
      </c>
      <c r="L1204" s="5">
        <v>9.17</v>
      </c>
      <c r="M1204" s="5">
        <v>9.17</v>
      </c>
    </row>
    <row r="1205" spans="1:13">
      <c r="A1205" s="139">
        <v>42438</v>
      </c>
      <c r="B1205" s="5">
        <v>9.2899999999999991</v>
      </c>
      <c r="C1205" s="5">
        <v>9.42</v>
      </c>
      <c r="D1205" s="5">
        <v>9.43</v>
      </c>
      <c r="E1205" s="5">
        <v>9.4</v>
      </c>
      <c r="F1205" s="5">
        <v>9.3000000000000007</v>
      </c>
      <c r="G1205" s="5">
        <v>9.2899999999999991</v>
      </c>
      <c r="H1205" s="5">
        <v>9.2799999999999994</v>
      </c>
      <c r="I1205" s="5">
        <v>9.24</v>
      </c>
      <c r="J1205" s="5">
        <v>9.18</v>
      </c>
      <c r="K1205" s="5">
        <v>9.14</v>
      </c>
      <c r="L1205" s="5">
        <v>9.1300000000000008</v>
      </c>
      <c r="M1205" s="5">
        <v>9.14</v>
      </c>
    </row>
    <row r="1206" spans="1:13">
      <c r="A1206" s="139">
        <v>42436</v>
      </c>
      <c r="B1206" s="5">
        <v>9.32</v>
      </c>
      <c r="C1206" s="5">
        <v>9.44</v>
      </c>
      <c r="D1206" s="5">
        <v>9.43</v>
      </c>
      <c r="E1206" s="5">
        <v>9.39</v>
      </c>
      <c r="F1206" s="5">
        <v>9.25</v>
      </c>
      <c r="G1206" s="5">
        <v>9.25</v>
      </c>
      <c r="H1206" s="5">
        <v>9.26</v>
      </c>
      <c r="I1206" s="5">
        <v>9.2200000000000006</v>
      </c>
      <c r="J1206" s="5">
        <v>9.16</v>
      </c>
      <c r="K1206" s="5">
        <v>9.1199999999999992</v>
      </c>
      <c r="L1206" s="5">
        <v>9.1199999999999992</v>
      </c>
      <c r="M1206" s="5">
        <v>9.14</v>
      </c>
    </row>
    <row r="1207" spans="1:13">
      <c r="A1207" s="139">
        <v>42433</v>
      </c>
      <c r="B1207" s="5">
        <v>9.08</v>
      </c>
      <c r="C1207" s="5">
        <v>9.26</v>
      </c>
      <c r="D1207" s="5">
        <v>9.2899999999999991</v>
      </c>
      <c r="E1207" s="5">
        <v>9.2899999999999991</v>
      </c>
      <c r="F1207" s="5">
        <v>9.26</v>
      </c>
      <c r="G1207" s="5">
        <v>9.2799999999999994</v>
      </c>
      <c r="H1207" s="5">
        <v>9.3000000000000007</v>
      </c>
      <c r="I1207" s="5">
        <v>9.27</v>
      </c>
      <c r="J1207" s="5">
        <v>9.19</v>
      </c>
      <c r="K1207" s="5">
        <v>9.14</v>
      </c>
      <c r="L1207" s="5">
        <v>9.1300000000000008</v>
      </c>
      <c r="M1207" s="5">
        <v>9.14</v>
      </c>
    </row>
    <row r="1208" spans="1:13">
      <c r="A1208" s="139">
        <v>42432</v>
      </c>
      <c r="B1208" s="5">
        <v>9.0500000000000007</v>
      </c>
      <c r="C1208" s="5">
        <v>9.2799999999999994</v>
      </c>
      <c r="D1208" s="5">
        <v>9.35</v>
      </c>
      <c r="E1208" s="5">
        <v>9.3699999999999992</v>
      </c>
      <c r="F1208" s="5">
        <v>9.35</v>
      </c>
      <c r="G1208" s="5">
        <v>9.36</v>
      </c>
      <c r="H1208" s="5">
        <v>9.36</v>
      </c>
      <c r="I1208" s="5">
        <v>9.34</v>
      </c>
      <c r="J1208" s="5">
        <v>9.2799999999999994</v>
      </c>
      <c r="K1208" s="5">
        <v>9.23</v>
      </c>
      <c r="L1208" s="5">
        <v>9.2200000000000006</v>
      </c>
      <c r="M1208" s="5">
        <v>9.2200000000000006</v>
      </c>
    </row>
    <row r="1209" spans="1:13">
      <c r="A1209" s="139">
        <v>42431</v>
      </c>
      <c r="B1209" s="5">
        <v>9.1199999999999992</v>
      </c>
      <c r="C1209" s="5">
        <v>9.3800000000000008</v>
      </c>
      <c r="D1209" s="5">
        <v>9.4600000000000009</v>
      </c>
      <c r="E1209" s="5">
        <v>9.4700000000000006</v>
      </c>
      <c r="F1209" s="5">
        <v>9.44</v>
      </c>
      <c r="G1209" s="5">
        <v>9.4499999999999993</v>
      </c>
      <c r="H1209" s="5">
        <v>9.44</v>
      </c>
      <c r="I1209" s="5">
        <v>9.39</v>
      </c>
      <c r="J1209" s="5">
        <v>9.31</v>
      </c>
      <c r="K1209" s="5">
        <v>9.27</v>
      </c>
      <c r="L1209" s="5">
        <v>9.26</v>
      </c>
      <c r="M1209" s="5">
        <v>9.27</v>
      </c>
    </row>
    <row r="1210" spans="1:13">
      <c r="A1210" s="139">
        <v>42430</v>
      </c>
      <c r="B1210" s="5">
        <v>9.0399999999999991</v>
      </c>
      <c r="C1210" s="5">
        <v>9.34</v>
      </c>
      <c r="D1210" s="5">
        <v>9.44</v>
      </c>
      <c r="E1210" s="5">
        <v>9.4700000000000006</v>
      </c>
      <c r="F1210" s="5">
        <v>9.48</v>
      </c>
      <c r="G1210" s="5">
        <v>9.49</v>
      </c>
      <c r="H1210" s="5">
        <v>9.4499999999999993</v>
      </c>
      <c r="I1210" s="5">
        <v>9.3800000000000008</v>
      </c>
      <c r="J1210" s="5">
        <v>9.2899999999999991</v>
      </c>
      <c r="K1210" s="5">
        <v>9.26</v>
      </c>
      <c r="L1210" s="5">
        <v>9.26</v>
      </c>
      <c r="M1210" s="5">
        <v>9.27</v>
      </c>
    </row>
    <row r="1211" spans="1:13">
      <c r="A1211" s="139">
        <v>42429</v>
      </c>
      <c r="B1211" s="5">
        <v>9.15</v>
      </c>
      <c r="C1211" s="5">
        <v>9.48</v>
      </c>
      <c r="D1211" s="5">
        <v>9.6</v>
      </c>
      <c r="E1211" s="5">
        <v>9.64</v>
      </c>
      <c r="F1211" s="5">
        <v>9.65</v>
      </c>
      <c r="G1211" s="5">
        <v>9.68</v>
      </c>
      <c r="H1211" s="5">
        <v>9.73</v>
      </c>
      <c r="I1211" s="5">
        <v>9.6999999999999993</v>
      </c>
      <c r="J1211" s="5">
        <v>9.59</v>
      </c>
      <c r="K1211" s="5">
        <v>9.51</v>
      </c>
      <c r="L1211" s="5">
        <v>9.49</v>
      </c>
      <c r="M1211" s="5">
        <v>9.49</v>
      </c>
    </row>
    <row r="1212" spans="1:13">
      <c r="A1212" s="139">
        <v>42426</v>
      </c>
      <c r="B1212" s="5">
        <v>9.4</v>
      </c>
      <c r="C1212" s="5">
        <v>9.7100000000000009</v>
      </c>
      <c r="D1212" s="5">
        <v>9.77</v>
      </c>
      <c r="E1212" s="5">
        <v>9.75</v>
      </c>
      <c r="F1212" s="5">
        <v>9.67</v>
      </c>
      <c r="G1212" s="5">
        <v>9.69</v>
      </c>
      <c r="H1212" s="5">
        <v>9.7100000000000009</v>
      </c>
      <c r="I1212" s="5">
        <v>9.67</v>
      </c>
      <c r="J1212" s="5">
        <v>9.57</v>
      </c>
      <c r="K1212" s="5">
        <v>9.5</v>
      </c>
      <c r="L1212" s="5">
        <v>9.49</v>
      </c>
      <c r="M1212" s="5">
        <v>9.52</v>
      </c>
    </row>
    <row r="1213" spans="1:13">
      <c r="A1213" s="139">
        <v>42425</v>
      </c>
      <c r="B1213" s="5">
        <v>9.3800000000000008</v>
      </c>
      <c r="C1213" s="5">
        <v>9.74</v>
      </c>
      <c r="D1213" s="5">
        <v>9.84</v>
      </c>
      <c r="E1213" s="5">
        <v>9.84</v>
      </c>
      <c r="F1213" s="5">
        <v>9.7799999999999994</v>
      </c>
      <c r="G1213" s="5">
        <v>9.8000000000000007</v>
      </c>
      <c r="H1213" s="5">
        <v>9.81</v>
      </c>
      <c r="I1213" s="5">
        <v>9.75</v>
      </c>
      <c r="J1213" s="5">
        <v>9.64</v>
      </c>
      <c r="K1213" s="5">
        <v>9.59</v>
      </c>
      <c r="L1213" s="5">
        <v>9.59</v>
      </c>
      <c r="M1213" s="5">
        <v>9.6199999999999992</v>
      </c>
    </row>
    <row r="1214" spans="1:13">
      <c r="A1214" s="139">
        <v>42424</v>
      </c>
      <c r="B1214" s="5">
        <v>9.23</v>
      </c>
      <c r="C1214" s="5">
        <v>9.68</v>
      </c>
      <c r="D1214" s="5">
        <v>9.84</v>
      </c>
      <c r="E1214" s="5">
        <v>9.9</v>
      </c>
      <c r="F1214" s="5">
        <v>9.93</v>
      </c>
      <c r="G1214" s="5">
        <v>9.98</v>
      </c>
      <c r="H1214" s="5">
        <v>10</v>
      </c>
      <c r="I1214" s="5">
        <v>9.94</v>
      </c>
      <c r="J1214" s="5">
        <v>9.84</v>
      </c>
      <c r="K1214" s="5">
        <v>9.7899999999999991</v>
      </c>
      <c r="L1214" s="5">
        <v>9.7899999999999991</v>
      </c>
      <c r="M1214" s="5">
        <v>9.82</v>
      </c>
    </row>
    <row r="1215" spans="1:13">
      <c r="A1215" s="139">
        <v>42422</v>
      </c>
      <c r="B1215" s="5">
        <v>8.7899999999999991</v>
      </c>
      <c r="C1215" s="5">
        <v>9.25</v>
      </c>
      <c r="D1215" s="5">
        <v>9.52</v>
      </c>
      <c r="E1215" s="5">
        <v>9.69</v>
      </c>
      <c r="F1215" s="5">
        <v>9.92</v>
      </c>
      <c r="G1215" s="5">
        <v>9.99</v>
      </c>
      <c r="H1215" s="5">
        <v>10.01</v>
      </c>
      <c r="I1215" s="5">
        <v>9.9600000000000009</v>
      </c>
      <c r="J1215" s="5">
        <v>9.85</v>
      </c>
      <c r="K1215" s="5">
        <v>9.7899999999999991</v>
      </c>
      <c r="L1215" s="5">
        <v>9.8000000000000007</v>
      </c>
      <c r="M1215" s="5">
        <v>9.85</v>
      </c>
    </row>
    <row r="1216" spans="1:13">
      <c r="A1216" s="139">
        <v>42420</v>
      </c>
      <c r="B1216" s="5">
        <v>8.82</v>
      </c>
      <c r="C1216" s="5">
        <v>9.33</v>
      </c>
      <c r="D1216" s="5">
        <v>9.6300000000000008</v>
      </c>
      <c r="E1216" s="5">
        <v>9.81</v>
      </c>
      <c r="F1216" s="5">
        <v>10.029999999999999</v>
      </c>
      <c r="G1216" s="5">
        <v>10.029999999999999</v>
      </c>
      <c r="H1216" s="5">
        <v>10</v>
      </c>
      <c r="I1216" s="5">
        <v>9.9600000000000009</v>
      </c>
      <c r="J1216" s="5">
        <v>9.91</v>
      </c>
      <c r="K1216" s="5">
        <v>9.89</v>
      </c>
      <c r="L1216" s="5">
        <v>9.89</v>
      </c>
      <c r="M1216" s="5">
        <v>9.9</v>
      </c>
    </row>
    <row r="1217" spans="1:13">
      <c r="A1217" s="139">
        <v>42419</v>
      </c>
      <c r="B1217" s="5">
        <v>8.99</v>
      </c>
      <c r="C1217" s="5">
        <v>9.51</v>
      </c>
      <c r="D1217" s="5">
        <v>9.76</v>
      </c>
      <c r="E1217" s="5">
        <v>9.8800000000000008</v>
      </c>
      <c r="F1217" s="5">
        <v>10.01</v>
      </c>
      <c r="G1217" s="5">
        <v>10.050000000000001</v>
      </c>
      <c r="H1217" s="5">
        <v>10.07</v>
      </c>
      <c r="I1217" s="5">
        <v>10.029999999999999</v>
      </c>
      <c r="J1217" s="5">
        <v>9.9600000000000009</v>
      </c>
      <c r="K1217" s="5">
        <v>9.91</v>
      </c>
      <c r="L1217" s="5">
        <v>9.9</v>
      </c>
      <c r="M1217" s="5">
        <v>9.91</v>
      </c>
    </row>
    <row r="1218" spans="1:13">
      <c r="A1218" s="139">
        <v>42418</v>
      </c>
      <c r="B1218" s="5">
        <v>8.94</v>
      </c>
      <c r="C1218" s="5">
        <v>9.4700000000000006</v>
      </c>
      <c r="D1218" s="5">
        <v>9.75</v>
      </c>
      <c r="E1218" s="5">
        <v>9.9</v>
      </c>
      <c r="F1218" s="5">
        <v>10.06</v>
      </c>
      <c r="G1218" s="5">
        <v>10.1</v>
      </c>
      <c r="H1218" s="5">
        <v>10.08</v>
      </c>
      <c r="I1218" s="5">
        <v>10</v>
      </c>
      <c r="J1218" s="5">
        <v>9.9</v>
      </c>
      <c r="K1218" s="5">
        <v>9.85</v>
      </c>
      <c r="L1218" s="5">
        <v>9.86</v>
      </c>
      <c r="M1218" s="5">
        <v>9.9</v>
      </c>
    </row>
    <row r="1219" spans="1:13">
      <c r="A1219" s="139">
        <v>42417</v>
      </c>
      <c r="B1219" s="5">
        <v>9.17</v>
      </c>
      <c r="C1219" s="5">
        <v>9.7100000000000009</v>
      </c>
      <c r="D1219" s="5">
        <v>9.94</v>
      </c>
      <c r="E1219" s="5">
        <v>10.029999999999999</v>
      </c>
      <c r="F1219" s="5">
        <v>10.119999999999999</v>
      </c>
      <c r="G1219" s="5">
        <v>10.199999999999999</v>
      </c>
      <c r="H1219" s="5">
        <v>10.24</v>
      </c>
      <c r="I1219" s="5">
        <v>10.19</v>
      </c>
      <c r="J1219" s="5">
        <v>10.09</v>
      </c>
      <c r="K1219" s="5">
        <v>10.029999999999999</v>
      </c>
      <c r="L1219" s="5">
        <v>10.029999999999999</v>
      </c>
      <c r="M1219" s="5">
        <v>10.06</v>
      </c>
    </row>
    <row r="1220" spans="1:13">
      <c r="A1220" s="139">
        <v>42416</v>
      </c>
      <c r="B1220" s="5">
        <v>9</v>
      </c>
      <c r="C1220" s="5">
        <v>9.5399999999999991</v>
      </c>
      <c r="D1220" s="5">
        <v>9.83</v>
      </c>
      <c r="E1220" s="5">
        <v>9.99</v>
      </c>
      <c r="F1220" s="5">
        <v>10.17</v>
      </c>
      <c r="G1220" s="5">
        <v>10.26</v>
      </c>
      <c r="H1220" s="5">
        <v>10.33</v>
      </c>
      <c r="I1220" s="5">
        <v>10.29</v>
      </c>
      <c r="J1220" s="5">
        <v>10.18</v>
      </c>
      <c r="K1220" s="5">
        <v>10.1</v>
      </c>
      <c r="L1220" s="5">
        <v>10.09</v>
      </c>
      <c r="M1220" s="5">
        <v>10.1</v>
      </c>
    </row>
    <row r="1221" spans="1:13">
      <c r="A1221" s="139">
        <v>42415</v>
      </c>
      <c r="B1221" s="5">
        <v>8.92</v>
      </c>
      <c r="C1221" s="5">
        <v>9.44</v>
      </c>
      <c r="D1221" s="5">
        <v>9.77</v>
      </c>
      <c r="E1221" s="5">
        <v>9.9700000000000006</v>
      </c>
      <c r="F1221" s="5">
        <v>10.25</v>
      </c>
      <c r="G1221" s="5">
        <v>10.3</v>
      </c>
      <c r="H1221" s="5">
        <v>10.31</v>
      </c>
      <c r="I1221" s="5">
        <v>10.25</v>
      </c>
      <c r="J1221" s="5">
        <v>10.11</v>
      </c>
      <c r="K1221" s="5">
        <v>10.029999999999999</v>
      </c>
      <c r="L1221" s="5">
        <v>10.039999999999999</v>
      </c>
      <c r="M1221" s="5">
        <v>10.08</v>
      </c>
    </row>
    <row r="1222" spans="1:13">
      <c r="A1222" s="139">
        <v>42412</v>
      </c>
      <c r="B1222" s="5">
        <v>9.01</v>
      </c>
      <c r="C1222" s="5">
        <v>9.5500000000000007</v>
      </c>
      <c r="D1222" s="5">
        <v>9.86</v>
      </c>
      <c r="E1222" s="5">
        <v>10.039999999999999</v>
      </c>
      <c r="F1222" s="5">
        <v>10.25</v>
      </c>
      <c r="G1222" s="5">
        <v>10.32</v>
      </c>
      <c r="H1222" s="5">
        <v>10.37</v>
      </c>
      <c r="I1222" s="5">
        <v>10.34</v>
      </c>
      <c r="J1222" s="5">
        <v>10.24</v>
      </c>
      <c r="K1222" s="5">
        <v>10.17</v>
      </c>
      <c r="L1222" s="5">
        <v>10.17</v>
      </c>
      <c r="M1222" s="5">
        <v>10.19</v>
      </c>
    </row>
    <row r="1223" spans="1:13">
      <c r="A1223" s="139">
        <v>42411</v>
      </c>
      <c r="B1223" s="5">
        <v>8.94</v>
      </c>
      <c r="C1223" s="5">
        <v>9.4600000000000009</v>
      </c>
      <c r="D1223" s="5">
        <v>9.7899999999999991</v>
      </c>
      <c r="E1223" s="5">
        <v>9.99</v>
      </c>
      <c r="F1223" s="5">
        <v>10.3</v>
      </c>
      <c r="G1223" s="5">
        <v>10.4</v>
      </c>
      <c r="H1223" s="5">
        <v>10.45</v>
      </c>
      <c r="I1223" s="5">
        <v>10.4</v>
      </c>
      <c r="J1223" s="5">
        <v>10.27</v>
      </c>
      <c r="K1223" s="5">
        <v>10.19</v>
      </c>
      <c r="L1223" s="5">
        <v>10.19</v>
      </c>
      <c r="M1223" s="5">
        <v>10.220000000000001</v>
      </c>
    </row>
    <row r="1224" spans="1:13">
      <c r="A1224" s="139">
        <v>42410</v>
      </c>
      <c r="B1224" s="5">
        <v>8.93</v>
      </c>
      <c r="C1224" s="5">
        <v>9.5</v>
      </c>
      <c r="D1224" s="5">
        <v>9.83</v>
      </c>
      <c r="E1224" s="5">
        <v>10.02</v>
      </c>
      <c r="F1224" s="5">
        <v>10.25</v>
      </c>
      <c r="G1224" s="5">
        <v>10.29</v>
      </c>
      <c r="H1224" s="5">
        <v>10.33</v>
      </c>
      <c r="I1224" s="5">
        <v>10.3</v>
      </c>
      <c r="J1224" s="5">
        <v>10.18</v>
      </c>
      <c r="K1224" s="5">
        <v>10.119999999999999</v>
      </c>
      <c r="L1224" s="5">
        <v>10.119999999999999</v>
      </c>
      <c r="M1224" s="5">
        <v>10.17</v>
      </c>
    </row>
    <row r="1225" spans="1:13">
      <c r="A1225" s="139">
        <v>42409</v>
      </c>
      <c r="B1225" s="5">
        <v>8.98</v>
      </c>
      <c r="C1225" s="5">
        <v>9.49</v>
      </c>
      <c r="D1225" s="5">
        <v>9.81</v>
      </c>
      <c r="E1225" s="5">
        <v>10.01</v>
      </c>
      <c r="F1225" s="5">
        <v>10.29</v>
      </c>
      <c r="G1225" s="5">
        <v>10.37</v>
      </c>
      <c r="H1225" s="5">
        <v>10.45</v>
      </c>
      <c r="I1225" s="5">
        <v>10.44</v>
      </c>
      <c r="J1225" s="5">
        <v>10.34</v>
      </c>
      <c r="K1225" s="5">
        <v>10.27</v>
      </c>
      <c r="L1225" s="5">
        <v>10.27</v>
      </c>
      <c r="M1225" s="5">
        <v>10.29</v>
      </c>
    </row>
    <row r="1226" spans="1:13">
      <c r="A1226" s="139">
        <v>42408</v>
      </c>
      <c r="B1226" s="5">
        <v>8.93</v>
      </c>
      <c r="C1226" s="5">
        <v>9.4499999999999993</v>
      </c>
      <c r="D1226" s="5">
        <v>9.7799999999999994</v>
      </c>
      <c r="E1226" s="5">
        <v>9.99</v>
      </c>
      <c r="F1226" s="5">
        <v>10.29</v>
      </c>
      <c r="G1226" s="5">
        <v>10.35</v>
      </c>
      <c r="H1226" s="5">
        <v>10.39</v>
      </c>
      <c r="I1226" s="5">
        <v>10.36</v>
      </c>
      <c r="J1226" s="5">
        <v>10.25</v>
      </c>
      <c r="K1226" s="5">
        <v>10.18</v>
      </c>
      <c r="L1226" s="5">
        <v>10.17</v>
      </c>
      <c r="M1226" s="5">
        <v>10.199999999999999</v>
      </c>
    </row>
    <row r="1227" spans="1:13">
      <c r="A1227" s="139">
        <v>42405</v>
      </c>
      <c r="B1227" s="5">
        <v>9.01</v>
      </c>
      <c r="C1227" s="5">
        <v>9.51</v>
      </c>
      <c r="D1227" s="5">
        <v>9.81</v>
      </c>
      <c r="E1227" s="5">
        <v>9.99</v>
      </c>
      <c r="F1227" s="5">
        <v>10.220000000000001</v>
      </c>
      <c r="G1227" s="5">
        <v>10.27</v>
      </c>
      <c r="H1227" s="5">
        <v>10.3</v>
      </c>
      <c r="I1227" s="5">
        <v>10.27</v>
      </c>
      <c r="J1227" s="5">
        <v>10.16</v>
      </c>
      <c r="K1227" s="5">
        <v>10.09</v>
      </c>
      <c r="L1227" s="5">
        <v>10.08</v>
      </c>
      <c r="M1227" s="5">
        <v>10.11</v>
      </c>
    </row>
    <row r="1228" spans="1:13">
      <c r="A1228" s="139">
        <v>42404</v>
      </c>
      <c r="B1228" s="5">
        <v>8.98</v>
      </c>
      <c r="C1228" s="5">
        <v>9.52</v>
      </c>
      <c r="D1228" s="5">
        <v>9.83</v>
      </c>
      <c r="E1228" s="5">
        <v>10</v>
      </c>
      <c r="F1228" s="5">
        <v>10.19</v>
      </c>
      <c r="G1228" s="5">
        <v>10.24</v>
      </c>
      <c r="H1228" s="5">
        <v>10.26</v>
      </c>
      <c r="I1228" s="5">
        <v>10.220000000000001</v>
      </c>
      <c r="J1228" s="5">
        <v>10.130000000000001</v>
      </c>
      <c r="K1228" s="5">
        <v>10.09</v>
      </c>
      <c r="L1228" s="5">
        <v>10.09</v>
      </c>
      <c r="M1228" s="5">
        <v>10.11</v>
      </c>
    </row>
    <row r="1229" spans="1:13">
      <c r="A1229" s="139">
        <v>42403</v>
      </c>
      <c r="B1229" s="5">
        <v>8.8699999999999992</v>
      </c>
      <c r="C1229" s="5">
        <v>9.3699999999999992</v>
      </c>
      <c r="D1229" s="5">
        <v>9.7200000000000006</v>
      </c>
      <c r="E1229" s="5">
        <v>9.9499999999999993</v>
      </c>
      <c r="F1229" s="5">
        <v>10.33</v>
      </c>
      <c r="G1229" s="5">
        <v>10.42</v>
      </c>
      <c r="H1229" s="5">
        <v>10.42</v>
      </c>
      <c r="I1229" s="5">
        <v>10.38</v>
      </c>
      <c r="J1229" s="5">
        <v>10.31</v>
      </c>
      <c r="K1229" s="5">
        <v>10.27</v>
      </c>
      <c r="L1229" s="5">
        <v>10.26</v>
      </c>
      <c r="M1229" s="5">
        <v>10.27</v>
      </c>
    </row>
    <row r="1230" spans="1:13">
      <c r="A1230" s="139">
        <v>42402</v>
      </c>
      <c r="B1230" s="5">
        <v>8.9499999999999993</v>
      </c>
      <c r="C1230" s="5">
        <v>9.49</v>
      </c>
      <c r="D1230" s="5">
        <v>9.83</v>
      </c>
      <c r="E1230" s="5">
        <v>10.050000000000001</v>
      </c>
      <c r="F1230" s="5">
        <v>10.37</v>
      </c>
      <c r="G1230" s="5">
        <v>10.46</v>
      </c>
      <c r="H1230" s="5">
        <v>10.5</v>
      </c>
      <c r="I1230" s="5">
        <v>10.45</v>
      </c>
      <c r="J1230" s="5">
        <v>10.36</v>
      </c>
      <c r="K1230" s="5">
        <v>10.31</v>
      </c>
      <c r="L1230" s="5">
        <v>10.31</v>
      </c>
      <c r="M1230" s="5">
        <v>10.35</v>
      </c>
    </row>
    <row r="1231" spans="1:13">
      <c r="A1231" s="139">
        <v>42401</v>
      </c>
      <c r="B1231" s="5">
        <v>9.0299999999999994</v>
      </c>
      <c r="C1231" s="5">
        <v>9.6199999999999992</v>
      </c>
      <c r="D1231" s="5">
        <v>9.93</v>
      </c>
      <c r="E1231" s="5">
        <v>10.1</v>
      </c>
      <c r="F1231" s="5">
        <v>10.29</v>
      </c>
      <c r="G1231" s="5">
        <v>10.35</v>
      </c>
      <c r="H1231" s="5">
        <v>10.38</v>
      </c>
      <c r="I1231" s="5">
        <v>10.35</v>
      </c>
      <c r="J1231" s="5">
        <v>10.28</v>
      </c>
      <c r="K1231" s="5">
        <v>10.24</v>
      </c>
      <c r="L1231" s="5">
        <v>10.24</v>
      </c>
      <c r="M1231" s="5">
        <v>10.26</v>
      </c>
    </row>
    <row r="1232" spans="1:13">
      <c r="A1232" s="139">
        <v>42398</v>
      </c>
      <c r="B1232" s="5">
        <v>8.91</v>
      </c>
      <c r="C1232" s="5">
        <v>9.52</v>
      </c>
      <c r="D1232" s="5">
        <v>9.86</v>
      </c>
      <c r="E1232" s="5">
        <v>10.050000000000001</v>
      </c>
      <c r="F1232" s="5">
        <v>10.25</v>
      </c>
      <c r="G1232" s="5">
        <v>10.28</v>
      </c>
      <c r="H1232" s="5">
        <v>10.26</v>
      </c>
      <c r="I1232" s="5">
        <v>10.210000000000001</v>
      </c>
      <c r="J1232" s="5">
        <v>10.15</v>
      </c>
      <c r="K1232" s="5">
        <v>10.130000000000001</v>
      </c>
      <c r="L1232" s="5">
        <v>10.14</v>
      </c>
      <c r="M1232" s="5">
        <v>10.16</v>
      </c>
    </row>
    <row r="1233" spans="1:13">
      <c r="A1233" s="139">
        <v>42397</v>
      </c>
      <c r="B1233" s="5">
        <v>8.84</v>
      </c>
      <c r="C1233" s="5">
        <v>9.4600000000000009</v>
      </c>
      <c r="D1233" s="5">
        <v>9.81</v>
      </c>
      <c r="E1233" s="5">
        <v>9.99</v>
      </c>
      <c r="F1233" s="5">
        <v>10.19</v>
      </c>
      <c r="G1233" s="5">
        <v>10.19</v>
      </c>
      <c r="H1233" s="5">
        <v>10.18</v>
      </c>
      <c r="I1233" s="5">
        <v>10.15</v>
      </c>
      <c r="J1233" s="5">
        <v>10.09</v>
      </c>
      <c r="K1233" s="5">
        <v>10.06</v>
      </c>
      <c r="L1233" s="5">
        <v>10.06</v>
      </c>
      <c r="M1233" s="5">
        <v>10.09</v>
      </c>
    </row>
    <row r="1234" spans="1:13">
      <c r="A1234" s="139">
        <v>42396</v>
      </c>
      <c r="B1234" s="5">
        <v>8.9600000000000009</v>
      </c>
      <c r="C1234" s="5">
        <v>9.58</v>
      </c>
      <c r="D1234" s="5">
        <v>9.92</v>
      </c>
      <c r="E1234" s="5">
        <v>10.11</v>
      </c>
      <c r="F1234" s="5">
        <v>10.36</v>
      </c>
      <c r="G1234" s="5">
        <v>10.4</v>
      </c>
      <c r="H1234" s="5">
        <v>10.36</v>
      </c>
      <c r="I1234" s="5">
        <v>10.28</v>
      </c>
      <c r="J1234" s="5">
        <v>10.199999999999999</v>
      </c>
      <c r="K1234" s="5">
        <v>10.19</v>
      </c>
      <c r="L1234" s="5">
        <v>10.210000000000001</v>
      </c>
      <c r="M1234" s="5">
        <v>10.25</v>
      </c>
    </row>
    <row r="1235" spans="1:13">
      <c r="A1235" s="139">
        <v>42395</v>
      </c>
      <c r="B1235" s="5">
        <v>8.86</v>
      </c>
      <c r="C1235" s="5">
        <v>9.48</v>
      </c>
      <c r="D1235" s="5">
        <v>9.8800000000000008</v>
      </c>
      <c r="E1235" s="5">
        <v>10.14</v>
      </c>
      <c r="F1235" s="5">
        <v>10.53</v>
      </c>
      <c r="G1235" s="5">
        <v>10.57</v>
      </c>
      <c r="H1235" s="5">
        <v>10.51</v>
      </c>
      <c r="I1235" s="5">
        <v>10.44</v>
      </c>
      <c r="J1235" s="5">
        <v>10.38</v>
      </c>
      <c r="K1235" s="5">
        <v>10.37</v>
      </c>
      <c r="L1235" s="5">
        <v>10.4</v>
      </c>
      <c r="M1235" s="5">
        <v>10.45</v>
      </c>
    </row>
    <row r="1236" spans="1:13">
      <c r="A1236" s="139">
        <v>42394</v>
      </c>
      <c r="B1236" s="5">
        <v>9</v>
      </c>
      <c r="C1236" s="5">
        <v>9.66</v>
      </c>
      <c r="D1236" s="5">
        <v>10.050000000000001</v>
      </c>
      <c r="E1236" s="5">
        <v>10.27</v>
      </c>
      <c r="F1236" s="5">
        <v>10.58</v>
      </c>
      <c r="G1236" s="5">
        <v>10.65</v>
      </c>
      <c r="H1236" s="5">
        <v>10.66</v>
      </c>
      <c r="I1236" s="5">
        <v>10.6</v>
      </c>
      <c r="J1236" s="5">
        <v>10.51</v>
      </c>
      <c r="K1236" s="5">
        <v>10.47</v>
      </c>
      <c r="L1236" s="5">
        <v>10.5</v>
      </c>
      <c r="M1236" s="5">
        <v>10.55</v>
      </c>
    </row>
    <row r="1237" spans="1:13">
      <c r="A1237" s="139">
        <v>42391</v>
      </c>
      <c r="B1237" s="5">
        <v>8.91</v>
      </c>
      <c r="C1237" s="5">
        <v>9.58</v>
      </c>
      <c r="D1237" s="5">
        <v>9.9600000000000009</v>
      </c>
      <c r="E1237" s="5">
        <v>10.19</v>
      </c>
      <c r="F1237" s="5">
        <v>10.52</v>
      </c>
      <c r="G1237" s="5">
        <v>10.59</v>
      </c>
      <c r="H1237" s="5">
        <v>10.59</v>
      </c>
      <c r="I1237" s="5">
        <v>10.54</v>
      </c>
      <c r="J1237" s="5">
        <v>10.47</v>
      </c>
      <c r="K1237" s="5">
        <v>10.45</v>
      </c>
      <c r="L1237" s="5">
        <v>10.48</v>
      </c>
      <c r="M1237" s="5">
        <v>10.51</v>
      </c>
    </row>
    <row r="1238" spans="1:13">
      <c r="A1238" s="139">
        <v>42390</v>
      </c>
      <c r="B1238" s="5">
        <v>9.2899999999999991</v>
      </c>
      <c r="C1238" s="5">
        <v>9.9700000000000006</v>
      </c>
      <c r="D1238" s="5">
        <v>10.32</v>
      </c>
      <c r="E1238" s="5">
        <v>10.51</v>
      </c>
      <c r="F1238" s="5">
        <v>10.76</v>
      </c>
      <c r="G1238" s="5">
        <v>10.85</v>
      </c>
      <c r="H1238" s="5">
        <v>10.93</v>
      </c>
      <c r="I1238" s="5">
        <v>10.94</v>
      </c>
      <c r="J1238" s="5">
        <v>10.9</v>
      </c>
      <c r="K1238" s="5">
        <v>10.87</v>
      </c>
      <c r="L1238" s="5">
        <v>10.85</v>
      </c>
      <c r="M1238" s="5">
        <v>10.85</v>
      </c>
    </row>
    <row r="1239" spans="1:13">
      <c r="A1239" s="139">
        <v>42389</v>
      </c>
      <c r="B1239" s="5">
        <v>9.3800000000000008</v>
      </c>
      <c r="C1239" s="5">
        <v>10.07</v>
      </c>
      <c r="D1239" s="5">
        <v>10.4</v>
      </c>
      <c r="E1239" s="5">
        <v>10.56</v>
      </c>
      <c r="F1239" s="5">
        <v>10.72</v>
      </c>
      <c r="G1239" s="5">
        <v>10.8</v>
      </c>
      <c r="H1239" s="5">
        <v>10.89</v>
      </c>
      <c r="I1239" s="5">
        <v>10.91</v>
      </c>
      <c r="J1239" s="5">
        <v>10.9</v>
      </c>
      <c r="K1239" s="5">
        <v>10.86</v>
      </c>
      <c r="L1239" s="5">
        <v>10.83</v>
      </c>
      <c r="M1239" s="5">
        <v>10.8</v>
      </c>
    </row>
    <row r="1240" spans="1:13">
      <c r="A1240" s="139">
        <v>42388</v>
      </c>
      <c r="B1240" s="5">
        <v>9.32</v>
      </c>
      <c r="C1240" s="5">
        <v>10</v>
      </c>
      <c r="D1240" s="5">
        <v>10.33</v>
      </c>
      <c r="E1240" s="5">
        <v>10.48</v>
      </c>
      <c r="F1240" s="5">
        <v>10.6</v>
      </c>
      <c r="G1240" s="5">
        <v>10.61</v>
      </c>
      <c r="H1240" s="5">
        <v>10.57</v>
      </c>
      <c r="I1240" s="5">
        <v>10.53</v>
      </c>
      <c r="J1240" s="5">
        <v>10.5</v>
      </c>
      <c r="K1240" s="5">
        <v>10.47</v>
      </c>
      <c r="L1240" s="5">
        <v>10.46</v>
      </c>
      <c r="M1240" s="5">
        <v>10.45</v>
      </c>
    </row>
    <row r="1241" spans="1:13">
      <c r="A1241" s="139">
        <v>42387</v>
      </c>
      <c r="B1241" s="5">
        <v>9.43</v>
      </c>
      <c r="C1241" s="5">
        <v>10.11</v>
      </c>
      <c r="D1241" s="5">
        <v>10.43</v>
      </c>
      <c r="E1241" s="5">
        <v>10.57</v>
      </c>
      <c r="F1241" s="5">
        <v>10.7</v>
      </c>
      <c r="G1241" s="5">
        <v>10.72</v>
      </c>
      <c r="H1241" s="5">
        <v>10.72</v>
      </c>
      <c r="I1241" s="5">
        <v>10.68</v>
      </c>
      <c r="J1241" s="5">
        <v>10.62</v>
      </c>
      <c r="K1241" s="5">
        <v>10.57</v>
      </c>
      <c r="L1241" s="5">
        <v>10.56</v>
      </c>
      <c r="M1241" s="5">
        <v>10.55</v>
      </c>
    </row>
    <row r="1242" spans="1:13">
      <c r="A1242" s="139">
        <v>42384</v>
      </c>
      <c r="B1242" s="5">
        <v>9.42</v>
      </c>
      <c r="C1242" s="5">
        <v>10.1</v>
      </c>
      <c r="D1242" s="5">
        <v>10.42</v>
      </c>
      <c r="E1242" s="5">
        <v>10.58</v>
      </c>
      <c r="F1242" s="5">
        <v>10.7</v>
      </c>
      <c r="G1242" s="5">
        <v>10.73</v>
      </c>
      <c r="H1242" s="5">
        <v>10.72</v>
      </c>
      <c r="I1242" s="5">
        <v>10.67</v>
      </c>
      <c r="J1242" s="5">
        <v>10.56</v>
      </c>
      <c r="K1242" s="5">
        <v>10.49</v>
      </c>
      <c r="L1242" s="5">
        <v>10.48</v>
      </c>
      <c r="M1242" s="5">
        <v>10.49</v>
      </c>
    </row>
    <row r="1243" spans="1:13">
      <c r="A1243" s="139">
        <v>42383</v>
      </c>
      <c r="B1243" s="5">
        <v>9.5399999999999991</v>
      </c>
      <c r="C1243" s="5">
        <v>10.19</v>
      </c>
      <c r="D1243" s="5">
        <v>10.46</v>
      </c>
      <c r="E1243" s="5">
        <v>10.55</v>
      </c>
      <c r="F1243" s="5">
        <v>10.59</v>
      </c>
      <c r="G1243" s="5">
        <v>10.62</v>
      </c>
      <c r="H1243" s="5">
        <v>10.6</v>
      </c>
      <c r="I1243" s="5">
        <v>10.5</v>
      </c>
      <c r="J1243" s="5">
        <v>10.36</v>
      </c>
      <c r="K1243" s="5">
        <v>10.29</v>
      </c>
      <c r="L1243" s="5">
        <v>10.28</v>
      </c>
      <c r="M1243" s="5">
        <v>10.3</v>
      </c>
    </row>
    <row r="1244" spans="1:13">
      <c r="A1244" s="139">
        <v>42382</v>
      </c>
      <c r="B1244" s="5">
        <v>9.67</v>
      </c>
      <c r="C1244" s="5">
        <v>10.29</v>
      </c>
      <c r="D1244" s="5">
        <v>10.54</v>
      </c>
      <c r="E1244" s="5">
        <v>10.62</v>
      </c>
      <c r="F1244" s="5">
        <v>10.56</v>
      </c>
      <c r="G1244" s="5">
        <v>10.55</v>
      </c>
      <c r="H1244" s="5">
        <v>10.52</v>
      </c>
      <c r="I1244" s="5">
        <v>10.41</v>
      </c>
      <c r="J1244" s="5">
        <v>10.24</v>
      </c>
      <c r="K1244" s="5">
        <v>10.14</v>
      </c>
      <c r="L1244" s="5">
        <v>10.119999999999999</v>
      </c>
      <c r="M1244" s="5">
        <v>10.119999999999999</v>
      </c>
    </row>
    <row r="1245" spans="1:13">
      <c r="A1245" s="139">
        <v>42381</v>
      </c>
      <c r="B1245" s="5">
        <v>9.6999999999999993</v>
      </c>
      <c r="C1245" s="5">
        <v>10.33</v>
      </c>
      <c r="D1245" s="5">
        <v>10.62</v>
      </c>
      <c r="E1245" s="5">
        <v>10.74</v>
      </c>
      <c r="F1245" s="5">
        <v>10.65</v>
      </c>
      <c r="G1245" s="5">
        <v>10.54</v>
      </c>
      <c r="H1245" s="5">
        <v>10.46</v>
      </c>
      <c r="I1245" s="5">
        <v>10.39</v>
      </c>
      <c r="J1245" s="5">
        <v>10.24</v>
      </c>
      <c r="K1245" s="5">
        <v>10.14</v>
      </c>
      <c r="L1245" s="5">
        <v>10.11</v>
      </c>
      <c r="M1245" s="5">
        <v>10.1</v>
      </c>
    </row>
    <row r="1246" spans="1:13">
      <c r="A1246" s="139">
        <v>42380</v>
      </c>
      <c r="B1246" s="5">
        <v>9.67</v>
      </c>
      <c r="C1246" s="5">
        <v>10.29</v>
      </c>
      <c r="D1246" s="5">
        <v>10.55</v>
      </c>
      <c r="E1246" s="5">
        <v>10.64</v>
      </c>
      <c r="F1246" s="5">
        <v>10.52</v>
      </c>
      <c r="G1246" s="5">
        <v>10.42</v>
      </c>
      <c r="H1246" s="5">
        <v>10.35</v>
      </c>
      <c r="I1246" s="5">
        <v>10.26</v>
      </c>
      <c r="J1246" s="5">
        <v>10.06</v>
      </c>
      <c r="K1246" s="5">
        <v>9.9499999999999993</v>
      </c>
      <c r="L1246" s="5">
        <v>9.93</v>
      </c>
      <c r="M1246" s="5">
        <v>9.92</v>
      </c>
    </row>
    <row r="1247" spans="1:13">
      <c r="A1247" s="139">
        <v>42375</v>
      </c>
      <c r="B1247" s="5">
        <v>8.65</v>
      </c>
      <c r="C1247" s="5">
        <v>9.24</v>
      </c>
      <c r="D1247" s="5">
        <v>9.61</v>
      </c>
      <c r="E1247" s="5">
        <v>9.84</v>
      </c>
      <c r="F1247" s="5">
        <v>10.09</v>
      </c>
      <c r="G1247" s="5">
        <v>10.02</v>
      </c>
      <c r="H1247" s="5">
        <v>9.85</v>
      </c>
      <c r="I1247" s="5">
        <v>9.74</v>
      </c>
      <c r="J1247" s="5">
        <v>9.61</v>
      </c>
      <c r="K1247" s="5">
        <v>9.5</v>
      </c>
      <c r="L1247" s="5">
        <v>9.4600000000000009</v>
      </c>
      <c r="M1247" s="5">
        <v>9.44</v>
      </c>
    </row>
    <row r="1248" spans="1:13">
      <c r="A1248" s="139">
        <v>42374</v>
      </c>
      <c r="B1248" s="5">
        <v>8.6300000000000008</v>
      </c>
      <c r="C1248" s="5">
        <v>9.23</v>
      </c>
      <c r="D1248" s="5">
        <v>9.6</v>
      </c>
      <c r="E1248" s="5">
        <v>9.81</v>
      </c>
      <c r="F1248" s="5">
        <v>10</v>
      </c>
      <c r="G1248" s="5">
        <v>9.92</v>
      </c>
      <c r="H1248" s="5">
        <v>9.74</v>
      </c>
      <c r="I1248" s="5">
        <v>9.61</v>
      </c>
      <c r="J1248" s="5">
        <v>9.5</v>
      </c>
      <c r="K1248" s="5">
        <v>9.42</v>
      </c>
      <c r="L1248" s="5">
        <v>9.4</v>
      </c>
      <c r="M1248" s="5">
        <v>9.39</v>
      </c>
    </row>
    <row r="1249" spans="1:13">
      <c r="A1249" s="139">
        <v>42373</v>
      </c>
      <c r="B1249" s="5">
        <v>8.77</v>
      </c>
      <c r="C1249" s="5">
        <v>9.34</v>
      </c>
      <c r="D1249" s="5">
        <v>9.6999999999999993</v>
      </c>
      <c r="E1249" s="5">
        <v>9.91</v>
      </c>
      <c r="F1249" s="5">
        <v>10.07</v>
      </c>
      <c r="G1249" s="5">
        <v>9.9700000000000006</v>
      </c>
      <c r="H1249" s="5">
        <v>9.8000000000000007</v>
      </c>
      <c r="I1249" s="5">
        <v>9.67</v>
      </c>
      <c r="J1249" s="5">
        <v>9.51</v>
      </c>
      <c r="K1249" s="5">
        <v>9.39</v>
      </c>
      <c r="L1249" s="5">
        <v>9.35</v>
      </c>
      <c r="M1249" s="5">
        <v>9.34</v>
      </c>
    </row>
    <row r="1250" spans="1:13">
      <c r="A1250" s="139">
        <v>42368</v>
      </c>
      <c r="B1250" s="5">
        <v>9.0500000000000007</v>
      </c>
      <c r="C1250" s="5">
        <v>9.67</v>
      </c>
      <c r="D1250" s="5">
        <v>10.01</v>
      </c>
      <c r="E1250" s="5">
        <v>10.17</v>
      </c>
      <c r="F1250" s="5">
        <v>10.14</v>
      </c>
      <c r="G1250" s="5">
        <v>9.9700000000000006</v>
      </c>
      <c r="H1250" s="5">
        <v>9.7799999999999994</v>
      </c>
      <c r="I1250" s="5">
        <v>9.69</v>
      </c>
      <c r="J1250" s="5">
        <v>9.56</v>
      </c>
      <c r="K1250" s="5">
        <v>9.4700000000000006</v>
      </c>
      <c r="L1250" s="5">
        <v>9.43</v>
      </c>
      <c r="M1250" s="5">
        <v>9.4</v>
      </c>
    </row>
    <row r="1251" spans="1:13">
      <c r="A1251" s="139">
        <v>42367</v>
      </c>
      <c r="B1251" s="5">
        <v>9.3699999999999992</v>
      </c>
      <c r="C1251" s="5">
        <v>9.9499999999999993</v>
      </c>
      <c r="D1251" s="5">
        <v>10.210000000000001</v>
      </c>
      <c r="E1251" s="5">
        <v>10.3</v>
      </c>
      <c r="F1251" s="5">
        <v>10.15</v>
      </c>
      <c r="G1251" s="5">
        <v>9.99</v>
      </c>
      <c r="H1251" s="5">
        <v>9.82</v>
      </c>
      <c r="I1251" s="5">
        <v>9.7100000000000009</v>
      </c>
      <c r="J1251" s="5">
        <v>9.57</v>
      </c>
      <c r="K1251" s="5">
        <v>9.4600000000000009</v>
      </c>
      <c r="L1251" s="5">
        <v>9.43</v>
      </c>
      <c r="M1251" s="5">
        <v>9.41</v>
      </c>
    </row>
    <row r="1252" spans="1:13">
      <c r="A1252" s="139">
        <v>42366</v>
      </c>
      <c r="B1252" s="5">
        <v>9.4700000000000006</v>
      </c>
      <c r="C1252" s="5">
        <v>10.029999999999999</v>
      </c>
      <c r="D1252" s="5">
        <v>10.3</v>
      </c>
      <c r="E1252" s="5">
        <v>10.4</v>
      </c>
      <c r="F1252" s="5">
        <v>10.27</v>
      </c>
      <c r="G1252" s="5">
        <v>10.06</v>
      </c>
      <c r="H1252" s="5">
        <v>9.84</v>
      </c>
      <c r="I1252" s="5">
        <v>9.7100000000000009</v>
      </c>
      <c r="J1252" s="5">
        <v>9.58</v>
      </c>
      <c r="K1252" s="5">
        <v>9.4700000000000006</v>
      </c>
      <c r="L1252" s="5">
        <v>9.44</v>
      </c>
      <c r="M1252" s="5">
        <v>9.41</v>
      </c>
    </row>
    <row r="1253" spans="1:13">
      <c r="A1253" s="139">
        <v>42363</v>
      </c>
      <c r="B1253" s="5">
        <v>9.5500000000000007</v>
      </c>
      <c r="C1253" s="5">
        <v>10.130000000000001</v>
      </c>
      <c r="D1253" s="5">
        <v>10.4</v>
      </c>
      <c r="E1253" s="5">
        <v>10.5</v>
      </c>
      <c r="F1253" s="5">
        <v>10.33</v>
      </c>
      <c r="G1253" s="5">
        <v>10.1</v>
      </c>
      <c r="H1253" s="5">
        <v>9.8699999999999992</v>
      </c>
      <c r="I1253" s="5">
        <v>9.75</v>
      </c>
      <c r="J1253" s="5">
        <v>9.6199999999999992</v>
      </c>
      <c r="K1253" s="5">
        <v>9.5399999999999991</v>
      </c>
      <c r="L1253" s="5">
        <v>9.51</v>
      </c>
      <c r="M1253" s="5">
        <v>9.48</v>
      </c>
    </row>
    <row r="1254" spans="1:13">
      <c r="A1254" s="139">
        <v>42362</v>
      </c>
      <c r="B1254" s="5">
        <v>9.69</v>
      </c>
      <c r="C1254" s="5">
        <v>10.27</v>
      </c>
      <c r="D1254" s="5">
        <v>10.53</v>
      </c>
      <c r="E1254" s="5">
        <v>10.6</v>
      </c>
      <c r="F1254" s="5">
        <v>10.39</v>
      </c>
      <c r="G1254" s="5">
        <v>10.17</v>
      </c>
      <c r="H1254" s="5">
        <v>9.9499999999999993</v>
      </c>
      <c r="I1254" s="5">
        <v>9.8000000000000007</v>
      </c>
      <c r="J1254" s="5">
        <v>9.61</v>
      </c>
      <c r="K1254" s="5">
        <v>9.49</v>
      </c>
      <c r="L1254" s="5">
        <v>9.4700000000000006</v>
      </c>
      <c r="M1254" s="5">
        <v>9.4600000000000009</v>
      </c>
    </row>
    <row r="1255" spans="1:13">
      <c r="A1255" s="139">
        <v>42361</v>
      </c>
      <c r="B1255" s="5">
        <v>9.7100000000000009</v>
      </c>
      <c r="C1255" s="5">
        <v>10.29</v>
      </c>
      <c r="D1255" s="5">
        <v>10.56</v>
      </c>
      <c r="E1255" s="5">
        <v>10.66</v>
      </c>
      <c r="F1255" s="5">
        <v>10.49</v>
      </c>
      <c r="G1255" s="5">
        <v>10.27</v>
      </c>
      <c r="H1255" s="5">
        <v>10.029999999999999</v>
      </c>
      <c r="I1255" s="5">
        <v>9.8800000000000008</v>
      </c>
      <c r="J1255" s="5">
        <v>9.69</v>
      </c>
      <c r="K1255" s="5">
        <v>9.56</v>
      </c>
      <c r="L1255" s="5">
        <v>9.52</v>
      </c>
      <c r="M1255" s="5">
        <v>9.51</v>
      </c>
    </row>
    <row r="1256" spans="1:13">
      <c r="A1256" s="139">
        <v>42360</v>
      </c>
      <c r="B1256" s="5">
        <v>9.8800000000000008</v>
      </c>
      <c r="C1256" s="5">
        <v>10.45</v>
      </c>
      <c r="D1256" s="5">
        <v>10.69</v>
      </c>
      <c r="E1256" s="5">
        <v>10.76</v>
      </c>
      <c r="F1256" s="5">
        <v>10.52</v>
      </c>
      <c r="G1256" s="5">
        <v>10.28</v>
      </c>
      <c r="H1256" s="5">
        <v>10.06</v>
      </c>
      <c r="I1256" s="5">
        <v>9.93</v>
      </c>
      <c r="J1256" s="5">
        <v>9.76</v>
      </c>
      <c r="K1256" s="5">
        <v>9.6199999999999992</v>
      </c>
      <c r="L1256" s="5">
        <v>9.58</v>
      </c>
      <c r="M1256" s="5">
        <v>9.5500000000000007</v>
      </c>
    </row>
    <row r="1257" spans="1:13">
      <c r="A1257" s="139">
        <v>42359</v>
      </c>
      <c r="B1257" s="5">
        <v>9.7899999999999991</v>
      </c>
      <c r="C1257" s="5">
        <v>10.36</v>
      </c>
      <c r="D1257" s="5">
        <v>10.62</v>
      </c>
      <c r="E1257" s="5">
        <v>10.71</v>
      </c>
      <c r="F1257" s="5">
        <v>10.51</v>
      </c>
      <c r="G1257" s="5">
        <v>10.27</v>
      </c>
      <c r="H1257" s="5">
        <v>10.02</v>
      </c>
      <c r="I1257" s="5">
        <v>9.86</v>
      </c>
      <c r="J1257" s="5">
        <v>9.66</v>
      </c>
      <c r="K1257" s="5">
        <v>9.52</v>
      </c>
      <c r="L1257" s="5">
        <v>9.48</v>
      </c>
      <c r="M1257" s="5">
        <v>9.4600000000000009</v>
      </c>
    </row>
    <row r="1258" spans="1:13">
      <c r="A1258" s="139">
        <v>42356</v>
      </c>
      <c r="B1258" s="5">
        <v>9.7899999999999991</v>
      </c>
      <c r="C1258" s="5">
        <v>10.37</v>
      </c>
      <c r="D1258" s="5">
        <v>10.63</v>
      </c>
      <c r="E1258" s="5">
        <v>10.7</v>
      </c>
      <c r="F1258" s="5">
        <v>10.49</v>
      </c>
      <c r="G1258" s="5">
        <v>10.27</v>
      </c>
      <c r="H1258" s="5">
        <v>10.029999999999999</v>
      </c>
      <c r="I1258" s="5">
        <v>9.85</v>
      </c>
      <c r="J1258" s="5">
        <v>9.6300000000000008</v>
      </c>
      <c r="K1258" s="5">
        <v>9.49</v>
      </c>
      <c r="L1258" s="5">
        <v>9.4600000000000009</v>
      </c>
      <c r="M1258" s="5">
        <v>9.4600000000000009</v>
      </c>
    </row>
    <row r="1259" spans="1:13">
      <c r="A1259" s="139">
        <v>42355</v>
      </c>
      <c r="B1259" s="5">
        <v>9.73</v>
      </c>
      <c r="C1259" s="5">
        <v>10.33</v>
      </c>
      <c r="D1259" s="5">
        <v>10.61</v>
      </c>
      <c r="E1259" s="5">
        <v>10.71</v>
      </c>
      <c r="F1259" s="5">
        <v>10.54</v>
      </c>
      <c r="G1259" s="5">
        <v>10.31</v>
      </c>
      <c r="H1259" s="5">
        <v>10.029999999999999</v>
      </c>
      <c r="I1259" s="5">
        <v>9.84</v>
      </c>
      <c r="J1259" s="5">
        <v>9.6300000000000008</v>
      </c>
      <c r="K1259" s="5">
        <v>9.5</v>
      </c>
      <c r="L1259" s="5">
        <v>9.48</v>
      </c>
      <c r="M1259" s="5">
        <v>9.48</v>
      </c>
    </row>
    <row r="1260" spans="1:13">
      <c r="A1260" s="139">
        <v>42354</v>
      </c>
      <c r="B1260" s="5">
        <v>9.51</v>
      </c>
      <c r="C1260" s="5">
        <v>10.11</v>
      </c>
      <c r="D1260" s="5">
        <v>10.43</v>
      </c>
      <c r="E1260" s="5">
        <v>10.57</v>
      </c>
      <c r="F1260" s="5">
        <v>10.52</v>
      </c>
      <c r="G1260" s="5">
        <v>10.33</v>
      </c>
      <c r="H1260" s="5">
        <v>10.08</v>
      </c>
      <c r="I1260" s="5">
        <v>9.89</v>
      </c>
      <c r="J1260" s="5">
        <v>9.6300000000000008</v>
      </c>
      <c r="K1260" s="5">
        <v>9.48</v>
      </c>
      <c r="L1260" s="5">
        <v>9.4600000000000009</v>
      </c>
      <c r="M1260" s="5">
        <v>9.4700000000000006</v>
      </c>
    </row>
    <row r="1261" spans="1:13">
      <c r="A1261" s="139">
        <v>42353</v>
      </c>
      <c r="B1261" s="5">
        <v>9.94</v>
      </c>
      <c r="C1261" s="5">
        <v>10.57</v>
      </c>
      <c r="D1261" s="5">
        <v>10.79</v>
      </c>
      <c r="E1261" s="5">
        <v>10.82</v>
      </c>
      <c r="F1261" s="5">
        <v>10.54</v>
      </c>
      <c r="G1261" s="5">
        <v>10.33</v>
      </c>
      <c r="H1261" s="5">
        <v>10.1</v>
      </c>
      <c r="I1261" s="5">
        <v>9.92</v>
      </c>
      <c r="J1261" s="5">
        <v>9.6999999999999993</v>
      </c>
      <c r="K1261" s="5">
        <v>9.6</v>
      </c>
      <c r="L1261" s="5">
        <v>9.61</v>
      </c>
      <c r="M1261" s="5">
        <v>9.66</v>
      </c>
    </row>
    <row r="1262" spans="1:13">
      <c r="A1262" s="139">
        <v>42352</v>
      </c>
      <c r="B1262" s="5">
        <v>9.94</v>
      </c>
      <c r="C1262" s="5">
        <v>10.57</v>
      </c>
      <c r="D1262" s="5">
        <v>10.74</v>
      </c>
      <c r="E1262" s="5">
        <v>10.74</v>
      </c>
      <c r="F1262" s="5">
        <v>10.51</v>
      </c>
      <c r="G1262" s="5">
        <v>10.39</v>
      </c>
      <c r="H1262" s="5">
        <v>10.199999999999999</v>
      </c>
      <c r="I1262" s="5">
        <v>10.050000000000001</v>
      </c>
      <c r="J1262" s="5">
        <v>9.9700000000000006</v>
      </c>
      <c r="K1262" s="5">
        <v>9.9499999999999993</v>
      </c>
      <c r="L1262" s="5">
        <v>9.9600000000000009</v>
      </c>
      <c r="M1262" s="5">
        <v>9.9700000000000006</v>
      </c>
    </row>
    <row r="1263" spans="1:13">
      <c r="A1263" s="139">
        <v>42349</v>
      </c>
      <c r="B1263" s="5">
        <v>9.7899999999999991</v>
      </c>
      <c r="C1263" s="5">
        <v>10.44</v>
      </c>
      <c r="D1263" s="5">
        <v>10.63</v>
      </c>
      <c r="E1263" s="5">
        <v>10.65</v>
      </c>
      <c r="F1263" s="5">
        <v>10.46</v>
      </c>
      <c r="G1263" s="5">
        <v>10.32</v>
      </c>
      <c r="H1263" s="5">
        <v>10.09</v>
      </c>
      <c r="I1263" s="5">
        <v>9.94</v>
      </c>
      <c r="J1263" s="5">
        <v>9.86</v>
      </c>
      <c r="K1263" s="5">
        <v>9.85</v>
      </c>
      <c r="L1263" s="5">
        <v>9.8699999999999992</v>
      </c>
      <c r="M1263" s="5">
        <v>9.89</v>
      </c>
    </row>
    <row r="1264" spans="1:13">
      <c r="A1264" s="139">
        <v>42348</v>
      </c>
      <c r="B1264" s="5">
        <v>9.6</v>
      </c>
      <c r="C1264" s="5">
        <v>10.26</v>
      </c>
      <c r="D1264" s="5">
        <v>10.47</v>
      </c>
      <c r="E1264" s="5">
        <v>10.5</v>
      </c>
      <c r="F1264" s="5">
        <v>10.33</v>
      </c>
      <c r="G1264" s="5">
        <v>10.220000000000001</v>
      </c>
      <c r="H1264" s="5">
        <v>10.039999999999999</v>
      </c>
      <c r="I1264" s="5">
        <v>9.91</v>
      </c>
      <c r="J1264" s="5">
        <v>9.84</v>
      </c>
      <c r="K1264" s="5">
        <v>9.82</v>
      </c>
      <c r="L1264" s="5">
        <v>9.82</v>
      </c>
      <c r="M1264" s="5">
        <v>9.83</v>
      </c>
    </row>
    <row r="1265" spans="1:13">
      <c r="A1265" s="139">
        <v>42347</v>
      </c>
      <c r="B1265" s="5">
        <v>9.49</v>
      </c>
      <c r="C1265" s="5">
        <v>10.18</v>
      </c>
      <c r="D1265" s="5">
        <v>10.42</v>
      </c>
      <c r="E1265" s="5">
        <v>10.48</v>
      </c>
      <c r="F1265" s="5">
        <v>10.36</v>
      </c>
      <c r="G1265" s="5">
        <v>10.24</v>
      </c>
      <c r="H1265" s="5">
        <v>10.039999999999999</v>
      </c>
      <c r="I1265" s="5">
        <v>9.91</v>
      </c>
      <c r="J1265" s="5">
        <v>9.83</v>
      </c>
      <c r="K1265" s="5">
        <v>9.82</v>
      </c>
      <c r="L1265" s="5">
        <v>9.83</v>
      </c>
      <c r="M1265" s="5">
        <v>9.84</v>
      </c>
    </row>
    <row r="1266" spans="1:13">
      <c r="A1266" s="139">
        <v>42346</v>
      </c>
      <c r="B1266" s="5">
        <v>9.32</v>
      </c>
      <c r="C1266" s="5">
        <v>10.039999999999999</v>
      </c>
      <c r="D1266" s="5">
        <v>10.35</v>
      </c>
      <c r="E1266" s="5">
        <v>10.46</v>
      </c>
      <c r="F1266" s="5">
        <v>10.43</v>
      </c>
      <c r="G1266" s="5">
        <v>10.33</v>
      </c>
      <c r="H1266" s="5">
        <v>10.14</v>
      </c>
      <c r="I1266" s="5">
        <v>10</v>
      </c>
      <c r="J1266" s="5">
        <v>9.91</v>
      </c>
      <c r="K1266" s="5">
        <v>9.8699999999999992</v>
      </c>
      <c r="L1266" s="5">
        <v>9.8699999999999992</v>
      </c>
      <c r="M1266" s="5">
        <v>9.8699999999999992</v>
      </c>
    </row>
    <row r="1267" spans="1:13">
      <c r="A1267" s="139">
        <v>42345</v>
      </c>
      <c r="B1267" s="5">
        <v>9.16</v>
      </c>
      <c r="C1267" s="5">
        <v>9.89</v>
      </c>
      <c r="D1267" s="5">
        <v>10.24</v>
      </c>
      <c r="E1267" s="5">
        <v>10.4</v>
      </c>
      <c r="F1267" s="5">
        <v>10.43</v>
      </c>
      <c r="G1267" s="5">
        <v>10.34</v>
      </c>
      <c r="H1267" s="5">
        <v>10.16</v>
      </c>
      <c r="I1267" s="5">
        <v>10.02</v>
      </c>
      <c r="J1267" s="5">
        <v>9.92</v>
      </c>
      <c r="K1267" s="5">
        <v>9.86</v>
      </c>
      <c r="L1267" s="5">
        <v>9.84</v>
      </c>
      <c r="M1267" s="5">
        <v>9.82</v>
      </c>
    </row>
    <row r="1268" spans="1:13">
      <c r="A1268" s="139">
        <v>42342</v>
      </c>
      <c r="B1268" s="5">
        <v>9</v>
      </c>
      <c r="C1268" s="5">
        <v>9.73</v>
      </c>
      <c r="D1268" s="5">
        <v>10.119999999999999</v>
      </c>
      <c r="E1268" s="5">
        <v>10.3</v>
      </c>
      <c r="F1268" s="5">
        <v>10.36</v>
      </c>
      <c r="G1268" s="5">
        <v>10.220000000000001</v>
      </c>
      <c r="H1268" s="5">
        <v>9.98</v>
      </c>
      <c r="I1268" s="5">
        <v>9.82</v>
      </c>
      <c r="J1268" s="5">
        <v>9.7200000000000006</v>
      </c>
      <c r="K1268" s="5">
        <v>9.69</v>
      </c>
      <c r="L1268" s="5">
        <v>9.6999999999999993</v>
      </c>
      <c r="M1268" s="5">
        <v>9.6999999999999993</v>
      </c>
    </row>
    <row r="1269" spans="1:13">
      <c r="A1269" s="139">
        <v>42341</v>
      </c>
      <c r="B1269" s="5">
        <v>8.99</v>
      </c>
      <c r="C1269" s="5">
        <v>9.73</v>
      </c>
      <c r="D1269" s="5">
        <v>10.11</v>
      </c>
      <c r="E1269" s="5">
        <v>10.3</v>
      </c>
      <c r="F1269" s="5">
        <v>10.38</v>
      </c>
      <c r="G1269" s="5">
        <v>10.26</v>
      </c>
      <c r="H1269" s="5">
        <v>10.02</v>
      </c>
      <c r="I1269" s="5">
        <v>9.8699999999999992</v>
      </c>
      <c r="J1269" s="5">
        <v>9.7899999999999991</v>
      </c>
      <c r="K1269" s="5">
        <v>9.75</v>
      </c>
      <c r="L1269" s="5">
        <v>9.75</v>
      </c>
      <c r="M1269" s="5">
        <v>9.75</v>
      </c>
    </row>
    <row r="1270" spans="1:13">
      <c r="A1270" s="139">
        <v>42340</v>
      </c>
      <c r="B1270" s="5">
        <v>9.01</v>
      </c>
      <c r="C1270" s="5">
        <v>9.77</v>
      </c>
      <c r="D1270" s="5">
        <v>10.14</v>
      </c>
      <c r="E1270" s="5">
        <v>10.31</v>
      </c>
      <c r="F1270" s="5">
        <v>10.34</v>
      </c>
      <c r="G1270" s="5">
        <v>10.18</v>
      </c>
      <c r="H1270" s="5">
        <v>9.92</v>
      </c>
      <c r="I1270" s="5">
        <v>9.77</v>
      </c>
      <c r="J1270" s="5">
        <v>9.7100000000000009</v>
      </c>
      <c r="K1270" s="5">
        <v>9.6999999999999993</v>
      </c>
      <c r="L1270" s="5">
        <v>9.7100000000000009</v>
      </c>
      <c r="M1270" s="5">
        <v>9.7200000000000006</v>
      </c>
    </row>
    <row r="1271" spans="1:13">
      <c r="A1271" s="139">
        <v>42339</v>
      </c>
      <c r="B1271" s="5">
        <v>9.31</v>
      </c>
      <c r="C1271" s="5">
        <v>10.050000000000001</v>
      </c>
      <c r="D1271" s="5">
        <v>10.32</v>
      </c>
      <c r="E1271" s="5">
        <v>10.4</v>
      </c>
      <c r="F1271" s="5">
        <v>10.29</v>
      </c>
      <c r="G1271" s="5">
        <v>10.14</v>
      </c>
      <c r="H1271" s="5">
        <v>9.92</v>
      </c>
      <c r="I1271" s="5">
        <v>9.7799999999999994</v>
      </c>
      <c r="J1271" s="5">
        <v>9.6999999999999993</v>
      </c>
      <c r="K1271" s="5">
        <v>9.6999999999999993</v>
      </c>
      <c r="L1271" s="5">
        <v>9.7200000000000006</v>
      </c>
      <c r="M1271" s="5">
        <v>9.73</v>
      </c>
    </row>
    <row r="1272" spans="1:13">
      <c r="A1272" s="139">
        <v>42338</v>
      </c>
      <c r="B1272" s="5">
        <v>8.93</v>
      </c>
      <c r="C1272" s="5">
        <v>9.69</v>
      </c>
      <c r="D1272" s="5">
        <v>10.08</v>
      </c>
      <c r="E1272" s="5">
        <v>10.26</v>
      </c>
      <c r="F1272" s="5">
        <v>10.35</v>
      </c>
      <c r="G1272" s="5">
        <v>10.23</v>
      </c>
      <c r="H1272" s="5">
        <v>10</v>
      </c>
      <c r="I1272" s="5">
        <v>9.85</v>
      </c>
      <c r="J1272" s="5">
        <v>9.77</v>
      </c>
      <c r="K1272" s="5">
        <v>9.73</v>
      </c>
      <c r="L1272" s="5">
        <v>9.73</v>
      </c>
      <c r="M1272" s="5">
        <v>9.73</v>
      </c>
    </row>
    <row r="1273" spans="1:13">
      <c r="A1273" s="139">
        <v>42335</v>
      </c>
      <c r="B1273" s="5">
        <v>9.35</v>
      </c>
      <c r="C1273" s="5">
        <v>10.11</v>
      </c>
      <c r="D1273" s="5">
        <v>10.41</v>
      </c>
      <c r="E1273" s="5">
        <v>10.51</v>
      </c>
      <c r="F1273" s="5">
        <v>10.41</v>
      </c>
      <c r="G1273" s="5">
        <v>10.26</v>
      </c>
      <c r="H1273" s="5">
        <v>10.02</v>
      </c>
      <c r="I1273" s="5">
        <v>9.8800000000000008</v>
      </c>
      <c r="J1273" s="5">
        <v>9.7899999999999991</v>
      </c>
      <c r="K1273" s="5">
        <v>9.7799999999999994</v>
      </c>
      <c r="L1273" s="5">
        <v>9.7899999999999991</v>
      </c>
      <c r="M1273" s="5">
        <v>9.8000000000000007</v>
      </c>
    </row>
    <row r="1274" spans="1:13">
      <c r="A1274" s="139">
        <v>42334</v>
      </c>
      <c r="B1274" s="5">
        <v>9.02</v>
      </c>
      <c r="C1274" s="5">
        <v>9.7799999999999994</v>
      </c>
      <c r="D1274" s="5">
        <v>10.119999999999999</v>
      </c>
      <c r="E1274" s="5">
        <v>10.26</v>
      </c>
      <c r="F1274" s="5">
        <v>10.29</v>
      </c>
      <c r="G1274" s="5">
        <v>10.199999999999999</v>
      </c>
      <c r="H1274" s="5">
        <v>10</v>
      </c>
      <c r="I1274" s="5">
        <v>9.85</v>
      </c>
      <c r="J1274" s="5">
        <v>9.77</v>
      </c>
      <c r="K1274" s="5">
        <v>9.74</v>
      </c>
      <c r="L1274" s="5">
        <v>9.73</v>
      </c>
      <c r="M1274" s="5">
        <v>9.73</v>
      </c>
    </row>
    <row r="1275" spans="1:13">
      <c r="A1275" s="139">
        <v>42333</v>
      </c>
      <c r="B1275" s="5">
        <v>9.5500000000000007</v>
      </c>
      <c r="C1275" s="5">
        <v>10.26</v>
      </c>
      <c r="D1275" s="5">
        <v>10.48</v>
      </c>
      <c r="E1275" s="5">
        <v>10.51</v>
      </c>
      <c r="F1275" s="5">
        <v>10.31</v>
      </c>
      <c r="G1275" s="5">
        <v>10.220000000000001</v>
      </c>
      <c r="H1275" s="5">
        <v>10.08</v>
      </c>
      <c r="I1275" s="5">
        <v>9.9499999999999993</v>
      </c>
      <c r="J1275" s="5">
        <v>9.86</v>
      </c>
      <c r="K1275" s="5">
        <v>9.83</v>
      </c>
      <c r="L1275" s="5">
        <v>9.84</v>
      </c>
      <c r="M1275" s="5">
        <v>9.84</v>
      </c>
    </row>
    <row r="1276" spans="1:13">
      <c r="A1276" s="139">
        <v>42332</v>
      </c>
      <c r="B1276" s="5">
        <v>9.3699999999999992</v>
      </c>
      <c r="C1276" s="5">
        <v>10.119999999999999</v>
      </c>
      <c r="D1276" s="5">
        <v>10.39</v>
      </c>
      <c r="E1276" s="5">
        <v>10.45</v>
      </c>
      <c r="F1276" s="5">
        <v>10.31</v>
      </c>
      <c r="G1276" s="5">
        <v>10.220000000000001</v>
      </c>
      <c r="H1276" s="5">
        <v>10.07</v>
      </c>
      <c r="I1276" s="5">
        <v>9.9499999999999993</v>
      </c>
      <c r="J1276" s="5">
        <v>9.8699999999999992</v>
      </c>
      <c r="K1276" s="5">
        <v>9.84</v>
      </c>
      <c r="L1276" s="5">
        <v>9.83</v>
      </c>
      <c r="M1276" s="5">
        <v>9.82</v>
      </c>
    </row>
    <row r="1277" spans="1:13">
      <c r="A1277" s="139">
        <v>42331</v>
      </c>
      <c r="B1277" s="5">
        <v>8.8000000000000007</v>
      </c>
      <c r="C1277" s="5">
        <v>9.58</v>
      </c>
      <c r="D1277" s="5">
        <v>9.98</v>
      </c>
      <c r="E1277" s="5">
        <v>10.17</v>
      </c>
      <c r="F1277" s="5">
        <v>10.220000000000001</v>
      </c>
      <c r="G1277" s="5">
        <v>10.08</v>
      </c>
      <c r="H1277" s="5">
        <v>9.8699999999999992</v>
      </c>
      <c r="I1277" s="5">
        <v>9.75</v>
      </c>
      <c r="J1277" s="5">
        <v>9.69</v>
      </c>
      <c r="K1277" s="5">
        <v>9.65</v>
      </c>
      <c r="L1277" s="5">
        <v>9.64</v>
      </c>
      <c r="M1277" s="5">
        <v>9.6199999999999992</v>
      </c>
    </row>
    <row r="1278" spans="1:13">
      <c r="A1278" s="139">
        <v>42328</v>
      </c>
      <c r="B1278" s="5">
        <v>9.01</v>
      </c>
      <c r="C1278" s="5">
        <v>9.81</v>
      </c>
      <c r="D1278" s="5">
        <v>10.14</v>
      </c>
      <c r="E1278" s="5">
        <v>10.26</v>
      </c>
      <c r="F1278" s="5">
        <v>10.16</v>
      </c>
      <c r="G1278" s="5">
        <v>10</v>
      </c>
      <c r="H1278" s="5">
        <v>9.73</v>
      </c>
      <c r="I1278" s="5">
        <v>9.57</v>
      </c>
      <c r="J1278" s="5">
        <v>9.51</v>
      </c>
      <c r="K1278" s="5">
        <v>9.5</v>
      </c>
      <c r="L1278" s="5">
        <v>9.5</v>
      </c>
      <c r="M1278" s="5">
        <v>9.5</v>
      </c>
    </row>
    <row r="1279" spans="1:13">
      <c r="A1279" s="139">
        <v>42327</v>
      </c>
      <c r="B1279" s="5">
        <v>8.82</v>
      </c>
      <c r="C1279" s="5">
        <v>9.6300000000000008</v>
      </c>
      <c r="D1279" s="5">
        <v>10.01</v>
      </c>
      <c r="E1279" s="5">
        <v>10.17</v>
      </c>
      <c r="F1279" s="5">
        <v>10.14</v>
      </c>
      <c r="G1279" s="5">
        <v>9.9499999999999993</v>
      </c>
      <c r="H1279" s="5">
        <v>9.68</v>
      </c>
      <c r="I1279" s="5">
        <v>9.5399999999999991</v>
      </c>
      <c r="J1279" s="5">
        <v>9.51</v>
      </c>
      <c r="K1279" s="5">
        <v>9.52</v>
      </c>
      <c r="L1279" s="5">
        <v>9.52</v>
      </c>
      <c r="M1279" s="5">
        <v>9.5299999999999994</v>
      </c>
    </row>
    <row r="1280" spans="1:13">
      <c r="A1280" s="139">
        <v>42326</v>
      </c>
      <c r="B1280" s="5">
        <v>8.98</v>
      </c>
      <c r="C1280" s="5">
        <v>9.8000000000000007</v>
      </c>
      <c r="D1280" s="5">
        <v>10.17</v>
      </c>
      <c r="E1280" s="5">
        <v>10.31</v>
      </c>
      <c r="F1280" s="5">
        <v>10.27</v>
      </c>
      <c r="G1280" s="5">
        <v>10.17</v>
      </c>
      <c r="H1280" s="5">
        <v>9.9700000000000006</v>
      </c>
      <c r="I1280" s="5">
        <v>9.8000000000000007</v>
      </c>
      <c r="J1280" s="5">
        <v>9.7100000000000009</v>
      </c>
      <c r="K1280" s="5">
        <v>9.69</v>
      </c>
      <c r="L1280" s="5">
        <v>9.6999999999999993</v>
      </c>
      <c r="M1280" s="5">
        <v>9.7100000000000009</v>
      </c>
    </row>
    <row r="1281" spans="1:13">
      <c r="A1281" s="139">
        <v>42325</v>
      </c>
      <c r="B1281" s="5">
        <v>8.9700000000000006</v>
      </c>
      <c r="C1281" s="5">
        <v>9.81</v>
      </c>
      <c r="D1281" s="5">
        <v>10.17</v>
      </c>
      <c r="E1281" s="5">
        <v>10.31</v>
      </c>
      <c r="F1281" s="5">
        <v>10.3</v>
      </c>
      <c r="G1281" s="5">
        <v>10.19</v>
      </c>
      <c r="H1281" s="5">
        <v>10</v>
      </c>
      <c r="I1281" s="5">
        <v>9.8699999999999992</v>
      </c>
      <c r="J1281" s="5">
        <v>9.8000000000000007</v>
      </c>
      <c r="K1281" s="5">
        <v>9.7799999999999994</v>
      </c>
      <c r="L1281" s="5">
        <v>9.7899999999999991</v>
      </c>
      <c r="M1281" s="5">
        <v>9.7899999999999991</v>
      </c>
    </row>
    <row r="1282" spans="1:13">
      <c r="A1282" s="139">
        <v>42324</v>
      </c>
      <c r="B1282" s="5">
        <v>9.11</v>
      </c>
      <c r="C1282" s="5">
        <v>9.9499999999999993</v>
      </c>
      <c r="D1282" s="5">
        <v>10.31</v>
      </c>
      <c r="E1282" s="5">
        <v>10.44</v>
      </c>
      <c r="F1282" s="5">
        <v>10.4</v>
      </c>
      <c r="G1282" s="5">
        <v>10.27</v>
      </c>
      <c r="H1282" s="5">
        <v>10.06</v>
      </c>
      <c r="I1282" s="5">
        <v>9.93</v>
      </c>
      <c r="J1282" s="5">
        <v>9.85</v>
      </c>
      <c r="K1282" s="5">
        <v>9.83</v>
      </c>
      <c r="L1282" s="5">
        <v>9.84</v>
      </c>
      <c r="M1282" s="5">
        <v>9.85</v>
      </c>
    </row>
    <row r="1283" spans="1:13">
      <c r="A1283" s="139">
        <v>42321</v>
      </c>
      <c r="B1283" s="5">
        <v>9.18</v>
      </c>
      <c r="C1283" s="5">
        <v>10</v>
      </c>
      <c r="D1283" s="5">
        <v>10.3</v>
      </c>
      <c r="E1283" s="5">
        <v>10.39</v>
      </c>
      <c r="F1283" s="5">
        <v>10.33</v>
      </c>
      <c r="G1283" s="5">
        <v>10.25</v>
      </c>
      <c r="H1283" s="5">
        <v>10.09</v>
      </c>
      <c r="I1283" s="5">
        <v>9.98</v>
      </c>
      <c r="J1283" s="5">
        <v>9.9</v>
      </c>
      <c r="K1283" s="5">
        <v>9.8699999999999992</v>
      </c>
      <c r="L1283" s="5">
        <v>9.86</v>
      </c>
      <c r="M1283" s="5">
        <v>9.85</v>
      </c>
    </row>
    <row r="1284" spans="1:13">
      <c r="A1284" s="139">
        <v>42320</v>
      </c>
      <c r="B1284" s="5">
        <v>9.23</v>
      </c>
      <c r="C1284" s="5">
        <v>10.029999999999999</v>
      </c>
      <c r="D1284" s="5">
        <v>10.31</v>
      </c>
      <c r="E1284" s="5">
        <v>10.38</v>
      </c>
      <c r="F1284" s="5">
        <v>10.26</v>
      </c>
      <c r="G1284" s="5">
        <v>10.18</v>
      </c>
      <c r="H1284" s="5">
        <v>10.01</v>
      </c>
      <c r="I1284" s="5">
        <v>9.8699999999999992</v>
      </c>
      <c r="J1284" s="5">
        <v>9.7799999999999994</v>
      </c>
      <c r="K1284" s="5">
        <v>9.76</v>
      </c>
      <c r="L1284" s="5">
        <v>9.76</v>
      </c>
      <c r="M1284" s="5">
        <v>9.77</v>
      </c>
    </row>
    <row r="1285" spans="1:13">
      <c r="A1285" s="139">
        <v>42319</v>
      </c>
      <c r="B1285" s="5">
        <v>8.8699999999999992</v>
      </c>
      <c r="C1285" s="5">
        <v>9.73</v>
      </c>
      <c r="D1285" s="5">
        <v>10.09</v>
      </c>
      <c r="E1285" s="5">
        <v>10.220000000000001</v>
      </c>
      <c r="F1285" s="5">
        <v>10.16</v>
      </c>
      <c r="G1285" s="5">
        <v>10.029999999999999</v>
      </c>
      <c r="H1285" s="5">
        <v>9.81</v>
      </c>
      <c r="I1285" s="5">
        <v>9.67</v>
      </c>
      <c r="J1285" s="5">
        <v>9.59</v>
      </c>
      <c r="K1285" s="5">
        <v>9.58</v>
      </c>
      <c r="L1285" s="5">
        <v>9.6</v>
      </c>
      <c r="M1285" s="5">
        <v>9.61</v>
      </c>
    </row>
    <row r="1286" spans="1:13">
      <c r="A1286" s="139">
        <v>42318</v>
      </c>
      <c r="B1286" s="5">
        <v>8.9</v>
      </c>
      <c r="C1286" s="5">
        <v>9.75</v>
      </c>
      <c r="D1286" s="5">
        <v>10.1</v>
      </c>
      <c r="E1286" s="5">
        <v>10.210000000000001</v>
      </c>
      <c r="F1286" s="5">
        <v>10.119999999999999</v>
      </c>
      <c r="G1286" s="5">
        <v>10</v>
      </c>
      <c r="H1286" s="5">
        <v>9.85</v>
      </c>
      <c r="I1286" s="5">
        <v>9.75</v>
      </c>
      <c r="J1286" s="5">
        <v>9.66</v>
      </c>
      <c r="K1286" s="5">
        <v>9.64</v>
      </c>
      <c r="L1286" s="5">
        <v>9.65</v>
      </c>
      <c r="M1286" s="5">
        <v>9.67</v>
      </c>
    </row>
    <row r="1287" spans="1:13">
      <c r="A1287" s="139">
        <v>42317</v>
      </c>
      <c r="B1287" s="5">
        <v>8.93</v>
      </c>
      <c r="C1287" s="5">
        <v>9.7799999999999994</v>
      </c>
      <c r="D1287" s="5">
        <v>10.119999999999999</v>
      </c>
      <c r="E1287" s="5">
        <v>10.23</v>
      </c>
      <c r="F1287" s="5">
        <v>10.18</v>
      </c>
      <c r="G1287" s="5">
        <v>10.11</v>
      </c>
      <c r="H1287" s="5">
        <v>9.94</v>
      </c>
      <c r="I1287" s="5">
        <v>9.77</v>
      </c>
      <c r="J1287" s="5">
        <v>9.65</v>
      </c>
      <c r="K1287" s="5">
        <v>9.64</v>
      </c>
      <c r="L1287" s="5">
        <v>9.66</v>
      </c>
      <c r="M1287" s="5">
        <v>9.69</v>
      </c>
    </row>
    <row r="1288" spans="1:13">
      <c r="A1288" s="139">
        <v>42314</v>
      </c>
      <c r="B1288" s="5">
        <v>8.9499999999999993</v>
      </c>
      <c r="C1288" s="5">
        <v>9.81</v>
      </c>
      <c r="D1288" s="5">
        <v>10.14</v>
      </c>
      <c r="E1288" s="5">
        <v>10.24</v>
      </c>
      <c r="F1288" s="5">
        <v>10.15</v>
      </c>
      <c r="G1288" s="5">
        <v>10.050000000000001</v>
      </c>
      <c r="H1288" s="5">
        <v>9.91</v>
      </c>
      <c r="I1288" s="5">
        <v>9.7899999999999991</v>
      </c>
      <c r="J1288" s="5">
        <v>9.69</v>
      </c>
      <c r="K1288" s="5">
        <v>9.66</v>
      </c>
      <c r="L1288" s="5">
        <v>9.67</v>
      </c>
      <c r="M1288" s="5">
        <v>9.6999999999999993</v>
      </c>
    </row>
    <row r="1289" spans="1:13">
      <c r="A1289" s="139">
        <v>42313</v>
      </c>
      <c r="B1289" s="5">
        <v>8.92</v>
      </c>
      <c r="C1289" s="5">
        <v>9.8000000000000007</v>
      </c>
      <c r="D1289" s="5">
        <v>10.14</v>
      </c>
      <c r="E1289" s="5">
        <v>10.24</v>
      </c>
      <c r="F1289" s="5">
        <v>10.119999999999999</v>
      </c>
      <c r="G1289" s="5">
        <v>9.99</v>
      </c>
      <c r="H1289" s="5">
        <v>9.82</v>
      </c>
      <c r="I1289" s="5">
        <v>9.69</v>
      </c>
      <c r="J1289" s="5">
        <v>9.59</v>
      </c>
      <c r="K1289" s="5">
        <v>9.59</v>
      </c>
      <c r="L1289" s="5">
        <v>9.6300000000000008</v>
      </c>
      <c r="M1289" s="5">
        <v>9.67</v>
      </c>
    </row>
    <row r="1290" spans="1:13">
      <c r="A1290" s="139">
        <v>42311</v>
      </c>
      <c r="B1290" s="5">
        <v>8.7200000000000006</v>
      </c>
      <c r="C1290" s="5">
        <v>9.6199999999999992</v>
      </c>
      <c r="D1290" s="5">
        <v>9.99</v>
      </c>
      <c r="E1290" s="5">
        <v>10.119999999999999</v>
      </c>
      <c r="F1290" s="5">
        <v>10.07</v>
      </c>
      <c r="G1290" s="5">
        <v>9.9700000000000006</v>
      </c>
      <c r="H1290" s="5">
        <v>9.86</v>
      </c>
      <c r="I1290" s="5">
        <v>9.7899999999999991</v>
      </c>
      <c r="J1290" s="5">
        <v>9.7200000000000006</v>
      </c>
      <c r="K1290" s="5">
        <v>9.7100000000000009</v>
      </c>
      <c r="L1290" s="5">
        <v>9.73</v>
      </c>
      <c r="M1290" s="5">
        <v>9.75</v>
      </c>
    </row>
    <row r="1291" spans="1:13">
      <c r="A1291" s="139">
        <v>42310</v>
      </c>
      <c r="B1291" s="5">
        <v>8.98</v>
      </c>
      <c r="C1291" s="5">
        <v>9.86</v>
      </c>
      <c r="D1291" s="5">
        <v>10.210000000000001</v>
      </c>
      <c r="E1291" s="5">
        <v>10.32</v>
      </c>
      <c r="F1291" s="5">
        <v>10.24</v>
      </c>
      <c r="G1291" s="5">
        <v>10.14</v>
      </c>
      <c r="H1291" s="5">
        <v>10.08</v>
      </c>
      <c r="I1291" s="5">
        <v>10.06</v>
      </c>
      <c r="J1291" s="5">
        <v>10.029999999999999</v>
      </c>
      <c r="K1291" s="5">
        <v>10</v>
      </c>
      <c r="L1291" s="5">
        <v>9.99</v>
      </c>
      <c r="M1291" s="5">
        <v>9.98</v>
      </c>
    </row>
    <row r="1292" spans="1:13">
      <c r="A1292" s="139">
        <v>42307</v>
      </c>
      <c r="B1292" s="5">
        <v>8.98</v>
      </c>
      <c r="C1292" s="5">
        <v>9.8699999999999992</v>
      </c>
      <c r="D1292" s="5">
        <v>10.23</v>
      </c>
      <c r="E1292" s="5">
        <v>10.35</v>
      </c>
      <c r="F1292" s="5">
        <v>10.25</v>
      </c>
      <c r="G1292" s="5">
        <v>10.18</v>
      </c>
      <c r="H1292" s="5">
        <v>10.14</v>
      </c>
      <c r="I1292" s="5">
        <v>10.119999999999999</v>
      </c>
      <c r="J1292" s="5">
        <v>10.07</v>
      </c>
      <c r="K1292" s="5">
        <v>10.039999999999999</v>
      </c>
      <c r="L1292" s="5">
        <v>10.029999999999999</v>
      </c>
      <c r="M1292" s="5">
        <v>10.029999999999999</v>
      </c>
    </row>
    <row r="1293" spans="1:13">
      <c r="A1293" s="139">
        <v>42306</v>
      </c>
      <c r="B1293" s="5">
        <v>8.9499999999999993</v>
      </c>
      <c r="C1293" s="5">
        <v>9.82</v>
      </c>
      <c r="D1293" s="5">
        <v>10.14</v>
      </c>
      <c r="E1293" s="5">
        <v>10.24</v>
      </c>
      <c r="F1293" s="5">
        <v>10.17</v>
      </c>
      <c r="G1293" s="5">
        <v>10.11</v>
      </c>
      <c r="H1293" s="5">
        <v>10.08</v>
      </c>
      <c r="I1293" s="5">
        <v>10.07</v>
      </c>
      <c r="J1293" s="5">
        <v>10.07</v>
      </c>
      <c r="K1293" s="5">
        <v>10.039999999999999</v>
      </c>
      <c r="L1293" s="5">
        <v>10.02</v>
      </c>
      <c r="M1293" s="5">
        <v>9.99</v>
      </c>
    </row>
    <row r="1294" spans="1:13">
      <c r="A1294" s="139">
        <v>42305</v>
      </c>
      <c r="B1294" s="5">
        <v>8.9700000000000006</v>
      </c>
      <c r="C1294" s="5">
        <v>9.86</v>
      </c>
      <c r="D1294" s="5">
        <v>10.19</v>
      </c>
      <c r="E1294" s="5">
        <v>10.28</v>
      </c>
      <c r="F1294" s="5">
        <v>10.130000000000001</v>
      </c>
      <c r="G1294" s="5">
        <v>10.039999999999999</v>
      </c>
      <c r="H1294" s="5">
        <v>10</v>
      </c>
      <c r="I1294" s="5">
        <v>9.99</v>
      </c>
      <c r="J1294" s="5">
        <v>9.98</v>
      </c>
      <c r="K1294" s="5">
        <v>9.9600000000000009</v>
      </c>
      <c r="L1294" s="5">
        <v>9.9600000000000009</v>
      </c>
      <c r="M1294" s="5">
        <v>9.9600000000000009</v>
      </c>
    </row>
    <row r="1295" spans="1:13">
      <c r="A1295" s="139">
        <v>42304</v>
      </c>
      <c r="B1295" s="5">
        <v>9.18</v>
      </c>
      <c r="C1295" s="5">
        <v>10.050000000000001</v>
      </c>
      <c r="D1295" s="5">
        <v>10.34</v>
      </c>
      <c r="E1295" s="5">
        <v>10.4</v>
      </c>
      <c r="F1295" s="5">
        <v>10.220000000000001</v>
      </c>
      <c r="G1295" s="5">
        <v>10.18</v>
      </c>
      <c r="H1295" s="5">
        <v>10.14</v>
      </c>
      <c r="I1295" s="5">
        <v>10.1</v>
      </c>
      <c r="J1295" s="5">
        <v>10.08</v>
      </c>
      <c r="K1295" s="5">
        <v>10.07</v>
      </c>
      <c r="L1295" s="5">
        <v>10.06</v>
      </c>
      <c r="M1295" s="5">
        <v>10.050000000000001</v>
      </c>
    </row>
    <row r="1296" spans="1:13">
      <c r="A1296" s="139">
        <v>42303</v>
      </c>
      <c r="B1296" s="5">
        <v>8.9600000000000009</v>
      </c>
      <c r="C1296" s="5">
        <v>9.8699999999999992</v>
      </c>
      <c r="D1296" s="5">
        <v>10.19</v>
      </c>
      <c r="E1296" s="5">
        <v>10.28</v>
      </c>
      <c r="F1296" s="5">
        <v>10.130000000000001</v>
      </c>
      <c r="G1296" s="5">
        <v>10.050000000000001</v>
      </c>
      <c r="H1296" s="5">
        <v>10</v>
      </c>
      <c r="I1296" s="5">
        <v>9.99</v>
      </c>
      <c r="J1296" s="5">
        <v>10.01</v>
      </c>
      <c r="K1296" s="5">
        <v>10</v>
      </c>
      <c r="L1296" s="5">
        <v>9.98</v>
      </c>
      <c r="M1296" s="5">
        <v>9.9700000000000006</v>
      </c>
    </row>
    <row r="1297" spans="1:13">
      <c r="A1297" s="139">
        <v>42300</v>
      </c>
      <c r="B1297" s="5">
        <v>8.82</v>
      </c>
      <c r="C1297" s="5">
        <v>9.74</v>
      </c>
      <c r="D1297" s="5">
        <v>10.09</v>
      </c>
      <c r="E1297" s="5">
        <v>10.199999999999999</v>
      </c>
      <c r="F1297" s="5">
        <v>10.15</v>
      </c>
      <c r="G1297" s="5">
        <v>10.1</v>
      </c>
      <c r="H1297" s="5">
        <v>10.050000000000001</v>
      </c>
      <c r="I1297" s="5">
        <v>10.01</v>
      </c>
      <c r="J1297" s="5">
        <v>9.9700000000000006</v>
      </c>
      <c r="K1297" s="5">
        <v>9.9499999999999993</v>
      </c>
      <c r="L1297" s="5">
        <v>9.9499999999999993</v>
      </c>
      <c r="M1297" s="5">
        <v>9.9499999999999993</v>
      </c>
    </row>
    <row r="1298" spans="1:13">
      <c r="A1298" s="139">
        <v>42299</v>
      </c>
      <c r="B1298" s="5">
        <v>8.84</v>
      </c>
      <c r="C1298" s="5">
        <v>9.77</v>
      </c>
      <c r="D1298" s="5">
        <v>10.119999999999999</v>
      </c>
      <c r="E1298" s="5">
        <v>10.25</v>
      </c>
      <c r="F1298" s="5">
        <v>10.23</v>
      </c>
      <c r="G1298" s="5">
        <v>10.17</v>
      </c>
      <c r="H1298" s="5">
        <v>10.09</v>
      </c>
      <c r="I1298" s="5">
        <v>10.039999999999999</v>
      </c>
      <c r="J1298" s="5">
        <v>10.029999999999999</v>
      </c>
      <c r="K1298" s="5">
        <v>10.029999999999999</v>
      </c>
      <c r="L1298" s="5">
        <v>10.029999999999999</v>
      </c>
      <c r="M1298" s="5">
        <v>10.029999999999999</v>
      </c>
    </row>
    <row r="1299" spans="1:13">
      <c r="A1299" s="139">
        <v>42298</v>
      </c>
      <c r="B1299" s="5">
        <v>8.7899999999999991</v>
      </c>
      <c r="C1299" s="5">
        <v>9.7100000000000009</v>
      </c>
      <c r="D1299" s="5">
        <v>10.06</v>
      </c>
      <c r="E1299" s="5">
        <v>10.19</v>
      </c>
      <c r="F1299" s="5">
        <v>10.199999999999999</v>
      </c>
      <c r="G1299" s="5">
        <v>10.16</v>
      </c>
      <c r="H1299" s="5">
        <v>10.1</v>
      </c>
      <c r="I1299" s="5">
        <v>10.06</v>
      </c>
      <c r="J1299" s="5">
        <v>10.050000000000001</v>
      </c>
      <c r="K1299" s="5">
        <v>10.050000000000001</v>
      </c>
      <c r="L1299" s="5">
        <v>10.050000000000001</v>
      </c>
      <c r="M1299" s="5">
        <v>10.050000000000001</v>
      </c>
    </row>
    <row r="1300" spans="1:13">
      <c r="A1300" s="139">
        <v>42297</v>
      </c>
      <c r="B1300" s="5">
        <v>8.7100000000000009</v>
      </c>
      <c r="C1300" s="5">
        <v>9.67</v>
      </c>
      <c r="D1300" s="5">
        <v>10.1</v>
      </c>
      <c r="E1300" s="5">
        <v>10.28</v>
      </c>
      <c r="F1300" s="5">
        <v>10.32</v>
      </c>
      <c r="G1300" s="5">
        <v>10.26</v>
      </c>
      <c r="H1300" s="5">
        <v>10.199999999999999</v>
      </c>
      <c r="I1300" s="5">
        <v>10.17</v>
      </c>
      <c r="J1300" s="5">
        <v>10.130000000000001</v>
      </c>
      <c r="K1300" s="5">
        <v>10.11</v>
      </c>
      <c r="L1300" s="5">
        <v>10.09</v>
      </c>
      <c r="M1300" s="5">
        <v>10.09</v>
      </c>
    </row>
    <row r="1301" spans="1:13">
      <c r="A1301" s="139">
        <v>42296</v>
      </c>
      <c r="B1301" s="5">
        <v>8.7799999999999994</v>
      </c>
      <c r="C1301" s="5">
        <v>9.6999999999999993</v>
      </c>
      <c r="D1301" s="5">
        <v>10.07</v>
      </c>
      <c r="E1301" s="5">
        <v>10.199999999999999</v>
      </c>
      <c r="F1301" s="5">
        <v>10.220000000000001</v>
      </c>
      <c r="G1301" s="5">
        <v>10.210000000000001</v>
      </c>
      <c r="H1301" s="5">
        <v>10.19</v>
      </c>
      <c r="I1301" s="5">
        <v>10.16</v>
      </c>
      <c r="J1301" s="5">
        <v>10.119999999999999</v>
      </c>
      <c r="K1301" s="5">
        <v>10.08</v>
      </c>
      <c r="L1301" s="5">
        <v>10.07</v>
      </c>
      <c r="M1301" s="5">
        <v>10.06</v>
      </c>
    </row>
    <row r="1302" spans="1:13">
      <c r="A1302" s="139">
        <v>42293</v>
      </c>
      <c r="B1302" s="5">
        <v>8.49</v>
      </c>
      <c r="C1302" s="5">
        <v>9.4499999999999993</v>
      </c>
      <c r="D1302" s="5">
        <v>9.9</v>
      </c>
      <c r="E1302" s="5">
        <v>10.1</v>
      </c>
      <c r="F1302" s="5">
        <v>10.220000000000001</v>
      </c>
      <c r="G1302" s="5">
        <v>10.199999999999999</v>
      </c>
      <c r="H1302" s="5">
        <v>10.130000000000001</v>
      </c>
      <c r="I1302" s="5">
        <v>10.06</v>
      </c>
      <c r="J1302" s="5">
        <v>9.99</v>
      </c>
      <c r="K1302" s="5">
        <v>9.9700000000000006</v>
      </c>
      <c r="L1302" s="5">
        <v>9.99</v>
      </c>
      <c r="M1302" s="5">
        <v>10.01</v>
      </c>
    </row>
    <row r="1303" spans="1:13">
      <c r="A1303" s="139">
        <v>42292</v>
      </c>
      <c r="B1303" s="5">
        <v>8.9600000000000009</v>
      </c>
      <c r="C1303" s="5">
        <v>9.89</v>
      </c>
      <c r="D1303" s="5">
        <v>10.26</v>
      </c>
      <c r="E1303" s="5">
        <v>10.39</v>
      </c>
      <c r="F1303" s="5">
        <v>10.4</v>
      </c>
      <c r="G1303" s="5">
        <v>10.41</v>
      </c>
      <c r="H1303" s="5">
        <v>10.38</v>
      </c>
      <c r="I1303" s="5">
        <v>10.32</v>
      </c>
      <c r="J1303" s="5">
        <v>10.26</v>
      </c>
      <c r="K1303" s="5">
        <v>10.24</v>
      </c>
      <c r="L1303" s="5">
        <v>10.24</v>
      </c>
      <c r="M1303" s="5">
        <v>10.24</v>
      </c>
    </row>
    <row r="1304" spans="1:13">
      <c r="A1304" s="139">
        <v>42291</v>
      </c>
      <c r="B1304" s="5">
        <v>9.1300000000000008</v>
      </c>
      <c r="C1304" s="5">
        <v>10.039999999999999</v>
      </c>
      <c r="D1304" s="5">
        <v>10.39</v>
      </c>
      <c r="E1304" s="5">
        <v>10.5</v>
      </c>
      <c r="F1304" s="5">
        <v>10.5</v>
      </c>
      <c r="G1304" s="5">
        <v>10.54</v>
      </c>
      <c r="H1304" s="5">
        <v>10.54</v>
      </c>
      <c r="I1304" s="5">
        <v>10.48</v>
      </c>
      <c r="J1304" s="5">
        <v>10.4</v>
      </c>
      <c r="K1304" s="5">
        <v>10.37</v>
      </c>
      <c r="L1304" s="5">
        <v>10.36</v>
      </c>
      <c r="M1304" s="5">
        <v>10.37</v>
      </c>
    </row>
    <row r="1305" spans="1:13">
      <c r="A1305" s="139">
        <v>42290</v>
      </c>
      <c r="B1305" s="5">
        <v>9.07</v>
      </c>
      <c r="C1305" s="5">
        <v>9.98</v>
      </c>
      <c r="D1305" s="5">
        <v>10.35</v>
      </c>
      <c r="E1305" s="5">
        <v>10.48</v>
      </c>
      <c r="F1305" s="5">
        <v>10.54</v>
      </c>
      <c r="G1305" s="5">
        <v>10.6</v>
      </c>
      <c r="H1305" s="5">
        <v>10.63</v>
      </c>
      <c r="I1305" s="5">
        <v>10.58</v>
      </c>
      <c r="J1305" s="5">
        <v>10.5</v>
      </c>
      <c r="K1305" s="5">
        <v>10.45</v>
      </c>
      <c r="L1305" s="5">
        <v>10.43</v>
      </c>
      <c r="M1305" s="5">
        <v>10.4</v>
      </c>
    </row>
    <row r="1306" spans="1:13">
      <c r="A1306" s="139">
        <v>42289</v>
      </c>
      <c r="B1306" s="5">
        <v>8.69</v>
      </c>
      <c r="C1306" s="5">
        <v>9.6300000000000008</v>
      </c>
      <c r="D1306" s="5">
        <v>10.11</v>
      </c>
      <c r="E1306" s="5">
        <v>10.35</v>
      </c>
      <c r="F1306" s="5">
        <v>10.55</v>
      </c>
      <c r="G1306" s="5">
        <v>10.58</v>
      </c>
      <c r="H1306" s="5">
        <v>10.56</v>
      </c>
      <c r="I1306" s="5">
        <v>10.5</v>
      </c>
      <c r="J1306" s="5">
        <v>10.41</v>
      </c>
      <c r="K1306" s="5">
        <v>10.36</v>
      </c>
      <c r="L1306" s="5">
        <v>10.34</v>
      </c>
      <c r="M1306" s="5">
        <v>10.32</v>
      </c>
    </row>
    <row r="1307" spans="1:13">
      <c r="A1307" s="139">
        <v>42286</v>
      </c>
      <c r="B1307" s="5">
        <v>8.7100000000000009</v>
      </c>
      <c r="C1307" s="5">
        <v>9.65</v>
      </c>
      <c r="D1307" s="5">
        <v>10.1</v>
      </c>
      <c r="E1307" s="5">
        <v>10.32</v>
      </c>
      <c r="F1307" s="5">
        <v>10.49</v>
      </c>
      <c r="G1307" s="5">
        <v>10.59</v>
      </c>
      <c r="H1307" s="5">
        <v>10.6</v>
      </c>
      <c r="I1307" s="5">
        <v>10.49</v>
      </c>
      <c r="J1307" s="5">
        <v>10.35</v>
      </c>
      <c r="K1307" s="5">
        <v>10.29</v>
      </c>
      <c r="L1307" s="5">
        <v>10.29</v>
      </c>
      <c r="M1307" s="5">
        <v>10.29</v>
      </c>
    </row>
    <row r="1308" spans="1:13">
      <c r="A1308" s="139">
        <v>42285</v>
      </c>
      <c r="B1308" s="5">
        <v>8.98</v>
      </c>
      <c r="C1308" s="5">
        <v>9.92</v>
      </c>
      <c r="D1308" s="5">
        <v>10.35</v>
      </c>
      <c r="E1308" s="5">
        <v>10.54</v>
      </c>
      <c r="F1308" s="5">
        <v>10.6</v>
      </c>
      <c r="G1308" s="5">
        <v>10.56</v>
      </c>
      <c r="H1308" s="5">
        <v>10.51</v>
      </c>
      <c r="I1308" s="5">
        <v>10.48</v>
      </c>
      <c r="J1308" s="5">
        <v>10.44</v>
      </c>
      <c r="K1308" s="5">
        <v>10.42</v>
      </c>
      <c r="L1308" s="5">
        <v>10.41</v>
      </c>
      <c r="M1308" s="5">
        <v>10.41</v>
      </c>
    </row>
    <row r="1309" spans="1:13">
      <c r="A1309" s="139">
        <v>42284</v>
      </c>
      <c r="B1309" s="5">
        <v>8.86</v>
      </c>
      <c r="C1309" s="5">
        <v>9.7899999999999991</v>
      </c>
      <c r="D1309" s="5">
        <v>10.24</v>
      </c>
      <c r="E1309" s="5">
        <v>10.45</v>
      </c>
      <c r="F1309" s="5">
        <v>10.59</v>
      </c>
      <c r="G1309" s="5">
        <v>10.6</v>
      </c>
      <c r="H1309" s="5">
        <v>10.57</v>
      </c>
      <c r="I1309" s="5">
        <v>10.49</v>
      </c>
      <c r="J1309" s="5">
        <v>10.41</v>
      </c>
      <c r="K1309" s="5">
        <v>10.39</v>
      </c>
      <c r="L1309" s="5">
        <v>10.41</v>
      </c>
      <c r="M1309" s="5">
        <v>10.44</v>
      </c>
    </row>
    <row r="1310" spans="1:13">
      <c r="A1310" s="139">
        <v>42283</v>
      </c>
      <c r="B1310" s="5">
        <v>9.0500000000000007</v>
      </c>
      <c r="C1310" s="5">
        <v>9.9700000000000006</v>
      </c>
      <c r="D1310" s="5">
        <v>10.41</v>
      </c>
      <c r="E1310" s="5">
        <v>10.61</v>
      </c>
      <c r="F1310" s="5">
        <v>10.68</v>
      </c>
      <c r="G1310" s="5">
        <v>10.64</v>
      </c>
      <c r="H1310" s="5">
        <v>10.62</v>
      </c>
      <c r="I1310" s="5">
        <v>10.59</v>
      </c>
      <c r="J1310" s="5">
        <v>10.54</v>
      </c>
      <c r="K1310" s="5">
        <v>10.53</v>
      </c>
      <c r="L1310" s="5">
        <v>10.54</v>
      </c>
      <c r="M1310" s="5">
        <v>10.55</v>
      </c>
    </row>
    <row r="1311" spans="1:13">
      <c r="A1311" s="139">
        <v>42282</v>
      </c>
      <c r="B1311" s="5">
        <v>8.85</v>
      </c>
      <c r="C1311" s="5">
        <v>9.7200000000000006</v>
      </c>
      <c r="D1311" s="5">
        <v>10.26</v>
      </c>
      <c r="E1311" s="5">
        <v>10.57</v>
      </c>
      <c r="F1311" s="5">
        <v>10.97</v>
      </c>
      <c r="G1311" s="5">
        <v>11.02</v>
      </c>
      <c r="H1311" s="5">
        <v>10.98</v>
      </c>
      <c r="I1311" s="5">
        <v>10.92</v>
      </c>
      <c r="J1311" s="5">
        <v>10.85</v>
      </c>
      <c r="K1311" s="5">
        <v>10.8</v>
      </c>
      <c r="L1311" s="5">
        <v>10.78</v>
      </c>
      <c r="M1311" s="5">
        <v>10.76</v>
      </c>
    </row>
    <row r="1312" spans="1:13">
      <c r="A1312" s="139">
        <v>42279</v>
      </c>
      <c r="B1312" s="5">
        <v>9.27</v>
      </c>
      <c r="C1312" s="5">
        <v>10.17</v>
      </c>
      <c r="D1312" s="5">
        <v>10.65</v>
      </c>
      <c r="E1312" s="5">
        <v>10.9</v>
      </c>
      <c r="F1312" s="5">
        <v>11.13</v>
      </c>
      <c r="G1312" s="5">
        <v>11.24</v>
      </c>
      <c r="H1312" s="5">
        <v>11.27</v>
      </c>
      <c r="I1312" s="5">
        <v>11.2</v>
      </c>
      <c r="J1312" s="5">
        <v>11.09</v>
      </c>
      <c r="K1312" s="5">
        <v>11.01</v>
      </c>
      <c r="L1312" s="5">
        <v>10.96</v>
      </c>
      <c r="M1312" s="5">
        <v>10.93</v>
      </c>
    </row>
    <row r="1313" spans="1:13">
      <c r="A1313" s="139">
        <v>42278</v>
      </c>
      <c r="B1313" s="5">
        <v>9.1</v>
      </c>
      <c r="C1313" s="5">
        <v>9.9600000000000009</v>
      </c>
      <c r="D1313" s="5">
        <v>10.45</v>
      </c>
      <c r="E1313" s="5">
        <v>10.72</v>
      </c>
      <c r="F1313" s="5">
        <v>11.02</v>
      </c>
      <c r="G1313" s="5">
        <v>11.16</v>
      </c>
      <c r="H1313" s="5">
        <v>11.19</v>
      </c>
      <c r="I1313" s="5">
        <v>11.11</v>
      </c>
      <c r="J1313" s="5">
        <v>11</v>
      </c>
      <c r="K1313" s="5">
        <v>10.91</v>
      </c>
      <c r="L1313" s="5">
        <v>10.87</v>
      </c>
      <c r="M1313" s="5">
        <v>10.84</v>
      </c>
    </row>
    <row r="1314" spans="1:13">
      <c r="A1314" s="139">
        <v>42277</v>
      </c>
      <c r="B1314" s="5">
        <v>9.24</v>
      </c>
      <c r="C1314" s="5">
        <v>10.09</v>
      </c>
      <c r="D1314" s="5">
        <v>10.6</v>
      </c>
      <c r="E1314" s="5">
        <v>10.9</v>
      </c>
      <c r="F1314" s="5">
        <v>11.24</v>
      </c>
      <c r="G1314" s="5">
        <v>11.34</v>
      </c>
      <c r="H1314" s="5">
        <v>11.35</v>
      </c>
      <c r="I1314" s="5">
        <v>11.28</v>
      </c>
      <c r="J1314" s="5">
        <v>11.15</v>
      </c>
      <c r="K1314" s="5">
        <v>11.05</v>
      </c>
      <c r="L1314" s="5">
        <v>11</v>
      </c>
      <c r="M1314" s="5">
        <v>10.96</v>
      </c>
    </row>
    <row r="1315" spans="1:13">
      <c r="A1315" s="139">
        <v>42276</v>
      </c>
      <c r="B1315" s="5">
        <v>9.4</v>
      </c>
      <c r="C1315" s="5">
        <v>10.25</v>
      </c>
      <c r="D1315" s="5">
        <v>10.75</v>
      </c>
      <c r="E1315" s="5">
        <v>11.02</v>
      </c>
      <c r="F1315" s="5">
        <v>11.29</v>
      </c>
      <c r="G1315" s="5">
        <v>11.33</v>
      </c>
      <c r="H1315" s="5">
        <v>11.32</v>
      </c>
      <c r="I1315" s="5">
        <v>11.28</v>
      </c>
      <c r="J1315" s="5">
        <v>11.2</v>
      </c>
      <c r="K1315" s="5">
        <v>11.11</v>
      </c>
      <c r="L1315" s="5">
        <v>11.04</v>
      </c>
      <c r="M1315" s="5">
        <v>10.99</v>
      </c>
    </row>
    <row r="1316" spans="1:13">
      <c r="A1316" s="139">
        <v>42275</v>
      </c>
      <c r="B1316" s="5">
        <v>9.39</v>
      </c>
      <c r="C1316" s="5">
        <v>10.23</v>
      </c>
      <c r="D1316" s="5">
        <v>10.73</v>
      </c>
      <c r="E1316" s="5">
        <v>11.02</v>
      </c>
      <c r="F1316" s="5">
        <v>11.3</v>
      </c>
      <c r="G1316" s="5">
        <v>11.32</v>
      </c>
      <c r="H1316" s="5">
        <v>11.33</v>
      </c>
      <c r="I1316" s="5">
        <v>11.31</v>
      </c>
      <c r="J1316" s="5">
        <v>11.24</v>
      </c>
      <c r="K1316" s="5">
        <v>11.14</v>
      </c>
      <c r="L1316" s="5">
        <v>11.07</v>
      </c>
      <c r="M1316" s="5">
        <v>11</v>
      </c>
    </row>
    <row r="1317" spans="1:13">
      <c r="A1317" s="139">
        <v>42272</v>
      </c>
      <c r="B1317" s="5">
        <v>9.34</v>
      </c>
      <c r="C1317" s="5">
        <v>10.17</v>
      </c>
      <c r="D1317" s="5">
        <v>10.68</v>
      </c>
      <c r="E1317" s="5">
        <v>10.98</v>
      </c>
      <c r="F1317" s="5">
        <v>11.32</v>
      </c>
      <c r="G1317" s="5">
        <v>11.37</v>
      </c>
      <c r="H1317" s="5">
        <v>11.31</v>
      </c>
      <c r="I1317" s="5">
        <v>11.24</v>
      </c>
      <c r="J1317" s="5">
        <v>11.16</v>
      </c>
      <c r="K1317" s="5">
        <v>11.08</v>
      </c>
      <c r="L1317" s="5">
        <v>11.02</v>
      </c>
      <c r="M1317" s="5">
        <v>10.97</v>
      </c>
    </row>
    <row r="1318" spans="1:13">
      <c r="A1318" s="139">
        <v>42271</v>
      </c>
      <c r="B1318" s="5">
        <v>9.31</v>
      </c>
      <c r="C1318" s="5">
        <v>10.11</v>
      </c>
      <c r="D1318" s="5">
        <v>10.63</v>
      </c>
      <c r="E1318" s="5">
        <v>10.95</v>
      </c>
      <c r="F1318" s="5">
        <v>11.36</v>
      </c>
      <c r="G1318" s="5">
        <v>11.44</v>
      </c>
      <c r="H1318" s="5">
        <v>11.42</v>
      </c>
      <c r="I1318" s="5">
        <v>11.36</v>
      </c>
      <c r="J1318" s="5">
        <v>11.26</v>
      </c>
      <c r="K1318" s="5">
        <v>11.16</v>
      </c>
      <c r="L1318" s="5">
        <v>11.09</v>
      </c>
      <c r="M1318" s="5">
        <v>11.02</v>
      </c>
    </row>
    <row r="1319" spans="1:13">
      <c r="A1319" s="139">
        <v>42270</v>
      </c>
      <c r="B1319" s="5">
        <v>9.2899999999999991</v>
      </c>
      <c r="C1319" s="5">
        <v>10.119999999999999</v>
      </c>
      <c r="D1319" s="5">
        <v>10.64</v>
      </c>
      <c r="E1319" s="5">
        <v>10.95</v>
      </c>
      <c r="F1319" s="5">
        <v>11.3</v>
      </c>
      <c r="G1319" s="5">
        <v>11.32</v>
      </c>
      <c r="H1319" s="5">
        <v>11.25</v>
      </c>
      <c r="I1319" s="5">
        <v>11.19</v>
      </c>
      <c r="J1319" s="5">
        <v>11.11</v>
      </c>
      <c r="K1319" s="5">
        <v>11.01</v>
      </c>
      <c r="L1319" s="5">
        <v>10.95</v>
      </c>
      <c r="M1319" s="5">
        <v>10.89</v>
      </c>
    </row>
    <row r="1320" spans="1:13">
      <c r="A1320" s="139">
        <v>42269</v>
      </c>
      <c r="B1320" s="5">
        <v>9.2799999999999994</v>
      </c>
      <c r="C1320" s="5">
        <v>10.08</v>
      </c>
      <c r="D1320" s="5">
        <v>10.6</v>
      </c>
      <c r="E1320" s="5">
        <v>10.93</v>
      </c>
      <c r="F1320" s="5">
        <v>11.37</v>
      </c>
      <c r="G1320" s="5">
        <v>11.38</v>
      </c>
      <c r="H1320" s="5">
        <v>11.33</v>
      </c>
      <c r="I1320" s="5">
        <v>11.31</v>
      </c>
      <c r="J1320" s="5">
        <v>11.23</v>
      </c>
      <c r="K1320" s="5">
        <v>11.11</v>
      </c>
      <c r="L1320" s="5">
        <v>11.03</v>
      </c>
      <c r="M1320" s="5">
        <v>10.94</v>
      </c>
    </row>
    <row r="1321" spans="1:13">
      <c r="A1321" s="139">
        <v>42268</v>
      </c>
      <c r="B1321" s="5">
        <v>9.2799999999999994</v>
      </c>
      <c r="C1321" s="5">
        <v>10.07</v>
      </c>
      <c r="D1321" s="5">
        <v>10.6</v>
      </c>
      <c r="E1321" s="5">
        <v>10.94</v>
      </c>
      <c r="F1321" s="5">
        <v>11.41</v>
      </c>
      <c r="G1321" s="5">
        <v>11.4</v>
      </c>
      <c r="H1321" s="5">
        <v>11.3</v>
      </c>
      <c r="I1321" s="5">
        <v>11.24</v>
      </c>
      <c r="J1321" s="5">
        <v>11.13</v>
      </c>
      <c r="K1321" s="5">
        <v>11.03</v>
      </c>
      <c r="L1321" s="5">
        <v>10.97</v>
      </c>
      <c r="M1321" s="5">
        <v>10.9</v>
      </c>
    </row>
    <row r="1322" spans="1:13">
      <c r="A1322" s="139">
        <v>42265</v>
      </c>
      <c r="B1322" s="5">
        <v>9.41</v>
      </c>
      <c r="C1322" s="5">
        <v>10.19</v>
      </c>
      <c r="D1322" s="5">
        <v>10.69</v>
      </c>
      <c r="E1322" s="5">
        <v>11.01</v>
      </c>
      <c r="F1322" s="5">
        <v>11.4</v>
      </c>
      <c r="G1322" s="5">
        <v>11.44</v>
      </c>
      <c r="H1322" s="5">
        <v>11.43</v>
      </c>
      <c r="I1322" s="5">
        <v>11.39</v>
      </c>
      <c r="J1322" s="5">
        <v>11.26</v>
      </c>
      <c r="K1322" s="5">
        <v>11.12</v>
      </c>
      <c r="L1322" s="5">
        <v>11.04</v>
      </c>
      <c r="M1322" s="5">
        <v>10.97</v>
      </c>
    </row>
    <row r="1323" spans="1:13">
      <c r="A1323" s="139">
        <v>42264</v>
      </c>
      <c r="B1323" s="5">
        <v>9.26</v>
      </c>
      <c r="C1323" s="5">
        <v>9.9600000000000009</v>
      </c>
      <c r="D1323" s="5">
        <v>10.47</v>
      </c>
      <c r="E1323" s="5">
        <v>10.84</v>
      </c>
      <c r="F1323" s="5">
        <v>11.45</v>
      </c>
      <c r="G1323" s="5">
        <v>11.54</v>
      </c>
      <c r="H1323" s="5">
        <v>11.47</v>
      </c>
      <c r="I1323" s="5">
        <v>11.39</v>
      </c>
      <c r="J1323" s="5">
        <v>11.25</v>
      </c>
      <c r="K1323" s="5">
        <v>11.12</v>
      </c>
      <c r="L1323" s="5">
        <v>11.05</v>
      </c>
      <c r="M1323" s="5">
        <v>10.98</v>
      </c>
    </row>
    <row r="1324" spans="1:13">
      <c r="A1324" s="139">
        <v>42263</v>
      </c>
      <c r="B1324" s="5">
        <v>9.3000000000000007</v>
      </c>
      <c r="C1324" s="5">
        <v>10.02</v>
      </c>
      <c r="D1324" s="5">
        <v>10.54</v>
      </c>
      <c r="E1324" s="5">
        <v>10.9</v>
      </c>
      <c r="F1324" s="5">
        <v>11.51</v>
      </c>
      <c r="G1324" s="5">
        <v>11.58</v>
      </c>
      <c r="H1324" s="5">
        <v>11.49</v>
      </c>
      <c r="I1324" s="5">
        <v>11.4</v>
      </c>
      <c r="J1324" s="5">
        <v>11.25</v>
      </c>
      <c r="K1324" s="5">
        <v>11.13</v>
      </c>
      <c r="L1324" s="5">
        <v>11.06</v>
      </c>
      <c r="M1324" s="5">
        <v>11</v>
      </c>
    </row>
    <row r="1325" spans="1:13">
      <c r="A1325" s="139">
        <v>42262</v>
      </c>
      <c r="B1325" s="5">
        <v>9.34</v>
      </c>
      <c r="C1325" s="5">
        <v>10.039999999999999</v>
      </c>
      <c r="D1325" s="5">
        <v>10.56</v>
      </c>
      <c r="E1325" s="5">
        <v>10.93</v>
      </c>
      <c r="F1325" s="5">
        <v>11.55</v>
      </c>
      <c r="G1325" s="5">
        <v>11.65</v>
      </c>
      <c r="H1325" s="5">
        <v>11.57</v>
      </c>
      <c r="I1325" s="5">
        <v>11.46</v>
      </c>
      <c r="J1325" s="5">
        <v>11.28</v>
      </c>
      <c r="K1325" s="5">
        <v>11.15</v>
      </c>
      <c r="L1325" s="5">
        <v>11.09</v>
      </c>
      <c r="M1325" s="5">
        <v>11.04</v>
      </c>
    </row>
    <row r="1326" spans="1:13">
      <c r="A1326" s="139">
        <v>42261</v>
      </c>
      <c r="B1326" s="5">
        <v>9.41</v>
      </c>
      <c r="C1326" s="5">
        <v>10.11</v>
      </c>
      <c r="D1326" s="5">
        <v>10.63</v>
      </c>
      <c r="E1326" s="5">
        <v>10.99</v>
      </c>
      <c r="F1326" s="5">
        <v>11.61</v>
      </c>
      <c r="G1326" s="5">
        <v>11.72</v>
      </c>
      <c r="H1326" s="5">
        <v>11.66</v>
      </c>
      <c r="I1326" s="5">
        <v>11.56</v>
      </c>
      <c r="J1326" s="5">
        <v>11.41</v>
      </c>
      <c r="K1326" s="5">
        <v>11.26</v>
      </c>
      <c r="L1326" s="5">
        <v>11.18</v>
      </c>
      <c r="M1326" s="5">
        <v>11.11</v>
      </c>
    </row>
    <row r="1327" spans="1:13">
      <c r="A1327" s="139">
        <v>42258</v>
      </c>
      <c r="B1327" s="5">
        <v>9.4600000000000009</v>
      </c>
      <c r="C1327" s="5">
        <v>10.17</v>
      </c>
      <c r="D1327" s="5">
        <v>10.69</v>
      </c>
      <c r="E1327" s="5">
        <v>11.05</v>
      </c>
      <c r="F1327" s="5">
        <v>11.67</v>
      </c>
      <c r="G1327" s="5">
        <v>11.77</v>
      </c>
      <c r="H1327" s="5">
        <v>11.71</v>
      </c>
      <c r="I1327" s="5">
        <v>11.61</v>
      </c>
      <c r="J1327" s="5">
        <v>11.41</v>
      </c>
      <c r="K1327" s="5">
        <v>11.24</v>
      </c>
      <c r="L1327" s="5">
        <v>11.17</v>
      </c>
      <c r="M1327" s="5">
        <v>11.12</v>
      </c>
    </row>
    <row r="1328" spans="1:13">
      <c r="A1328" s="139">
        <v>42257</v>
      </c>
      <c r="B1328" s="5">
        <v>9.4700000000000006</v>
      </c>
      <c r="C1328" s="5">
        <v>10.15</v>
      </c>
      <c r="D1328" s="5">
        <v>10.64</v>
      </c>
      <c r="E1328" s="5">
        <v>11</v>
      </c>
      <c r="F1328" s="5">
        <v>11.62</v>
      </c>
      <c r="G1328" s="5">
        <v>11.75</v>
      </c>
      <c r="H1328" s="5">
        <v>11.73</v>
      </c>
      <c r="I1328" s="5">
        <v>11.65</v>
      </c>
      <c r="J1328" s="5">
        <v>11.47</v>
      </c>
      <c r="K1328" s="5">
        <v>11.29</v>
      </c>
      <c r="L1328" s="5">
        <v>11.2</v>
      </c>
      <c r="M1328" s="5">
        <v>11.13</v>
      </c>
    </row>
    <row r="1329" spans="1:13">
      <c r="A1329" s="139">
        <v>42256</v>
      </c>
      <c r="B1329" s="5">
        <v>9.3800000000000008</v>
      </c>
      <c r="C1329" s="5">
        <v>10.08</v>
      </c>
      <c r="D1329" s="5">
        <v>10.6</v>
      </c>
      <c r="E1329" s="5">
        <v>10.98</v>
      </c>
      <c r="F1329" s="5">
        <v>11.64</v>
      </c>
      <c r="G1329" s="5">
        <v>11.77</v>
      </c>
      <c r="H1329" s="5">
        <v>11.73</v>
      </c>
      <c r="I1329" s="5">
        <v>11.66</v>
      </c>
      <c r="J1329" s="5">
        <v>11.5</v>
      </c>
      <c r="K1329" s="5">
        <v>11.33</v>
      </c>
      <c r="L1329" s="5">
        <v>11.23</v>
      </c>
      <c r="M1329" s="5">
        <v>11.14</v>
      </c>
    </row>
    <row r="1330" spans="1:13">
      <c r="A1330" s="139">
        <v>42255</v>
      </c>
      <c r="B1330" s="5">
        <v>9.52</v>
      </c>
      <c r="C1330" s="5">
        <v>10.210000000000001</v>
      </c>
      <c r="D1330" s="5">
        <v>10.72</v>
      </c>
      <c r="E1330" s="5">
        <v>11.08</v>
      </c>
      <c r="F1330" s="5">
        <v>11.7</v>
      </c>
      <c r="G1330" s="5">
        <v>11.82</v>
      </c>
      <c r="H1330" s="5">
        <v>11.8</v>
      </c>
      <c r="I1330" s="5">
        <v>11.73</v>
      </c>
      <c r="J1330" s="5">
        <v>11.53</v>
      </c>
      <c r="K1330" s="5">
        <v>11.33</v>
      </c>
      <c r="L1330" s="5">
        <v>11.23</v>
      </c>
      <c r="M1330" s="5">
        <v>11.17</v>
      </c>
    </row>
    <row r="1331" spans="1:13">
      <c r="A1331" s="139">
        <v>42254</v>
      </c>
      <c r="B1331" s="5">
        <v>9.41</v>
      </c>
      <c r="C1331" s="5">
        <v>10.11</v>
      </c>
      <c r="D1331" s="5">
        <v>10.65</v>
      </c>
      <c r="E1331" s="5">
        <v>11.06</v>
      </c>
      <c r="F1331" s="5">
        <v>11.82</v>
      </c>
      <c r="G1331" s="5">
        <v>11.96</v>
      </c>
      <c r="H1331" s="5">
        <v>11.87</v>
      </c>
      <c r="I1331" s="5">
        <v>11.76</v>
      </c>
      <c r="J1331" s="5">
        <v>11.6</v>
      </c>
      <c r="K1331" s="5">
        <v>11.43</v>
      </c>
      <c r="L1331" s="5">
        <v>11.31</v>
      </c>
      <c r="M1331" s="5">
        <v>11.2</v>
      </c>
    </row>
    <row r="1332" spans="1:13">
      <c r="A1332" s="139">
        <v>42251</v>
      </c>
      <c r="B1332" s="5">
        <v>9.39</v>
      </c>
      <c r="C1332" s="5">
        <v>10.06</v>
      </c>
      <c r="D1332" s="5">
        <v>10.57</v>
      </c>
      <c r="E1332" s="5">
        <v>10.96</v>
      </c>
      <c r="F1332" s="5">
        <v>11.72</v>
      </c>
      <c r="G1332" s="5">
        <v>11.88</v>
      </c>
      <c r="H1332" s="5">
        <v>11.84</v>
      </c>
      <c r="I1332" s="5">
        <v>11.73</v>
      </c>
      <c r="J1332" s="5">
        <v>11.54</v>
      </c>
      <c r="K1332" s="5">
        <v>11.34</v>
      </c>
      <c r="L1332" s="5">
        <v>11.24</v>
      </c>
      <c r="M1332" s="5">
        <v>11.14</v>
      </c>
    </row>
    <row r="1333" spans="1:13">
      <c r="A1333" s="139">
        <v>42250</v>
      </c>
      <c r="B1333" s="5">
        <v>9.52</v>
      </c>
      <c r="C1333" s="5">
        <v>10.16</v>
      </c>
      <c r="D1333" s="5">
        <v>10.64</v>
      </c>
      <c r="E1333" s="5">
        <v>11.01</v>
      </c>
      <c r="F1333" s="5">
        <v>11.7</v>
      </c>
      <c r="G1333" s="5">
        <v>11.84</v>
      </c>
      <c r="H1333" s="5">
        <v>11.78</v>
      </c>
      <c r="I1333" s="5">
        <v>11.67</v>
      </c>
      <c r="J1333" s="5">
        <v>11.48</v>
      </c>
      <c r="K1333" s="5">
        <v>11.28</v>
      </c>
      <c r="L1333" s="5">
        <v>11.15</v>
      </c>
      <c r="M1333" s="5">
        <v>11.03</v>
      </c>
    </row>
    <row r="1334" spans="1:13">
      <c r="A1334" s="139">
        <v>42249</v>
      </c>
      <c r="B1334" s="5">
        <v>9.57</v>
      </c>
      <c r="C1334" s="5">
        <v>10.19</v>
      </c>
      <c r="D1334" s="5">
        <v>10.67</v>
      </c>
      <c r="E1334" s="5">
        <v>11.04</v>
      </c>
      <c r="F1334" s="5">
        <v>11.76</v>
      </c>
      <c r="G1334" s="5">
        <v>11.9</v>
      </c>
      <c r="H1334" s="5">
        <v>11.88</v>
      </c>
      <c r="I1334" s="5">
        <v>11.8</v>
      </c>
      <c r="J1334" s="5">
        <v>11.62</v>
      </c>
      <c r="K1334" s="5">
        <v>11.38</v>
      </c>
      <c r="L1334" s="5">
        <v>11.22</v>
      </c>
      <c r="M1334" s="5">
        <v>11.05</v>
      </c>
    </row>
    <row r="1335" spans="1:13">
      <c r="A1335" s="139">
        <v>42248</v>
      </c>
      <c r="B1335" s="5">
        <v>9.7100000000000009</v>
      </c>
      <c r="C1335" s="5">
        <v>10.220000000000001</v>
      </c>
      <c r="D1335" s="5">
        <v>10.64</v>
      </c>
      <c r="E1335" s="5">
        <v>10.97</v>
      </c>
      <c r="F1335" s="5">
        <v>11.69</v>
      </c>
      <c r="G1335" s="5">
        <v>11.86</v>
      </c>
      <c r="H1335" s="5">
        <v>11.84</v>
      </c>
      <c r="I1335" s="5">
        <v>11.74</v>
      </c>
      <c r="J1335" s="5">
        <v>11.54</v>
      </c>
      <c r="K1335" s="5">
        <v>11.28</v>
      </c>
      <c r="L1335" s="5">
        <v>11.1</v>
      </c>
      <c r="M1335" s="5">
        <v>10.9</v>
      </c>
    </row>
    <row r="1336" spans="1:13">
      <c r="A1336" s="139">
        <v>42247</v>
      </c>
      <c r="B1336" s="5">
        <v>9.8800000000000008</v>
      </c>
      <c r="C1336" s="5">
        <v>10.38</v>
      </c>
      <c r="D1336" s="5">
        <v>10.78</v>
      </c>
      <c r="E1336" s="5">
        <v>11.1</v>
      </c>
      <c r="F1336" s="5">
        <v>11.77</v>
      </c>
      <c r="G1336" s="5">
        <v>11.91</v>
      </c>
      <c r="H1336" s="5">
        <v>11.85</v>
      </c>
      <c r="I1336" s="5">
        <v>11.72</v>
      </c>
      <c r="J1336" s="5">
        <v>11.51</v>
      </c>
      <c r="K1336" s="5">
        <v>11.26</v>
      </c>
      <c r="L1336" s="5">
        <v>11.1</v>
      </c>
      <c r="M1336" s="5">
        <v>10.92</v>
      </c>
    </row>
    <row r="1337" spans="1:13">
      <c r="A1337" s="139">
        <v>42244</v>
      </c>
      <c r="B1337" s="5">
        <v>9.44</v>
      </c>
      <c r="C1337" s="5">
        <v>10.14</v>
      </c>
      <c r="D1337" s="5">
        <v>10.66</v>
      </c>
      <c r="E1337" s="5">
        <v>11.04</v>
      </c>
      <c r="F1337" s="5">
        <v>11.72</v>
      </c>
      <c r="G1337" s="5">
        <v>11.82</v>
      </c>
      <c r="H1337" s="5">
        <v>11.73</v>
      </c>
      <c r="I1337" s="5">
        <v>11.61</v>
      </c>
      <c r="J1337" s="5">
        <v>11.43</v>
      </c>
      <c r="K1337" s="5">
        <v>11.19</v>
      </c>
      <c r="L1337" s="5">
        <v>11.03</v>
      </c>
      <c r="M1337" s="5">
        <v>10.85</v>
      </c>
    </row>
    <row r="1338" spans="1:13">
      <c r="A1338" s="139">
        <v>42243</v>
      </c>
      <c r="B1338" s="5">
        <v>9.48</v>
      </c>
      <c r="C1338" s="5">
        <v>10.07</v>
      </c>
      <c r="D1338" s="5">
        <v>10.55</v>
      </c>
      <c r="E1338" s="5">
        <v>10.94</v>
      </c>
      <c r="F1338" s="5">
        <v>11.77</v>
      </c>
      <c r="G1338" s="5">
        <v>11.95</v>
      </c>
      <c r="H1338" s="5">
        <v>11.89</v>
      </c>
      <c r="I1338" s="5">
        <v>11.74</v>
      </c>
      <c r="J1338" s="5">
        <v>11.49</v>
      </c>
      <c r="K1338" s="5">
        <v>11.15</v>
      </c>
      <c r="L1338" s="5">
        <v>10.92</v>
      </c>
      <c r="M1338" s="5">
        <v>10.67</v>
      </c>
    </row>
    <row r="1339" spans="1:13">
      <c r="A1339" s="139">
        <v>42242</v>
      </c>
      <c r="B1339" s="5">
        <v>9.75</v>
      </c>
      <c r="C1339" s="5">
        <v>10.18</v>
      </c>
      <c r="D1339" s="5">
        <v>10.56</v>
      </c>
      <c r="E1339" s="5">
        <v>10.9</v>
      </c>
      <c r="F1339" s="5">
        <v>11.79</v>
      </c>
      <c r="G1339" s="5">
        <v>12.07</v>
      </c>
      <c r="H1339" s="5">
        <v>12.11</v>
      </c>
      <c r="I1339" s="5">
        <v>11.96</v>
      </c>
      <c r="J1339" s="5">
        <v>11.68</v>
      </c>
      <c r="K1339" s="5">
        <v>11.21</v>
      </c>
      <c r="L1339" s="5">
        <v>10.88</v>
      </c>
      <c r="M1339" s="5">
        <v>10.52</v>
      </c>
    </row>
    <row r="1340" spans="1:13">
      <c r="A1340" s="139">
        <v>42241</v>
      </c>
      <c r="B1340" s="5">
        <v>9.9</v>
      </c>
      <c r="C1340" s="5">
        <v>10.31</v>
      </c>
      <c r="D1340" s="5">
        <v>10.7</v>
      </c>
      <c r="E1340" s="5">
        <v>11.04</v>
      </c>
      <c r="F1340" s="5">
        <v>11.9</v>
      </c>
      <c r="G1340" s="5">
        <v>12.1</v>
      </c>
      <c r="H1340" s="5">
        <v>12.09</v>
      </c>
      <c r="I1340" s="5">
        <v>11.97</v>
      </c>
      <c r="J1340" s="5">
        <v>11.72</v>
      </c>
      <c r="K1340" s="5">
        <v>11.2</v>
      </c>
      <c r="L1340" s="5">
        <v>10.8</v>
      </c>
      <c r="M1340" s="5">
        <v>10.33</v>
      </c>
    </row>
    <row r="1341" spans="1:13">
      <c r="A1341" s="139">
        <v>42240</v>
      </c>
      <c r="B1341" s="5">
        <v>10.11</v>
      </c>
      <c r="C1341" s="5">
        <v>10.5</v>
      </c>
      <c r="D1341" s="5">
        <v>10.88</v>
      </c>
      <c r="E1341" s="5">
        <v>11.22</v>
      </c>
      <c r="F1341" s="5">
        <v>12.09</v>
      </c>
      <c r="G1341" s="5">
        <v>12.28</v>
      </c>
      <c r="H1341" s="5">
        <v>12.31</v>
      </c>
      <c r="I1341" s="5">
        <v>12.25</v>
      </c>
      <c r="J1341" s="5">
        <v>12.06</v>
      </c>
      <c r="K1341" s="5">
        <v>11.55</v>
      </c>
      <c r="L1341" s="5">
        <v>11.09</v>
      </c>
      <c r="M1341" s="5">
        <v>10.5</v>
      </c>
    </row>
    <row r="1342" spans="1:13">
      <c r="A1342" s="139">
        <v>42237</v>
      </c>
      <c r="B1342" s="5">
        <v>10.53</v>
      </c>
      <c r="C1342" s="5">
        <v>10.71</v>
      </c>
      <c r="D1342" s="5">
        <v>10.89</v>
      </c>
      <c r="E1342" s="5">
        <v>11.09</v>
      </c>
      <c r="F1342" s="5">
        <v>11.68</v>
      </c>
      <c r="G1342" s="5">
        <v>11.86</v>
      </c>
      <c r="H1342" s="5">
        <v>11.95</v>
      </c>
      <c r="I1342" s="5">
        <v>11.94</v>
      </c>
      <c r="J1342" s="5">
        <v>11.83</v>
      </c>
      <c r="K1342" s="5">
        <v>11.39</v>
      </c>
      <c r="L1342" s="5">
        <v>10.94</v>
      </c>
      <c r="M1342" s="5">
        <v>10.35</v>
      </c>
    </row>
    <row r="1343" spans="1:13">
      <c r="A1343" s="139">
        <v>42236</v>
      </c>
      <c r="B1343" s="5">
        <v>10.130000000000001</v>
      </c>
      <c r="C1343" s="5">
        <v>10.37</v>
      </c>
      <c r="D1343" s="5">
        <v>10.61</v>
      </c>
      <c r="E1343" s="5">
        <v>10.82</v>
      </c>
      <c r="F1343" s="5">
        <v>11.41</v>
      </c>
      <c r="G1343" s="5">
        <v>11.59</v>
      </c>
      <c r="H1343" s="5">
        <v>11.65</v>
      </c>
      <c r="I1343" s="5">
        <v>11.57</v>
      </c>
      <c r="J1343" s="5">
        <v>11.36</v>
      </c>
      <c r="K1343" s="5">
        <v>10.85</v>
      </c>
      <c r="L1343" s="5">
        <v>10.42</v>
      </c>
      <c r="M1343" s="5">
        <v>9.8699999999999992</v>
      </c>
    </row>
    <row r="1344" spans="1:13">
      <c r="A1344" s="139">
        <v>42235</v>
      </c>
      <c r="B1344" s="5">
        <v>10.039999999999999</v>
      </c>
      <c r="C1344" s="5">
        <v>10.24</v>
      </c>
      <c r="D1344" s="5">
        <v>10.42</v>
      </c>
      <c r="E1344" s="5">
        <v>10.58</v>
      </c>
      <c r="F1344" s="5">
        <v>11.05</v>
      </c>
      <c r="G1344" s="5">
        <v>11.25</v>
      </c>
      <c r="H1344" s="5">
        <v>11.35</v>
      </c>
      <c r="I1344" s="5">
        <v>11.3</v>
      </c>
      <c r="J1344" s="5">
        <v>11.15</v>
      </c>
      <c r="K1344" s="5">
        <v>10.7</v>
      </c>
      <c r="L1344" s="5">
        <v>10.29</v>
      </c>
      <c r="M1344" s="5">
        <v>9.75</v>
      </c>
    </row>
    <row r="1345" spans="1:13">
      <c r="A1345" s="139">
        <v>42234</v>
      </c>
      <c r="B1345" s="5">
        <v>9.84</v>
      </c>
      <c r="C1345" s="5">
        <v>10.06</v>
      </c>
      <c r="D1345" s="5">
        <v>10.26</v>
      </c>
      <c r="E1345" s="5">
        <v>10.46</v>
      </c>
      <c r="F1345" s="5">
        <v>11.02</v>
      </c>
      <c r="G1345" s="5">
        <v>11.24</v>
      </c>
      <c r="H1345" s="5">
        <v>11.32</v>
      </c>
      <c r="I1345" s="5">
        <v>11.25</v>
      </c>
      <c r="J1345" s="5">
        <v>11.08</v>
      </c>
      <c r="K1345" s="5">
        <v>10.62</v>
      </c>
      <c r="L1345" s="5">
        <v>10.199999999999999</v>
      </c>
      <c r="M1345" s="5">
        <v>9.66</v>
      </c>
    </row>
    <row r="1346" spans="1:13">
      <c r="A1346" s="139">
        <v>42233</v>
      </c>
      <c r="B1346" s="5">
        <v>9.84</v>
      </c>
      <c r="C1346" s="5">
        <v>10.1</v>
      </c>
      <c r="D1346" s="5">
        <v>10.32</v>
      </c>
      <c r="E1346" s="5">
        <v>10.51</v>
      </c>
      <c r="F1346" s="5">
        <v>10.98</v>
      </c>
      <c r="G1346" s="5">
        <v>11.16</v>
      </c>
      <c r="H1346" s="5">
        <v>11.26</v>
      </c>
      <c r="I1346" s="5">
        <v>11.23</v>
      </c>
      <c r="J1346" s="5">
        <v>11.09</v>
      </c>
      <c r="K1346" s="5">
        <v>10.66</v>
      </c>
      <c r="L1346" s="5">
        <v>10.25</v>
      </c>
      <c r="M1346" s="5">
        <v>9.73</v>
      </c>
    </row>
    <row r="1347" spans="1:13">
      <c r="A1347" s="139">
        <v>42230</v>
      </c>
      <c r="B1347" s="5">
        <v>9.5500000000000007</v>
      </c>
      <c r="C1347" s="5">
        <v>9.82</v>
      </c>
      <c r="D1347" s="5">
        <v>10.07</v>
      </c>
      <c r="E1347" s="5">
        <v>10.29</v>
      </c>
      <c r="F1347" s="5">
        <v>10.88</v>
      </c>
      <c r="G1347" s="5">
        <v>11.09</v>
      </c>
      <c r="H1347" s="5">
        <v>11.17</v>
      </c>
      <c r="I1347" s="5">
        <v>11.13</v>
      </c>
      <c r="J1347" s="5">
        <v>10.99</v>
      </c>
      <c r="K1347" s="5">
        <v>10.54</v>
      </c>
      <c r="L1347" s="5">
        <v>10.130000000000001</v>
      </c>
      <c r="M1347" s="5">
        <v>9.61</v>
      </c>
    </row>
    <row r="1348" spans="1:13">
      <c r="A1348" s="139">
        <v>42229</v>
      </c>
      <c r="B1348" s="5">
        <v>9.41</v>
      </c>
      <c r="C1348" s="5">
        <v>9.6999999999999993</v>
      </c>
      <c r="D1348" s="5">
        <v>9.98</v>
      </c>
      <c r="E1348" s="5">
        <v>10.220000000000001</v>
      </c>
      <c r="F1348" s="5">
        <v>10.84</v>
      </c>
      <c r="G1348" s="5">
        <v>11.04</v>
      </c>
      <c r="H1348" s="5">
        <v>11.13</v>
      </c>
      <c r="I1348" s="5">
        <v>11.12</v>
      </c>
      <c r="J1348" s="5">
        <v>11.02</v>
      </c>
      <c r="K1348" s="5">
        <v>10.59</v>
      </c>
      <c r="L1348" s="5">
        <v>10.18</v>
      </c>
      <c r="M1348" s="5">
        <v>9.6199999999999992</v>
      </c>
    </row>
    <row r="1349" spans="1:13">
      <c r="A1349" s="139">
        <v>42228</v>
      </c>
      <c r="B1349" s="5">
        <v>9.3800000000000008</v>
      </c>
      <c r="C1349" s="5">
        <v>9.67</v>
      </c>
      <c r="D1349" s="5">
        <v>9.94</v>
      </c>
      <c r="E1349" s="5">
        <v>10.19</v>
      </c>
      <c r="F1349" s="5">
        <v>10.86</v>
      </c>
      <c r="G1349" s="5">
        <v>11.08</v>
      </c>
      <c r="H1349" s="5">
        <v>11.17</v>
      </c>
      <c r="I1349" s="5">
        <v>11.13</v>
      </c>
      <c r="J1349" s="5">
        <v>10.98</v>
      </c>
      <c r="K1349" s="5">
        <v>10.52</v>
      </c>
      <c r="L1349" s="5">
        <v>10.1</v>
      </c>
      <c r="M1349" s="5">
        <v>9.56</v>
      </c>
    </row>
    <row r="1350" spans="1:13">
      <c r="A1350" s="139">
        <v>42227</v>
      </c>
      <c r="B1350" s="5">
        <v>9.4700000000000006</v>
      </c>
      <c r="C1350" s="5">
        <v>9.74</v>
      </c>
      <c r="D1350" s="5">
        <v>9.99</v>
      </c>
      <c r="E1350" s="5">
        <v>10.210000000000001</v>
      </c>
      <c r="F1350" s="5">
        <v>10.83</v>
      </c>
      <c r="G1350" s="5">
        <v>11.06</v>
      </c>
      <c r="H1350" s="5">
        <v>11.16</v>
      </c>
      <c r="I1350" s="5">
        <v>11.12</v>
      </c>
      <c r="J1350" s="5">
        <v>11.02</v>
      </c>
      <c r="K1350" s="5">
        <v>10.59</v>
      </c>
      <c r="L1350" s="5">
        <v>10.17</v>
      </c>
      <c r="M1350" s="5">
        <v>9.61</v>
      </c>
    </row>
    <row r="1351" spans="1:13">
      <c r="A1351" s="139">
        <v>42226</v>
      </c>
      <c r="B1351" s="5">
        <v>9.3699999999999992</v>
      </c>
      <c r="C1351" s="5">
        <v>9.68</v>
      </c>
      <c r="D1351" s="5">
        <v>9.9499999999999993</v>
      </c>
      <c r="E1351" s="5">
        <v>10.199999999999999</v>
      </c>
      <c r="F1351" s="5">
        <v>10.84</v>
      </c>
      <c r="G1351" s="5">
        <v>11.03</v>
      </c>
      <c r="H1351" s="5">
        <v>11.09</v>
      </c>
      <c r="I1351" s="5">
        <v>11.04</v>
      </c>
      <c r="J1351" s="5">
        <v>10.92</v>
      </c>
      <c r="K1351" s="5">
        <v>10.47</v>
      </c>
      <c r="L1351" s="5">
        <v>10.050000000000001</v>
      </c>
      <c r="M1351" s="5">
        <v>9.5</v>
      </c>
    </row>
    <row r="1352" spans="1:13">
      <c r="A1352" s="139">
        <v>42223</v>
      </c>
      <c r="B1352" s="5">
        <v>9.48</v>
      </c>
      <c r="C1352" s="5">
        <v>9.77</v>
      </c>
      <c r="D1352" s="5">
        <v>10.029999999999999</v>
      </c>
      <c r="E1352" s="5">
        <v>10.25</v>
      </c>
      <c r="F1352" s="5">
        <v>10.84</v>
      </c>
      <c r="G1352" s="5">
        <v>11.06</v>
      </c>
      <c r="H1352" s="5">
        <v>11.14</v>
      </c>
      <c r="I1352" s="5">
        <v>11.09</v>
      </c>
      <c r="J1352" s="5">
        <v>10.94</v>
      </c>
      <c r="K1352" s="5">
        <v>10.46</v>
      </c>
      <c r="L1352" s="5">
        <v>10.039999999999999</v>
      </c>
      <c r="M1352" s="5">
        <v>9.51</v>
      </c>
    </row>
    <row r="1353" spans="1:13">
      <c r="A1353" s="139">
        <v>42222</v>
      </c>
      <c r="B1353" s="5">
        <v>9.2899999999999991</v>
      </c>
      <c r="C1353" s="5">
        <v>9.65</v>
      </c>
      <c r="D1353" s="5">
        <v>9.9600000000000009</v>
      </c>
      <c r="E1353" s="5">
        <v>10.210000000000001</v>
      </c>
      <c r="F1353" s="5">
        <v>10.82</v>
      </c>
      <c r="G1353" s="5">
        <v>11.05</v>
      </c>
      <c r="H1353" s="5">
        <v>11.16</v>
      </c>
      <c r="I1353" s="5">
        <v>11.1</v>
      </c>
      <c r="J1353" s="5">
        <v>10.9</v>
      </c>
      <c r="K1353" s="5">
        <v>10.37</v>
      </c>
      <c r="L1353" s="5">
        <v>9.93</v>
      </c>
      <c r="M1353" s="5">
        <v>9.4</v>
      </c>
    </row>
    <row r="1354" spans="1:13">
      <c r="A1354" s="139">
        <v>42221</v>
      </c>
      <c r="B1354" s="5">
        <v>9.2200000000000006</v>
      </c>
      <c r="C1354" s="5">
        <v>9.59</v>
      </c>
      <c r="D1354" s="5">
        <v>9.92</v>
      </c>
      <c r="E1354" s="5">
        <v>10.18</v>
      </c>
      <c r="F1354" s="5">
        <v>10.77</v>
      </c>
      <c r="G1354" s="5">
        <v>10.96</v>
      </c>
      <c r="H1354" s="5">
        <v>11.08</v>
      </c>
      <c r="I1354" s="5">
        <v>11.01</v>
      </c>
      <c r="J1354" s="5">
        <v>10.74</v>
      </c>
      <c r="K1354" s="5">
        <v>10.17</v>
      </c>
      <c r="L1354" s="5">
        <v>9.7200000000000006</v>
      </c>
      <c r="M1354" s="5">
        <v>9.1999999999999993</v>
      </c>
    </row>
    <row r="1355" spans="1:13">
      <c r="A1355" s="139">
        <v>42220</v>
      </c>
      <c r="B1355" s="5">
        <v>9.25</v>
      </c>
      <c r="C1355" s="5">
        <v>9.6</v>
      </c>
      <c r="D1355" s="5">
        <v>9.91</v>
      </c>
      <c r="E1355" s="5">
        <v>10.16</v>
      </c>
      <c r="F1355" s="5">
        <v>10.76</v>
      </c>
      <c r="G1355" s="5">
        <v>10.97</v>
      </c>
      <c r="H1355" s="5">
        <v>11.05</v>
      </c>
      <c r="I1355" s="5">
        <v>10.99</v>
      </c>
      <c r="J1355" s="5">
        <v>10.79</v>
      </c>
      <c r="K1355" s="5">
        <v>10.25</v>
      </c>
      <c r="L1355" s="5">
        <v>9.7899999999999991</v>
      </c>
      <c r="M1355" s="5">
        <v>9.23</v>
      </c>
    </row>
    <row r="1356" spans="1:13">
      <c r="A1356" s="139">
        <v>42219</v>
      </c>
      <c r="B1356" s="5">
        <v>9.41</v>
      </c>
      <c r="C1356" s="5">
        <v>9.73</v>
      </c>
      <c r="D1356" s="5">
        <v>10.02</v>
      </c>
      <c r="E1356" s="5">
        <v>10.25</v>
      </c>
      <c r="F1356" s="5">
        <v>10.79</v>
      </c>
      <c r="G1356" s="5">
        <v>10.97</v>
      </c>
      <c r="H1356" s="5">
        <v>11.08</v>
      </c>
      <c r="I1356" s="5">
        <v>11.06</v>
      </c>
      <c r="J1356" s="5">
        <v>10.9</v>
      </c>
      <c r="K1356" s="5">
        <v>10.4</v>
      </c>
      <c r="L1356" s="5">
        <v>9.94</v>
      </c>
      <c r="M1356" s="5">
        <v>9.35</v>
      </c>
    </row>
    <row r="1357" spans="1:13">
      <c r="A1357" s="139">
        <v>42216</v>
      </c>
      <c r="B1357" s="5">
        <v>9.09</v>
      </c>
      <c r="C1357" s="5">
        <v>9.51</v>
      </c>
      <c r="D1357" s="5">
        <v>9.86</v>
      </c>
      <c r="E1357" s="5">
        <v>10.130000000000001</v>
      </c>
      <c r="F1357" s="5">
        <v>10.63</v>
      </c>
      <c r="G1357" s="5">
        <v>10.74</v>
      </c>
      <c r="H1357" s="5">
        <v>10.86</v>
      </c>
      <c r="I1357" s="5">
        <v>10.88</v>
      </c>
      <c r="J1357" s="5">
        <v>10.7</v>
      </c>
      <c r="K1357" s="5">
        <v>10.17</v>
      </c>
      <c r="L1357" s="5">
        <v>9.6999999999999993</v>
      </c>
      <c r="M1357" s="5">
        <v>9.11</v>
      </c>
    </row>
    <row r="1358" spans="1:13">
      <c r="A1358" s="139">
        <v>42215</v>
      </c>
      <c r="B1358" s="5">
        <v>9.17</v>
      </c>
      <c r="C1358" s="5">
        <v>9.4700000000000006</v>
      </c>
      <c r="D1358" s="5">
        <v>9.75</v>
      </c>
      <c r="E1358" s="5">
        <v>10.01</v>
      </c>
      <c r="F1358" s="5">
        <v>10.7</v>
      </c>
      <c r="G1358" s="5">
        <v>10.94</v>
      </c>
      <c r="H1358" s="5">
        <v>11.01</v>
      </c>
      <c r="I1358" s="5">
        <v>10.91</v>
      </c>
      <c r="J1358" s="5">
        <v>10.68</v>
      </c>
      <c r="K1358" s="5">
        <v>10.15</v>
      </c>
      <c r="L1358" s="5">
        <v>9.69</v>
      </c>
      <c r="M1358" s="5">
        <v>9.09</v>
      </c>
    </row>
    <row r="1359" spans="1:13">
      <c r="A1359" s="139">
        <v>42214</v>
      </c>
      <c r="B1359" s="5">
        <v>9.0399999999999991</v>
      </c>
      <c r="C1359" s="5">
        <v>9.36</v>
      </c>
      <c r="D1359" s="5">
        <v>9.67</v>
      </c>
      <c r="E1359" s="5">
        <v>9.9499999999999993</v>
      </c>
      <c r="F1359" s="5">
        <v>10.68</v>
      </c>
      <c r="G1359" s="5">
        <v>10.88</v>
      </c>
      <c r="H1359" s="5">
        <v>10.91</v>
      </c>
      <c r="I1359" s="5">
        <v>10.82</v>
      </c>
      <c r="J1359" s="5">
        <v>10.62</v>
      </c>
      <c r="K1359" s="5">
        <v>10.09</v>
      </c>
      <c r="L1359" s="5">
        <v>9.61</v>
      </c>
      <c r="M1359" s="5">
        <v>8.98</v>
      </c>
    </row>
    <row r="1360" spans="1:13">
      <c r="A1360" s="139">
        <v>42213</v>
      </c>
      <c r="B1360" s="5">
        <v>9.5</v>
      </c>
      <c r="C1360" s="5">
        <v>9.77</v>
      </c>
      <c r="D1360" s="5">
        <v>10.029999999999999</v>
      </c>
      <c r="E1360" s="5">
        <v>10.27</v>
      </c>
      <c r="F1360" s="5">
        <v>10.93</v>
      </c>
      <c r="G1360" s="5">
        <v>11.15</v>
      </c>
      <c r="H1360" s="5">
        <v>11.17</v>
      </c>
      <c r="I1360" s="5">
        <v>11.1</v>
      </c>
      <c r="J1360" s="5">
        <v>11</v>
      </c>
      <c r="K1360" s="5">
        <v>10.53</v>
      </c>
      <c r="L1360" s="5">
        <v>10.029999999999999</v>
      </c>
      <c r="M1360" s="5">
        <v>9.32</v>
      </c>
    </row>
    <row r="1361" spans="1:13">
      <c r="A1361" s="139">
        <v>42212</v>
      </c>
      <c r="B1361" s="5">
        <v>9.48</v>
      </c>
      <c r="C1361" s="5">
        <v>9.74</v>
      </c>
      <c r="D1361" s="5">
        <v>9.99</v>
      </c>
      <c r="E1361" s="5">
        <v>10.220000000000001</v>
      </c>
      <c r="F1361" s="5">
        <v>10.85</v>
      </c>
      <c r="G1361" s="5">
        <v>11.05</v>
      </c>
      <c r="H1361" s="5">
        <v>11.09</v>
      </c>
      <c r="I1361" s="5">
        <v>11.06</v>
      </c>
      <c r="J1361" s="5">
        <v>11</v>
      </c>
      <c r="K1361" s="5">
        <v>10.55</v>
      </c>
      <c r="L1361" s="5">
        <v>10.050000000000001</v>
      </c>
      <c r="M1361" s="5">
        <v>9.33</v>
      </c>
    </row>
    <row r="1362" spans="1:13">
      <c r="A1362" s="139">
        <v>42209</v>
      </c>
      <c r="B1362" s="5">
        <v>9.2899999999999991</v>
      </c>
      <c r="C1362" s="5">
        <v>9.59</v>
      </c>
      <c r="D1362" s="5">
        <v>9.86</v>
      </c>
      <c r="E1362" s="5">
        <v>10.09</v>
      </c>
      <c r="F1362" s="5">
        <v>10.66</v>
      </c>
      <c r="G1362" s="5">
        <v>10.86</v>
      </c>
      <c r="H1362" s="5">
        <v>10.96</v>
      </c>
      <c r="I1362" s="5">
        <v>10.92</v>
      </c>
      <c r="J1362" s="5">
        <v>10.74</v>
      </c>
      <c r="K1362" s="5">
        <v>10.17</v>
      </c>
      <c r="L1362" s="5">
        <v>9.65</v>
      </c>
      <c r="M1362" s="5">
        <v>8.9499999999999993</v>
      </c>
    </row>
    <row r="1363" spans="1:13">
      <c r="A1363" s="139">
        <v>42208</v>
      </c>
      <c r="B1363" s="5">
        <v>9.3000000000000007</v>
      </c>
      <c r="C1363" s="5">
        <v>9.56</v>
      </c>
      <c r="D1363" s="5">
        <v>9.8000000000000007</v>
      </c>
      <c r="E1363" s="5">
        <v>10.01</v>
      </c>
      <c r="F1363" s="5">
        <v>10.54</v>
      </c>
      <c r="G1363" s="5">
        <v>10.72</v>
      </c>
      <c r="H1363" s="5">
        <v>10.79</v>
      </c>
      <c r="I1363" s="5">
        <v>10.75</v>
      </c>
      <c r="J1363" s="5">
        <v>10.6</v>
      </c>
      <c r="K1363" s="5">
        <v>10.08</v>
      </c>
      <c r="L1363" s="5">
        <v>9.56</v>
      </c>
      <c r="M1363" s="5">
        <v>8.86</v>
      </c>
    </row>
    <row r="1364" spans="1:13">
      <c r="A1364" s="139">
        <v>42207</v>
      </c>
      <c r="B1364" s="5">
        <v>9.1199999999999992</v>
      </c>
      <c r="C1364" s="5">
        <v>9.43</v>
      </c>
      <c r="D1364" s="5">
        <v>9.7200000000000006</v>
      </c>
      <c r="E1364" s="5">
        <v>9.9600000000000009</v>
      </c>
      <c r="F1364" s="5">
        <v>10.57</v>
      </c>
      <c r="G1364" s="5">
        <v>10.78</v>
      </c>
      <c r="H1364" s="5">
        <v>10.85</v>
      </c>
      <c r="I1364" s="5">
        <v>10.77</v>
      </c>
      <c r="J1364" s="5">
        <v>10.52</v>
      </c>
      <c r="K1364" s="5">
        <v>9.94</v>
      </c>
      <c r="L1364" s="5">
        <v>9.41</v>
      </c>
      <c r="M1364" s="5">
        <v>8.6999999999999993</v>
      </c>
    </row>
    <row r="1365" spans="1:13">
      <c r="A1365" s="139">
        <v>42206</v>
      </c>
      <c r="B1365" s="5">
        <v>9.15</v>
      </c>
      <c r="C1365" s="5">
        <v>9.43</v>
      </c>
      <c r="D1365" s="5">
        <v>9.6999999999999993</v>
      </c>
      <c r="E1365" s="5">
        <v>9.93</v>
      </c>
      <c r="F1365" s="5">
        <v>10.53</v>
      </c>
      <c r="G1365" s="5">
        <v>10.7</v>
      </c>
      <c r="H1365" s="5">
        <v>10.75</v>
      </c>
      <c r="I1365" s="5">
        <v>10.69</v>
      </c>
      <c r="J1365" s="5">
        <v>10.48</v>
      </c>
      <c r="K1365" s="5">
        <v>9.92</v>
      </c>
      <c r="L1365" s="5">
        <v>9.3800000000000008</v>
      </c>
      <c r="M1365" s="5">
        <v>8.64</v>
      </c>
    </row>
    <row r="1366" spans="1:13">
      <c r="A1366" s="139">
        <v>42205</v>
      </c>
      <c r="B1366" s="5">
        <v>9.35</v>
      </c>
      <c r="C1366" s="5">
        <v>9.6</v>
      </c>
      <c r="D1366" s="5">
        <v>9.84</v>
      </c>
      <c r="E1366" s="5">
        <v>10.039999999999999</v>
      </c>
      <c r="F1366" s="5">
        <v>10.51</v>
      </c>
      <c r="G1366" s="5">
        <v>10.63</v>
      </c>
      <c r="H1366" s="5">
        <v>10.66</v>
      </c>
      <c r="I1366" s="5">
        <v>10.61</v>
      </c>
      <c r="J1366" s="5">
        <v>10.44</v>
      </c>
      <c r="K1366" s="5">
        <v>9.92</v>
      </c>
      <c r="L1366" s="5">
        <v>9.4</v>
      </c>
      <c r="M1366" s="5">
        <v>8.66</v>
      </c>
    </row>
    <row r="1367" spans="1:13">
      <c r="A1367" s="139">
        <v>42202</v>
      </c>
      <c r="B1367" s="5">
        <v>9.48</v>
      </c>
      <c r="C1367" s="5">
        <v>9.67</v>
      </c>
      <c r="D1367" s="5">
        <v>9.86</v>
      </c>
      <c r="E1367" s="5">
        <v>10.01</v>
      </c>
      <c r="F1367" s="5">
        <v>10.39</v>
      </c>
      <c r="G1367" s="5">
        <v>10.47</v>
      </c>
      <c r="H1367" s="5">
        <v>10.5</v>
      </c>
      <c r="I1367" s="5">
        <v>10.49</v>
      </c>
      <c r="J1367" s="5">
        <v>10.39</v>
      </c>
      <c r="K1367" s="5">
        <v>9.93</v>
      </c>
      <c r="L1367" s="5">
        <v>9.43</v>
      </c>
      <c r="M1367" s="5">
        <v>8.69</v>
      </c>
    </row>
    <row r="1368" spans="1:13">
      <c r="A1368" s="139">
        <v>42201</v>
      </c>
      <c r="B1368" s="5">
        <v>9.1999999999999993</v>
      </c>
      <c r="C1368" s="5">
        <v>9.4700000000000006</v>
      </c>
      <c r="D1368" s="5">
        <v>9.7100000000000009</v>
      </c>
      <c r="E1368" s="5">
        <v>9.92</v>
      </c>
      <c r="F1368" s="5">
        <v>10.42</v>
      </c>
      <c r="G1368" s="5">
        <v>10.57</v>
      </c>
      <c r="H1368" s="5">
        <v>10.62</v>
      </c>
      <c r="I1368" s="5">
        <v>10.56</v>
      </c>
      <c r="J1368" s="5">
        <v>10.37</v>
      </c>
      <c r="K1368" s="5">
        <v>9.82</v>
      </c>
      <c r="L1368" s="5">
        <v>9.3000000000000007</v>
      </c>
      <c r="M1368" s="5">
        <v>8.59</v>
      </c>
    </row>
    <row r="1369" spans="1:13">
      <c r="A1369" s="139">
        <v>42200</v>
      </c>
      <c r="B1369" s="5">
        <v>9.49</v>
      </c>
      <c r="C1369" s="5">
        <v>9.7100000000000009</v>
      </c>
      <c r="D1369" s="5">
        <v>9.93</v>
      </c>
      <c r="E1369" s="5">
        <v>10.119999999999999</v>
      </c>
      <c r="F1369" s="5">
        <v>10.65</v>
      </c>
      <c r="G1369" s="5">
        <v>10.8</v>
      </c>
      <c r="H1369" s="5">
        <v>10.85</v>
      </c>
      <c r="I1369" s="5">
        <v>10.82</v>
      </c>
      <c r="J1369" s="5">
        <v>10.69</v>
      </c>
      <c r="K1369" s="5">
        <v>10.199999999999999</v>
      </c>
      <c r="L1369" s="5">
        <v>9.68</v>
      </c>
      <c r="M1369" s="5">
        <v>8.91</v>
      </c>
    </row>
    <row r="1370" spans="1:13">
      <c r="A1370" s="139">
        <v>42199</v>
      </c>
      <c r="B1370" s="5">
        <v>9.5500000000000007</v>
      </c>
      <c r="C1370" s="5">
        <v>9.76</v>
      </c>
      <c r="D1370" s="5">
        <v>9.9700000000000006</v>
      </c>
      <c r="E1370" s="5">
        <v>10.17</v>
      </c>
      <c r="F1370" s="5">
        <v>10.71</v>
      </c>
      <c r="G1370" s="5">
        <v>10.87</v>
      </c>
      <c r="H1370" s="5">
        <v>10.97</v>
      </c>
      <c r="I1370" s="5">
        <v>10.95</v>
      </c>
      <c r="J1370" s="5">
        <v>10.76</v>
      </c>
      <c r="K1370" s="5">
        <v>10.210000000000001</v>
      </c>
      <c r="L1370" s="5">
        <v>9.67</v>
      </c>
      <c r="M1370" s="5">
        <v>8.91</v>
      </c>
    </row>
    <row r="1371" spans="1:13">
      <c r="A1371" s="139">
        <v>42198</v>
      </c>
      <c r="B1371" s="5">
        <v>9.6</v>
      </c>
      <c r="C1371" s="5">
        <v>9.81</v>
      </c>
      <c r="D1371" s="5">
        <v>10.029999999999999</v>
      </c>
      <c r="E1371" s="5">
        <v>10.23</v>
      </c>
      <c r="F1371" s="5">
        <v>10.81</v>
      </c>
      <c r="G1371" s="5">
        <v>10.99</v>
      </c>
      <c r="H1371" s="5">
        <v>11.06</v>
      </c>
      <c r="I1371" s="5">
        <v>11.02</v>
      </c>
      <c r="J1371" s="5">
        <v>10.87</v>
      </c>
      <c r="K1371" s="5">
        <v>10.35</v>
      </c>
      <c r="L1371" s="5">
        <v>9.81</v>
      </c>
      <c r="M1371" s="5">
        <v>9.01</v>
      </c>
    </row>
    <row r="1372" spans="1:13">
      <c r="A1372" s="139">
        <v>42195</v>
      </c>
      <c r="B1372" s="5">
        <v>9.77</v>
      </c>
      <c r="C1372" s="5">
        <v>9.94</v>
      </c>
      <c r="D1372" s="5">
        <v>10.1</v>
      </c>
      <c r="E1372" s="5">
        <v>10.25</v>
      </c>
      <c r="F1372" s="5">
        <v>10.73</v>
      </c>
      <c r="G1372" s="5">
        <v>10.94</v>
      </c>
      <c r="H1372" s="5">
        <v>11.04</v>
      </c>
      <c r="I1372" s="5">
        <v>11.01</v>
      </c>
      <c r="J1372" s="5">
        <v>10.88</v>
      </c>
      <c r="K1372" s="5">
        <v>10.42</v>
      </c>
      <c r="L1372" s="5">
        <v>9.91</v>
      </c>
      <c r="M1372" s="5">
        <v>9.1199999999999992</v>
      </c>
    </row>
    <row r="1373" spans="1:13">
      <c r="A1373" s="139">
        <v>42194</v>
      </c>
      <c r="B1373" s="5">
        <v>9.8800000000000008</v>
      </c>
      <c r="C1373" s="5">
        <v>10.029999999999999</v>
      </c>
      <c r="D1373" s="5">
        <v>10.18</v>
      </c>
      <c r="E1373" s="5">
        <v>10.33</v>
      </c>
      <c r="F1373" s="5">
        <v>10.8</v>
      </c>
      <c r="G1373" s="5">
        <v>11.03</v>
      </c>
      <c r="H1373" s="5">
        <v>11.17</v>
      </c>
      <c r="I1373" s="5">
        <v>11.16</v>
      </c>
      <c r="J1373" s="5">
        <v>11.04</v>
      </c>
      <c r="K1373" s="5">
        <v>10.58</v>
      </c>
      <c r="L1373" s="5">
        <v>10.06</v>
      </c>
      <c r="M1373" s="5">
        <v>9.26</v>
      </c>
    </row>
    <row r="1374" spans="1:13">
      <c r="A1374" s="139">
        <v>42193</v>
      </c>
      <c r="B1374" s="5">
        <v>9.9499999999999993</v>
      </c>
      <c r="C1374" s="5">
        <v>10.15</v>
      </c>
      <c r="D1374" s="5">
        <v>10.34</v>
      </c>
      <c r="E1374" s="5">
        <v>10.51</v>
      </c>
      <c r="F1374" s="5">
        <v>10.98</v>
      </c>
      <c r="G1374" s="5">
        <v>11.17</v>
      </c>
      <c r="H1374" s="5">
        <v>11.3</v>
      </c>
      <c r="I1374" s="5">
        <v>11.3</v>
      </c>
      <c r="J1374" s="5">
        <v>11.17</v>
      </c>
      <c r="K1374" s="5">
        <v>10.7</v>
      </c>
      <c r="L1374" s="5">
        <v>10.18</v>
      </c>
      <c r="M1374" s="5">
        <v>9.36</v>
      </c>
    </row>
    <row r="1375" spans="1:13">
      <c r="A1375" s="139">
        <v>42192</v>
      </c>
      <c r="B1375" s="5">
        <v>10.18</v>
      </c>
      <c r="C1375" s="5">
        <v>10.26</v>
      </c>
      <c r="D1375" s="5">
        <v>10.38</v>
      </c>
      <c r="E1375" s="5">
        <v>10.52</v>
      </c>
      <c r="F1375" s="5">
        <v>11</v>
      </c>
      <c r="G1375" s="5">
        <v>11.18</v>
      </c>
      <c r="H1375" s="5">
        <v>11.29</v>
      </c>
      <c r="I1375" s="5">
        <v>11.27</v>
      </c>
      <c r="J1375" s="5">
        <v>11.18</v>
      </c>
      <c r="K1375" s="5">
        <v>11.09</v>
      </c>
      <c r="L1375" s="5">
        <v>11.04</v>
      </c>
      <c r="M1375" s="5">
        <v>11.03</v>
      </c>
    </row>
    <row r="1376" spans="1:13">
      <c r="A1376" s="139">
        <v>42191</v>
      </c>
      <c r="B1376" s="5">
        <v>10.37</v>
      </c>
      <c r="C1376" s="5">
        <v>10.34</v>
      </c>
      <c r="D1376" s="5">
        <v>10.39</v>
      </c>
      <c r="E1376" s="5">
        <v>10.48</v>
      </c>
      <c r="F1376" s="5">
        <v>10.9</v>
      </c>
      <c r="G1376" s="5">
        <v>11.07</v>
      </c>
      <c r="H1376" s="5">
        <v>11.17</v>
      </c>
      <c r="I1376" s="5">
        <v>11.17</v>
      </c>
      <c r="J1376" s="5">
        <v>11.06</v>
      </c>
      <c r="K1376" s="5">
        <v>10.76</v>
      </c>
      <c r="L1376" s="5">
        <v>10.48</v>
      </c>
      <c r="M1376" s="5">
        <v>10.210000000000001</v>
      </c>
    </row>
    <row r="1377" spans="1:13">
      <c r="A1377" s="139">
        <v>42188</v>
      </c>
      <c r="B1377" s="5">
        <v>9.83</v>
      </c>
      <c r="C1377" s="5">
        <v>10.050000000000001</v>
      </c>
      <c r="D1377" s="5">
        <v>10.26</v>
      </c>
      <c r="E1377" s="5">
        <v>10.43</v>
      </c>
      <c r="F1377" s="5">
        <v>10.85</v>
      </c>
      <c r="G1377" s="5">
        <v>10.99</v>
      </c>
      <c r="H1377" s="5">
        <v>11.1</v>
      </c>
      <c r="I1377" s="5">
        <v>11.1</v>
      </c>
      <c r="J1377" s="5">
        <v>10.94</v>
      </c>
      <c r="K1377" s="5">
        <v>10.47</v>
      </c>
      <c r="L1377" s="5">
        <v>9.9600000000000009</v>
      </c>
      <c r="M1377" s="5">
        <v>9.1300000000000008</v>
      </c>
    </row>
    <row r="1378" spans="1:13">
      <c r="A1378" s="139">
        <v>42187</v>
      </c>
      <c r="B1378" s="5">
        <v>10.01</v>
      </c>
      <c r="C1378" s="5">
        <v>10.17</v>
      </c>
      <c r="D1378" s="5">
        <v>10.33</v>
      </c>
      <c r="E1378" s="5">
        <v>10.47</v>
      </c>
      <c r="F1378" s="5">
        <v>10.82</v>
      </c>
      <c r="G1378" s="5">
        <v>10.99</v>
      </c>
      <c r="H1378" s="5">
        <v>11.12</v>
      </c>
      <c r="I1378" s="5">
        <v>11.13</v>
      </c>
      <c r="J1378" s="5">
        <v>11</v>
      </c>
      <c r="K1378" s="5">
        <v>10.57</v>
      </c>
      <c r="L1378" s="5">
        <v>10.09</v>
      </c>
      <c r="M1378" s="5">
        <v>9.2799999999999994</v>
      </c>
    </row>
    <row r="1379" spans="1:13">
      <c r="A1379" s="139">
        <v>42186</v>
      </c>
      <c r="B1379" s="5">
        <v>10.14</v>
      </c>
      <c r="C1379" s="5">
        <v>10.27</v>
      </c>
      <c r="D1379" s="5">
        <v>10.4</v>
      </c>
      <c r="E1379" s="5">
        <v>10.53</v>
      </c>
      <c r="F1379" s="5">
        <v>10.91</v>
      </c>
      <c r="G1379" s="5">
        <v>11.07</v>
      </c>
      <c r="H1379" s="5">
        <v>11.14</v>
      </c>
      <c r="I1379" s="5">
        <v>11.12</v>
      </c>
      <c r="J1379" s="5">
        <v>11</v>
      </c>
      <c r="K1379" s="5">
        <v>10.6</v>
      </c>
      <c r="L1379" s="5">
        <v>10.130000000000001</v>
      </c>
      <c r="M1379" s="5">
        <v>9.33</v>
      </c>
    </row>
    <row r="1380" spans="1:13">
      <c r="A1380" s="139">
        <v>42185</v>
      </c>
      <c r="B1380" s="5">
        <v>10.119999999999999</v>
      </c>
      <c r="C1380" s="5">
        <v>10.210000000000001</v>
      </c>
      <c r="D1380" s="5">
        <v>10.32</v>
      </c>
      <c r="E1380" s="5">
        <v>10.43</v>
      </c>
      <c r="F1380" s="5">
        <v>10.84</v>
      </c>
      <c r="G1380" s="5">
        <v>11.05</v>
      </c>
      <c r="H1380" s="5">
        <v>11.15</v>
      </c>
      <c r="I1380" s="5">
        <v>11.11</v>
      </c>
      <c r="J1380" s="5">
        <v>10.99</v>
      </c>
      <c r="K1380" s="5">
        <v>10.61</v>
      </c>
      <c r="L1380" s="5">
        <v>10.17</v>
      </c>
      <c r="M1380" s="5">
        <v>9.3699999999999992</v>
      </c>
    </row>
    <row r="1381" spans="1:13">
      <c r="A1381" s="139">
        <v>42184</v>
      </c>
      <c r="B1381" s="5">
        <v>10.34</v>
      </c>
      <c r="C1381" s="5">
        <v>10.42</v>
      </c>
      <c r="D1381" s="5">
        <v>10.51</v>
      </c>
      <c r="E1381" s="5">
        <v>10.6</v>
      </c>
      <c r="F1381" s="5">
        <v>10.93</v>
      </c>
      <c r="G1381" s="5">
        <v>11.12</v>
      </c>
      <c r="H1381" s="5">
        <v>11.24</v>
      </c>
      <c r="I1381" s="5">
        <v>11.22</v>
      </c>
      <c r="J1381" s="5">
        <v>11.11</v>
      </c>
      <c r="K1381" s="5">
        <v>10.73</v>
      </c>
      <c r="L1381" s="5">
        <v>10.27</v>
      </c>
      <c r="M1381" s="5">
        <v>9.4600000000000009</v>
      </c>
    </row>
    <row r="1382" spans="1:13">
      <c r="A1382" s="139">
        <v>42181</v>
      </c>
      <c r="B1382" s="5">
        <v>10.29</v>
      </c>
      <c r="C1382" s="5">
        <v>10.36</v>
      </c>
      <c r="D1382" s="5">
        <v>10.44</v>
      </c>
      <c r="E1382" s="5">
        <v>10.52</v>
      </c>
      <c r="F1382" s="5">
        <v>10.84</v>
      </c>
      <c r="G1382" s="5">
        <v>11.07</v>
      </c>
      <c r="H1382" s="5">
        <v>11.2</v>
      </c>
      <c r="I1382" s="5">
        <v>11.14</v>
      </c>
      <c r="J1382" s="5">
        <v>10.95</v>
      </c>
      <c r="K1382" s="5">
        <v>10.52</v>
      </c>
      <c r="L1382" s="5">
        <v>10.050000000000001</v>
      </c>
      <c r="M1382" s="5">
        <v>9.25</v>
      </c>
    </row>
    <row r="1383" spans="1:13">
      <c r="A1383" s="139">
        <v>42180</v>
      </c>
      <c r="B1383" s="5">
        <v>10.14</v>
      </c>
      <c r="C1383" s="5">
        <v>10.23</v>
      </c>
      <c r="D1383" s="5">
        <v>10.33</v>
      </c>
      <c r="E1383" s="5">
        <v>10.44</v>
      </c>
      <c r="F1383" s="5">
        <v>10.84</v>
      </c>
      <c r="G1383" s="5">
        <v>11.04</v>
      </c>
      <c r="H1383" s="5">
        <v>11.13</v>
      </c>
      <c r="I1383" s="5">
        <v>11.06</v>
      </c>
      <c r="J1383" s="5">
        <v>10.86</v>
      </c>
      <c r="K1383" s="5">
        <v>10.44</v>
      </c>
      <c r="L1383" s="5">
        <v>9.98</v>
      </c>
      <c r="M1383" s="5">
        <v>9.19</v>
      </c>
    </row>
    <row r="1384" spans="1:13">
      <c r="A1384" s="139">
        <v>42179</v>
      </c>
      <c r="B1384" s="5">
        <v>10.220000000000001</v>
      </c>
      <c r="C1384" s="5">
        <v>10.3</v>
      </c>
      <c r="D1384" s="5">
        <v>10.4</v>
      </c>
      <c r="E1384" s="5">
        <v>10.5</v>
      </c>
      <c r="F1384" s="5">
        <v>10.87</v>
      </c>
      <c r="G1384" s="5">
        <v>11.05</v>
      </c>
      <c r="H1384" s="5">
        <v>11.12</v>
      </c>
      <c r="I1384" s="5">
        <v>11.03</v>
      </c>
      <c r="J1384" s="5">
        <v>10.83</v>
      </c>
      <c r="K1384" s="5">
        <v>10.4</v>
      </c>
      <c r="L1384" s="5">
        <v>9.93</v>
      </c>
      <c r="M1384" s="5">
        <v>9.1300000000000008</v>
      </c>
    </row>
    <row r="1385" spans="1:13">
      <c r="A1385" s="139">
        <v>42178</v>
      </c>
      <c r="B1385" s="5">
        <v>10.220000000000001</v>
      </c>
      <c r="C1385" s="5">
        <v>10.3</v>
      </c>
      <c r="D1385" s="5">
        <v>10.39</v>
      </c>
      <c r="E1385" s="5">
        <v>10.49</v>
      </c>
      <c r="F1385" s="5">
        <v>10.86</v>
      </c>
      <c r="G1385" s="5">
        <v>11.03</v>
      </c>
      <c r="H1385" s="5">
        <v>11.04</v>
      </c>
      <c r="I1385" s="5">
        <v>10.94</v>
      </c>
      <c r="J1385" s="5">
        <v>10.79</v>
      </c>
      <c r="K1385" s="5">
        <v>10.42</v>
      </c>
      <c r="L1385" s="5">
        <v>9.98</v>
      </c>
      <c r="M1385" s="5">
        <v>9.19</v>
      </c>
    </row>
    <row r="1386" spans="1:13">
      <c r="A1386" s="139">
        <v>42177</v>
      </c>
      <c r="B1386" s="5">
        <v>10.14</v>
      </c>
      <c r="C1386" s="5">
        <v>10.27</v>
      </c>
      <c r="D1386" s="5">
        <v>10.41</v>
      </c>
      <c r="E1386" s="5">
        <v>10.55</v>
      </c>
      <c r="F1386" s="5">
        <v>10.97</v>
      </c>
      <c r="G1386" s="5">
        <v>11.09</v>
      </c>
      <c r="H1386" s="5">
        <v>11.09</v>
      </c>
      <c r="I1386" s="5">
        <v>11</v>
      </c>
      <c r="J1386" s="5">
        <v>10.86</v>
      </c>
      <c r="K1386" s="5">
        <v>10.5</v>
      </c>
      <c r="L1386" s="5">
        <v>10.06</v>
      </c>
      <c r="M1386" s="5">
        <v>9.27</v>
      </c>
    </row>
    <row r="1387" spans="1:13">
      <c r="A1387" s="139">
        <v>42174</v>
      </c>
      <c r="B1387" s="5">
        <v>10.220000000000001</v>
      </c>
      <c r="C1387" s="5">
        <v>10.31</v>
      </c>
      <c r="D1387" s="5">
        <v>10.42</v>
      </c>
      <c r="E1387" s="5">
        <v>10.54</v>
      </c>
      <c r="F1387" s="5">
        <v>10.98</v>
      </c>
      <c r="G1387" s="5">
        <v>11.17</v>
      </c>
      <c r="H1387" s="5">
        <v>11.2</v>
      </c>
      <c r="I1387" s="5">
        <v>11.1</v>
      </c>
      <c r="J1387" s="5">
        <v>10.92</v>
      </c>
      <c r="K1387" s="5">
        <v>10.52</v>
      </c>
      <c r="L1387" s="5">
        <v>10.08</v>
      </c>
      <c r="M1387" s="5">
        <v>9.3000000000000007</v>
      </c>
    </row>
    <row r="1388" spans="1:13">
      <c r="A1388" s="139">
        <v>42173</v>
      </c>
      <c r="B1388" s="5">
        <v>10.15</v>
      </c>
      <c r="C1388" s="5">
        <v>10.210000000000001</v>
      </c>
      <c r="D1388" s="5">
        <v>10.31</v>
      </c>
      <c r="E1388" s="5">
        <v>10.42</v>
      </c>
      <c r="F1388" s="5">
        <v>10.85</v>
      </c>
      <c r="G1388" s="5">
        <v>11.1</v>
      </c>
      <c r="H1388" s="5">
        <v>11.21</v>
      </c>
      <c r="I1388" s="5">
        <v>11.12</v>
      </c>
      <c r="J1388" s="5">
        <v>10.92</v>
      </c>
      <c r="K1388" s="5">
        <v>10.51</v>
      </c>
      <c r="L1388" s="5">
        <v>10.07</v>
      </c>
      <c r="M1388" s="5">
        <v>9.2799999999999994</v>
      </c>
    </row>
    <row r="1389" spans="1:13">
      <c r="A1389" s="139">
        <v>42172</v>
      </c>
      <c r="B1389" s="5">
        <v>10.48</v>
      </c>
      <c r="C1389" s="5">
        <v>10.53</v>
      </c>
      <c r="D1389" s="5">
        <v>10.61</v>
      </c>
      <c r="E1389" s="5">
        <v>10.7</v>
      </c>
      <c r="F1389" s="5">
        <v>11.04</v>
      </c>
      <c r="G1389" s="5">
        <v>11.16</v>
      </c>
      <c r="H1389" s="5">
        <v>11.18</v>
      </c>
      <c r="I1389" s="5">
        <v>11.12</v>
      </c>
      <c r="J1389" s="5">
        <v>10.96</v>
      </c>
      <c r="K1389" s="5">
        <v>10.57</v>
      </c>
      <c r="L1389" s="5">
        <v>10.14</v>
      </c>
      <c r="M1389" s="5">
        <v>9.35</v>
      </c>
    </row>
    <row r="1390" spans="1:13">
      <c r="A1390" s="139">
        <v>42171</v>
      </c>
      <c r="B1390" s="5">
        <v>10.59</v>
      </c>
      <c r="C1390" s="5">
        <v>10.61</v>
      </c>
      <c r="D1390" s="5">
        <v>10.65</v>
      </c>
      <c r="E1390" s="5">
        <v>10.7</v>
      </c>
      <c r="F1390" s="5">
        <v>10.93</v>
      </c>
      <c r="G1390" s="5">
        <v>11.07</v>
      </c>
      <c r="H1390" s="5">
        <v>11.11</v>
      </c>
      <c r="I1390" s="5">
        <v>11.02</v>
      </c>
      <c r="J1390" s="5">
        <v>10.85</v>
      </c>
      <c r="K1390" s="5">
        <v>10.48</v>
      </c>
      <c r="L1390" s="5">
        <v>10.07</v>
      </c>
      <c r="M1390" s="5">
        <v>9.31</v>
      </c>
    </row>
    <row r="1391" spans="1:13">
      <c r="A1391" s="139">
        <v>42170</v>
      </c>
      <c r="B1391" s="5">
        <v>10.24</v>
      </c>
      <c r="C1391" s="5">
        <v>10.33</v>
      </c>
      <c r="D1391" s="5">
        <v>10.44</v>
      </c>
      <c r="E1391" s="5">
        <v>10.55</v>
      </c>
      <c r="F1391" s="5">
        <v>10.91</v>
      </c>
      <c r="G1391" s="5">
        <v>11.03</v>
      </c>
      <c r="H1391" s="5">
        <v>11.04</v>
      </c>
      <c r="I1391" s="5">
        <v>10.95</v>
      </c>
      <c r="J1391" s="5">
        <v>10.77</v>
      </c>
      <c r="K1391" s="5">
        <v>10.39</v>
      </c>
      <c r="L1391" s="5">
        <v>9.9700000000000006</v>
      </c>
      <c r="M1391" s="5">
        <v>9.2200000000000006</v>
      </c>
    </row>
    <row r="1392" spans="1:13">
      <c r="A1392" s="139">
        <v>42166</v>
      </c>
      <c r="B1392" s="5">
        <v>10.15</v>
      </c>
      <c r="C1392" s="5">
        <v>10.210000000000001</v>
      </c>
      <c r="D1392" s="5">
        <v>10.3</v>
      </c>
      <c r="E1392" s="5">
        <v>10.42</v>
      </c>
      <c r="F1392" s="5">
        <v>10.82</v>
      </c>
      <c r="G1392" s="5">
        <v>10.95</v>
      </c>
      <c r="H1392" s="5">
        <v>10.92</v>
      </c>
      <c r="I1392" s="5">
        <v>10.82</v>
      </c>
      <c r="J1392" s="5">
        <v>10.68</v>
      </c>
      <c r="K1392" s="5">
        <v>10.33</v>
      </c>
      <c r="L1392" s="5">
        <v>9.93</v>
      </c>
      <c r="M1392" s="5">
        <v>9.19</v>
      </c>
    </row>
    <row r="1393" spans="1:13">
      <c r="A1393" s="139">
        <v>42165</v>
      </c>
      <c r="B1393" s="5">
        <v>10.220000000000001</v>
      </c>
      <c r="C1393" s="5">
        <v>10.26</v>
      </c>
      <c r="D1393" s="5">
        <v>10.33</v>
      </c>
      <c r="E1393" s="5">
        <v>10.41</v>
      </c>
      <c r="F1393" s="5">
        <v>10.76</v>
      </c>
      <c r="G1393" s="5">
        <v>10.88</v>
      </c>
      <c r="H1393" s="5">
        <v>10.84</v>
      </c>
      <c r="I1393" s="5">
        <v>10.72</v>
      </c>
      <c r="J1393" s="5">
        <v>10.56</v>
      </c>
      <c r="K1393" s="5">
        <v>10.23</v>
      </c>
      <c r="L1393" s="5">
        <v>9.86</v>
      </c>
      <c r="M1393" s="5">
        <v>9.14</v>
      </c>
    </row>
    <row r="1394" spans="1:13">
      <c r="A1394" s="139">
        <v>42164</v>
      </c>
      <c r="B1394" s="5">
        <v>10.34</v>
      </c>
      <c r="C1394" s="5">
        <v>10.38</v>
      </c>
      <c r="D1394" s="5">
        <v>10.45</v>
      </c>
      <c r="E1394" s="5">
        <v>10.55</v>
      </c>
      <c r="F1394" s="5">
        <v>10.96</v>
      </c>
      <c r="G1394" s="5">
        <v>11.12</v>
      </c>
      <c r="H1394" s="5">
        <v>11.08</v>
      </c>
      <c r="I1394" s="5">
        <v>10.94</v>
      </c>
      <c r="J1394" s="5">
        <v>10.77</v>
      </c>
      <c r="K1394" s="5">
        <v>10.46</v>
      </c>
      <c r="L1394" s="5">
        <v>10.1</v>
      </c>
      <c r="M1394" s="5">
        <v>9.4</v>
      </c>
    </row>
    <row r="1395" spans="1:13">
      <c r="A1395" s="139">
        <v>42163</v>
      </c>
      <c r="B1395" s="5">
        <v>10.58</v>
      </c>
      <c r="C1395" s="5">
        <v>10.58</v>
      </c>
      <c r="D1395" s="5">
        <v>10.62</v>
      </c>
      <c r="E1395" s="5">
        <v>10.7</v>
      </c>
      <c r="F1395" s="5">
        <v>11.06</v>
      </c>
      <c r="G1395" s="5">
        <v>11.25</v>
      </c>
      <c r="H1395" s="5">
        <v>11.24</v>
      </c>
      <c r="I1395" s="5">
        <v>11.1</v>
      </c>
      <c r="J1395" s="5">
        <v>10.94</v>
      </c>
      <c r="K1395" s="5">
        <v>10.61</v>
      </c>
      <c r="L1395" s="5">
        <v>10.25</v>
      </c>
      <c r="M1395" s="5">
        <v>9.5399999999999991</v>
      </c>
    </row>
    <row r="1396" spans="1:13">
      <c r="A1396" s="139">
        <v>42160</v>
      </c>
      <c r="B1396" s="5">
        <v>10.45</v>
      </c>
      <c r="C1396" s="5">
        <v>10.49</v>
      </c>
      <c r="D1396" s="5">
        <v>10.57</v>
      </c>
      <c r="E1396" s="5">
        <v>10.67</v>
      </c>
      <c r="F1396" s="5">
        <v>11.08</v>
      </c>
      <c r="G1396" s="5">
        <v>11.23</v>
      </c>
      <c r="H1396" s="5">
        <v>11.2</v>
      </c>
      <c r="I1396" s="5">
        <v>11.1</v>
      </c>
      <c r="J1396" s="5">
        <v>11.01</v>
      </c>
      <c r="K1396" s="5">
        <v>10.72</v>
      </c>
      <c r="L1396" s="5">
        <v>10.34</v>
      </c>
      <c r="M1396" s="5">
        <v>9.59</v>
      </c>
    </row>
    <row r="1397" spans="1:13">
      <c r="A1397" s="139">
        <v>42159</v>
      </c>
      <c r="B1397" s="5">
        <v>10.69</v>
      </c>
      <c r="C1397" s="5">
        <v>10.68</v>
      </c>
      <c r="D1397" s="5">
        <v>10.71</v>
      </c>
      <c r="E1397" s="5">
        <v>10.76</v>
      </c>
      <c r="F1397" s="5">
        <v>11.07</v>
      </c>
      <c r="G1397" s="5">
        <v>11.28</v>
      </c>
      <c r="H1397" s="5">
        <v>11.27</v>
      </c>
      <c r="I1397" s="5">
        <v>11.11</v>
      </c>
      <c r="J1397" s="5">
        <v>10.93</v>
      </c>
      <c r="K1397" s="5">
        <v>10.58</v>
      </c>
      <c r="L1397" s="5">
        <v>10.19</v>
      </c>
      <c r="M1397" s="5">
        <v>9.4499999999999993</v>
      </c>
    </row>
    <row r="1398" spans="1:13">
      <c r="A1398" s="139">
        <v>42158</v>
      </c>
      <c r="B1398" s="5">
        <v>10.57</v>
      </c>
      <c r="C1398" s="5">
        <v>10.57</v>
      </c>
      <c r="D1398" s="5">
        <v>10.59</v>
      </c>
      <c r="E1398" s="5">
        <v>10.62</v>
      </c>
      <c r="F1398" s="5">
        <v>10.82</v>
      </c>
      <c r="G1398" s="5">
        <v>10.99</v>
      </c>
      <c r="H1398" s="5">
        <v>10.97</v>
      </c>
      <c r="I1398" s="5">
        <v>10.81</v>
      </c>
      <c r="J1398" s="5">
        <v>10.62</v>
      </c>
      <c r="K1398" s="5">
        <v>10.29</v>
      </c>
      <c r="L1398" s="5">
        <v>9.94</v>
      </c>
      <c r="M1398" s="5">
        <v>9.23</v>
      </c>
    </row>
    <row r="1399" spans="1:13">
      <c r="A1399" s="139">
        <v>42157</v>
      </c>
      <c r="B1399" s="5">
        <v>10.5</v>
      </c>
      <c r="C1399" s="5">
        <v>10.52</v>
      </c>
      <c r="D1399" s="5">
        <v>10.55</v>
      </c>
      <c r="E1399" s="5">
        <v>10.59</v>
      </c>
      <c r="F1399" s="5">
        <v>10.76</v>
      </c>
      <c r="G1399" s="5">
        <v>10.85</v>
      </c>
      <c r="H1399" s="5">
        <v>10.8</v>
      </c>
      <c r="I1399" s="5">
        <v>10.67</v>
      </c>
      <c r="J1399" s="5">
        <v>10.53</v>
      </c>
      <c r="K1399" s="5">
        <v>10.24</v>
      </c>
      <c r="L1399" s="5">
        <v>9.91</v>
      </c>
      <c r="M1399" s="5">
        <v>9.2200000000000006</v>
      </c>
    </row>
    <row r="1400" spans="1:13">
      <c r="A1400" s="139">
        <v>42156</v>
      </c>
      <c r="B1400" s="5">
        <v>10.46</v>
      </c>
      <c r="C1400" s="5">
        <v>10.51</v>
      </c>
      <c r="D1400" s="5">
        <v>10.56</v>
      </c>
      <c r="E1400" s="5">
        <v>10.61</v>
      </c>
      <c r="F1400" s="5">
        <v>10.77</v>
      </c>
      <c r="G1400" s="5">
        <v>10.86</v>
      </c>
      <c r="H1400" s="5">
        <v>10.84</v>
      </c>
      <c r="I1400" s="5">
        <v>10.72</v>
      </c>
      <c r="J1400" s="5">
        <v>10.57</v>
      </c>
      <c r="K1400" s="5">
        <v>10.28</v>
      </c>
      <c r="L1400" s="5">
        <v>9.93</v>
      </c>
      <c r="M1400" s="5">
        <v>9.23</v>
      </c>
    </row>
    <row r="1401" spans="1:13">
      <c r="A1401" s="139">
        <v>42153</v>
      </c>
      <c r="B1401" s="5">
        <v>10.19</v>
      </c>
      <c r="C1401" s="5">
        <v>10.3</v>
      </c>
      <c r="D1401" s="5">
        <v>10.43</v>
      </c>
      <c r="E1401" s="5">
        <v>10.54</v>
      </c>
      <c r="F1401" s="5">
        <v>10.84</v>
      </c>
      <c r="G1401" s="5">
        <v>10.84</v>
      </c>
      <c r="H1401" s="5">
        <v>10.75</v>
      </c>
      <c r="I1401" s="5">
        <v>10.66</v>
      </c>
      <c r="J1401" s="5">
        <v>10.52</v>
      </c>
      <c r="K1401" s="5">
        <v>10.220000000000001</v>
      </c>
      <c r="L1401" s="5">
        <v>9.86</v>
      </c>
      <c r="M1401" s="5">
        <v>9.18</v>
      </c>
    </row>
    <row r="1402" spans="1:13">
      <c r="A1402" s="139">
        <v>42152</v>
      </c>
      <c r="B1402" s="5">
        <v>10.47</v>
      </c>
      <c r="C1402" s="5">
        <v>10.5</v>
      </c>
      <c r="D1402" s="5">
        <v>10.55</v>
      </c>
      <c r="E1402" s="5">
        <v>10.61</v>
      </c>
      <c r="F1402" s="5">
        <v>10.83</v>
      </c>
      <c r="G1402" s="5">
        <v>10.93</v>
      </c>
      <c r="H1402" s="5">
        <v>10.92</v>
      </c>
      <c r="I1402" s="5">
        <v>10.82</v>
      </c>
      <c r="J1402" s="5">
        <v>10.66</v>
      </c>
      <c r="K1402" s="5">
        <v>10.35</v>
      </c>
      <c r="L1402" s="5">
        <v>10</v>
      </c>
      <c r="M1402" s="5">
        <v>9.2799999999999994</v>
      </c>
    </row>
    <row r="1403" spans="1:13">
      <c r="A1403" s="139">
        <v>42151</v>
      </c>
      <c r="B1403" s="5">
        <v>10.44</v>
      </c>
      <c r="C1403" s="5">
        <v>10.46</v>
      </c>
      <c r="D1403" s="5">
        <v>10.5</v>
      </c>
      <c r="E1403" s="5">
        <v>10.53</v>
      </c>
      <c r="F1403" s="5">
        <v>10.65</v>
      </c>
      <c r="G1403" s="5">
        <v>10.73</v>
      </c>
      <c r="H1403" s="5">
        <v>10.78</v>
      </c>
      <c r="I1403" s="5">
        <v>10.72</v>
      </c>
      <c r="J1403" s="5">
        <v>10.5</v>
      </c>
      <c r="K1403" s="5">
        <v>10.15</v>
      </c>
      <c r="L1403" s="5">
        <v>9.8000000000000007</v>
      </c>
      <c r="M1403" s="5">
        <v>9.1300000000000008</v>
      </c>
    </row>
    <row r="1404" spans="1:13">
      <c r="A1404" s="139">
        <v>42150</v>
      </c>
      <c r="B1404" s="5">
        <v>10.44</v>
      </c>
      <c r="C1404" s="5">
        <v>10.47</v>
      </c>
      <c r="D1404" s="5">
        <v>10.51</v>
      </c>
      <c r="E1404" s="5">
        <v>10.56</v>
      </c>
      <c r="F1404" s="5">
        <v>10.75</v>
      </c>
      <c r="G1404" s="5">
        <v>10.82</v>
      </c>
      <c r="H1404" s="5">
        <v>10.77</v>
      </c>
      <c r="I1404" s="5">
        <v>10.65</v>
      </c>
      <c r="J1404" s="5">
        <v>10.47</v>
      </c>
      <c r="K1404" s="5">
        <v>10.16</v>
      </c>
      <c r="L1404" s="5">
        <v>9.81</v>
      </c>
      <c r="M1404" s="5">
        <v>9.14</v>
      </c>
    </row>
    <row r="1405" spans="1:13">
      <c r="A1405" s="139">
        <v>42149</v>
      </c>
      <c r="B1405" s="5">
        <v>10.24</v>
      </c>
      <c r="C1405" s="5">
        <v>10.29</v>
      </c>
      <c r="D1405" s="5">
        <v>10.34</v>
      </c>
      <c r="E1405" s="5">
        <v>10.39</v>
      </c>
      <c r="F1405" s="5">
        <v>10.55</v>
      </c>
      <c r="G1405" s="5">
        <v>10.59</v>
      </c>
      <c r="H1405" s="5">
        <v>10.56</v>
      </c>
      <c r="I1405" s="5">
        <v>10.48</v>
      </c>
      <c r="J1405" s="5">
        <v>10.36</v>
      </c>
      <c r="K1405" s="5">
        <v>10.09</v>
      </c>
      <c r="L1405" s="5">
        <v>9.76</v>
      </c>
      <c r="M1405" s="5">
        <v>9.07</v>
      </c>
    </row>
    <row r="1406" spans="1:13">
      <c r="A1406" s="139">
        <v>42146</v>
      </c>
      <c r="B1406" s="5">
        <v>10.27</v>
      </c>
      <c r="C1406" s="5">
        <v>10.32</v>
      </c>
      <c r="D1406" s="5">
        <v>10.37</v>
      </c>
      <c r="E1406" s="5">
        <v>10.42</v>
      </c>
      <c r="F1406" s="5">
        <v>10.53</v>
      </c>
      <c r="G1406" s="5">
        <v>10.55</v>
      </c>
      <c r="H1406" s="5">
        <v>10.52</v>
      </c>
      <c r="I1406" s="5">
        <v>10.45</v>
      </c>
      <c r="J1406" s="5">
        <v>10.31</v>
      </c>
      <c r="K1406" s="5">
        <v>10.029999999999999</v>
      </c>
      <c r="L1406" s="5">
        <v>9.69</v>
      </c>
      <c r="M1406" s="5">
        <v>9.0299999999999994</v>
      </c>
    </row>
    <row r="1407" spans="1:13">
      <c r="A1407" s="139">
        <v>42145</v>
      </c>
      <c r="B1407" s="5">
        <v>10.38</v>
      </c>
      <c r="C1407" s="5">
        <v>10.4</v>
      </c>
      <c r="D1407" s="5">
        <v>10.41</v>
      </c>
      <c r="E1407" s="5">
        <v>10.44</v>
      </c>
      <c r="F1407" s="5">
        <v>10.55</v>
      </c>
      <c r="G1407" s="5">
        <v>10.64</v>
      </c>
      <c r="H1407" s="5">
        <v>10.62</v>
      </c>
      <c r="I1407" s="5">
        <v>10.51</v>
      </c>
      <c r="J1407" s="5">
        <v>10.36</v>
      </c>
      <c r="K1407" s="5">
        <v>10.07</v>
      </c>
      <c r="L1407" s="5">
        <v>9.74</v>
      </c>
      <c r="M1407" s="5">
        <v>9.08</v>
      </c>
    </row>
    <row r="1408" spans="1:13">
      <c r="A1408" s="139">
        <v>42144</v>
      </c>
      <c r="B1408" s="5">
        <v>10.59</v>
      </c>
      <c r="C1408" s="5">
        <v>10.61</v>
      </c>
      <c r="D1408" s="5">
        <v>10.62</v>
      </c>
      <c r="E1408" s="5">
        <v>10.64</v>
      </c>
      <c r="F1408" s="5">
        <v>10.68</v>
      </c>
      <c r="G1408" s="5">
        <v>10.7</v>
      </c>
      <c r="H1408" s="5">
        <v>10.7</v>
      </c>
      <c r="I1408" s="5">
        <v>10.64</v>
      </c>
      <c r="J1408" s="5">
        <v>10.5</v>
      </c>
      <c r="K1408" s="5">
        <v>10.23</v>
      </c>
      <c r="L1408" s="5">
        <v>9.92</v>
      </c>
      <c r="M1408" s="5">
        <v>9.26</v>
      </c>
    </row>
    <row r="1409" spans="1:13">
      <c r="A1409" s="139">
        <v>42143</v>
      </c>
      <c r="B1409" s="5">
        <v>10.4</v>
      </c>
      <c r="C1409" s="5">
        <v>10.41</v>
      </c>
      <c r="D1409" s="5">
        <v>10.43</v>
      </c>
      <c r="E1409" s="5">
        <v>10.45</v>
      </c>
      <c r="F1409" s="5">
        <v>10.59</v>
      </c>
      <c r="G1409" s="5">
        <v>10.74</v>
      </c>
      <c r="H1409" s="5">
        <v>10.77</v>
      </c>
      <c r="I1409" s="5">
        <v>10.66</v>
      </c>
      <c r="J1409" s="5">
        <v>10.5</v>
      </c>
      <c r="K1409" s="5">
        <v>10.23</v>
      </c>
      <c r="L1409" s="5">
        <v>9.93</v>
      </c>
      <c r="M1409" s="5">
        <v>9.2799999999999994</v>
      </c>
    </row>
    <row r="1410" spans="1:13">
      <c r="A1410" s="139">
        <v>42142</v>
      </c>
      <c r="B1410" s="5">
        <v>10.18</v>
      </c>
      <c r="C1410" s="5">
        <v>10.199999999999999</v>
      </c>
      <c r="D1410" s="5">
        <v>10.23</v>
      </c>
      <c r="E1410" s="5">
        <v>10.28</v>
      </c>
      <c r="F1410" s="5">
        <v>10.51</v>
      </c>
      <c r="G1410" s="5">
        <v>10.67</v>
      </c>
      <c r="H1410" s="5">
        <v>10.66</v>
      </c>
      <c r="I1410" s="5">
        <v>10.52</v>
      </c>
      <c r="J1410" s="5">
        <v>10.36</v>
      </c>
      <c r="K1410" s="5">
        <v>10.1</v>
      </c>
      <c r="L1410" s="5">
        <v>9.82</v>
      </c>
      <c r="M1410" s="5">
        <v>9.2100000000000009</v>
      </c>
    </row>
    <row r="1411" spans="1:13">
      <c r="A1411" s="139">
        <v>42139</v>
      </c>
      <c r="B1411" s="5">
        <v>10.38</v>
      </c>
      <c r="C1411" s="5">
        <v>10.4</v>
      </c>
      <c r="D1411" s="5">
        <v>10.44</v>
      </c>
      <c r="E1411" s="5">
        <v>10.49</v>
      </c>
      <c r="F1411" s="5">
        <v>10.64</v>
      </c>
      <c r="G1411" s="5">
        <v>10.69</v>
      </c>
      <c r="H1411" s="5">
        <v>10.68</v>
      </c>
      <c r="I1411" s="5">
        <v>10.6</v>
      </c>
      <c r="J1411" s="5">
        <v>10.46</v>
      </c>
      <c r="K1411" s="5">
        <v>10.220000000000001</v>
      </c>
      <c r="L1411" s="5">
        <v>9.93</v>
      </c>
      <c r="M1411" s="5">
        <v>9.3000000000000007</v>
      </c>
    </row>
    <row r="1412" spans="1:13">
      <c r="A1412" s="139">
        <v>42138</v>
      </c>
      <c r="B1412" s="5">
        <v>10.23</v>
      </c>
      <c r="C1412" s="5">
        <v>10.3</v>
      </c>
      <c r="D1412" s="5">
        <v>10.37</v>
      </c>
      <c r="E1412" s="5">
        <v>10.45</v>
      </c>
      <c r="F1412" s="5">
        <v>10.69</v>
      </c>
      <c r="G1412" s="5">
        <v>10.75</v>
      </c>
      <c r="H1412" s="5">
        <v>10.78</v>
      </c>
      <c r="I1412" s="5">
        <v>10.72</v>
      </c>
      <c r="J1412" s="5">
        <v>10.52</v>
      </c>
      <c r="K1412" s="5">
        <v>10.210000000000001</v>
      </c>
      <c r="L1412" s="5">
        <v>9.9</v>
      </c>
      <c r="M1412" s="5">
        <v>9.27</v>
      </c>
    </row>
    <row r="1413" spans="1:13">
      <c r="A1413" s="139">
        <v>42137</v>
      </c>
      <c r="B1413" s="5">
        <v>10.029999999999999</v>
      </c>
      <c r="C1413" s="5">
        <v>10.08</v>
      </c>
      <c r="D1413" s="5">
        <v>10.15</v>
      </c>
      <c r="E1413" s="5">
        <v>10.23</v>
      </c>
      <c r="F1413" s="5">
        <v>10.5</v>
      </c>
      <c r="G1413" s="5">
        <v>10.65</v>
      </c>
      <c r="H1413" s="5">
        <v>10.72</v>
      </c>
      <c r="I1413" s="5">
        <v>10.66</v>
      </c>
      <c r="J1413" s="5">
        <v>10.48</v>
      </c>
      <c r="K1413" s="5">
        <v>10.18</v>
      </c>
      <c r="L1413" s="5">
        <v>9.86</v>
      </c>
      <c r="M1413" s="5">
        <v>9.2200000000000006</v>
      </c>
    </row>
    <row r="1414" spans="1:13">
      <c r="A1414" s="139">
        <v>42136</v>
      </c>
      <c r="B1414" s="5">
        <v>10.220000000000001</v>
      </c>
      <c r="C1414" s="5">
        <v>10.23</v>
      </c>
      <c r="D1414" s="5">
        <v>10.27</v>
      </c>
      <c r="E1414" s="5">
        <v>10.33</v>
      </c>
      <c r="F1414" s="5">
        <v>10.61</v>
      </c>
      <c r="G1414" s="5">
        <v>10.77</v>
      </c>
      <c r="H1414" s="5">
        <v>10.81</v>
      </c>
      <c r="I1414" s="5">
        <v>10.72</v>
      </c>
      <c r="J1414" s="5">
        <v>10.57</v>
      </c>
      <c r="K1414" s="5">
        <v>10.28</v>
      </c>
      <c r="L1414" s="5">
        <v>9.9499999999999993</v>
      </c>
      <c r="M1414" s="5">
        <v>9.2799999999999994</v>
      </c>
    </row>
    <row r="1415" spans="1:13">
      <c r="A1415" s="139">
        <v>42132</v>
      </c>
      <c r="B1415" s="5">
        <v>10.06</v>
      </c>
      <c r="C1415" s="5">
        <v>10.07</v>
      </c>
      <c r="D1415" s="5">
        <v>10.11</v>
      </c>
      <c r="E1415" s="5">
        <v>10.17</v>
      </c>
      <c r="F1415" s="5">
        <v>10.5</v>
      </c>
      <c r="G1415" s="5">
        <v>10.7</v>
      </c>
      <c r="H1415" s="5">
        <v>10.77</v>
      </c>
      <c r="I1415" s="5">
        <v>10.67</v>
      </c>
      <c r="J1415" s="5">
        <v>10.48</v>
      </c>
      <c r="K1415" s="5">
        <v>10.17</v>
      </c>
      <c r="L1415" s="5">
        <v>9.84</v>
      </c>
      <c r="M1415" s="5">
        <v>9.18</v>
      </c>
    </row>
    <row r="1416" spans="1:13">
      <c r="A1416" s="139">
        <v>42131</v>
      </c>
      <c r="B1416" s="5">
        <v>10.220000000000001</v>
      </c>
      <c r="C1416" s="5">
        <v>10.24</v>
      </c>
      <c r="D1416" s="5">
        <v>10.29</v>
      </c>
      <c r="E1416" s="5">
        <v>10.34</v>
      </c>
      <c r="F1416" s="5">
        <v>10.54</v>
      </c>
      <c r="G1416" s="5">
        <v>10.62</v>
      </c>
      <c r="H1416" s="5">
        <v>10.62</v>
      </c>
      <c r="I1416" s="5">
        <v>10.55</v>
      </c>
      <c r="J1416" s="5">
        <v>10.4</v>
      </c>
      <c r="K1416" s="5">
        <v>10.1</v>
      </c>
      <c r="L1416" s="5">
        <v>9.76</v>
      </c>
      <c r="M1416" s="5">
        <v>9.09</v>
      </c>
    </row>
    <row r="1417" spans="1:13">
      <c r="A1417" s="139">
        <v>42130</v>
      </c>
      <c r="B1417" s="5">
        <v>10.38</v>
      </c>
      <c r="C1417" s="5">
        <v>10.38</v>
      </c>
      <c r="D1417" s="5">
        <v>10.39</v>
      </c>
      <c r="E1417" s="5">
        <v>10.4</v>
      </c>
      <c r="F1417" s="5">
        <v>10.49</v>
      </c>
      <c r="G1417" s="5">
        <v>10.57</v>
      </c>
      <c r="H1417" s="5">
        <v>10.58</v>
      </c>
      <c r="I1417" s="5">
        <v>10.47</v>
      </c>
      <c r="J1417" s="5">
        <v>10.3</v>
      </c>
      <c r="K1417" s="5">
        <v>10</v>
      </c>
      <c r="L1417" s="5">
        <v>9.67</v>
      </c>
      <c r="M1417" s="5">
        <v>8.99</v>
      </c>
    </row>
    <row r="1418" spans="1:13">
      <c r="A1418" s="139">
        <v>42129</v>
      </c>
      <c r="B1418" s="5">
        <v>10.41</v>
      </c>
      <c r="C1418" s="5">
        <v>10.4</v>
      </c>
      <c r="D1418" s="5">
        <v>10.41</v>
      </c>
      <c r="E1418" s="5">
        <v>10.42</v>
      </c>
      <c r="F1418" s="5">
        <v>10.56</v>
      </c>
      <c r="G1418" s="5">
        <v>10.68</v>
      </c>
      <c r="H1418" s="5">
        <v>10.71</v>
      </c>
      <c r="I1418" s="5">
        <v>10.64</v>
      </c>
      <c r="J1418" s="5">
        <v>10.49</v>
      </c>
      <c r="K1418" s="5">
        <v>10.17</v>
      </c>
      <c r="L1418" s="5">
        <v>9.8000000000000007</v>
      </c>
      <c r="M1418" s="5">
        <v>9.07</v>
      </c>
    </row>
    <row r="1419" spans="1:13">
      <c r="A1419" s="139">
        <v>42124</v>
      </c>
      <c r="B1419" s="5">
        <v>10.53</v>
      </c>
      <c r="C1419" s="5">
        <v>10.5</v>
      </c>
      <c r="D1419" s="5">
        <v>10.51</v>
      </c>
      <c r="E1419" s="5">
        <v>10.54</v>
      </c>
      <c r="F1419" s="5">
        <v>10.78</v>
      </c>
      <c r="G1419" s="5">
        <v>10.96</v>
      </c>
      <c r="H1419" s="5">
        <v>10.98</v>
      </c>
      <c r="I1419" s="5">
        <v>10.84</v>
      </c>
      <c r="J1419" s="5">
        <v>10.67</v>
      </c>
      <c r="K1419" s="5">
        <v>10.3</v>
      </c>
      <c r="L1419" s="5">
        <v>9.8800000000000008</v>
      </c>
      <c r="M1419" s="5">
        <v>9.09</v>
      </c>
    </row>
    <row r="1420" spans="1:13">
      <c r="A1420" s="139">
        <v>42123</v>
      </c>
      <c r="B1420" s="5">
        <v>11.18</v>
      </c>
      <c r="C1420" s="5">
        <v>11.15</v>
      </c>
      <c r="D1420" s="5">
        <v>11.14</v>
      </c>
      <c r="E1420" s="5">
        <v>11.13</v>
      </c>
      <c r="F1420" s="5">
        <v>11.16</v>
      </c>
      <c r="G1420" s="5">
        <v>11.21</v>
      </c>
      <c r="H1420" s="5">
        <v>11.18</v>
      </c>
      <c r="I1420" s="5">
        <v>11.04</v>
      </c>
      <c r="J1420" s="5">
        <v>10.82</v>
      </c>
      <c r="K1420" s="5">
        <v>10.4</v>
      </c>
      <c r="L1420" s="5">
        <v>9.9499999999999993</v>
      </c>
      <c r="M1420" s="5">
        <v>9.15</v>
      </c>
    </row>
    <row r="1421" spans="1:13">
      <c r="A1421" s="139">
        <v>42122</v>
      </c>
      <c r="B1421" s="5">
        <v>11.35</v>
      </c>
      <c r="C1421" s="5">
        <v>11.29</v>
      </c>
      <c r="D1421" s="5">
        <v>11.22</v>
      </c>
      <c r="E1421" s="5">
        <v>11.16</v>
      </c>
      <c r="F1421" s="5">
        <v>11.16</v>
      </c>
      <c r="G1421" s="5">
        <v>11.41</v>
      </c>
      <c r="H1421" s="5">
        <v>11.49</v>
      </c>
      <c r="I1421" s="5">
        <v>11.29</v>
      </c>
      <c r="J1421" s="5">
        <v>10.97</v>
      </c>
      <c r="K1421" s="5">
        <v>10.47</v>
      </c>
      <c r="L1421" s="5">
        <v>9.99</v>
      </c>
      <c r="M1421" s="5">
        <v>9.17</v>
      </c>
    </row>
    <row r="1422" spans="1:13">
      <c r="A1422" s="139">
        <v>42121</v>
      </c>
      <c r="B1422" s="5">
        <v>11.69</v>
      </c>
      <c r="C1422" s="5">
        <v>11.63</v>
      </c>
      <c r="D1422" s="5">
        <v>11.57</v>
      </c>
      <c r="E1422" s="5">
        <v>11.51</v>
      </c>
      <c r="F1422" s="5">
        <v>11.43</v>
      </c>
      <c r="G1422" s="5">
        <v>11.49</v>
      </c>
      <c r="H1422" s="5">
        <v>11.43</v>
      </c>
      <c r="I1422" s="5">
        <v>11.25</v>
      </c>
      <c r="J1422" s="5">
        <v>10.97</v>
      </c>
      <c r="K1422" s="5">
        <v>10.51</v>
      </c>
      <c r="L1422" s="5">
        <v>10.039999999999999</v>
      </c>
      <c r="M1422" s="5">
        <v>9.2200000000000006</v>
      </c>
    </row>
    <row r="1423" spans="1:13">
      <c r="A1423" s="139">
        <v>42118</v>
      </c>
      <c r="B1423" s="5">
        <v>11.56</v>
      </c>
      <c r="C1423" s="5">
        <v>11.5</v>
      </c>
      <c r="D1423" s="5">
        <v>11.44</v>
      </c>
      <c r="E1423" s="5">
        <v>11.39</v>
      </c>
      <c r="F1423" s="5">
        <v>11.36</v>
      </c>
      <c r="G1423" s="5">
        <v>11.46</v>
      </c>
      <c r="H1423" s="5">
        <v>11.4</v>
      </c>
      <c r="I1423" s="5">
        <v>11.19</v>
      </c>
      <c r="J1423" s="5">
        <v>10.89</v>
      </c>
      <c r="K1423" s="5">
        <v>10.41</v>
      </c>
      <c r="L1423" s="5">
        <v>9.94</v>
      </c>
      <c r="M1423" s="5">
        <v>9.1300000000000008</v>
      </c>
    </row>
    <row r="1424" spans="1:13">
      <c r="A1424" s="139">
        <v>42117</v>
      </c>
      <c r="B1424" s="5">
        <v>11.53</v>
      </c>
      <c r="C1424" s="5">
        <v>11.48</v>
      </c>
      <c r="D1424" s="5">
        <v>11.44</v>
      </c>
      <c r="E1424" s="5">
        <v>11.41</v>
      </c>
      <c r="F1424" s="5">
        <v>11.4</v>
      </c>
      <c r="G1424" s="5">
        <v>11.47</v>
      </c>
      <c r="H1424" s="5">
        <v>11.36</v>
      </c>
      <c r="I1424" s="5">
        <v>11.14</v>
      </c>
      <c r="J1424" s="5">
        <v>10.86</v>
      </c>
      <c r="K1424" s="5">
        <v>10.4</v>
      </c>
      <c r="L1424" s="5">
        <v>9.9499999999999993</v>
      </c>
      <c r="M1424" s="5">
        <v>9.14</v>
      </c>
    </row>
    <row r="1425" spans="1:13">
      <c r="A1425" s="139">
        <v>42116</v>
      </c>
      <c r="B1425" s="5">
        <v>11.77</v>
      </c>
      <c r="C1425" s="5">
        <v>11.71</v>
      </c>
      <c r="D1425" s="5">
        <v>11.62</v>
      </c>
      <c r="E1425" s="5">
        <v>11.53</v>
      </c>
      <c r="F1425" s="5">
        <v>11.32</v>
      </c>
      <c r="G1425" s="5">
        <v>11.44</v>
      </c>
      <c r="H1425" s="5">
        <v>11.43</v>
      </c>
      <c r="I1425" s="5">
        <v>11.23</v>
      </c>
      <c r="J1425" s="5">
        <v>10.91</v>
      </c>
      <c r="K1425" s="5">
        <v>10.42</v>
      </c>
      <c r="L1425" s="5">
        <v>9.9499999999999993</v>
      </c>
      <c r="M1425" s="5">
        <v>9.14</v>
      </c>
    </row>
    <row r="1426" spans="1:13">
      <c r="A1426" s="139">
        <v>42115</v>
      </c>
      <c r="B1426" s="5">
        <v>11.84</v>
      </c>
      <c r="C1426" s="5">
        <v>11.79</v>
      </c>
      <c r="D1426" s="5">
        <v>11.73</v>
      </c>
      <c r="E1426" s="5">
        <v>11.66</v>
      </c>
      <c r="F1426" s="5">
        <v>11.53</v>
      </c>
      <c r="G1426" s="5">
        <v>11.57</v>
      </c>
      <c r="H1426" s="5">
        <v>11.45</v>
      </c>
      <c r="I1426" s="5">
        <v>11.22</v>
      </c>
      <c r="J1426" s="5">
        <v>10.94</v>
      </c>
      <c r="K1426" s="5">
        <v>10.48</v>
      </c>
      <c r="L1426" s="5">
        <v>10.02</v>
      </c>
      <c r="M1426" s="5">
        <v>9.18</v>
      </c>
    </row>
    <row r="1427" spans="1:13">
      <c r="A1427" s="139">
        <v>42114</v>
      </c>
      <c r="B1427" s="5">
        <v>12.03</v>
      </c>
      <c r="C1427" s="5">
        <v>11.99</v>
      </c>
      <c r="D1427" s="5">
        <v>11.92</v>
      </c>
      <c r="E1427" s="5">
        <v>11.84</v>
      </c>
      <c r="F1427" s="5">
        <v>11.56</v>
      </c>
      <c r="G1427" s="5">
        <v>11.45</v>
      </c>
      <c r="H1427" s="5">
        <v>11.25</v>
      </c>
      <c r="I1427" s="5">
        <v>11.08</v>
      </c>
      <c r="J1427" s="5">
        <v>10.91</v>
      </c>
      <c r="K1427" s="5">
        <v>10.52</v>
      </c>
      <c r="L1427" s="5">
        <v>10.06</v>
      </c>
      <c r="M1427" s="5">
        <v>9.2100000000000009</v>
      </c>
    </row>
    <row r="1428" spans="1:13">
      <c r="A1428" s="139">
        <v>42111</v>
      </c>
      <c r="B1428" s="5">
        <v>11.91</v>
      </c>
      <c r="C1428" s="5">
        <v>11.87</v>
      </c>
      <c r="D1428" s="5">
        <v>11.79</v>
      </c>
      <c r="E1428" s="5">
        <v>11.71</v>
      </c>
      <c r="F1428" s="5">
        <v>11.41</v>
      </c>
      <c r="G1428" s="5">
        <v>11.32</v>
      </c>
      <c r="H1428" s="5">
        <v>11.11</v>
      </c>
      <c r="I1428" s="5">
        <v>10.94</v>
      </c>
      <c r="J1428" s="5">
        <v>10.78</v>
      </c>
      <c r="K1428" s="5">
        <v>10.39</v>
      </c>
      <c r="L1428" s="5">
        <v>9.94</v>
      </c>
      <c r="M1428" s="5">
        <v>9.1</v>
      </c>
    </row>
    <row r="1429" spans="1:13">
      <c r="A1429" s="139">
        <v>42110</v>
      </c>
      <c r="B1429" s="5">
        <v>11.45</v>
      </c>
      <c r="C1429" s="5">
        <v>11.44</v>
      </c>
      <c r="D1429" s="5">
        <v>11.4</v>
      </c>
      <c r="E1429" s="5">
        <v>11.33</v>
      </c>
      <c r="F1429" s="5">
        <v>11.06</v>
      </c>
      <c r="G1429" s="5">
        <v>10.99</v>
      </c>
      <c r="H1429" s="5">
        <v>10.81</v>
      </c>
      <c r="I1429" s="5">
        <v>10.64</v>
      </c>
      <c r="J1429" s="5">
        <v>10.44</v>
      </c>
      <c r="K1429" s="5">
        <v>10.039999999999999</v>
      </c>
      <c r="L1429" s="5">
        <v>9.61</v>
      </c>
      <c r="M1429" s="5">
        <v>8.83</v>
      </c>
    </row>
    <row r="1430" spans="1:13">
      <c r="A1430" s="139">
        <v>42109</v>
      </c>
      <c r="B1430" s="5">
        <v>11.43</v>
      </c>
      <c r="C1430" s="5">
        <v>11.44</v>
      </c>
      <c r="D1430" s="5">
        <v>11.42</v>
      </c>
      <c r="E1430" s="5">
        <v>11.38</v>
      </c>
      <c r="F1430" s="5">
        <v>11.11</v>
      </c>
      <c r="G1430" s="5">
        <v>10.92</v>
      </c>
      <c r="H1430" s="5">
        <v>10.67</v>
      </c>
      <c r="I1430" s="5">
        <v>10.54</v>
      </c>
      <c r="J1430" s="5">
        <v>10.42</v>
      </c>
      <c r="K1430" s="5">
        <v>10.1</v>
      </c>
      <c r="L1430" s="5">
        <v>9.69</v>
      </c>
      <c r="M1430" s="5">
        <v>8.9</v>
      </c>
    </row>
    <row r="1431" spans="1:13">
      <c r="A1431" s="139">
        <v>42108</v>
      </c>
      <c r="B1431" s="5">
        <v>11.66</v>
      </c>
      <c r="C1431" s="5">
        <v>11.63</v>
      </c>
      <c r="D1431" s="5">
        <v>11.58</v>
      </c>
      <c r="E1431" s="5">
        <v>11.51</v>
      </c>
      <c r="F1431" s="5">
        <v>11.29</v>
      </c>
      <c r="G1431" s="5">
        <v>11.24</v>
      </c>
      <c r="H1431" s="5">
        <v>11.13</v>
      </c>
      <c r="I1431" s="5">
        <v>11.01</v>
      </c>
      <c r="J1431" s="5">
        <v>10.84</v>
      </c>
      <c r="K1431" s="5">
        <v>10.47</v>
      </c>
      <c r="L1431" s="5">
        <v>10.039999999999999</v>
      </c>
      <c r="M1431" s="5">
        <v>9.23</v>
      </c>
    </row>
    <row r="1432" spans="1:13">
      <c r="A1432" s="139">
        <v>42107</v>
      </c>
      <c r="B1432" s="5">
        <v>11.65</v>
      </c>
      <c r="C1432" s="5">
        <v>11.65</v>
      </c>
      <c r="D1432" s="5">
        <v>11.63</v>
      </c>
      <c r="E1432" s="5">
        <v>11.6</v>
      </c>
      <c r="F1432" s="5">
        <v>11.45</v>
      </c>
      <c r="G1432" s="5">
        <v>11.37</v>
      </c>
      <c r="H1432" s="5">
        <v>11.2</v>
      </c>
      <c r="I1432" s="5">
        <v>11.07</v>
      </c>
      <c r="J1432" s="5">
        <v>10.95</v>
      </c>
      <c r="K1432" s="5">
        <v>10.61</v>
      </c>
      <c r="L1432" s="5">
        <v>10.17</v>
      </c>
      <c r="M1432" s="5">
        <v>9.34</v>
      </c>
    </row>
    <row r="1433" spans="1:13">
      <c r="A1433" s="139">
        <v>42104</v>
      </c>
      <c r="B1433" s="5">
        <v>11.45</v>
      </c>
      <c r="C1433" s="5">
        <v>11.48</v>
      </c>
      <c r="D1433" s="5">
        <v>11.49</v>
      </c>
      <c r="E1433" s="5">
        <v>11.49</v>
      </c>
      <c r="F1433" s="5">
        <v>11.43</v>
      </c>
      <c r="G1433" s="5">
        <v>11.35</v>
      </c>
      <c r="H1433" s="5">
        <v>11.18</v>
      </c>
      <c r="I1433" s="5">
        <v>11.07</v>
      </c>
      <c r="J1433" s="5">
        <v>10.99</v>
      </c>
      <c r="K1433" s="5">
        <v>10.69</v>
      </c>
      <c r="L1433" s="5">
        <v>10.28</v>
      </c>
      <c r="M1433" s="5">
        <v>9.44</v>
      </c>
    </row>
    <row r="1434" spans="1:13">
      <c r="A1434" s="139">
        <v>42103</v>
      </c>
      <c r="B1434" s="5">
        <v>11.83</v>
      </c>
      <c r="C1434" s="5">
        <v>11.83</v>
      </c>
      <c r="D1434" s="5">
        <v>11.81</v>
      </c>
      <c r="E1434" s="5">
        <v>11.77</v>
      </c>
      <c r="F1434" s="5">
        <v>11.62</v>
      </c>
      <c r="G1434" s="5">
        <v>11.56</v>
      </c>
      <c r="H1434" s="5">
        <v>11.43</v>
      </c>
      <c r="I1434" s="5">
        <v>11.33</v>
      </c>
      <c r="J1434" s="5">
        <v>11.2</v>
      </c>
      <c r="K1434" s="5">
        <v>10.82</v>
      </c>
      <c r="L1434" s="5">
        <v>10.34</v>
      </c>
      <c r="M1434" s="5">
        <v>9.4499999999999993</v>
      </c>
    </row>
    <row r="1435" spans="1:13">
      <c r="A1435" s="139">
        <v>42102</v>
      </c>
      <c r="B1435" s="5">
        <v>12.09</v>
      </c>
      <c r="C1435" s="5">
        <v>12.11</v>
      </c>
      <c r="D1435" s="5">
        <v>12.11</v>
      </c>
      <c r="E1435" s="5">
        <v>12.11</v>
      </c>
      <c r="F1435" s="5">
        <v>12.05</v>
      </c>
      <c r="G1435" s="5">
        <v>12</v>
      </c>
      <c r="H1435" s="5">
        <v>11.87</v>
      </c>
      <c r="I1435" s="5">
        <v>11.71</v>
      </c>
      <c r="J1435" s="5">
        <v>11.48</v>
      </c>
      <c r="K1435" s="5">
        <v>11</v>
      </c>
      <c r="L1435" s="5">
        <v>10.49</v>
      </c>
      <c r="M1435" s="5">
        <v>9.58</v>
      </c>
    </row>
    <row r="1436" spans="1:13">
      <c r="A1436" s="139">
        <v>42101</v>
      </c>
      <c r="B1436" s="5">
        <v>12.14</v>
      </c>
      <c r="C1436" s="5">
        <v>12.16</v>
      </c>
      <c r="D1436" s="5">
        <v>12.17</v>
      </c>
      <c r="E1436" s="5">
        <v>12.17</v>
      </c>
      <c r="F1436" s="5">
        <v>12.14</v>
      </c>
      <c r="G1436" s="5">
        <v>12.1</v>
      </c>
      <c r="H1436" s="5">
        <v>11.97</v>
      </c>
      <c r="I1436" s="5">
        <v>11.8</v>
      </c>
      <c r="J1436" s="5">
        <v>11.52</v>
      </c>
      <c r="K1436" s="5">
        <v>11</v>
      </c>
      <c r="L1436" s="5">
        <v>10.48</v>
      </c>
      <c r="M1436" s="5">
        <v>9.59</v>
      </c>
    </row>
    <row r="1437" spans="1:13">
      <c r="A1437" s="139">
        <v>42100</v>
      </c>
      <c r="B1437" s="5">
        <v>12.06</v>
      </c>
      <c r="C1437" s="5">
        <v>12.11</v>
      </c>
      <c r="D1437" s="5">
        <v>12.13</v>
      </c>
      <c r="E1437" s="5">
        <v>12.15</v>
      </c>
      <c r="F1437" s="5">
        <v>12.11</v>
      </c>
      <c r="G1437" s="5">
        <v>12.02</v>
      </c>
      <c r="H1437" s="5">
        <v>11.83</v>
      </c>
      <c r="I1437" s="5">
        <v>11.67</v>
      </c>
      <c r="J1437" s="5">
        <v>11.48</v>
      </c>
      <c r="K1437" s="5">
        <v>11.07</v>
      </c>
      <c r="L1437" s="5">
        <v>10.58</v>
      </c>
      <c r="M1437" s="5">
        <v>9.67</v>
      </c>
    </row>
    <row r="1438" spans="1:13">
      <c r="A1438" s="139">
        <v>42097</v>
      </c>
      <c r="B1438" s="5">
        <v>12.04</v>
      </c>
      <c r="C1438" s="5">
        <v>12.08</v>
      </c>
      <c r="D1438" s="5">
        <v>12.1</v>
      </c>
      <c r="E1438" s="5">
        <v>12.11</v>
      </c>
      <c r="F1438" s="5">
        <v>12.08</v>
      </c>
      <c r="G1438" s="5">
        <v>12.03</v>
      </c>
      <c r="H1438" s="5">
        <v>11.9</v>
      </c>
      <c r="I1438" s="5">
        <v>11.76</v>
      </c>
      <c r="J1438" s="5">
        <v>11.56</v>
      </c>
      <c r="K1438" s="5">
        <v>11.12</v>
      </c>
      <c r="L1438" s="5">
        <v>10.62</v>
      </c>
      <c r="M1438" s="5">
        <v>9.73</v>
      </c>
    </row>
    <row r="1439" spans="1:13">
      <c r="A1439" s="139">
        <v>42096</v>
      </c>
      <c r="B1439" s="5">
        <v>12.09</v>
      </c>
      <c r="C1439" s="5">
        <v>12.11</v>
      </c>
      <c r="D1439" s="5">
        <v>12.13</v>
      </c>
      <c r="E1439" s="5">
        <v>12.14</v>
      </c>
      <c r="F1439" s="5">
        <v>12.18</v>
      </c>
      <c r="G1439" s="5">
        <v>12.21</v>
      </c>
      <c r="H1439" s="5">
        <v>12.08</v>
      </c>
      <c r="I1439" s="5">
        <v>11.91</v>
      </c>
      <c r="J1439" s="5">
        <v>11.75</v>
      </c>
      <c r="K1439" s="5">
        <v>11.35</v>
      </c>
      <c r="L1439" s="5">
        <v>10.86</v>
      </c>
      <c r="M1439" s="5">
        <v>9.94</v>
      </c>
    </row>
    <row r="1440" spans="1:13">
      <c r="A1440" s="139">
        <v>42095</v>
      </c>
      <c r="B1440" s="5">
        <v>12.14</v>
      </c>
      <c r="C1440" s="5">
        <v>12.17</v>
      </c>
      <c r="D1440" s="5">
        <v>12.17</v>
      </c>
      <c r="E1440" s="5">
        <v>12.16</v>
      </c>
      <c r="F1440" s="5">
        <v>12.07</v>
      </c>
      <c r="G1440" s="5">
        <v>12.04</v>
      </c>
      <c r="H1440" s="5">
        <v>11.94</v>
      </c>
      <c r="I1440" s="5">
        <v>11.81</v>
      </c>
      <c r="J1440" s="5">
        <v>11.64</v>
      </c>
      <c r="K1440" s="5">
        <v>11.24</v>
      </c>
      <c r="L1440" s="5">
        <v>10.78</v>
      </c>
      <c r="M1440" s="5">
        <v>9.92</v>
      </c>
    </row>
    <row r="1441" spans="1:13">
      <c r="A1441" s="139">
        <v>42094</v>
      </c>
      <c r="B1441" s="5">
        <v>12.15</v>
      </c>
      <c r="C1441" s="5">
        <v>12.2</v>
      </c>
      <c r="D1441" s="5">
        <v>12.26</v>
      </c>
      <c r="E1441" s="5">
        <v>12.3</v>
      </c>
      <c r="F1441" s="5">
        <v>12.45</v>
      </c>
      <c r="G1441" s="5">
        <v>12.49</v>
      </c>
      <c r="H1441" s="5">
        <v>12.36</v>
      </c>
      <c r="I1441" s="5">
        <v>12.2</v>
      </c>
      <c r="J1441" s="5">
        <v>12.06</v>
      </c>
      <c r="K1441" s="5">
        <v>11.75</v>
      </c>
      <c r="L1441" s="5">
        <v>11.33</v>
      </c>
      <c r="M1441" s="5">
        <v>10.45</v>
      </c>
    </row>
    <row r="1442" spans="1:13">
      <c r="A1442" s="139">
        <v>42093</v>
      </c>
      <c r="B1442" s="5">
        <v>12.17</v>
      </c>
      <c r="C1442" s="5">
        <v>12.23</v>
      </c>
      <c r="D1442" s="5">
        <v>12.26</v>
      </c>
      <c r="E1442" s="5">
        <v>12.25</v>
      </c>
      <c r="F1442" s="5">
        <v>12.12</v>
      </c>
      <c r="G1442" s="5">
        <v>12.08</v>
      </c>
      <c r="H1442" s="5">
        <v>12.05</v>
      </c>
      <c r="I1442" s="5">
        <v>11.99</v>
      </c>
      <c r="J1442" s="5">
        <v>11.86</v>
      </c>
      <c r="K1442" s="5">
        <v>11.5</v>
      </c>
      <c r="L1442" s="5">
        <v>11.07</v>
      </c>
      <c r="M1442" s="5">
        <v>10.24</v>
      </c>
    </row>
    <row r="1443" spans="1:13">
      <c r="A1443" s="139">
        <v>42090</v>
      </c>
      <c r="B1443" s="5">
        <v>11.71</v>
      </c>
      <c r="C1443" s="5">
        <v>11.76</v>
      </c>
      <c r="D1443" s="5">
        <v>11.8</v>
      </c>
      <c r="E1443" s="5">
        <v>11.83</v>
      </c>
      <c r="F1443" s="5">
        <v>11.91</v>
      </c>
      <c r="G1443" s="5">
        <v>11.96</v>
      </c>
      <c r="H1443" s="5">
        <v>11.92</v>
      </c>
      <c r="I1443" s="5">
        <v>11.85</v>
      </c>
      <c r="J1443" s="5">
        <v>11.77</v>
      </c>
      <c r="K1443" s="5">
        <v>11.47</v>
      </c>
      <c r="L1443" s="5">
        <v>11.06</v>
      </c>
      <c r="M1443" s="5">
        <v>10.220000000000001</v>
      </c>
    </row>
    <row r="1444" spans="1:13">
      <c r="A1444" s="139">
        <v>42089</v>
      </c>
      <c r="B1444" s="5">
        <v>11.66</v>
      </c>
      <c r="C1444" s="5">
        <v>11.72</v>
      </c>
      <c r="D1444" s="5">
        <v>11.78</v>
      </c>
      <c r="E1444" s="5">
        <v>11.82</v>
      </c>
      <c r="F1444" s="5">
        <v>11.92</v>
      </c>
      <c r="G1444" s="5">
        <v>11.92</v>
      </c>
      <c r="H1444" s="5">
        <v>11.89</v>
      </c>
      <c r="I1444" s="5">
        <v>11.88</v>
      </c>
      <c r="J1444" s="5">
        <v>11.87</v>
      </c>
      <c r="K1444" s="5">
        <v>11.57</v>
      </c>
      <c r="L1444" s="5">
        <v>11.12</v>
      </c>
      <c r="M1444" s="5">
        <v>10.25</v>
      </c>
    </row>
    <row r="1445" spans="1:13">
      <c r="A1445" s="139">
        <v>42088</v>
      </c>
      <c r="B1445" s="5">
        <v>11.87</v>
      </c>
      <c r="C1445" s="5">
        <v>11.92</v>
      </c>
      <c r="D1445" s="5">
        <v>11.95</v>
      </c>
      <c r="E1445" s="5">
        <v>11.98</v>
      </c>
      <c r="F1445" s="5">
        <v>12.02</v>
      </c>
      <c r="G1445" s="5">
        <v>12.02</v>
      </c>
      <c r="H1445" s="5">
        <v>12.03</v>
      </c>
      <c r="I1445" s="5">
        <v>12.08</v>
      </c>
      <c r="J1445" s="5">
        <v>12.09</v>
      </c>
      <c r="K1445" s="5">
        <v>11.79</v>
      </c>
      <c r="L1445" s="5">
        <v>11.32</v>
      </c>
      <c r="M1445" s="5">
        <v>10.42</v>
      </c>
    </row>
    <row r="1446" spans="1:13">
      <c r="A1446" s="139">
        <v>42087</v>
      </c>
      <c r="B1446" s="5">
        <v>12.57</v>
      </c>
      <c r="C1446" s="5">
        <v>12.6</v>
      </c>
      <c r="D1446" s="5">
        <v>12.61</v>
      </c>
      <c r="E1446" s="5">
        <v>12.58</v>
      </c>
      <c r="F1446" s="5">
        <v>12.48</v>
      </c>
      <c r="G1446" s="5">
        <v>12.55</v>
      </c>
      <c r="H1446" s="5">
        <v>12.69</v>
      </c>
      <c r="I1446" s="5">
        <v>12.74</v>
      </c>
      <c r="J1446" s="5">
        <v>12.62</v>
      </c>
      <c r="K1446" s="5">
        <v>12.17</v>
      </c>
      <c r="L1446" s="5">
        <v>11.64</v>
      </c>
      <c r="M1446" s="5">
        <v>10.69</v>
      </c>
    </row>
    <row r="1447" spans="1:13">
      <c r="A1447" s="139">
        <v>42086</v>
      </c>
      <c r="B1447" s="5">
        <v>12.52</v>
      </c>
      <c r="C1447" s="5">
        <v>12.58</v>
      </c>
      <c r="D1447" s="5">
        <v>12.65</v>
      </c>
      <c r="E1447" s="5">
        <v>12.71</v>
      </c>
      <c r="F1447" s="5">
        <v>12.84</v>
      </c>
      <c r="G1447" s="5">
        <v>12.82</v>
      </c>
      <c r="H1447" s="5">
        <v>12.79</v>
      </c>
      <c r="I1447" s="5">
        <v>12.77</v>
      </c>
      <c r="J1447" s="5">
        <v>12.63</v>
      </c>
      <c r="K1447" s="5">
        <v>12.14</v>
      </c>
      <c r="L1447" s="5">
        <v>11.57</v>
      </c>
      <c r="M1447" s="5">
        <v>10.61</v>
      </c>
    </row>
    <row r="1448" spans="1:13">
      <c r="A1448" s="139">
        <v>42083</v>
      </c>
      <c r="B1448" s="5">
        <v>12.48</v>
      </c>
      <c r="C1448" s="5">
        <v>12.56</v>
      </c>
      <c r="D1448" s="5">
        <v>12.65</v>
      </c>
      <c r="E1448" s="5">
        <v>12.73</v>
      </c>
      <c r="F1448" s="5">
        <v>12.95</v>
      </c>
      <c r="G1448" s="5">
        <v>12.97</v>
      </c>
      <c r="H1448" s="5">
        <v>12.94</v>
      </c>
      <c r="I1448" s="5">
        <v>12.89</v>
      </c>
      <c r="J1448" s="5">
        <v>12.76</v>
      </c>
      <c r="K1448" s="5">
        <v>12.27</v>
      </c>
      <c r="L1448" s="5">
        <v>11.71</v>
      </c>
      <c r="M1448" s="5">
        <v>10.76</v>
      </c>
    </row>
    <row r="1449" spans="1:13">
      <c r="A1449" s="139">
        <v>42082</v>
      </c>
      <c r="B1449" s="5">
        <v>12.64</v>
      </c>
      <c r="C1449" s="5">
        <v>12.72</v>
      </c>
      <c r="D1449" s="5">
        <v>12.8</v>
      </c>
      <c r="E1449" s="5">
        <v>12.89</v>
      </c>
      <c r="F1449" s="5">
        <v>13.17</v>
      </c>
      <c r="G1449" s="5">
        <v>13.29</v>
      </c>
      <c r="H1449" s="5">
        <v>13.27</v>
      </c>
      <c r="I1449" s="5">
        <v>13.16</v>
      </c>
      <c r="J1449" s="5">
        <v>12.99</v>
      </c>
      <c r="K1449" s="5">
        <v>12.52</v>
      </c>
      <c r="L1449" s="5">
        <v>11.99</v>
      </c>
      <c r="M1449" s="5">
        <v>11.04</v>
      </c>
    </row>
    <row r="1450" spans="1:13">
      <c r="A1450" s="139">
        <v>42081</v>
      </c>
      <c r="B1450" s="5">
        <v>12.85</v>
      </c>
      <c r="C1450" s="5">
        <v>12.94</v>
      </c>
      <c r="D1450" s="5">
        <v>13.03</v>
      </c>
      <c r="E1450" s="5">
        <v>13.12</v>
      </c>
      <c r="F1450" s="5">
        <v>13.37</v>
      </c>
      <c r="G1450" s="5">
        <v>13.39</v>
      </c>
      <c r="H1450" s="5">
        <v>13.39</v>
      </c>
      <c r="I1450" s="5">
        <v>13.37</v>
      </c>
      <c r="J1450" s="5">
        <v>13.22</v>
      </c>
      <c r="K1450" s="5">
        <v>12.73</v>
      </c>
      <c r="L1450" s="5">
        <v>12.17</v>
      </c>
      <c r="M1450" s="5">
        <v>11.21</v>
      </c>
    </row>
    <row r="1451" spans="1:13">
      <c r="A1451" s="139">
        <v>42080</v>
      </c>
      <c r="B1451" s="5">
        <v>12.9</v>
      </c>
      <c r="C1451" s="5">
        <v>12.99</v>
      </c>
      <c r="D1451" s="5">
        <v>13.08</v>
      </c>
      <c r="E1451" s="5">
        <v>13.18</v>
      </c>
      <c r="F1451" s="5">
        <v>13.48</v>
      </c>
      <c r="G1451" s="5">
        <v>13.58</v>
      </c>
      <c r="H1451" s="5">
        <v>13.53</v>
      </c>
      <c r="I1451" s="5">
        <v>13.43</v>
      </c>
      <c r="J1451" s="5">
        <v>13.27</v>
      </c>
      <c r="K1451" s="5">
        <v>12.8</v>
      </c>
      <c r="L1451" s="5">
        <v>12.23</v>
      </c>
      <c r="M1451" s="5">
        <v>11.24</v>
      </c>
    </row>
    <row r="1452" spans="1:13">
      <c r="A1452" s="139">
        <v>42079</v>
      </c>
      <c r="B1452" s="5">
        <v>12.63</v>
      </c>
      <c r="C1452" s="5">
        <v>12.72</v>
      </c>
      <c r="D1452" s="5">
        <v>12.84</v>
      </c>
      <c r="E1452" s="5">
        <v>12.98</v>
      </c>
      <c r="F1452" s="5">
        <v>13.46</v>
      </c>
      <c r="G1452" s="5">
        <v>13.59</v>
      </c>
      <c r="H1452" s="5">
        <v>13.54</v>
      </c>
      <c r="I1452" s="5">
        <v>13.39</v>
      </c>
      <c r="J1452" s="5">
        <v>13.17</v>
      </c>
      <c r="K1452" s="5">
        <v>12.61</v>
      </c>
      <c r="L1452" s="5">
        <v>11.99</v>
      </c>
      <c r="M1452" s="5">
        <v>10.97</v>
      </c>
    </row>
    <row r="1453" spans="1:13">
      <c r="A1453" s="139">
        <v>42076</v>
      </c>
      <c r="B1453" s="5">
        <v>12.59</v>
      </c>
      <c r="C1453" s="5">
        <v>12.72</v>
      </c>
      <c r="D1453" s="5">
        <v>12.84</v>
      </c>
      <c r="E1453" s="5">
        <v>12.95</v>
      </c>
      <c r="F1453" s="5">
        <v>13.24</v>
      </c>
      <c r="G1453" s="5">
        <v>13.31</v>
      </c>
      <c r="H1453" s="5">
        <v>13.23</v>
      </c>
      <c r="I1453" s="5">
        <v>13.06</v>
      </c>
      <c r="J1453" s="5">
        <v>12.77</v>
      </c>
      <c r="K1453" s="5">
        <v>12.15</v>
      </c>
      <c r="L1453" s="5">
        <v>11.53</v>
      </c>
      <c r="M1453" s="5">
        <v>10.56</v>
      </c>
    </row>
    <row r="1454" spans="1:13">
      <c r="A1454" s="139">
        <v>42075</v>
      </c>
      <c r="B1454" s="5">
        <v>12.53</v>
      </c>
      <c r="C1454" s="5">
        <v>12.65</v>
      </c>
      <c r="D1454" s="5">
        <v>12.74</v>
      </c>
      <c r="E1454" s="5">
        <v>12.79</v>
      </c>
      <c r="F1454" s="5">
        <v>12.88</v>
      </c>
      <c r="G1454" s="5">
        <v>12.94</v>
      </c>
      <c r="H1454" s="5">
        <v>12.92</v>
      </c>
      <c r="I1454" s="5">
        <v>12.79</v>
      </c>
      <c r="J1454" s="5">
        <v>12.51</v>
      </c>
      <c r="K1454" s="5">
        <v>11.86</v>
      </c>
      <c r="L1454" s="5">
        <v>11.24</v>
      </c>
      <c r="M1454" s="5">
        <v>10.32</v>
      </c>
    </row>
    <row r="1455" spans="1:13">
      <c r="A1455" s="139">
        <v>42074</v>
      </c>
      <c r="B1455" s="5">
        <v>12.95</v>
      </c>
      <c r="C1455" s="5">
        <v>12.96</v>
      </c>
      <c r="D1455" s="5">
        <v>12.99</v>
      </c>
      <c r="E1455" s="5">
        <v>13.05</v>
      </c>
      <c r="F1455" s="5">
        <v>13.36</v>
      </c>
      <c r="G1455" s="5">
        <v>13.46</v>
      </c>
      <c r="H1455" s="5">
        <v>13.37</v>
      </c>
      <c r="I1455" s="5">
        <v>13.15</v>
      </c>
      <c r="J1455" s="5">
        <v>12.76</v>
      </c>
      <c r="K1455" s="5">
        <v>12.04</v>
      </c>
      <c r="L1455" s="5">
        <v>11.39</v>
      </c>
      <c r="M1455" s="5">
        <v>10.47</v>
      </c>
    </row>
    <row r="1456" spans="1:13">
      <c r="A1456" s="139">
        <v>42073</v>
      </c>
      <c r="B1456" s="5">
        <v>12.77</v>
      </c>
      <c r="C1456" s="5">
        <v>12.91</v>
      </c>
      <c r="D1456" s="5">
        <v>13.02</v>
      </c>
      <c r="E1456" s="5">
        <v>13.12</v>
      </c>
      <c r="F1456" s="5">
        <v>13.39</v>
      </c>
      <c r="G1456" s="5">
        <v>13.54</v>
      </c>
      <c r="H1456" s="5">
        <v>13.55</v>
      </c>
      <c r="I1456" s="5">
        <v>13.33</v>
      </c>
      <c r="J1456" s="5">
        <v>12.84</v>
      </c>
      <c r="K1456" s="5">
        <v>12.01</v>
      </c>
      <c r="L1456" s="5">
        <v>11.33</v>
      </c>
      <c r="M1456" s="5">
        <v>10.42</v>
      </c>
    </row>
    <row r="1457" spans="1:13">
      <c r="A1457" s="139">
        <v>42069</v>
      </c>
      <c r="B1457" s="5">
        <v>12.11</v>
      </c>
      <c r="C1457" s="5">
        <v>12.37</v>
      </c>
      <c r="D1457" s="5">
        <v>12.61</v>
      </c>
      <c r="E1457" s="5">
        <v>12.81</v>
      </c>
      <c r="F1457" s="5">
        <v>13.31</v>
      </c>
      <c r="G1457" s="5">
        <v>13.5</v>
      </c>
      <c r="H1457" s="5">
        <v>13.48</v>
      </c>
      <c r="I1457" s="5">
        <v>13.22</v>
      </c>
      <c r="J1457" s="5">
        <v>12.69</v>
      </c>
      <c r="K1457" s="5">
        <v>11.82</v>
      </c>
      <c r="L1457" s="5">
        <v>11.12</v>
      </c>
      <c r="M1457" s="5">
        <v>10.199999999999999</v>
      </c>
    </row>
    <row r="1458" spans="1:13">
      <c r="A1458" s="139">
        <v>42068</v>
      </c>
      <c r="B1458" s="5">
        <v>12.66</v>
      </c>
      <c r="C1458" s="5">
        <v>12.81</v>
      </c>
      <c r="D1458" s="5">
        <v>12.96</v>
      </c>
      <c r="E1458" s="5">
        <v>13.1</v>
      </c>
      <c r="F1458" s="5">
        <v>13.51</v>
      </c>
      <c r="G1458" s="5">
        <v>13.65</v>
      </c>
      <c r="H1458" s="5">
        <v>13.56</v>
      </c>
      <c r="I1458" s="5">
        <v>13.24</v>
      </c>
      <c r="J1458" s="5">
        <v>12.66</v>
      </c>
      <c r="K1458" s="5">
        <v>11.77</v>
      </c>
      <c r="L1458" s="5">
        <v>11.07</v>
      </c>
      <c r="M1458" s="5">
        <v>10.19</v>
      </c>
    </row>
    <row r="1459" spans="1:13">
      <c r="A1459" s="139">
        <v>42067</v>
      </c>
      <c r="B1459" s="5">
        <v>12.77</v>
      </c>
      <c r="C1459" s="5">
        <v>12.95</v>
      </c>
      <c r="D1459" s="5">
        <v>13.12</v>
      </c>
      <c r="E1459" s="5">
        <v>13.28</v>
      </c>
      <c r="F1459" s="5">
        <v>13.74</v>
      </c>
      <c r="G1459" s="5">
        <v>13.94</v>
      </c>
      <c r="H1459" s="5">
        <v>13.86</v>
      </c>
      <c r="I1459" s="5">
        <v>13.47</v>
      </c>
      <c r="J1459" s="5">
        <v>12.76</v>
      </c>
      <c r="K1459" s="5">
        <v>11.79</v>
      </c>
      <c r="L1459" s="5">
        <v>11.08</v>
      </c>
      <c r="M1459" s="5">
        <v>10.19</v>
      </c>
    </row>
    <row r="1460" spans="1:13">
      <c r="A1460" s="139">
        <v>42066</v>
      </c>
      <c r="B1460" s="5">
        <v>12.41</v>
      </c>
      <c r="C1460" s="5">
        <v>12.75</v>
      </c>
      <c r="D1460" s="5">
        <v>13.07</v>
      </c>
      <c r="E1460" s="5">
        <v>13.32</v>
      </c>
      <c r="F1460" s="5">
        <v>13.87</v>
      </c>
      <c r="G1460" s="5">
        <v>13.98</v>
      </c>
      <c r="H1460" s="5">
        <v>13.8</v>
      </c>
      <c r="I1460" s="5">
        <v>13.36</v>
      </c>
      <c r="J1460" s="5">
        <v>12.58</v>
      </c>
      <c r="K1460" s="5">
        <v>11.51</v>
      </c>
      <c r="L1460" s="5">
        <v>10.77</v>
      </c>
      <c r="M1460" s="5">
        <v>9.9</v>
      </c>
    </row>
    <row r="1461" spans="1:13">
      <c r="A1461" s="139">
        <v>42065</v>
      </c>
      <c r="B1461" s="5">
        <v>13.54</v>
      </c>
      <c r="C1461" s="5">
        <v>13.67</v>
      </c>
      <c r="D1461" s="5">
        <v>13.8</v>
      </c>
      <c r="E1461" s="5">
        <v>13.91</v>
      </c>
      <c r="F1461" s="5">
        <v>14.29</v>
      </c>
      <c r="G1461" s="5">
        <v>14.52</v>
      </c>
      <c r="H1461" s="5">
        <v>14.58</v>
      </c>
      <c r="I1461" s="5">
        <v>14.13</v>
      </c>
      <c r="J1461" s="5">
        <v>13.03</v>
      </c>
      <c r="K1461" s="5">
        <v>11.72</v>
      </c>
      <c r="L1461" s="5">
        <v>10.94</v>
      </c>
      <c r="M1461" s="5">
        <v>10.15</v>
      </c>
    </row>
    <row r="1462" spans="1:13">
      <c r="A1462" s="139">
        <v>42062</v>
      </c>
      <c r="B1462" s="5">
        <v>13.59</v>
      </c>
      <c r="C1462" s="5">
        <v>13.55</v>
      </c>
      <c r="D1462" s="5">
        <v>13.57</v>
      </c>
      <c r="E1462" s="5">
        <v>13.68</v>
      </c>
      <c r="F1462" s="5">
        <v>14.28</v>
      </c>
      <c r="G1462" s="5">
        <v>14.52</v>
      </c>
      <c r="H1462" s="5">
        <v>14.33</v>
      </c>
      <c r="I1462" s="5">
        <v>13.79</v>
      </c>
      <c r="J1462" s="5">
        <v>12.93</v>
      </c>
      <c r="K1462" s="5">
        <v>11.82</v>
      </c>
      <c r="L1462" s="5">
        <v>11.08</v>
      </c>
      <c r="M1462" s="5">
        <v>10.210000000000001</v>
      </c>
    </row>
    <row r="1463" spans="1:13">
      <c r="A1463" s="139">
        <v>42061</v>
      </c>
      <c r="B1463" s="5">
        <v>13.56</v>
      </c>
      <c r="C1463" s="5">
        <v>13.58</v>
      </c>
      <c r="D1463" s="5">
        <v>13.6</v>
      </c>
      <c r="E1463" s="5">
        <v>13.63</v>
      </c>
      <c r="F1463" s="5">
        <v>13.73</v>
      </c>
      <c r="G1463" s="5">
        <v>13.78</v>
      </c>
      <c r="H1463" s="5">
        <v>13.66</v>
      </c>
      <c r="I1463" s="5">
        <v>13.32</v>
      </c>
      <c r="J1463" s="5">
        <v>12.66</v>
      </c>
      <c r="K1463" s="5">
        <v>11.7</v>
      </c>
      <c r="L1463" s="5">
        <v>10.98</v>
      </c>
      <c r="M1463" s="5">
        <v>10.09</v>
      </c>
    </row>
    <row r="1464" spans="1:13">
      <c r="A1464" s="139">
        <v>42060</v>
      </c>
      <c r="B1464" s="5">
        <v>13.51</v>
      </c>
      <c r="C1464" s="5">
        <v>13.56</v>
      </c>
      <c r="D1464" s="5">
        <v>13.6</v>
      </c>
      <c r="E1464" s="5">
        <v>13.64</v>
      </c>
      <c r="F1464" s="5">
        <v>13.76</v>
      </c>
      <c r="G1464" s="5">
        <v>13.81</v>
      </c>
      <c r="H1464" s="5">
        <v>13.68</v>
      </c>
      <c r="I1464" s="5">
        <v>13.37</v>
      </c>
      <c r="J1464" s="5">
        <v>12.75</v>
      </c>
      <c r="K1464" s="5">
        <v>11.82</v>
      </c>
      <c r="L1464" s="5">
        <v>11.12</v>
      </c>
      <c r="M1464" s="5">
        <v>10.23</v>
      </c>
    </row>
    <row r="1465" spans="1:13">
      <c r="A1465" s="139">
        <v>42059</v>
      </c>
      <c r="B1465" s="5">
        <v>13.24</v>
      </c>
      <c r="C1465" s="5">
        <v>13.3</v>
      </c>
      <c r="D1465" s="5">
        <v>13.37</v>
      </c>
      <c r="E1465" s="5">
        <v>13.45</v>
      </c>
      <c r="F1465" s="5">
        <v>13.73</v>
      </c>
      <c r="G1465" s="5">
        <v>13.83</v>
      </c>
      <c r="H1465" s="5">
        <v>13.72</v>
      </c>
      <c r="I1465" s="5">
        <v>13.42</v>
      </c>
      <c r="J1465" s="5">
        <v>12.86</v>
      </c>
      <c r="K1465" s="5">
        <v>11.96</v>
      </c>
      <c r="L1465" s="5">
        <v>11.25</v>
      </c>
      <c r="M1465" s="5">
        <v>10.33</v>
      </c>
    </row>
    <row r="1466" spans="1:13">
      <c r="A1466" s="139">
        <v>42055</v>
      </c>
      <c r="B1466" s="5">
        <v>12.58</v>
      </c>
      <c r="C1466" s="5">
        <v>12.52</v>
      </c>
      <c r="D1466" s="5">
        <v>12.49</v>
      </c>
      <c r="E1466" s="5">
        <v>12.51</v>
      </c>
      <c r="F1466" s="5">
        <v>12.77</v>
      </c>
      <c r="G1466" s="5">
        <v>12.91</v>
      </c>
      <c r="H1466" s="5">
        <v>12.92</v>
      </c>
      <c r="I1466" s="5">
        <v>12.74</v>
      </c>
      <c r="J1466" s="5">
        <v>12.36</v>
      </c>
      <c r="K1466" s="5">
        <v>11.61</v>
      </c>
      <c r="L1466" s="5">
        <v>10.95</v>
      </c>
      <c r="M1466" s="5">
        <v>10.050000000000001</v>
      </c>
    </row>
    <row r="1467" spans="1:13">
      <c r="A1467" s="139">
        <v>42054</v>
      </c>
      <c r="B1467" s="5">
        <v>12.1</v>
      </c>
      <c r="C1467" s="5">
        <v>12.25</v>
      </c>
      <c r="D1467" s="5">
        <v>12.38</v>
      </c>
      <c r="E1467" s="5">
        <v>12.5</v>
      </c>
      <c r="F1467" s="5">
        <v>12.74</v>
      </c>
      <c r="G1467" s="5">
        <v>12.68</v>
      </c>
      <c r="H1467" s="5">
        <v>12.54</v>
      </c>
      <c r="I1467" s="5">
        <v>12.43</v>
      </c>
      <c r="J1467" s="5">
        <v>12.19</v>
      </c>
      <c r="K1467" s="5">
        <v>11.5</v>
      </c>
      <c r="L1467" s="5">
        <v>10.84</v>
      </c>
      <c r="M1467" s="5">
        <v>9.92</v>
      </c>
    </row>
    <row r="1468" spans="1:13">
      <c r="A1468" s="139">
        <v>42053</v>
      </c>
      <c r="B1468" s="5">
        <v>11.65</v>
      </c>
      <c r="C1468" s="5">
        <v>11.82</v>
      </c>
      <c r="D1468" s="5">
        <v>11.96</v>
      </c>
      <c r="E1468" s="5">
        <v>12.06</v>
      </c>
      <c r="F1468" s="5">
        <v>12.28</v>
      </c>
      <c r="G1468" s="5">
        <v>12.34</v>
      </c>
      <c r="H1468" s="5">
        <v>12.29</v>
      </c>
      <c r="I1468" s="5">
        <v>12.15</v>
      </c>
      <c r="J1468" s="5">
        <v>11.86</v>
      </c>
      <c r="K1468" s="5">
        <v>11.22</v>
      </c>
      <c r="L1468" s="5">
        <v>10.6</v>
      </c>
      <c r="M1468" s="5">
        <v>9.6999999999999993</v>
      </c>
    </row>
    <row r="1469" spans="1:13">
      <c r="A1469" s="139">
        <v>42052</v>
      </c>
      <c r="B1469" s="5">
        <v>11.9</v>
      </c>
      <c r="C1469" s="5">
        <v>12.05</v>
      </c>
      <c r="D1469" s="5">
        <v>12.19</v>
      </c>
      <c r="E1469" s="5">
        <v>12.31</v>
      </c>
      <c r="F1469" s="5">
        <v>12.67</v>
      </c>
      <c r="G1469" s="5">
        <v>12.76</v>
      </c>
      <c r="H1469" s="5">
        <v>12.61</v>
      </c>
      <c r="I1469" s="5">
        <v>12.32</v>
      </c>
      <c r="J1469" s="5">
        <v>11.85</v>
      </c>
      <c r="K1469" s="5">
        <v>11.05</v>
      </c>
      <c r="L1469" s="5">
        <v>10.41</v>
      </c>
      <c r="M1469" s="5">
        <v>9.61</v>
      </c>
    </row>
    <row r="1470" spans="1:13">
      <c r="A1470" s="139">
        <v>42051</v>
      </c>
      <c r="B1470" s="5">
        <v>11.88</v>
      </c>
      <c r="C1470" s="5">
        <v>12.09</v>
      </c>
      <c r="D1470" s="5">
        <v>12.29</v>
      </c>
      <c r="E1470" s="5">
        <v>12.46</v>
      </c>
      <c r="F1470" s="5">
        <v>12.87</v>
      </c>
      <c r="G1470" s="5">
        <v>12.94</v>
      </c>
      <c r="H1470" s="5">
        <v>12.71</v>
      </c>
      <c r="I1470" s="5">
        <v>12.32</v>
      </c>
      <c r="J1470" s="5">
        <v>11.71</v>
      </c>
      <c r="K1470" s="5">
        <v>10.83</v>
      </c>
      <c r="L1470" s="5">
        <v>10.210000000000001</v>
      </c>
      <c r="M1470" s="5">
        <v>9.4700000000000006</v>
      </c>
    </row>
    <row r="1471" spans="1:13">
      <c r="A1471" s="139">
        <v>42048</v>
      </c>
      <c r="B1471" s="5">
        <v>12.23</v>
      </c>
      <c r="C1471" s="5">
        <v>12.44</v>
      </c>
      <c r="D1471" s="5">
        <v>12.62</v>
      </c>
      <c r="E1471" s="5">
        <v>12.79</v>
      </c>
      <c r="F1471" s="5">
        <v>13.23</v>
      </c>
      <c r="G1471" s="5">
        <v>13.29</v>
      </c>
      <c r="H1471" s="5">
        <v>12.95</v>
      </c>
      <c r="I1471" s="5">
        <v>12.46</v>
      </c>
      <c r="J1471" s="5">
        <v>11.79</v>
      </c>
      <c r="K1471" s="5">
        <v>10.9</v>
      </c>
      <c r="L1471" s="5">
        <v>10.3</v>
      </c>
      <c r="M1471" s="5">
        <v>9.58</v>
      </c>
    </row>
    <row r="1472" spans="1:13">
      <c r="A1472" s="139">
        <v>42047</v>
      </c>
      <c r="B1472" s="5">
        <v>12.4</v>
      </c>
      <c r="C1472" s="5">
        <v>12.54</v>
      </c>
      <c r="D1472" s="5">
        <v>12.69</v>
      </c>
      <c r="E1472" s="5">
        <v>12.87</v>
      </c>
      <c r="F1472" s="5">
        <v>13.51</v>
      </c>
      <c r="G1472" s="5">
        <v>13.7</v>
      </c>
      <c r="H1472" s="5">
        <v>13.47</v>
      </c>
      <c r="I1472" s="5">
        <v>12.96</v>
      </c>
      <c r="J1472" s="5">
        <v>12.18</v>
      </c>
      <c r="K1472" s="5">
        <v>11.18</v>
      </c>
      <c r="L1472" s="5">
        <v>10.54</v>
      </c>
      <c r="M1472" s="5">
        <v>9.84</v>
      </c>
    </row>
    <row r="1473" spans="1:13">
      <c r="A1473" s="139">
        <v>42046</v>
      </c>
      <c r="B1473" s="5">
        <v>12.41</v>
      </c>
      <c r="C1473" s="5">
        <v>12.58</v>
      </c>
      <c r="D1473" s="5">
        <v>12.77</v>
      </c>
      <c r="E1473" s="5">
        <v>12.97</v>
      </c>
      <c r="F1473" s="5">
        <v>13.66</v>
      </c>
      <c r="G1473" s="5">
        <v>13.87</v>
      </c>
      <c r="H1473" s="5">
        <v>13.63</v>
      </c>
      <c r="I1473" s="5">
        <v>13.1</v>
      </c>
      <c r="J1473" s="5">
        <v>12.29</v>
      </c>
      <c r="K1473" s="5">
        <v>11.27</v>
      </c>
      <c r="L1473" s="5">
        <v>10.63</v>
      </c>
      <c r="M1473" s="5">
        <v>9.94</v>
      </c>
    </row>
    <row r="1474" spans="1:13">
      <c r="A1474" s="139">
        <v>42045</v>
      </c>
      <c r="B1474" s="5">
        <v>12.36</v>
      </c>
      <c r="C1474" s="5">
        <v>12.56</v>
      </c>
      <c r="D1474" s="5">
        <v>12.76</v>
      </c>
      <c r="E1474" s="5">
        <v>12.97</v>
      </c>
      <c r="F1474" s="5">
        <v>13.64</v>
      </c>
      <c r="G1474" s="5">
        <v>13.89</v>
      </c>
      <c r="H1474" s="5">
        <v>13.7</v>
      </c>
      <c r="I1474" s="5">
        <v>13.19</v>
      </c>
      <c r="J1474" s="5">
        <v>12.41</v>
      </c>
      <c r="K1474" s="5">
        <v>11.38</v>
      </c>
      <c r="L1474" s="5">
        <v>10.72</v>
      </c>
      <c r="M1474" s="5">
        <v>9.98</v>
      </c>
    </row>
    <row r="1475" spans="1:13">
      <c r="A1475" s="139">
        <v>42044</v>
      </c>
      <c r="B1475" s="5">
        <v>12.26</v>
      </c>
      <c r="C1475" s="5">
        <v>12.51</v>
      </c>
      <c r="D1475" s="5">
        <v>12.76</v>
      </c>
      <c r="E1475" s="5">
        <v>12.99</v>
      </c>
      <c r="F1475" s="5">
        <v>13.63</v>
      </c>
      <c r="G1475" s="5">
        <v>13.77</v>
      </c>
      <c r="H1475" s="5">
        <v>13.43</v>
      </c>
      <c r="I1475" s="5">
        <v>12.85</v>
      </c>
      <c r="J1475" s="5">
        <v>12.03</v>
      </c>
      <c r="K1475" s="5">
        <v>11.04</v>
      </c>
      <c r="L1475" s="5">
        <v>10.43</v>
      </c>
      <c r="M1475" s="5">
        <v>9.75</v>
      </c>
    </row>
    <row r="1476" spans="1:13">
      <c r="A1476" s="139">
        <v>42041</v>
      </c>
      <c r="B1476" s="5">
        <v>12.43</v>
      </c>
      <c r="C1476" s="5">
        <v>12.69</v>
      </c>
      <c r="D1476" s="5">
        <v>12.93</v>
      </c>
      <c r="E1476" s="5">
        <v>13.16</v>
      </c>
      <c r="F1476" s="5">
        <v>13.82</v>
      </c>
      <c r="G1476" s="5">
        <v>13.93</v>
      </c>
      <c r="H1476" s="5">
        <v>13.54</v>
      </c>
      <c r="I1476" s="5">
        <v>12.96</v>
      </c>
      <c r="J1476" s="5">
        <v>12.21</v>
      </c>
      <c r="K1476" s="5">
        <v>11.27</v>
      </c>
      <c r="L1476" s="5">
        <v>10.64</v>
      </c>
      <c r="M1476" s="5">
        <v>9.8800000000000008</v>
      </c>
    </row>
    <row r="1477" spans="1:13">
      <c r="A1477" s="139">
        <v>42040</v>
      </c>
      <c r="B1477" s="5">
        <v>12.77</v>
      </c>
      <c r="C1477" s="5">
        <v>13.06</v>
      </c>
      <c r="D1477" s="5">
        <v>13.32</v>
      </c>
      <c r="E1477" s="5">
        <v>13.55</v>
      </c>
      <c r="F1477" s="5">
        <v>14.05</v>
      </c>
      <c r="G1477" s="5">
        <v>13.94</v>
      </c>
      <c r="H1477" s="5">
        <v>13.37</v>
      </c>
      <c r="I1477" s="5">
        <v>12.83</v>
      </c>
      <c r="J1477" s="5">
        <v>12.23</v>
      </c>
      <c r="K1477" s="5">
        <v>11.34</v>
      </c>
      <c r="L1477" s="5">
        <v>10.68</v>
      </c>
      <c r="M1477" s="5">
        <v>9.8699999999999992</v>
      </c>
    </row>
    <row r="1478" spans="1:13">
      <c r="A1478" s="139">
        <v>42039</v>
      </c>
      <c r="B1478" s="5">
        <v>13.1</v>
      </c>
      <c r="C1478" s="5">
        <v>13.31</v>
      </c>
      <c r="D1478" s="5">
        <v>13.54</v>
      </c>
      <c r="E1478" s="5">
        <v>13.78</v>
      </c>
      <c r="F1478" s="5">
        <v>14.48</v>
      </c>
      <c r="G1478" s="5">
        <v>14.52</v>
      </c>
      <c r="H1478" s="5">
        <v>14.09</v>
      </c>
      <c r="I1478" s="5">
        <v>13.53</v>
      </c>
      <c r="J1478" s="5">
        <v>12.77</v>
      </c>
      <c r="K1478" s="5">
        <v>11.71</v>
      </c>
      <c r="L1478" s="5">
        <v>10.96</v>
      </c>
      <c r="M1478" s="5">
        <v>10.08</v>
      </c>
    </row>
    <row r="1479" spans="1:13">
      <c r="A1479" s="139">
        <v>42038</v>
      </c>
      <c r="B1479" s="5">
        <v>13.29</v>
      </c>
      <c r="C1479" s="5">
        <v>13.44</v>
      </c>
      <c r="D1479" s="5">
        <v>13.59</v>
      </c>
      <c r="E1479" s="5">
        <v>13.75</v>
      </c>
      <c r="F1479" s="5">
        <v>14.2</v>
      </c>
      <c r="G1479" s="5">
        <v>14.26</v>
      </c>
      <c r="H1479" s="5">
        <v>13.84</v>
      </c>
      <c r="I1479" s="5">
        <v>13.26</v>
      </c>
      <c r="J1479" s="5">
        <v>12.53</v>
      </c>
      <c r="K1479" s="5">
        <v>11.54</v>
      </c>
      <c r="L1479" s="5">
        <v>10.81</v>
      </c>
      <c r="M1479" s="5">
        <v>9.91</v>
      </c>
    </row>
    <row r="1480" spans="1:13">
      <c r="A1480" s="139">
        <v>42037</v>
      </c>
      <c r="B1480" s="5">
        <v>13.57</v>
      </c>
      <c r="C1480" s="5">
        <v>13.73</v>
      </c>
      <c r="D1480" s="5">
        <v>13.9</v>
      </c>
      <c r="E1480" s="5">
        <v>14.08</v>
      </c>
      <c r="F1480" s="5">
        <v>14.6</v>
      </c>
      <c r="G1480" s="5">
        <v>14.68</v>
      </c>
      <c r="H1480" s="5">
        <v>14.29</v>
      </c>
      <c r="I1480" s="5">
        <v>13.69</v>
      </c>
      <c r="J1480" s="5">
        <v>12.86</v>
      </c>
      <c r="K1480" s="5">
        <v>11.75</v>
      </c>
      <c r="L1480" s="5">
        <v>10.99</v>
      </c>
      <c r="M1480" s="5">
        <v>10.09</v>
      </c>
    </row>
    <row r="1481" spans="1:13">
      <c r="A1481" s="139">
        <v>42034</v>
      </c>
      <c r="B1481" s="5">
        <v>13.94</v>
      </c>
      <c r="C1481" s="5">
        <v>14.16</v>
      </c>
      <c r="D1481" s="5">
        <v>14.37</v>
      </c>
      <c r="E1481" s="5">
        <v>14.56</v>
      </c>
      <c r="F1481" s="5">
        <v>15.01</v>
      </c>
      <c r="G1481" s="5">
        <v>15.06</v>
      </c>
      <c r="H1481" s="5">
        <v>14.7</v>
      </c>
      <c r="I1481" s="5">
        <v>14.14</v>
      </c>
      <c r="J1481" s="5">
        <v>13.31</v>
      </c>
      <c r="K1481" s="5">
        <v>12.18</v>
      </c>
      <c r="L1481" s="5">
        <v>11.37</v>
      </c>
      <c r="M1481" s="5">
        <v>10.39</v>
      </c>
    </row>
    <row r="1482" spans="1:13">
      <c r="A1482" s="139">
        <v>42033</v>
      </c>
      <c r="B1482" s="5">
        <v>14.87</v>
      </c>
      <c r="C1482" s="5">
        <v>15.02</v>
      </c>
      <c r="D1482" s="5">
        <v>15.16</v>
      </c>
      <c r="E1482" s="5">
        <v>15.29</v>
      </c>
      <c r="F1482" s="5">
        <v>15.56</v>
      </c>
      <c r="G1482" s="5">
        <v>15.44</v>
      </c>
      <c r="H1482" s="5">
        <v>14.94</v>
      </c>
      <c r="I1482" s="5">
        <v>14.43</v>
      </c>
      <c r="J1482" s="5">
        <v>13.74</v>
      </c>
      <c r="K1482" s="5">
        <v>12.68</v>
      </c>
      <c r="L1482" s="5">
        <v>11.84</v>
      </c>
      <c r="M1482" s="5">
        <v>10.77</v>
      </c>
    </row>
    <row r="1483" spans="1:13">
      <c r="A1483" s="139">
        <v>42032</v>
      </c>
      <c r="B1483" s="5">
        <v>15.05</v>
      </c>
      <c r="C1483" s="5">
        <v>15.18</v>
      </c>
      <c r="D1483" s="5">
        <v>15.3</v>
      </c>
      <c r="E1483" s="5">
        <v>15.39</v>
      </c>
      <c r="F1483" s="5">
        <v>15.55</v>
      </c>
      <c r="G1483" s="5">
        <v>15.41</v>
      </c>
      <c r="H1483" s="5">
        <v>14.84</v>
      </c>
      <c r="I1483" s="5">
        <v>14.28</v>
      </c>
      <c r="J1483" s="5">
        <v>13.61</v>
      </c>
      <c r="K1483" s="5">
        <v>12.61</v>
      </c>
      <c r="L1483" s="5">
        <v>11.81</v>
      </c>
      <c r="M1483" s="5">
        <v>10.73</v>
      </c>
    </row>
    <row r="1484" spans="1:13">
      <c r="A1484" s="139">
        <v>42031</v>
      </c>
      <c r="B1484" s="5">
        <v>15.13</v>
      </c>
      <c r="C1484" s="5">
        <v>15.24</v>
      </c>
      <c r="D1484" s="5">
        <v>15.32</v>
      </c>
      <c r="E1484" s="5">
        <v>15.38</v>
      </c>
      <c r="F1484" s="5">
        <v>15.45</v>
      </c>
      <c r="G1484" s="5">
        <v>15.28</v>
      </c>
      <c r="H1484" s="5">
        <v>14.82</v>
      </c>
      <c r="I1484" s="5">
        <v>14.3</v>
      </c>
      <c r="J1484" s="5">
        <v>13.49</v>
      </c>
      <c r="K1484" s="5">
        <v>12.34</v>
      </c>
      <c r="L1484" s="5">
        <v>11.53</v>
      </c>
      <c r="M1484" s="5">
        <v>10.57</v>
      </c>
    </row>
    <row r="1485" spans="1:13">
      <c r="A1485" s="139">
        <v>42030</v>
      </c>
      <c r="B1485" s="5">
        <v>15.17</v>
      </c>
      <c r="C1485" s="5">
        <v>15.28</v>
      </c>
      <c r="D1485" s="5">
        <v>15.36</v>
      </c>
      <c r="E1485" s="5">
        <v>15.42</v>
      </c>
      <c r="F1485" s="5">
        <v>15.5</v>
      </c>
      <c r="G1485" s="5">
        <v>15.45</v>
      </c>
      <c r="H1485" s="5">
        <v>15.16</v>
      </c>
      <c r="I1485" s="5">
        <v>14.67</v>
      </c>
      <c r="J1485" s="5">
        <v>13.77</v>
      </c>
      <c r="K1485" s="5">
        <v>12.54</v>
      </c>
      <c r="L1485" s="5">
        <v>11.69</v>
      </c>
      <c r="M1485" s="5">
        <v>10.69</v>
      </c>
    </row>
    <row r="1486" spans="1:13">
      <c r="A1486" s="139">
        <v>42027</v>
      </c>
      <c r="B1486" s="5">
        <v>14.43</v>
      </c>
      <c r="C1486" s="5">
        <v>14.58</v>
      </c>
      <c r="D1486" s="5">
        <v>14.69</v>
      </c>
      <c r="E1486" s="5">
        <v>14.77</v>
      </c>
      <c r="F1486" s="5">
        <v>14.92</v>
      </c>
      <c r="G1486" s="5">
        <v>14.9</v>
      </c>
      <c r="H1486" s="5">
        <v>14.53</v>
      </c>
      <c r="I1486" s="5">
        <v>13.99</v>
      </c>
      <c r="J1486" s="5">
        <v>13.19</v>
      </c>
      <c r="K1486" s="5">
        <v>12.07</v>
      </c>
      <c r="L1486" s="5">
        <v>11.28</v>
      </c>
      <c r="M1486" s="5">
        <v>10.31</v>
      </c>
    </row>
    <row r="1487" spans="1:13">
      <c r="A1487" s="139">
        <v>42026</v>
      </c>
      <c r="B1487" s="5">
        <v>14.59</v>
      </c>
      <c r="C1487" s="5">
        <v>14.7</v>
      </c>
      <c r="D1487" s="5">
        <v>14.77</v>
      </c>
      <c r="E1487" s="5">
        <v>14.8</v>
      </c>
      <c r="F1487" s="5">
        <v>14.86</v>
      </c>
      <c r="G1487" s="5">
        <v>14.95</v>
      </c>
      <c r="H1487" s="5">
        <v>14.78</v>
      </c>
      <c r="I1487" s="5">
        <v>14.24</v>
      </c>
      <c r="J1487" s="5">
        <v>13.24</v>
      </c>
      <c r="K1487" s="5">
        <v>12.01</v>
      </c>
      <c r="L1487" s="5">
        <v>11.23</v>
      </c>
      <c r="M1487" s="5">
        <v>10.32</v>
      </c>
    </row>
    <row r="1488" spans="1:13">
      <c r="A1488" s="139">
        <v>42025</v>
      </c>
      <c r="B1488" s="5">
        <v>14.7</v>
      </c>
      <c r="C1488" s="5">
        <v>14.89</v>
      </c>
      <c r="D1488" s="5">
        <v>15.03</v>
      </c>
      <c r="E1488" s="5">
        <v>15.14</v>
      </c>
      <c r="F1488" s="5">
        <v>15.35</v>
      </c>
      <c r="G1488" s="5">
        <v>15.36</v>
      </c>
      <c r="H1488" s="5">
        <v>15.02</v>
      </c>
      <c r="I1488" s="5">
        <v>14.45</v>
      </c>
      <c r="J1488" s="5">
        <v>13.53</v>
      </c>
      <c r="K1488" s="5">
        <v>12.34</v>
      </c>
      <c r="L1488" s="5">
        <v>11.55</v>
      </c>
      <c r="M1488" s="5">
        <v>10.63</v>
      </c>
    </row>
    <row r="1489" spans="1:13">
      <c r="A1489" s="139">
        <v>42024</v>
      </c>
      <c r="B1489" s="5">
        <v>14.94</v>
      </c>
      <c r="C1489" s="5">
        <v>15.03</v>
      </c>
      <c r="D1489" s="5">
        <v>15.08</v>
      </c>
      <c r="E1489" s="5">
        <v>15.13</v>
      </c>
      <c r="F1489" s="5">
        <v>15.32</v>
      </c>
      <c r="G1489" s="5">
        <v>15.4</v>
      </c>
      <c r="H1489" s="5">
        <v>15.1</v>
      </c>
      <c r="I1489" s="5">
        <v>14.53</v>
      </c>
      <c r="J1489" s="5">
        <v>13.65</v>
      </c>
      <c r="K1489" s="5">
        <v>12.49</v>
      </c>
      <c r="L1489" s="5">
        <v>11.71</v>
      </c>
      <c r="M1489" s="5">
        <v>10.8</v>
      </c>
    </row>
    <row r="1490" spans="1:13">
      <c r="A1490" s="139">
        <v>42023</v>
      </c>
      <c r="B1490" s="5">
        <v>14.18</v>
      </c>
      <c r="C1490" s="5">
        <v>14.34</v>
      </c>
      <c r="D1490" s="5">
        <v>14.48</v>
      </c>
      <c r="E1490" s="5">
        <v>14.64</v>
      </c>
      <c r="F1490" s="5">
        <v>15.18</v>
      </c>
      <c r="G1490" s="5">
        <v>15.37</v>
      </c>
      <c r="H1490" s="5">
        <v>15.09</v>
      </c>
      <c r="I1490" s="5">
        <v>14.44</v>
      </c>
      <c r="J1490" s="5">
        <v>13.42</v>
      </c>
      <c r="K1490" s="5">
        <v>12.18</v>
      </c>
      <c r="L1490" s="5">
        <v>11.41</v>
      </c>
      <c r="M1490" s="5">
        <v>10.58</v>
      </c>
    </row>
    <row r="1491" spans="1:13">
      <c r="A1491" s="139">
        <v>42020</v>
      </c>
      <c r="B1491" s="5">
        <v>13.99</v>
      </c>
      <c r="C1491" s="5">
        <v>14.25</v>
      </c>
      <c r="D1491" s="5">
        <v>14.48</v>
      </c>
      <c r="E1491" s="5">
        <v>14.69</v>
      </c>
      <c r="F1491" s="5">
        <v>15.27</v>
      </c>
      <c r="G1491" s="5">
        <v>15.45</v>
      </c>
      <c r="H1491" s="5">
        <v>15.1</v>
      </c>
      <c r="I1491" s="5">
        <v>14.35</v>
      </c>
      <c r="J1491" s="5">
        <v>13.2</v>
      </c>
      <c r="K1491" s="5">
        <v>11.93</v>
      </c>
      <c r="L1491" s="5">
        <v>11.21</v>
      </c>
      <c r="M1491" s="5">
        <v>10.48</v>
      </c>
    </row>
    <row r="1492" spans="1:13">
      <c r="A1492" s="139">
        <v>42019</v>
      </c>
      <c r="B1492" s="5">
        <v>14.04</v>
      </c>
      <c r="C1492" s="5">
        <v>14.36</v>
      </c>
      <c r="D1492" s="5">
        <v>14.64</v>
      </c>
      <c r="E1492" s="5">
        <v>14.89</v>
      </c>
      <c r="F1492" s="5">
        <v>15.54</v>
      </c>
      <c r="G1492" s="5">
        <v>15.78</v>
      </c>
      <c r="H1492" s="5">
        <v>15.59</v>
      </c>
      <c r="I1492" s="5">
        <v>14.96</v>
      </c>
      <c r="J1492" s="5">
        <v>13.85</v>
      </c>
      <c r="K1492" s="5">
        <v>12.54</v>
      </c>
      <c r="L1492" s="5">
        <v>11.76</v>
      </c>
      <c r="M1492" s="5">
        <v>10.93</v>
      </c>
    </row>
    <row r="1493" spans="1:13">
      <c r="A1493" s="139">
        <v>42018</v>
      </c>
      <c r="B1493" s="5">
        <v>15.3</v>
      </c>
      <c r="C1493" s="5">
        <v>15.61</v>
      </c>
      <c r="D1493" s="5">
        <v>15.88</v>
      </c>
      <c r="E1493" s="5">
        <v>16.12</v>
      </c>
      <c r="F1493" s="5">
        <v>16.73</v>
      </c>
      <c r="G1493" s="5">
        <v>16.920000000000002</v>
      </c>
      <c r="H1493" s="5">
        <v>16.57</v>
      </c>
      <c r="I1493" s="5">
        <v>15.73</v>
      </c>
      <c r="J1493" s="5">
        <v>14.34</v>
      </c>
      <c r="K1493" s="5">
        <v>12.92</v>
      </c>
      <c r="L1493" s="5">
        <v>12.17</v>
      </c>
      <c r="M1493" s="5">
        <v>11.4</v>
      </c>
    </row>
    <row r="1494" spans="1:13">
      <c r="A1494" s="139">
        <v>42017</v>
      </c>
      <c r="B1494" s="5">
        <v>16.13</v>
      </c>
      <c r="C1494" s="5">
        <v>16.399999999999999</v>
      </c>
      <c r="D1494" s="5">
        <v>16.64</v>
      </c>
      <c r="E1494" s="5">
        <v>16.86</v>
      </c>
      <c r="F1494" s="5">
        <v>17.420000000000002</v>
      </c>
      <c r="G1494" s="5">
        <v>17.57</v>
      </c>
      <c r="H1494" s="5">
        <v>17.22</v>
      </c>
      <c r="I1494" s="5">
        <v>16.39</v>
      </c>
      <c r="J1494" s="5">
        <v>14.98</v>
      </c>
      <c r="K1494" s="5">
        <v>13.47</v>
      </c>
      <c r="L1494" s="5">
        <v>12.65</v>
      </c>
      <c r="M1494" s="5">
        <v>11.84</v>
      </c>
    </row>
    <row r="1495" spans="1:13">
      <c r="A1495" s="139">
        <v>42016</v>
      </c>
      <c r="B1495" s="5">
        <v>16.09</v>
      </c>
      <c r="C1495" s="5">
        <v>16.170000000000002</v>
      </c>
      <c r="D1495" s="5">
        <v>16.21</v>
      </c>
      <c r="E1495" s="5">
        <v>16.27</v>
      </c>
      <c r="F1495" s="5">
        <v>16.510000000000002</v>
      </c>
      <c r="G1495" s="5">
        <v>16.61</v>
      </c>
      <c r="H1495" s="5">
        <v>16.3</v>
      </c>
      <c r="I1495" s="5">
        <v>15.65</v>
      </c>
      <c r="J1495" s="5">
        <v>14.59</v>
      </c>
      <c r="K1495" s="5">
        <v>13.31</v>
      </c>
      <c r="L1495" s="5">
        <v>12.51</v>
      </c>
      <c r="M1495" s="5">
        <v>11.62</v>
      </c>
    </row>
    <row r="1496" spans="1:13">
      <c r="A1496" s="139">
        <v>42013</v>
      </c>
      <c r="B1496" s="5">
        <v>14.33</v>
      </c>
      <c r="C1496" s="5">
        <v>14.33</v>
      </c>
      <c r="D1496" s="5">
        <v>14.39</v>
      </c>
      <c r="E1496" s="5">
        <v>14.55</v>
      </c>
      <c r="F1496" s="5">
        <v>15.41</v>
      </c>
      <c r="G1496" s="5">
        <v>15.83</v>
      </c>
      <c r="H1496" s="5">
        <v>15.52</v>
      </c>
      <c r="I1496" s="5">
        <v>14.74</v>
      </c>
      <c r="J1496" s="5">
        <v>13.73</v>
      </c>
      <c r="K1496" s="5">
        <v>12.53</v>
      </c>
      <c r="L1496" s="5">
        <v>11.76</v>
      </c>
      <c r="M1496" s="5">
        <v>10.9</v>
      </c>
    </row>
    <row r="1497" spans="1:13">
      <c r="A1497" s="139">
        <v>42012</v>
      </c>
      <c r="B1497" s="5">
        <v>14.12</v>
      </c>
      <c r="C1497" s="5">
        <v>14.17</v>
      </c>
      <c r="D1497" s="5">
        <v>14.25</v>
      </c>
      <c r="E1497" s="5">
        <v>14.41</v>
      </c>
      <c r="F1497" s="5">
        <v>15.2</v>
      </c>
      <c r="G1497" s="5">
        <v>15.57</v>
      </c>
      <c r="H1497" s="5">
        <v>15.21</v>
      </c>
      <c r="I1497" s="5">
        <v>14.45</v>
      </c>
      <c r="J1497" s="5">
        <v>13.53</v>
      </c>
      <c r="K1497" s="5">
        <v>12.4</v>
      </c>
      <c r="L1497" s="5">
        <v>11.66</v>
      </c>
      <c r="M1497" s="5">
        <v>10.79</v>
      </c>
    </row>
    <row r="1498" spans="1:13">
      <c r="A1498" s="139">
        <v>42010</v>
      </c>
      <c r="B1498" s="5">
        <v>13.6</v>
      </c>
      <c r="C1498" s="5">
        <v>13.66</v>
      </c>
      <c r="D1498" s="5">
        <v>13.79</v>
      </c>
      <c r="E1498" s="5">
        <v>14.05</v>
      </c>
      <c r="F1498" s="5">
        <v>15.33</v>
      </c>
      <c r="G1498" s="5">
        <v>16</v>
      </c>
      <c r="H1498" s="5">
        <v>15.74</v>
      </c>
      <c r="I1498" s="5">
        <v>14.83</v>
      </c>
      <c r="J1498" s="5">
        <v>13.66</v>
      </c>
      <c r="K1498" s="5">
        <v>12.36</v>
      </c>
      <c r="L1498" s="5">
        <v>11.59</v>
      </c>
      <c r="M1498" s="5">
        <v>10.76</v>
      </c>
    </row>
    <row r="1499" spans="1:13">
      <c r="A1499" s="139">
        <v>42009</v>
      </c>
      <c r="B1499" s="5">
        <v>13.54</v>
      </c>
      <c r="C1499" s="5">
        <v>13.86</v>
      </c>
      <c r="D1499" s="5">
        <v>14.19</v>
      </c>
      <c r="E1499" s="5">
        <v>14.51</v>
      </c>
      <c r="F1499" s="5">
        <v>15.43</v>
      </c>
      <c r="G1499" s="5">
        <v>15.66</v>
      </c>
      <c r="H1499" s="5">
        <v>15.18</v>
      </c>
      <c r="I1499" s="5">
        <v>14.32</v>
      </c>
      <c r="J1499" s="5">
        <v>13.13</v>
      </c>
      <c r="K1499" s="5">
        <v>11.81</v>
      </c>
      <c r="L1499" s="5">
        <v>11.06</v>
      </c>
      <c r="M1499" s="5">
        <v>10.3</v>
      </c>
    </row>
    <row r="1500" spans="1:13">
      <c r="A1500" s="139">
        <v>42003</v>
      </c>
      <c r="B1500" s="5">
        <v>12.74</v>
      </c>
      <c r="C1500" s="5">
        <v>13.1</v>
      </c>
      <c r="D1500" s="5">
        <v>13.5</v>
      </c>
      <c r="E1500" s="5">
        <v>13.9</v>
      </c>
      <c r="F1500" s="5">
        <v>15.14</v>
      </c>
      <c r="G1500" s="5">
        <v>15.51</v>
      </c>
      <c r="H1500" s="5">
        <v>15.13</v>
      </c>
      <c r="I1500" s="5">
        <v>14.31</v>
      </c>
      <c r="J1500" s="5">
        <v>13.15</v>
      </c>
      <c r="K1500" s="5">
        <v>11.83</v>
      </c>
      <c r="L1500" s="5">
        <v>11.04</v>
      </c>
      <c r="M1500" s="5">
        <v>10.23</v>
      </c>
    </row>
    <row r="1501" spans="1:13">
      <c r="A1501" s="139">
        <v>42002</v>
      </c>
      <c r="B1501" s="5">
        <v>13.57</v>
      </c>
      <c r="C1501" s="5">
        <v>13.63</v>
      </c>
      <c r="D1501" s="5">
        <v>13.79</v>
      </c>
      <c r="E1501" s="5">
        <v>14.04</v>
      </c>
      <c r="F1501" s="5">
        <v>15.16</v>
      </c>
      <c r="G1501" s="5">
        <v>15.55</v>
      </c>
      <c r="H1501" s="5">
        <v>15.2</v>
      </c>
      <c r="I1501" s="5">
        <v>14.38</v>
      </c>
      <c r="J1501" s="5">
        <v>13.2</v>
      </c>
      <c r="K1501" s="5">
        <v>11.85</v>
      </c>
      <c r="L1501" s="5">
        <v>11.04</v>
      </c>
      <c r="M1501" s="5">
        <v>10.199999999999999</v>
      </c>
    </row>
    <row r="1502" spans="1:13">
      <c r="A1502" s="139">
        <v>41999</v>
      </c>
      <c r="B1502" s="5">
        <v>14.47</v>
      </c>
      <c r="C1502" s="5">
        <v>14.52</v>
      </c>
      <c r="D1502" s="5">
        <v>14.57</v>
      </c>
      <c r="E1502" s="5">
        <v>14.64</v>
      </c>
      <c r="F1502" s="5">
        <v>14.99</v>
      </c>
      <c r="G1502" s="5">
        <v>15.2</v>
      </c>
      <c r="H1502" s="5">
        <v>14.88</v>
      </c>
      <c r="I1502" s="5">
        <v>14.12</v>
      </c>
      <c r="J1502" s="5">
        <v>13.01</v>
      </c>
      <c r="K1502" s="5">
        <v>11.77</v>
      </c>
      <c r="L1502" s="5">
        <v>11.02</v>
      </c>
      <c r="M1502" s="5">
        <v>10.19</v>
      </c>
    </row>
    <row r="1503" spans="1:13">
      <c r="A1503" s="139">
        <v>41998</v>
      </c>
      <c r="B1503" s="5">
        <v>14.86</v>
      </c>
      <c r="C1503" s="5">
        <v>14.92</v>
      </c>
      <c r="D1503" s="5">
        <v>14.96</v>
      </c>
      <c r="E1503" s="5">
        <v>15.02</v>
      </c>
      <c r="F1503" s="5">
        <v>15.27</v>
      </c>
      <c r="G1503" s="5">
        <v>15.39</v>
      </c>
      <c r="H1503" s="5">
        <v>14.98</v>
      </c>
      <c r="I1503" s="5">
        <v>14.18</v>
      </c>
      <c r="J1503" s="5">
        <v>13</v>
      </c>
      <c r="K1503" s="5">
        <v>11.75</v>
      </c>
      <c r="L1503" s="5">
        <v>11.04</v>
      </c>
      <c r="M1503" s="5">
        <v>10.27</v>
      </c>
    </row>
    <row r="1504" spans="1:13">
      <c r="A1504" s="139">
        <v>41997</v>
      </c>
      <c r="B1504" s="5">
        <v>15.45</v>
      </c>
      <c r="C1504" s="5">
        <v>15.53</v>
      </c>
      <c r="D1504" s="5">
        <v>15.56</v>
      </c>
      <c r="E1504" s="5">
        <v>15.56</v>
      </c>
      <c r="F1504" s="5">
        <v>15.45</v>
      </c>
      <c r="G1504" s="5">
        <v>15.38</v>
      </c>
      <c r="H1504" s="5">
        <v>14.98</v>
      </c>
      <c r="I1504" s="5">
        <v>14.27</v>
      </c>
      <c r="J1504" s="5">
        <v>13.09</v>
      </c>
      <c r="K1504" s="5">
        <v>11.81</v>
      </c>
      <c r="L1504" s="5">
        <v>11.1</v>
      </c>
      <c r="M1504" s="5">
        <v>10.38</v>
      </c>
    </row>
    <row r="1505" spans="1:13">
      <c r="A1505" s="139">
        <v>41996</v>
      </c>
      <c r="B1505" s="5">
        <v>15.28</v>
      </c>
      <c r="C1505" s="5">
        <v>15.34</v>
      </c>
      <c r="D1505" s="5">
        <v>15.37</v>
      </c>
      <c r="E1505" s="5">
        <v>15.39</v>
      </c>
      <c r="F1505" s="5">
        <v>15.44</v>
      </c>
      <c r="G1505" s="5">
        <v>15.36</v>
      </c>
      <c r="H1505" s="5">
        <v>14.76</v>
      </c>
      <c r="I1505" s="5">
        <v>13.91</v>
      </c>
      <c r="J1505" s="5">
        <v>12.69</v>
      </c>
      <c r="K1505" s="5">
        <v>11.47</v>
      </c>
      <c r="L1505" s="5">
        <v>10.84</v>
      </c>
      <c r="M1505" s="5">
        <v>10.23</v>
      </c>
    </row>
    <row r="1506" spans="1:13">
      <c r="A1506" s="139">
        <v>41995</v>
      </c>
      <c r="B1506" s="5">
        <v>14.91</v>
      </c>
      <c r="C1506" s="5">
        <v>14.96</v>
      </c>
      <c r="D1506" s="5">
        <v>14.98</v>
      </c>
      <c r="E1506" s="5">
        <v>15.02</v>
      </c>
      <c r="F1506" s="5">
        <v>15.2</v>
      </c>
      <c r="G1506" s="5">
        <v>15.2</v>
      </c>
      <c r="H1506" s="5">
        <v>14.58</v>
      </c>
      <c r="I1506" s="5">
        <v>13.68</v>
      </c>
      <c r="J1506" s="5">
        <v>12.47</v>
      </c>
      <c r="K1506" s="5">
        <v>11.34</v>
      </c>
      <c r="L1506" s="5">
        <v>10.79</v>
      </c>
      <c r="M1506" s="5">
        <v>10.27</v>
      </c>
    </row>
    <row r="1507" spans="1:13">
      <c r="A1507" s="139">
        <v>41992</v>
      </c>
      <c r="B1507" s="5">
        <v>15.3</v>
      </c>
      <c r="C1507" s="5">
        <v>15.46</v>
      </c>
      <c r="D1507" s="5">
        <v>15.56</v>
      </c>
      <c r="E1507" s="5">
        <v>15.64</v>
      </c>
      <c r="F1507" s="5">
        <v>15.86</v>
      </c>
      <c r="G1507" s="5">
        <v>15.87</v>
      </c>
      <c r="H1507" s="5">
        <v>15.19</v>
      </c>
      <c r="I1507" s="5">
        <v>14.2</v>
      </c>
      <c r="J1507" s="5">
        <v>12.95</v>
      </c>
      <c r="K1507" s="5">
        <v>11.92</v>
      </c>
      <c r="L1507" s="5">
        <v>11.48</v>
      </c>
      <c r="M1507" s="5">
        <v>11.06</v>
      </c>
    </row>
    <row r="1508" spans="1:13">
      <c r="A1508" s="139">
        <v>41991</v>
      </c>
      <c r="B1508" s="5">
        <v>14.44</v>
      </c>
      <c r="C1508" s="5">
        <v>14.78</v>
      </c>
      <c r="D1508" s="5">
        <v>15.05</v>
      </c>
      <c r="E1508" s="5">
        <v>15.27</v>
      </c>
      <c r="F1508" s="5">
        <v>15.75</v>
      </c>
      <c r="G1508" s="5">
        <v>15.79</v>
      </c>
      <c r="H1508" s="5">
        <v>15.16</v>
      </c>
      <c r="I1508" s="5">
        <v>14.19</v>
      </c>
      <c r="J1508" s="5">
        <v>12.87</v>
      </c>
      <c r="K1508" s="5">
        <v>11.83</v>
      </c>
      <c r="L1508" s="5">
        <v>11.43</v>
      </c>
      <c r="M1508" s="5">
        <v>11.09</v>
      </c>
    </row>
    <row r="1509" spans="1:13">
      <c r="A1509" s="139">
        <v>41990</v>
      </c>
      <c r="B1509" s="5">
        <v>13.51</v>
      </c>
      <c r="C1509" s="5">
        <v>14.06</v>
      </c>
      <c r="D1509" s="5">
        <v>14.53</v>
      </c>
      <c r="E1509" s="5">
        <v>14.9</v>
      </c>
      <c r="F1509" s="5">
        <v>15.75</v>
      </c>
      <c r="G1509" s="5">
        <v>15.87</v>
      </c>
      <c r="H1509" s="5">
        <v>15.01</v>
      </c>
      <c r="I1509" s="5">
        <v>13.89</v>
      </c>
      <c r="J1509" s="5">
        <v>12.72</v>
      </c>
      <c r="K1509" s="5">
        <v>11.99</v>
      </c>
      <c r="L1509" s="5">
        <v>11.78</v>
      </c>
      <c r="M1509" s="5">
        <v>11.62</v>
      </c>
    </row>
    <row r="1510" spans="1:13">
      <c r="A1510" s="139">
        <v>41989</v>
      </c>
      <c r="B1510" s="5">
        <v>17.399999999999999</v>
      </c>
      <c r="C1510" s="5">
        <v>17.559999999999999</v>
      </c>
      <c r="D1510" s="5">
        <v>17.690000000000001</v>
      </c>
      <c r="E1510" s="5">
        <v>17.86</v>
      </c>
      <c r="F1510" s="5">
        <v>18.45</v>
      </c>
      <c r="G1510" s="5">
        <v>18.52</v>
      </c>
      <c r="H1510" s="5">
        <v>17.72</v>
      </c>
      <c r="I1510" s="5">
        <v>16.760000000000002</v>
      </c>
      <c r="J1510" s="5">
        <v>15.83</v>
      </c>
      <c r="K1510" s="5">
        <v>15.15</v>
      </c>
      <c r="L1510" s="5">
        <v>14.89</v>
      </c>
      <c r="M1510" s="5">
        <v>14.65</v>
      </c>
    </row>
    <row r="1511" spans="1:13">
      <c r="A1511" s="139">
        <v>41988</v>
      </c>
      <c r="B1511" s="5">
        <v>11.3</v>
      </c>
      <c r="C1511" s="5">
        <v>11.87</v>
      </c>
      <c r="D1511" s="5">
        <v>12.39</v>
      </c>
      <c r="E1511" s="5">
        <v>12.87</v>
      </c>
      <c r="F1511" s="5">
        <v>14.17</v>
      </c>
      <c r="G1511" s="5">
        <v>14.45</v>
      </c>
      <c r="H1511" s="5">
        <v>14.01</v>
      </c>
      <c r="I1511" s="5">
        <v>13.4</v>
      </c>
      <c r="J1511" s="5">
        <v>12.8</v>
      </c>
      <c r="K1511" s="5">
        <v>12.44</v>
      </c>
      <c r="L1511" s="5">
        <v>12.35</v>
      </c>
      <c r="M1511" s="5">
        <v>12.28</v>
      </c>
    </row>
    <row r="1512" spans="1:13">
      <c r="A1512" s="139">
        <v>41985</v>
      </c>
      <c r="B1512" s="5">
        <v>11.16</v>
      </c>
      <c r="C1512" s="5">
        <v>11.81</v>
      </c>
      <c r="D1512" s="5">
        <v>12.34</v>
      </c>
      <c r="E1512" s="5">
        <v>12.76</v>
      </c>
      <c r="F1512" s="5">
        <v>13.67</v>
      </c>
      <c r="G1512" s="5">
        <v>13.79</v>
      </c>
      <c r="H1512" s="5">
        <v>13.46</v>
      </c>
      <c r="I1512" s="5">
        <v>13.05</v>
      </c>
      <c r="J1512" s="5">
        <v>12.58</v>
      </c>
      <c r="K1512" s="5">
        <v>12.3</v>
      </c>
      <c r="L1512" s="5">
        <v>12.25</v>
      </c>
      <c r="M1512" s="5">
        <v>12.28</v>
      </c>
    </row>
    <row r="1513" spans="1:13">
      <c r="A1513" s="139">
        <v>41984</v>
      </c>
      <c r="B1513" s="5">
        <v>11.01</v>
      </c>
      <c r="C1513" s="5">
        <v>11.56</v>
      </c>
      <c r="D1513" s="5">
        <v>11.95</v>
      </c>
      <c r="E1513" s="5">
        <v>12.24</v>
      </c>
      <c r="F1513" s="5">
        <v>12.76</v>
      </c>
      <c r="G1513" s="5">
        <v>12.84</v>
      </c>
      <c r="H1513" s="5">
        <v>12.65</v>
      </c>
      <c r="I1513" s="5">
        <v>12.41</v>
      </c>
      <c r="J1513" s="5">
        <v>12.16</v>
      </c>
      <c r="K1513" s="5">
        <v>11.99</v>
      </c>
      <c r="L1513" s="5">
        <v>11.94</v>
      </c>
      <c r="M1513" s="5">
        <v>11.91</v>
      </c>
    </row>
    <row r="1514" spans="1:13">
      <c r="A1514" s="139">
        <v>41983</v>
      </c>
      <c r="B1514" s="5">
        <v>11.23</v>
      </c>
      <c r="C1514" s="5">
        <v>11.73</v>
      </c>
      <c r="D1514" s="5">
        <v>12.11</v>
      </c>
      <c r="E1514" s="5">
        <v>12.4</v>
      </c>
      <c r="F1514" s="5">
        <v>13.01</v>
      </c>
      <c r="G1514" s="5">
        <v>13.15</v>
      </c>
      <c r="H1514" s="5">
        <v>12.95</v>
      </c>
      <c r="I1514" s="5">
        <v>12.68</v>
      </c>
      <c r="J1514" s="5">
        <v>12.41</v>
      </c>
      <c r="K1514" s="5">
        <v>12.17</v>
      </c>
      <c r="L1514" s="5">
        <v>12.04</v>
      </c>
      <c r="M1514" s="5">
        <v>11.91</v>
      </c>
    </row>
    <row r="1515" spans="1:13">
      <c r="A1515" s="139">
        <v>41982</v>
      </c>
      <c r="B1515" s="5">
        <v>11.28</v>
      </c>
      <c r="C1515" s="5">
        <v>11.84</v>
      </c>
      <c r="D1515" s="5">
        <v>12.26</v>
      </c>
      <c r="E1515" s="5">
        <v>12.57</v>
      </c>
      <c r="F1515" s="5">
        <v>13.18</v>
      </c>
      <c r="G1515" s="5">
        <v>13.28</v>
      </c>
      <c r="H1515" s="5">
        <v>13.09</v>
      </c>
      <c r="I1515" s="5">
        <v>12.84</v>
      </c>
      <c r="J1515" s="5">
        <v>12.56</v>
      </c>
      <c r="K1515" s="5">
        <v>12.3</v>
      </c>
      <c r="L1515" s="5">
        <v>12.16</v>
      </c>
      <c r="M1515" s="5">
        <v>12.02</v>
      </c>
    </row>
    <row r="1516" spans="1:13">
      <c r="A1516" s="139">
        <v>41981</v>
      </c>
      <c r="B1516" s="5">
        <v>11.11</v>
      </c>
      <c r="C1516" s="5">
        <v>11.59</v>
      </c>
      <c r="D1516" s="5">
        <v>11.97</v>
      </c>
      <c r="E1516" s="5">
        <v>12.29</v>
      </c>
      <c r="F1516" s="5">
        <v>12.98</v>
      </c>
      <c r="G1516" s="5">
        <v>13.12</v>
      </c>
      <c r="H1516" s="5">
        <v>12.92</v>
      </c>
      <c r="I1516" s="5">
        <v>12.66</v>
      </c>
      <c r="J1516" s="5">
        <v>12.38</v>
      </c>
      <c r="K1516" s="5">
        <v>12.15</v>
      </c>
      <c r="L1516" s="5">
        <v>12.04</v>
      </c>
      <c r="M1516" s="5">
        <v>11.91</v>
      </c>
    </row>
    <row r="1517" spans="1:13">
      <c r="A1517" s="139">
        <v>41978</v>
      </c>
      <c r="B1517" s="5">
        <v>10.35</v>
      </c>
      <c r="C1517" s="5">
        <v>10.73</v>
      </c>
      <c r="D1517" s="5">
        <v>11.04</v>
      </c>
      <c r="E1517" s="5">
        <v>11.29</v>
      </c>
      <c r="F1517" s="5">
        <v>11.91</v>
      </c>
      <c r="G1517" s="5">
        <v>12.21</v>
      </c>
      <c r="H1517" s="5">
        <v>12.25</v>
      </c>
      <c r="I1517" s="5">
        <v>12.09</v>
      </c>
      <c r="J1517" s="5">
        <v>11.85</v>
      </c>
      <c r="K1517" s="5">
        <v>11.57</v>
      </c>
      <c r="L1517" s="5">
        <v>11.4</v>
      </c>
      <c r="M1517" s="5">
        <v>11.19</v>
      </c>
    </row>
    <row r="1518" spans="1:13">
      <c r="A1518" s="139">
        <v>41977</v>
      </c>
      <c r="B1518" s="5">
        <v>10.36</v>
      </c>
      <c r="C1518" s="5">
        <v>10.62</v>
      </c>
      <c r="D1518" s="5">
        <v>10.84</v>
      </c>
      <c r="E1518" s="5">
        <v>11.02</v>
      </c>
      <c r="F1518" s="5">
        <v>11.46</v>
      </c>
      <c r="G1518" s="5">
        <v>11.61</v>
      </c>
      <c r="H1518" s="5">
        <v>11.54</v>
      </c>
      <c r="I1518" s="5">
        <v>11.31</v>
      </c>
      <c r="J1518" s="5">
        <v>11</v>
      </c>
      <c r="K1518" s="5">
        <v>10.63</v>
      </c>
      <c r="L1518" s="5">
        <v>10.38</v>
      </c>
      <c r="M1518" s="5">
        <v>10.11</v>
      </c>
    </row>
    <row r="1519" spans="1:13">
      <c r="A1519" s="139">
        <v>41976</v>
      </c>
      <c r="B1519" s="5">
        <v>10.33</v>
      </c>
      <c r="C1519" s="5">
        <v>10.44</v>
      </c>
      <c r="D1519" s="5">
        <v>10.56</v>
      </c>
      <c r="E1519" s="5">
        <v>10.69</v>
      </c>
      <c r="F1519" s="5">
        <v>11.15</v>
      </c>
      <c r="G1519" s="5">
        <v>11.36</v>
      </c>
      <c r="H1519" s="5">
        <v>11.37</v>
      </c>
      <c r="I1519" s="5">
        <v>11.2</v>
      </c>
      <c r="J1519" s="5">
        <v>10.96</v>
      </c>
      <c r="K1519" s="5">
        <v>10.69</v>
      </c>
      <c r="L1519" s="5">
        <v>10.53</v>
      </c>
      <c r="M1519" s="5">
        <v>10.37</v>
      </c>
    </row>
    <row r="1520" spans="1:13">
      <c r="A1520" s="139">
        <v>41975</v>
      </c>
      <c r="B1520" s="5">
        <v>10.15</v>
      </c>
      <c r="C1520" s="5">
        <v>10.32</v>
      </c>
      <c r="D1520" s="5">
        <v>10.48</v>
      </c>
      <c r="E1520" s="5">
        <v>10.64</v>
      </c>
      <c r="F1520" s="5">
        <v>11.07</v>
      </c>
      <c r="G1520" s="5">
        <v>11.19</v>
      </c>
      <c r="H1520" s="5">
        <v>11.11</v>
      </c>
      <c r="I1520" s="5">
        <v>10.93</v>
      </c>
      <c r="J1520" s="5">
        <v>10.71</v>
      </c>
      <c r="K1520" s="5">
        <v>10.49</v>
      </c>
      <c r="L1520" s="5">
        <v>10.36</v>
      </c>
      <c r="M1520" s="5">
        <v>10.210000000000001</v>
      </c>
    </row>
    <row r="1521" spans="1:13">
      <c r="A1521" s="139">
        <v>41974</v>
      </c>
      <c r="B1521" s="5">
        <v>10.32</v>
      </c>
      <c r="C1521" s="5">
        <v>10.4</v>
      </c>
      <c r="D1521" s="5">
        <v>10.48</v>
      </c>
      <c r="E1521" s="5">
        <v>10.56</v>
      </c>
      <c r="F1521" s="5">
        <v>10.85</v>
      </c>
      <c r="G1521" s="5">
        <v>11</v>
      </c>
      <c r="H1521" s="5">
        <v>10.99</v>
      </c>
      <c r="I1521" s="5">
        <v>10.85</v>
      </c>
      <c r="J1521" s="5">
        <v>10.68</v>
      </c>
      <c r="K1521" s="5">
        <v>10.47</v>
      </c>
      <c r="L1521" s="5">
        <v>10.34</v>
      </c>
      <c r="M1521" s="5">
        <v>10.18</v>
      </c>
    </row>
    <row r="1522" spans="1:13">
      <c r="A1522" s="139">
        <v>41971</v>
      </c>
      <c r="B1522" s="5">
        <v>9.7899999999999991</v>
      </c>
      <c r="C1522" s="5">
        <v>9.94</v>
      </c>
      <c r="D1522" s="5">
        <v>10.08</v>
      </c>
      <c r="E1522" s="5">
        <v>10.220000000000001</v>
      </c>
      <c r="F1522" s="5">
        <v>10.63</v>
      </c>
      <c r="G1522" s="5">
        <v>10.79</v>
      </c>
      <c r="H1522" s="5">
        <v>10.79</v>
      </c>
      <c r="I1522" s="5">
        <v>10.68</v>
      </c>
      <c r="J1522" s="5">
        <v>10.54</v>
      </c>
      <c r="K1522" s="5">
        <v>10.34</v>
      </c>
      <c r="L1522" s="5">
        <v>10.199999999999999</v>
      </c>
      <c r="M1522" s="5">
        <v>10.039999999999999</v>
      </c>
    </row>
    <row r="1523" spans="1:13">
      <c r="A1523" s="139">
        <v>41970</v>
      </c>
      <c r="B1523" s="5">
        <v>9.99</v>
      </c>
      <c r="C1523" s="5">
        <v>9.98</v>
      </c>
      <c r="D1523" s="5">
        <v>10.01</v>
      </c>
      <c r="E1523" s="5">
        <v>10.09</v>
      </c>
      <c r="F1523" s="5">
        <v>10.55</v>
      </c>
      <c r="G1523" s="5">
        <v>10.75</v>
      </c>
      <c r="H1523" s="5">
        <v>10.74</v>
      </c>
      <c r="I1523" s="5">
        <v>10.6</v>
      </c>
      <c r="J1523" s="5">
        <v>10.43</v>
      </c>
      <c r="K1523" s="5">
        <v>10.23</v>
      </c>
      <c r="L1523" s="5">
        <v>10.11</v>
      </c>
      <c r="M1523" s="5">
        <v>9.98</v>
      </c>
    </row>
    <row r="1524" spans="1:13">
      <c r="A1524" s="139">
        <v>41969</v>
      </c>
      <c r="B1524" s="5">
        <v>9.9</v>
      </c>
      <c r="C1524" s="5">
        <v>9.86</v>
      </c>
      <c r="D1524" s="5">
        <v>9.86</v>
      </c>
      <c r="E1524" s="5">
        <v>9.94</v>
      </c>
      <c r="F1524" s="5">
        <v>10.37</v>
      </c>
      <c r="G1524" s="5">
        <v>10.58</v>
      </c>
      <c r="H1524" s="5">
        <v>10.61</v>
      </c>
      <c r="I1524" s="5">
        <v>10.5</v>
      </c>
      <c r="J1524" s="5">
        <v>10.37</v>
      </c>
      <c r="K1524" s="5">
        <v>10.18</v>
      </c>
      <c r="L1524" s="5">
        <v>10.06</v>
      </c>
      <c r="M1524" s="5">
        <v>9.92</v>
      </c>
    </row>
    <row r="1525" spans="1:13">
      <c r="A1525" s="139">
        <v>41968</v>
      </c>
      <c r="B1525" s="5">
        <v>9.81</v>
      </c>
      <c r="C1525" s="5">
        <v>9.86</v>
      </c>
      <c r="D1525" s="5">
        <v>9.92</v>
      </c>
      <c r="E1525" s="5">
        <v>10.02</v>
      </c>
      <c r="F1525" s="5">
        <v>10.39</v>
      </c>
      <c r="G1525" s="5">
        <v>10.53</v>
      </c>
      <c r="H1525" s="5">
        <v>10.49</v>
      </c>
      <c r="I1525" s="5">
        <v>10.36</v>
      </c>
      <c r="J1525" s="5">
        <v>10.23</v>
      </c>
      <c r="K1525" s="5">
        <v>10.08</v>
      </c>
      <c r="L1525" s="5">
        <v>9.99</v>
      </c>
      <c r="M1525" s="5">
        <v>9.8699999999999992</v>
      </c>
    </row>
    <row r="1526" spans="1:13">
      <c r="A1526" s="139">
        <v>41967</v>
      </c>
      <c r="B1526" s="5">
        <v>9.7100000000000009</v>
      </c>
      <c r="C1526" s="5">
        <v>9.77</v>
      </c>
      <c r="D1526" s="5">
        <v>9.83</v>
      </c>
      <c r="E1526" s="5">
        <v>9.9</v>
      </c>
      <c r="F1526" s="5">
        <v>10.220000000000001</v>
      </c>
      <c r="G1526" s="5">
        <v>10.43</v>
      </c>
      <c r="H1526" s="5">
        <v>10.46</v>
      </c>
      <c r="I1526" s="5">
        <v>10.34</v>
      </c>
      <c r="J1526" s="5">
        <v>10.19</v>
      </c>
      <c r="K1526" s="5">
        <v>10.029999999999999</v>
      </c>
      <c r="L1526" s="5">
        <v>9.9499999999999993</v>
      </c>
      <c r="M1526" s="5">
        <v>9.86</v>
      </c>
    </row>
    <row r="1527" spans="1:13">
      <c r="A1527" s="139">
        <v>41964</v>
      </c>
      <c r="B1527" s="5">
        <v>9.44</v>
      </c>
      <c r="C1527" s="5">
        <v>9.6199999999999992</v>
      </c>
      <c r="D1527" s="5">
        <v>9.77</v>
      </c>
      <c r="E1527" s="5">
        <v>9.89</v>
      </c>
      <c r="F1527" s="5">
        <v>10.220000000000001</v>
      </c>
      <c r="G1527" s="5">
        <v>10.38</v>
      </c>
      <c r="H1527" s="5">
        <v>10.39</v>
      </c>
      <c r="I1527" s="5">
        <v>10.28</v>
      </c>
      <c r="J1527" s="5">
        <v>10.16</v>
      </c>
      <c r="K1527" s="5">
        <v>10.02</v>
      </c>
      <c r="L1527" s="5">
        <v>9.94</v>
      </c>
      <c r="M1527" s="5">
        <v>9.83</v>
      </c>
    </row>
    <row r="1528" spans="1:13">
      <c r="A1528" s="139">
        <v>41963</v>
      </c>
      <c r="B1528" s="5">
        <v>9.61</v>
      </c>
      <c r="C1528" s="5">
        <v>9.74</v>
      </c>
      <c r="D1528" s="5">
        <v>9.85</v>
      </c>
      <c r="E1528" s="5">
        <v>9.94</v>
      </c>
      <c r="F1528" s="5">
        <v>10.220000000000001</v>
      </c>
      <c r="G1528" s="5">
        <v>10.4</v>
      </c>
      <c r="H1528" s="5">
        <v>10.43</v>
      </c>
      <c r="I1528" s="5">
        <v>10.32</v>
      </c>
      <c r="J1528" s="5">
        <v>10.17</v>
      </c>
      <c r="K1528" s="5">
        <v>10.01</v>
      </c>
      <c r="L1528" s="5">
        <v>9.93</v>
      </c>
      <c r="M1528" s="5">
        <v>9.85</v>
      </c>
    </row>
    <row r="1529" spans="1:13">
      <c r="A1529" s="139">
        <v>41962</v>
      </c>
      <c r="B1529" s="5">
        <v>9.69</v>
      </c>
      <c r="C1529" s="5">
        <v>9.7899999999999991</v>
      </c>
      <c r="D1529" s="5">
        <v>9.8800000000000008</v>
      </c>
      <c r="E1529" s="5">
        <v>9.9700000000000006</v>
      </c>
      <c r="F1529" s="5">
        <v>10.32</v>
      </c>
      <c r="G1529" s="5">
        <v>10.53</v>
      </c>
      <c r="H1529" s="5">
        <v>10.58</v>
      </c>
      <c r="I1529" s="5">
        <v>10.45</v>
      </c>
      <c r="J1529" s="5">
        <v>10.28</v>
      </c>
      <c r="K1529" s="5">
        <v>10.1</v>
      </c>
      <c r="L1529" s="5">
        <v>10.01</v>
      </c>
      <c r="M1529" s="5">
        <v>9.92</v>
      </c>
    </row>
    <row r="1530" spans="1:13">
      <c r="A1530" s="139">
        <v>41961</v>
      </c>
      <c r="B1530" s="5">
        <v>9.6</v>
      </c>
      <c r="C1530" s="5">
        <v>9.7200000000000006</v>
      </c>
      <c r="D1530" s="5">
        <v>9.83</v>
      </c>
      <c r="E1530" s="5">
        <v>9.93</v>
      </c>
      <c r="F1530" s="5">
        <v>10.25</v>
      </c>
      <c r="G1530" s="5">
        <v>10.46</v>
      </c>
      <c r="H1530" s="5">
        <v>10.51</v>
      </c>
      <c r="I1530" s="5">
        <v>10.4</v>
      </c>
      <c r="J1530" s="5">
        <v>10.25</v>
      </c>
      <c r="K1530" s="5">
        <v>10.09</v>
      </c>
      <c r="L1530" s="5">
        <v>10.01</v>
      </c>
      <c r="M1530" s="5">
        <v>9.93</v>
      </c>
    </row>
    <row r="1531" spans="1:13">
      <c r="A1531" s="139">
        <v>41960</v>
      </c>
      <c r="B1531" s="5">
        <v>9.4600000000000009</v>
      </c>
      <c r="C1531" s="5">
        <v>9.6</v>
      </c>
      <c r="D1531" s="5">
        <v>9.7200000000000006</v>
      </c>
      <c r="E1531" s="5">
        <v>9.84</v>
      </c>
      <c r="F1531" s="5">
        <v>10.27</v>
      </c>
      <c r="G1531" s="5">
        <v>10.53</v>
      </c>
      <c r="H1531" s="5">
        <v>10.6</v>
      </c>
      <c r="I1531" s="5">
        <v>10.47</v>
      </c>
      <c r="J1531" s="5">
        <v>10.29</v>
      </c>
      <c r="K1531" s="5">
        <v>10.119999999999999</v>
      </c>
      <c r="L1531" s="5">
        <v>10.039999999999999</v>
      </c>
      <c r="M1531" s="5">
        <v>9.9600000000000009</v>
      </c>
    </row>
    <row r="1532" spans="1:13">
      <c r="A1532" s="139">
        <v>41957</v>
      </c>
      <c r="B1532" s="5">
        <v>9.5</v>
      </c>
      <c r="C1532" s="5">
        <v>9.64</v>
      </c>
      <c r="D1532" s="5">
        <v>9.77</v>
      </c>
      <c r="E1532" s="5">
        <v>9.8800000000000008</v>
      </c>
      <c r="F1532" s="5">
        <v>10.25</v>
      </c>
      <c r="G1532" s="5">
        <v>10.45</v>
      </c>
      <c r="H1532" s="5">
        <v>10.5</v>
      </c>
      <c r="I1532" s="5">
        <v>10.38</v>
      </c>
      <c r="J1532" s="5">
        <v>10.23</v>
      </c>
      <c r="K1532" s="5">
        <v>10.09</v>
      </c>
      <c r="L1532" s="5">
        <v>10.02</v>
      </c>
      <c r="M1532" s="5">
        <v>9.94</v>
      </c>
    </row>
    <row r="1533" spans="1:13">
      <c r="A1533" s="139">
        <v>41956</v>
      </c>
      <c r="B1533" s="5">
        <v>9.3800000000000008</v>
      </c>
      <c r="C1533" s="5">
        <v>9.51</v>
      </c>
      <c r="D1533" s="5">
        <v>9.6300000000000008</v>
      </c>
      <c r="E1533" s="5">
        <v>9.75</v>
      </c>
      <c r="F1533" s="5">
        <v>10.19</v>
      </c>
      <c r="G1533" s="5">
        <v>10.42</v>
      </c>
      <c r="H1533" s="5">
        <v>10.46</v>
      </c>
      <c r="I1533" s="5">
        <v>10.33</v>
      </c>
      <c r="J1533" s="5">
        <v>10.17</v>
      </c>
      <c r="K1533" s="5">
        <v>10.029999999999999</v>
      </c>
      <c r="L1533" s="5">
        <v>9.9700000000000006</v>
      </c>
      <c r="M1533" s="5">
        <v>9.91</v>
      </c>
    </row>
    <row r="1534" spans="1:13">
      <c r="A1534" s="139">
        <v>41955</v>
      </c>
      <c r="B1534" s="5">
        <v>9.32</v>
      </c>
      <c r="C1534" s="5">
        <v>9.48</v>
      </c>
      <c r="D1534" s="5">
        <v>9.6199999999999992</v>
      </c>
      <c r="E1534" s="5">
        <v>9.76</v>
      </c>
      <c r="F1534" s="5">
        <v>10.15</v>
      </c>
      <c r="G1534" s="5">
        <v>10.36</v>
      </c>
      <c r="H1534" s="5">
        <v>10.38</v>
      </c>
      <c r="I1534" s="5">
        <v>10.26</v>
      </c>
      <c r="J1534" s="5">
        <v>10.1</v>
      </c>
      <c r="K1534" s="5">
        <v>9.99</v>
      </c>
      <c r="L1534" s="5">
        <v>9.9499999999999993</v>
      </c>
      <c r="M1534" s="5">
        <v>9.91</v>
      </c>
    </row>
    <row r="1535" spans="1:13">
      <c r="A1535" s="139">
        <v>41954</v>
      </c>
      <c r="B1535" s="5">
        <v>9.14</v>
      </c>
      <c r="C1535" s="5">
        <v>9.4</v>
      </c>
      <c r="D1535" s="5">
        <v>9.6</v>
      </c>
      <c r="E1535" s="5">
        <v>9.76</v>
      </c>
      <c r="F1535" s="5">
        <v>10.16</v>
      </c>
      <c r="G1535" s="5">
        <v>10.37</v>
      </c>
      <c r="H1535" s="5">
        <v>10.35</v>
      </c>
      <c r="I1535" s="5">
        <v>10.19</v>
      </c>
      <c r="J1535" s="5">
        <v>10.07</v>
      </c>
      <c r="K1535" s="5">
        <v>10.01</v>
      </c>
      <c r="L1535" s="5">
        <v>9.99</v>
      </c>
      <c r="M1535" s="5">
        <v>9.98</v>
      </c>
    </row>
    <row r="1536" spans="1:13">
      <c r="A1536" s="139">
        <v>41953</v>
      </c>
      <c r="B1536" s="5">
        <v>8.9</v>
      </c>
      <c r="C1536" s="5">
        <v>9.2100000000000009</v>
      </c>
      <c r="D1536" s="5">
        <v>9.4499999999999993</v>
      </c>
      <c r="E1536" s="5">
        <v>9.64</v>
      </c>
      <c r="F1536" s="5">
        <v>10.1</v>
      </c>
      <c r="G1536" s="5">
        <v>10.3</v>
      </c>
      <c r="H1536" s="5">
        <v>10.24</v>
      </c>
      <c r="I1536" s="5">
        <v>10.08</v>
      </c>
      <c r="J1536" s="5">
        <v>9.99</v>
      </c>
      <c r="K1536" s="5">
        <v>9.9700000000000006</v>
      </c>
      <c r="L1536" s="5">
        <v>9.9600000000000009</v>
      </c>
      <c r="M1536" s="5">
        <v>9.92</v>
      </c>
    </row>
    <row r="1537" spans="1:13">
      <c r="A1537" s="139">
        <v>41950</v>
      </c>
      <c r="B1537" s="5">
        <v>9.19</v>
      </c>
      <c r="C1537" s="5">
        <v>9.4600000000000009</v>
      </c>
      <c r="D1537" s="5">
        <v>9.67</v>
      </c>
      <c r="E1537" s="5">
        <v>9.83</v>
      </c>
      <c r="F1537" s="5">
        <v>10.199999999999999</v>
      </c>
      <c r="G1537" s="5">
        <v>10.37</v>
      </c>
      <c r="H1537" s="5">
        <v>10.35</v>
      </c>
      <c r="I1537" s="5">
        <v>10.220000000000001</v>
      </c>
      <c r="J1537" s="5">
        <v>10.09</v>
      </c>
      <c r="K1537" s="5">
        <v>10.01</v>
      </c>
      <c r="L1537" s="5">
        <v>9.9600000000000009</v>
      </c>
      <c r="M1537" s="5">
        <v>9.89</v>
      </c>
    </row>
    <row r="1538" spans="1:13">
      <c r="A1538" s="139">
        <v>41949</v>
      </c>
      <c r="B1538" s="5">
        <v>8.94</v>
      </c>
      <c r="C1538" s="5">
        <v>9.36</v>
      </c>
      <c r="D1538" s="5">
        <v>9.66</v>
      </c>
      <c r="E1538" s="5">
        <v>9.8699999999999992</v>
      </c>
      <c r="F1538" s="5">
        <v>10.19</v>
      </c>
      <c r="G1538" s="5">
        <v>10.29</v>
      </c>
      <c r="H1538" s="5">
        <v>10.25</v>
      </c>
      <c r="I1538" s="5">
        <v>10.17</v>
      </c>
      <c r="J1538" s="5">
        <v>10.08</v>
      </c>
      <c r="K1538" s="5">
        <v>9.9700000000000006</v>
      </c>
      <c r="L1538" s="5">
        <v>9.8800000000000008</v>
      </c>
      <c r="M1538" s="5">
        <v>9.77</v>
      </c>
    </row>
    <row r="1539" spans="1:13">
      <c r="A1539" s="139">
        <v>41948</v>
      </c>
      <c r="B1539" s="5">
        <v>9.3699999999999992</v>
      </c>
      <c r="C1539" s="5">
        <v>9.43</v>
      </c>
      <c r="D1539" s="5">
        <v>9.5</v>
      </c>
      <c r="E1539" s="5">
        <v>9.59</v>
      </c>
      <c r="F1539" s="5">
        <v>9.99</v>
      </c>
      <c r="G1539" s="5">
        <v>10.18</v>
      </c>
      <c r="H1539" s="5">
        <v>10.210000000000001</v>
      </c>
      <c r="I1539" s="5">
        <v>10.1</v>
      </c>
      <c r="J1539" s="5">
        <v>9.99</v>
      </c>
      <c r="K1539" s="5">
        <v>9.9</v>
      </c>
      <c r="L1539" s="5">
        <v>9.8699999999999992</v>
      </c>
      <c r="M1539" s="5">
        <v>9.84</v>
      </c>
    </row>
    <row r="1540" spans="1:13">
      <c r="A1540" s="139">
        <v>41946</v>
      </c>
      <c r="B1540" s="5">
        <v>8.74</v>
      </c>
      <c r="C1540" s="5">
        <v>9.0399999999999991</v>
      </c>
      <c r="D1540" s="5">
        <v>9.2899999999999991</v>
      </c>
      <c r="E1540" s="5">
        <v>9.5</v>
      </c>
      <c r="F1540" s="5">
        <v>10</v>
      </c>
      <c r="G1540" s="5">
        <v>10.15</v>
      </c>
      <c r="H1540" s="5">
        <v>10.119999999999999</v>
      </c>
      <c r="I1540" s="5">
        <v>10.050000000000001</v>
      </c>
      <c r="J1540" s="5">
        <v>10.01</v>
      </c>
      <c r="K1540" s="5">
        <v>9.99</v>
      </c>
      <c r="L1540" s="5">
        <v>9.9499999999999993</v>
      </c>
      <c r="M1540" s="5">
        <v>9.86</v>
      </c>
    </row>
    <row r="1541" spans="1:13">
      <c r="A1541" s="139">
        <v>41943</v>
      </c>
      <c r="B1541" s="5">
        <v>8.77</v>
      </c>
      <c r="C1541" s="5">
        <v>9.08</v>
      </c>
      <c r="D1541" s="5">
        <v>9.33</v>
      </c>
      <c r="E1541" s="5">
        <v>9.5299999999999994</v>
      </c>
      <c r="F1541" s="5">
        <v>10.01</v>
      </c>
      <c r="G1541" s="5">
        <v>10.14</v>
      </c>
      <c r="H1541" s="5">
        <v>10.09</v>
      </c>
      <c r="I1541" s="5">
        <v>10</v>
      </c>
      <c r="J1541" s="5">
        <v>9.9700000000000006</v>
      </c>
      <c r="K1541" s="5">
        <v>9.9600000000000009</v>
      </c>
      <c r="L1541" s="5">
        <v>9.92</v>
      </c>
      <c r="M1541" s="5">
        <v>9.84</v>
      </c>
    </row>
    <row r="1542" spans="1:13">
      <c r="A1542" s="139">
        <v>41942</v>
      </c>
      <c r="B1542" s="5">
        <v>9.1300000000000008</v>
      </c>
      <c r="C1542" s="5">
        <v>9.34</v>
      </c>
      <c r="D1542" s="5">
        <v>9.48</v>
      </c>
      <c r="E1542" s="5">
        <v>9.6</v>
      </c>
      <c r="F1542" s="5">
        <v>9.8699999999999992</v>
      </c>
      <c r="G1542" s="5">
        <v>10.029999999999999</v>
      </c>
      <c r="H1542" s="5">
        <v>10.039999999999999</v>
      </c>
      <c r="I1542" s="5">
        <v>9.9600000000000009</v>
      </c>
      <c r="J1542" s="5">
        <v>9.91</v>
      </c>
      <c r="K1542" s="5">
        <v>9.84</v>
      </c>
      <c r="L1542" s="5">
        <v>9.8000000000000007</v>
      </c>
      <c r="M1542" s="5">
        <v>9.74</v>
      </c>
    </row>
    <row r="1543" spans="1:13">
      <c r="A1543" s="139">
        <v>41941</v>
      </c>
      <c r="B1543" s="5">
        <v>8.82</v>
      </c>
      <c r="C1543" s="5">
        <v>8.9600000000000009</v>
      </c>
      <c r="D1543" s="5">
        <v>9.1</v>
      </c>
      <c r="E1543" s="5">
        <v>9.25</v>
      </c>
      <c r="F1543" s="5">
        <v>9.84</v>
      </c>
      <c r="G1543" s="5">
        <v>10.210000000000001</v>
      </c>
      <c r="H1543" s="5">
        <v>10.37</v>
      </c>
      <c r="I1543" s="5">
        <v>10.28</v>
      </c>
      <c r="J1543" s="5">
        <v>10.15</v>
      </c>
      <c r="K1543" s="5">
        <v>10.039999999999999</v>
      </c>
      <c r="L1543" s="5">
        <v>10</v>
      </c>
      <c r="M1543" s="5">
        <v>9.9700000000000006</v>
      </c>
    </row>
    <row r="1544" spans="1:13">
      <c r="A1544" s="139">
        <v>41940</v>
      </c>
      <c r="B1544" s="5">
        <v>8.26</v>
      </c>
      <c r="C1544" s="5">
        <v>8.5399999999999991</v>
      </c>
      <c r="D1544" s="5">
        <v>8.8000000000000007</v>
      </c>
      <c r="E1544" s="5">
        <v>9.0299999999999994</v>
      </c>
      <c r="F1544" s="5">
        <v>9.74</v>
      </c>
      <c r="G1544" s="5">
        <v>10.06</v>
      </c>
      <c r="H1544" s="5">
        <v>10.14</v>
      </c>
      <c r="I1544" s="5">
        <v>10.029999999999999</v>
      </c>
      <c r="J1544" s="5">
        <v>9.9499999999999993</v>
      </c>
      <c r="K1544" s="5">
        <v>9.9</v>
      </c>
      <c r="L1544" s="5">
        <v>9.8699999999999992</v>
      </c>
      <c r="M1544" s="5">
        <v>9.81</v>
      </c>
    </row>
    <row r="1545" spans="1:13">
      <c r="A1545" s="139">
        <v>41939</v>
      </c>
      <c r="B1545" s="5">
        <v>8.0299999999999994</v>
      </c>
      <c r="C1545" s="5">
        <v>8.36</v>
      </c>
      <c r="D1545" s="5">
        <v>8.64</v>
      </c>
      <c r="E1545" s="5">
        <v>8.89</v>
      </c>
      <c r="F1545" s="5">
        <v>9.58</v>
      </c>
      <c r="G1545" s="5">
        <v>9.9</v>
      </c>
      <c r="H1545" s="5">
        <v>10.039999999999999</v>
      </c>
      <c r="I1545" s="5">
        <v>9.99</v>
      </c>
      <c r="J1545" s="5">
        <v>9.92</v>
      </c>
      <c r="K1545" s="5">
        <v>9.85</v>
      </c>
      <c r="L1545" s="5">
        <v>9.81</v>
      </c>
      <c r="M1545" s="5">
        <v>9.77</v>
      </c>
    </row>
    <row r="1546" spans="1:13">
      <c r="A1546" s="139">
        <v>41936</v>
      </c>
      <c r="B1546" s="5">
        <v>8</v>
      </c>
      <c r="C1546" s="5">
        <v>8.34</v>
      </c>
      <c r="D1546" s="5">
        <v>8.64</v>
      </c>
      <c r="E1546" s="5">
        <v>8.89</v>
      </c>
      <c r="F1546" s="5">
        <v>9.58</v>
      </c>
      <c r="G1546" s="5">
        <v>9.8800000000000008</v>
      </c>
      <c r="H1546" s="5">
        <v>9.98</v>
      </c>
      <c r="I1546" s="5">
        <v>9.92</v>
      </c>
      <c r="J1546" s="5">
        <v>9.8800000000000008</v>
      </c>
      <c r="K1546" s="5">
        <v>9.85</v>
      </c>
      <c r="L1546" s="5">
        <v>9.83</v>
      </c>
      <c r="M1546" s="5">
        <v>9.77</v>
      </c>
    </row>
    <row r="1547" spans="1:13">
      <c r="A1547" s="139">
        <v>41935</v>
      </c>
      <c r="B1547" s="5">
        <v>8.24</v>
      </c>
      <c r="C1547" s="5">
        <v>8.4499999999999993</v>
      </c>
      <c r="D1547" s="5">
        <v>8.65</v>
      </c>
      <c r="E1547" s="5">
        <v>8.85</v>
      </c>
      <c r="F1547" s="5">
        <v>9.5</v>
      </c>
      <c r="G1547" s="5">
        <v>9.91</v>
      </c>
      <c r="H1547" s="5">
        <v>10.14</v>
      </c>
      <c r="I1547" s="5">
        <v>10.09</v>
      </c>
      <c r="J1547" s="5">
        <v>9.99</v>
      </c>
      <c r="K1547" s="5">
        <v>9.9</v>
      </c>
      <c r="L1547" s="5">
        <v>9.86</v>
      </c>
      <c r="M1547" s="5">
        <v>9.82</v>
      </c>
    </row>
    <row r="1548" spans="1:13">
      <c r="A1548" s="139">
        <v>41934</v>
      </c>
      <c r="B1548" s="5">
        <v>8.1</v>
      </c>
      <c r="C1548" s="5">
        <v>8.34</v>
      </c>
      <c r="D1548" s="5">
        <v>8.5500000000000007</v>
      </c>
      <c r="E1548" s="5">
        <v>8.75</v>
      </c>
      <c r="F1548" s="5">
        <v>9.42</v>
      </c>
      <c r="G1548" s="5">
        <v>9.7899999999999991</v>
      </c>
      <c r="H1548" s="5">
        <v>9.9600000000000009</v>
      </c>
      <c r="I1548" s="5">
        <v>9.89</v>
      </c>
      <c r="J1548" s="5">
        <v>9.8000000000000007</v>
      </c>
      <c r="K1548" s="5">
        <v>9.73</v>
      </c>
      <c r="L1548" s="5">
        <v>9.6999999999999993</v>
      </c>
      <c r="M1548" s="5">
        <v>9.68</v>
      </c>
    </row>
    <row r="1549" spans="1:13">
      <c r="A1549" s="139">
        <v>41933</v>
      </c>
      <c r="B1549" s="5">
        <v>8.02</v>
      </c>
      <c r="C1549" s="5">
        <v>8.26</v>
      </c>
      <c r="D1549" s="5">
        <v>8.49</v>
      </c>
      <c r="E1549" s="5">
        <v>8.73</v>
      </c>
      <c r="F1549" s="5">
        <v>9.49</v>
      </c>
      <c r="G1549" s="5">
        <v>9.85</v>
      </c>
      <c r="H1549" s="5">
        <v>9.9700000000000006</v>
      </c>
      <c r="I1549" s="5">
        <v>9.8800000000000008</v>
      </c>
      <c r="J1549" s="5">
        <v>9.8000000000000007</v>
      </c>
      <c r="K1549" s="5">
        <v>9.75</v>
      </c>
      <c r="L1549" s="5">
        <v>9.73</v>
      </c>
      <c r="M1549" s="5">
        <v>9.7100000000000009</v>
      </c>
    </row>
    <row r="1550" spans="1:13">
      <c r="A1550" s="139">
        <v>41932</v>
      </c>
      <c r="B1550" s="5">
        <v>8.07</v>
      </c>
      <c r="C1550" s="5">
        <v>8.34</v>
      </c>
      <c r="D1550" s="5">
        <v>8.59</v>
      </c>
      <c r="E1550" s="5">
        <v>8.82</v>
      </c>
      <c r="F1550" s="5">
        <v>9.5299999999999994</v>
      </c>
      <c r="G1550" s="5">
        <v>9.89</v>
      </c>
      <c r="H1550" s="5">
        <v>10.02</v>
      </c>
      <c r="I1550" s="5">
        <v>9.93</v>
      </c>
      <c r="J1550" s="5">
        <v>9.86</v>
      </c>
      <c r="K1550" s="5">
        <v>9.84</v>
      </c>
      <c r="L1550" s="5">
        <v>9.84</v>
      </c>
      <c r="M1550" s="5">
        <v>9.81</v>
      </c>
    </row>
    <row r="1551" spans="1:13">
      <c r="A1551" s="139">
        <v>41929</v>
      </c>
      <c r="B1551" s="5">
        <v>8.0500000000000007</v>
      </c>
      <c r="C1551" s="5">
        <v>8.3000000000000007</v>
      </c>
      <c r="D1551" s="5">
        <v>8.52</v>
      </c>
      <c r="E1551" s="5">
        <v>8.74</v>
      </c>
      <c r="F1551" s="5">
        <v>9.4499999999999993</v>
      </c>
      <c r="G1551" s="5">
        <v>9.8699999999999992</v>
      </c>
      <c r="H1551" s="5">
        <v>10.06</v>
      </c>
      <c r="I1551" s="5">
        <v>9.98</v>
      </c>
      <c r="J1551" s="5">
        <v>9.9</v>
      </c>
      <c r="K1551" s="5">
        <v>9.85</v>
      </c>
      <c r="L1551" s="5">
        <v>9.84</v>
      </c>
      <c r="M1551" s="5">
        <v>9.85</v>
      </c>
    </row>
    <row r="1552" spans="1:13">
      <c r="A1552" s="139">
        <v>41928</v>
      </c>
      <c r="B1552" s="5">
        <v>8.1</v>
      </c>
      <c r="C1552" s="5">
        <v>8.44</v>
      </c>
      <c r="D1552" s="5">
        <v>8.7200000000000006</v>
      </c>
      <c r="E1552" s="5">
        <v>8.9700000000000006</v>
      </c>
      <c r="F1552" s="5">
        <v>9.65</v>
      </c>
      <c r="G1552" s="5">
        <v>9.98</v>
      </c>
      <c r="H1552" s="5">
        <v>10.09</v>
      </c>
      <c r="I1552" s="5">
        <v>10</v>
      </c>
      <c r="J1552" s="5">
        <v>9.92</v>
      </c>
      <c r="K1552" s="5">
        <v>9.86</v>
      </c>
      <c r="L1552" s="5">
        <v>9.85</v>
      </c>
      <c r="M1552" s="5">
        <v>9.84</v>
      </c>
    </row>
    <row r="1553" spans="1:13">
      <c r="A1553" s="139">
        <v>41927</v>
      </c>
      <c r="B1553" s="5">
        <v>8.1999999999999993</v>
      </c>
      <c r="C1553" s="5">
        <v>8.4700000000000006</v>
      </c>
      <c r="D1553" s="5">
        <v>8.6999999999999993</v>
      </c>
      <c r="E1553" s="5">
        <v>8.92</v>
      </c>
      <c r="F1553" s="5">
        <v>9.58</v>
      </c>
      <c r="G1553" s="5">
        <v>9.91</v>
      </c>
      <c r="H1553" s="5">
        <v>10</v>
      </c>
      <c r="I1553" s="5">
        <v>9.9</v>
      </c>
      <c r="J1553" s="5">
        <v>9.83</v>
      </c>
      <c r="K1553" s="5">
        <v>9.8000000000000007</v>
      </c>
      <c r="L1553" s="5">
        <v>9.7899999999999991</v>
      </c>
      <c r="M1553" s="5">
        <v>9.7799999999999994</v>
      </c>
    </row>
    <row r="1554" spans="1:13">
      <c r="A1554" s="139">
        <v>41926</v>
      </c>
      <c r="B1554" s="5">
        <v>8.23</v>
      </c>
      <c r="C1554" s="5">
        <v>8.5299999999999994</v>
      </c>
      <c r="D1554" s="5">
        <v>8.7899999999999991</v>
      </c>
      <c r="E1554" s="5">
        <v>9</v>
      </c>
      <c r="F1554" s="5">
        <v>9.57</v>
      </c>
      <c r="G1554" s="5">
        <v>9.85</v>
      </c>
      <c r="H1554" s="5">
        <v>9.99</v>
      </c>
      <c r="I1554" s="5">
        <v>9.9600000000000009</v>
      </c>
      <c r="J1554" s="5">
        <v>9.92</v>
      </c>
      <c r="K1554" s="5">
        <v>9.8800000000000008</v>
      </c>
      <c r="L1554" s="5">
        <v>9.85</v>
      </c>
      <c r="M1554" s="5">
        <v>9.81</v>
      </c>
    </row>
    <row r="1555" spans="1:13">
      <c r="A1555" s="139">
        <v>41925</v>
      </c>
      <c r="B1555" s="5">
        <v>8.36</v>
      </c>
      <c r="C1555" s="5">
        <v>8.5500000000000007</v>
      </c>
      <c r="D1555" s="5">
        <v>8.74</v>
      </c>
      <c r="E1555" s="5">
        <v>8.91</v>
      </c>
      <c r="F1555" s="5">
        <v>9.4600000000000009</v>
      </c>
      <c r="G1555" s="5">
        <v>9.76</v>
      </c>
      <c r="H1555" s="5">
        <v>9.9700000000000006</v>
      </c>
      <c r="I1555" s="5">
        <v>9.9600000000000009</v>
      </c>
      <c r="J1555" s="5">
        <v>9.91</v>
      </c>
      <c r="K1555" s="5">
        <v>9.84</v>
      </c>
      <c r="L1555" s="5">
        <v>9.81</v>
      </c>
      <c r="M1555" s="5">
        <v>9.7899999999999991</v>
      </c>
    </row>
    <row r="1556" spans="1:13">
      <c r="A1556" s="139">
        <v>41922</v>
      </c>
      <c r="B1556" s="5">
        <v>8.32</v>
      </c>
      <c r="C1556" s="5">
        <v>8.5500000000000007</v>
      </c>
      <c r="D1556" s="5">
        <v>8.75</v>
      </c>
      <c r="E1556" s="5">
        <v>8.92</v>
      </c>
      <c r="F1556" s="5">
        <v>9.4700000000000006</v>
      </c>
      <c r="G1556" s="5">
        <v>9.83</v>
      </c>
      <c r="H1556" s="5">
        <v>10.029999999999999</v>
      </c>
      <c r="I1556" s="5">
        <v>9.99</v>
      </c>
      <c r="J1556" s="5">
        <v>9.9</v>
      </c>
      <c r="K1556" s="5">
        <v>9.81</v>
      </c>
      <c r="L1556" s="5">
        <v>9.7799999999999994</v>
      </c>
      <c r="M1556" s="5">
        <v>9.75</v>
      </c>
    </row>
    <row r="1557" spans="1:13">
      <c r="A1557" s="139">
        <v>41921</v>
      </c>
      <c r="B1557" s="5">
        <v>8.31</v>
      </c>
      <c r="C1557" s="5">
        <v>8.5500000000000007</v>
      </c>
      <c r="D1557" s="5">
        <v>8.75</v>
      </c>
      <c r="E1557" s="5">
        <v>8.93</v>
      </c>
      <c r="F1557" s="5">
        <v>9.41</v>
      </c>
      <c r="G1557" s="5">
        <v>9.65</v>
      </c>
      <c r="H1557" s="5">
        <v>9.76</v>
      </c>
      <c r="I1557" s="5">
        <v>9.74</v>
      </c>
      <c r="J1557" s="5">
        <v>9.7100000000000009</v>
      </c>
      <c r="K1557" s="5">
        <v>9.68</v>
      </c>
      <c r="L1557" s="5">
        <v>9.64</v>
      </c>
      <c r="M1557" s="5">
        <v>9.58</v>
      </c>
    </row>
    <row r="1558" spans="1:13">
      <c r="A1558" s="139">
        <v>41920</v>
      </c>
      <c r="B1558" s="5">
        <v>8.4</v>
      </c>
      <c r="C1558" s="5">
        <v>8.58</v>
      </c>
      <c r="D1558" s="5">
        <v>8.74</v>
      </c>
      <c r="E1558" s="5">
        <v>8.89</v>
      </c>
      <c r="F1558" s="5">
        <v>9.3699999999999992</v>
      </c>
      <c r="G1558" s="5">
        <v>9.65</v>
      </c>
      <c r="H1558" s="5">
        <v>9.81</v>
      </c>
      <c r="I1558" s="5">
        <v>9.7799999999999994</v>
      </c>
      <c r="J1558" s="5">
        <v>9.73</v>
      </c>
      <c r="K1558" s="5">
        <v>9.66</v>
      </c>
      <c r="L1558" s="5">
        <v>9.6300000000000008</v>
      </c>
      <c r="M1558" s="5">
        <v>9.6</v>
      </c>
    </row>
    <row r="1559" spans="1:13">
      <c r="A1559" s="139">
        <v>41919</v>
      </c>
      <c r="B1559" s="5">
        <v>8.36</v>
      </c>
      <c r="C1559" s="5">
        <v>8.57</v>
      </c>
      <c r="D1559" s="5">
        <v>8.74</v>
      </c>
      <c r="E1559" s="5">
        <v>8.89</v>
      </c>
      <c r="F1559" s="5">
        <v>9.31</v>
      </c>
      <c r="G1559" s="5">
        <v>9.56</v>
      </c>
      <c r="H1559" s="5">
        <v>9.69</v>
      </c>
      <c r="I1559" s="5">
        <v>9.66</v>
      </c>
      <c r="J1559" s="5">
        <v>9.6</v>
      </c>
      <c r="K1559" s="5">
        <v>9.5500000000000007</v>
      </c>
      <c r="L1559" s="5">
        <v>9.52</v>
      </c>
      <c r="M1559" s="5">
        <v>9.5</v>
      </c>
    </row>
    <row r="1560" spans="1:13">
      <c r="A1560" s="139">
        <v>41918</v>
      </c>
      <c r="B1560" s="5">
        <v>8.1999999999999993</v>
      </c>
      <c r="C1560" s="5">
        <v>8.52</v>
      </c>
      <c r="D1560" s="5">
        <v>8.7799999999999994</v>
      </c>
      <c r="E1560" s="5">
        <v>8.98</v>
      </c>
      <c r="F1560" s="5">
        <v>9.4</v>
      </c>
      <c r="G1560" s="5">
        <v>9.5399999999999991</v>
      </c>
      <c r="H1560" s="5">
        <v>9.59</v>
      </c>
      <c r="I1560" s="5">
        <v>9.58</v>
      </c>
      <c r="J1560" s="5">
        <v>9.56</v>
      </c>
      <c r="K1560" s="5">
        <v>9.52</v>
      </c>
      <c r="L1560" s="5">
        <v>9.48</v>
      </c>
      <c r="M1560" s="5">
        <v>9.43</v>
      </c>
    </row>
    <row r="1561" spans="1:13">
      <c r="A1561" s="139">
        <v>41915</v>
      </c>
      <c r="B1561" s="5">
        <v>8.0500000000000007</v>
      </c>
      <c r="C1561" s="5">
        <v>8.51</v>
      </c>
      <c r="D1561" s="5">
        <v>8.85</v>
      </c>
      <c r="E1561" s="5">
        <v>9.08</v>
      </c>
      <c r="F1561" s="5">
        <v>9.4700000000000006</v>
      </c>
      <c r="G1561" s="5">
        <v>9.56</v>
      </c>
      <c r="H1561" s="5">
        <v>9.59</v>
      </c>
      <c r="I1561" s="5">
        <v>9.58</v>
      </c>
      <c r="J1561" s="5">
        <v>9.5299999999999994</v>
      </c>
      <c r="K1561" s="5">
        <v>9.4700000000000006</v>
      </c>
      <c r="L1561" s="5">
        <v>9.42</v>
      </c>
      <c r="M1561" s="5">
        <v>9.36</v>
      </c>
    </row>
    <row r="1562" spans="1:13">
      <c r="A1562" s="139">
        <v>41914</v>
      </c>
      <c r="B1562" s="5">
        <v>8.1300000000000008</v>
      </c>
      <c r="C1562" s="5">
        <v>8.4</v>
      </c>
      <c r="D1562" s="5">
        <v>8.6300000000000008</v>
      </c>
      <c r="E1562" s="5">
        <v>8.8000000000000007</v>
      </c>
      <c r="F1562" s="5">
        <v>9.19</v>
      </c>
      <c r="G1562" s="5">
        <v>9.39</v>
      </c>
      <c r="H1562" s="5">
        <v>9.4700000000000006</v>
      </c>
      <c r="I1562" s="5">
        <v>9.43</v>
      </c>
      <c r="J1562" s="5">
        <v>9.3699999999999992</v>
      </c>
      <c r="K1562" s="5">
        <v>9.3000000000000007</v>
      </c>
      <c r="L1562" s="5">
        <v>9.27</v>
      </c>
      <c r="M1562" s="5">
        <v>9.23</v>
      </c>
    </row>
    <row r="1563" spans="1:13">
      <c r="A1563" s="139">
        <v>41913</v>
      </c>
      <c r="B1563" s="5">
        <v>8.19</v>
      </c>
      <c r="C1563" s="5">
        <v>8.42</v>
      </c>
      <c r="D1563" s="5">
        <v>8.61</v>
      </c>
      <c r="E1563" s="5">
        <v>8.76</v>
      </c>
      <c r="F1563" s="5">
        <v>9.15</v>
      </c>
      <c r="G1563" s="5">
        <v>9.3699999999999992</v>
      </c>
      <c r="H1563" s="5">
        <v>9.48</v>
      </c>
      <c r="I1563" s="5">
        <v>9.4499999999999993</v>
      </c>
      <c r="J1563" s="5">
        <v>9.3800000000000008</v>
      </c>
      <c r="K1563" s="5">
        <v>9.32</v>
      </c>
      <c r="L1563" s="5">
        <v>9.2799999999999994</v>
      </c>
      <c r="M1563" s="5">
        <v>9.24</v>
      </c>
    </row>
    <row r="1564" spans="1:13">
      <c r="A1564" s="139">
        <v>41912</v>
      </c>
      <c r="B1564" s="5">
        <v>8.26</v>
      </c>
      <c r="C1564" s="5">
        <v>8.44</v>
      </c>
      <c r="D1564" s="5">
        <v>8.59</v>
      </c>
      <c r="E1564" s="5">
        <v>8.7200000000000006</v>
      </c>
      <c r="F1564" s="5">
        <v>9.09</v>
      </c>
      <c r="G1564" s="5">
        <v>9.33</v>
      </c>
      <c r="H1564" s="5">
        <v>9.48</v>
      </c>
      <c r="I1564" s="5">
        <v>9.4499999999999993</v>
      </c>
      <c r="J1564" s="5">
        <v>9.4</v>
      </c>
      <c r="K1564" s="5">
        <v>9.33</v>
      </c>
      <c r="L1564" s="5">
        <v>9.2899999999999991</v>
      </c>
      <c r="M1564" s="5">
        <v>9.24</v>
      </c>
    </row>
    <row r="1565" spans="1:13">
      <c r="A1565" s="139">
        <v>41911</v>
      </c>
      <c r="B1565" s="5">
        <v>8.1300000000000008</v>
      </c>
      <c r="C1565" s="5">
        <v>8.32</v>
      </c>
      <c r="D1565" s="5">
        <v>8.48</v>
      </c>
      <c r="E1565" s="5">
        <v>8.6300000000000008</v>
      </c>
      <c r="F1565" s="5">
        <v>9.11</v>
      </c>
      <c r="G1565" s="5">
        <v>9.3800000000000008</v>
      </c>
      <c r="H1565" s="5">
        <v>9.5</v>
      </c>
      <c r="I1565" s="5">
        <v>9.4499999999999993</v>
      </c>
      <c r="J1565" s="5">
        <v>9.39</v>
      </c>
      <c r="K1565" s="5">
        <v>9.33</v>
      </c>
      <c r="L1565" s="5">
        <v>9.2899999999999991</v>
      </c>
      <c r="M1565" s="5">
        <v>9.23</v>
      </c>
    </row>
    <row r="1566" spans="1:13">
      <c r="A1566" s="139">
        <v>41908</v>
      </c>
      <c r="B1566" s="5">
        <v>8.27</v>
      </c>
      <c r="C1566" s="5">
        <v>8.43</v>
      </c>
      <c r="D1566" s="5">
        <v>8.57</v>
      </c>
      <c r="E1566" s="5">
        <v>8.69</v>
      </c>
      <c r="F1566" s="5">
        <v>9.07</v>
      </c>
      <c r="G1566" s="5">
        <v>9.2799999999999994</v>
      </c>
      <c r="H1566" s="5">
        <v>9.3800000000000008</v>
      </c>
      <c r="I1566" s="5">
        <v>9.35</v>
      </c>
      <c r="J1566" s="5">
        <v>9.32</v>
      </c>
      <c r="K1566" s="5">
        <v>9.27</v>
      </c>
      <c r="L1566" s="5">
        <v>9.23</v>
      </c>
      <c r="M1566" s="5">
        <v>9.17</v>
      </c>
    </row>
    <row r="1567" spans="1:13">
      <c r="A1567" s="139">
        <v>41907</v>
      </c>
      <c r="B1567" s="5">
        <v>8.2100000000000009</v>
      </c>
      <c r="C1567" s="5">
        <v>8.4</v>
      </c>
      <c r="D1567" s="5">
        <v>8.5399999999999991</v>
      </c>
      <c r="E1567" s="5">
        <v>8.67</v>
      </c>
      <c r="F1567" s="5">
        <v>9</v>
      </c>
      <c r="G1567" s="5">
        <v>9.2100000000000009</v>
      </c>
      <c r="H1567" s="5">
        <v>9.33</v>
      </c>
      <c r="I1567" s="5">
        <v>9.31</v>
      </c>
      <c r="J1567" s="5">
        <v>9.26</v>
      </c>
      <c r="K1567" s="5">
        <v>9.2100000000000009</v>
      </c>
      <c r="L1567" s="5">
        <v>9.17</v>
      </c>
      <c r="M1567" s="5">
        <v>9.14</v>
      </c>
    </row>
    <row r="1568" spans="1:13">
      <c r="A1568" s="139">
        <v>41906</v>
      </c>
      <c r="B1568" s="5">
        <v>8.17</v>
      </c>
      <c r="C1568" s="5">
        <v>8.35</v>
      </c>
      <c r="D1568" s="5">
        <v>8.49</v>
      </c>
      <c r="E1568" s="5">
        <v>8.61</v>
      </c>
      <c r="F1568" s="5">
        <v>9.01</v>
      </c>
      <c r="G1568" s="5">
        <v>9.2899999999999991</v>
      </c>
      <c r="H1568" s="5">
        <v>9.4600000000000009</v>
      </c>
      <c r="I1568" s="5">
        <v>9.42</v>
      </c>
      <c r="J1568" s="5">
        <v>9.36</v>
      </c>
      <c r="K1568" s="5">
        <v>9.3000000000000007</v>
      </c>
      <c r="L1568" s="5">
        <v>9.2799999999999994</v>
      </c>
      <c r="M1568" s="5">
        <v>9.26</v>
      </c>
    </row>
    <row r="1569" spans="1:13">
      <c r="A1569" s="139">
        <v>41905</v>
      </c>
      <c r="B1569" s="5">
        <v>8.1300000000000008</v>
      </c>
      <c r="C1569" s="5">
        <v>8.3000000000000007</v>
      </c>
      <c r="D1569" s="5">
        <v>8.4499999999999993</v>
      </c>
      <c r="E1569" s="5">
        <v>8.6</v>
      </c>
      <c r="F1569" s="5">
        <v>9.1</v>
      </c>
      <c r="G1569" s="5">
        <v>9.42</v>
      </c>
      <c r="H1569" s="5">
        <v>9.58</v>
      </c>
      <c r="I1569" s="5">
        <v>9.5500000000000007</v>
      </c>
      <c r="J1569" s="5">
        <v>9.51</v>
      </c>
      <c r="K1569" s="5">
        <v>9.4700000000000006</v>
      </c>
      <c r="L1569" s="5">
        <v>9.4600000000000009</v>
      </c>
      <c r="M1569" s="5">
        <v>9.44</v>
      </c>
    </row>
    <row r="1570" spans="1:13">
      <c r="A1570" s="139">
        <v>41904</v>
      </c>
      <c r="B1570" s="5">
        <v>8.17</v>
      </c>
      <c r="C1570" s="5">
        <v>8.35</v>
      </c>
      <c r="D1570" s="5">
        <v>8.5</v>
      </c>
      <c r="E1570" s="5">
        <v>8.66</v>
      </c>
      <c r="F1570" s="5">
        <v>9.18</v>
      </c>
      <c r="G1570" s="5">
        <v>9.52</v>
      </c>
      <c r="H1570" s="5">
        <v>9.7100000000000009</v>
      </c>
      <c r="I1570" s="5">
        <v>9.68</v>
      </c>
      <c r="J1570" s="5">
        <v>9.6199999999999992</v>
      </c>
      <c r="K1570" s="5">
        <v>9.57</v>
      </c>
      <c r="L1570" s="5">
        <v>9.56</v>
      </c>
      <c r="M1570" s="5">
        <v>9.5500000000000007</v>
      </c>
    </row>
    <row r="1571" spans="1:13">
      <c r="A1571" s="139">
        <v>41901</v>
      </c>
      <c r="B1571" s="5">
        <v>8.02</v>
      </c>
      <c r="C1571" s="5">
        <v>8.26</v>
      </c>
      <c r="D1571" s="5">
        <v>8.4600000000000009</v>
      </c>
      <c r="E1571" s="5">
        <v>8.65</v>
      </c>
      <c r="F1571" s="5">
        <v>9.18</v>
      </c>
      <c r="G1571" s="5">
        <v>9.48</v>
      </c>
      <c r="H1571" s="5">
        <v>9.6300000000000008</v>
      </c>
      <c r="I1571" s="5">
        <v>9.61</v>
      </c>
      <c r="J1571" s="5">
        <v>9.58</v>
      </c>
      <c r="K1571" s="5">
        <v>9.5299999999999994</v>
      </c>
      <c r="L1571" s="5">
        <v>9.51</v>
      </c>
      <c r="M1571" s="5">
        <v>9.49</v>
      </c>
    </row>
    <row r="1572" spans="1:13">
      <c r="A1572" s="139">
        <v>41900</v>
      </c>
      <c r="B1572" s="5">
        <v>8.0399999999999991</v>
      </c>
      <c r="C1572" s="5">
        <v>8.3000000000000007</v>
      </c>
      <c r="D1572" s="5">
        <v>8.52</v>
      </c>
      <c r="E1572" s="5">
        <v>8.6999999999999993</v>
      </c>
      <c r="F1572" s="5">
        <v>9.2200000000000006</v>
      </c>
      <c r="G1572" s="5">
        <v>9.49</v>
      </c>
      <c r="H1572" s="5">
        <v>9.6300000000000008</v>
      </c>
      <c r="I1572" s="5">
        <v>9.61</v>
      </c>
      <c r="J1572" s="5">
        <v>9.59</v>
      </c>
      <c r="K1572" s="5">
        <v>9.56</v>
      </c>
      <c r="L1572" s="5">
        <v>9.5299999999999994</v>
      </c>
      <c r="M1572" s="5">
        <v>9.51</v>
      </c>
    </row>
    <row r="1573" spans="1:13">
      <c r="A1573" s="139">
        <v>41899</v>
      </c>
      <c r="B1573" s="5">
        <v>7.87</v>
      </c>
      <c r="C1573" s="5">
        <v>8.14</v>
      </c>
      <c r="D1573" s="5">
        <v>8.3699999999999992</v>
      </c>
      <c r="E1573" s="5">
        <v>8.57</v>
      </c>
      <c r="F1573" s="5">
        <v>9.15</v>
      </c>
      <c r="G1573" s="5">
        <v>9.48</v>
      </c>
      <c r="H1573" s="5">
        <v>9.68</v>
      </c>
      <c r="I1573" s="5">
        <v>9.66</v>
      </c>
      <c r="J1573" s="5">
        <v>9.6199999999999992</v>
      </c>
      <c r="K1573" s="5">
        <v>9.57</v>
      </c>
      <c r="L1573" s="5">
        <v>9.5500000000000007</v>
      </c>
      <c r="M1573" s="5">
        <v>9.52</v>
      </c>
    </row>
    <row r="1574" spans="1:13">
      <c r="A1574" s="139">
        <v>41898</v>
      </c>
      <c r="B1574" s="5">
        <v>8</v>
      </c>
      <c r="C1574" s="5">
        <v>8.24</v>
      </c>
      <c r="D1574" s="5">
        <v>8.4499999999999993</v>
      </c>
      <c r="E1574" s="5">
        <v>8.65</v>
      </c>
      <c r="F1574" s="5">
        <v>9.26</v>
      </c>
      <c r="G1574" s="5">
        <v>9.61</v>
      </c>
      <c r="H1574" s="5">
        <v>9.77</v>
      </c>
      <c r="I1574" s="5">
        <v>9.7100000000000009</v>
      </c>
      <c r="J1574" s="5">
        <v>9.67</v>
      </c>
      <c r="K1574" s="5">
        <v>9.6300000000000008</v>
      </c>
      <c r="L1574" s="5">
        <v>9.61</v>
      </c>
      <c r="M1574" s="5">
        <v>9.59</v>
      </c>
    </row>
    <row r="1575" spans="1:13">
      <c r="A1575" s="139">
        <v>41897</v>
      </c>
      <c r="B1575" s="5">
        <v>8.1</v>
      </c>
      <c r="C1575" s="5">
        <v>8.2799999999999994</v>
      </c>
      <c r="D1575" s="5">
        <v>8.44</v>
      </c>
      <c r="E1575" s="5">
        <v>8.6199999999999992</v>
      </c>
      <c r="F1575" s="5">
        <v>9.2899999999999991</v>
      </c>
      <c r="G1575" s="5">
        <v>9.68</v>
      </c>
      <c r="H1575" s="5">
        <v>9.85</v>
      </c>
      <c r="I1575" s="5">
        <v>9.7799999999999994</v>
      </c>
      <c r="J1575" s="5">
        <v>9.73</v>
      </c>
      <c r="K1575" s="5">
        <v>9.68</v>
      </c>
      <c r="L1575" s="5">
        <v>9.66</v>
      </c>
      <c r="M1575" s="5">
        <v>9.64</v>
      </c>
    </row>
    <row r="1576" spans="1:13">
      <c r="A1576" s="139">
        <v>41894</v>
      </c>
      <c r="B1576" s="5">
        <v>7.93</v>
      </c>
      <c r="C1576" s="5">
        <v>8.15</v>
      </c>
      <c r="D1576" s="5">
        <v>8.3699999999999992</v>
      </c>
      <c r="E1576" s="5">
        <v>8.58</v>
      </c>
      <c r="F1576" s="5">
        <v>9.25</v>
      </c>
      <c r="G1576" s="5">
        <v>9.56</v>
      </c>
      <c r="H1576" s="5">
        <v>9.73</v>
      </c>
      <c r="I1576" s="5">
        <v>9.7200000000000006</v>
      </c>
      <c r="J1576" s="5">
        <v>9.6999999999999993</v>
      </c>
      <c r="K1576" s="5">
        <v>9.65</v>
      </c>
      <c r="L1576" s="5">
        <v>9.6300000000000008</v>
      </c>
      <c r="M1576" s="5">
        <v>9.61</v>
      </c>
    </row>
    <row r="1577" spans="1:13">
      <c r="A1577" s="139">
        <v>41893</v>
      </c>
      <c r="B1577" s="5">
        <v>7.92</v>
      </c>
      <c r="C1577" s="5">
        <v>8.16</v>
      </c>
      <c r="D1577" s="5">
        <v>8.39</v>
      </c>
      <c r="E1577" s="5">
        <v>8.61</v>
      </c>
      <c r="F1577" s="5">
        <v>9.33</v>
      </c>
      <c r="G1577" s="5">
        <v>9.73</v>
      </c>
      <c r="H1577" s="5">
        <v>9.91</v>
      </c>
      <c r="I1577" s="5">
        <v>9.84</v>
      </c>
      <c r="J1577" s="5">
        <v>9.76</v>
      </c>
      <c r="K1577" s="5">
        <v>9.6999999999999993</v>
      </c>
      <c r="L1577" s="5">
        <v>9.68</v>
      </c>
      <c r="M1577" s="5">
        <v>9.66</v>
      </c>
    </row>
    <row r="1578" spans="1:13">
      <c r="A1578" s="139">
        <v>41892</v>
      </c>
      <c r="B1578" s="5">
        <v>8.11</v>
      </c>
      <c r="C1578" s="5">
        <v>8.32</v>
      </c>
      <c r="D1578" s="5">
        <v>8.51</v>
      </c>
      <c r="E1578" s="5">
        <v>8.69</v>
      </c>
      <c r="F1578" s="5">
        <v>9.27</v>
      </c>
      <c r="G1578" s="5">
        <v>9.65</v>
      </c>
      <c r="H1578" s="5">
        <v>9.83</v>
      </c>
      <c r="I1578" s="5">
        <v>9.76</v>
      </c>
      <c r="J1578" s="5">
        <v>9.7100000000000009</v>
      </c>
      <c r="K1578" s="5">
        <v>9.68</v>
      </c>
      <c r="L1578" s="5">
        <v>9.66</v>
      </c>
      <c r="M1578" s="5">
        <v>9.65</v>
      </c>
    </row>
    <row r="1579" spans="1:13">
      <c r="A1579" s="139">
        <v>41891</v>
      </c>
      <c r="B1579" s="5">
        <v>7.99</v>
      </c>
      <c r="C1579" s="5">
        <v>8.25</v>
      </c>
      <c r="D1579" s="5">
        <v>8.48</v>
      </c>
      <c r="E1579" s="5">
        <v>8.69</v>
      </c>
      <c r="F1579" s="5">
        <v>9.3000000000000007</v>
      </c>
      <c r="G1579" s="5">
        <v>9.57</v>
      </c>
      <c r="H1579" s="5">
        <v>9.65</v>
      </c>
      <c r="I1579" s="5">
        <v>9.58</v>
      </c>
      <c r="J1579" s="5">
        <v>9.5399999999999991</v>
      </c>
      <c r="K1579" s="5">
        <v>9.52</v>
      </c>
      <c r="L1579" s="5">
        <v>9.51</v>
      </c>
      <c r="M1579" s="5">
        <v>9.5</v>
      </c>
    </row>
    <row r="1580" spans="1:13">
      <c r="A1580" s="139">
        <v>41890</v>
      </c>
      <c r="B1580" s="5">
        <v>7.95</v>
      </c>
      <c r="C1580" s="5">
        <v>8.19</v>
      </c>
      <c r="D1580" s="5">
        <v>8.41</v>
      </c>
      <c r="E1580" s="5">
        <v>8.6199999999999992</v>
      </c>
      <c r="F1580" s="5">
        <v>9.23</v>
      </c>
      <c r="G1580" s="5">
        <v>9.5299999999999994</v>
      </c>
      <c r="H1580" s="5">
        <v>9.66</v>
      </c>
      <c r="I1580" s="5">
        <v>9.61</v>
      </c>
      <c r="J1580" s="5">
        <v>9.57</v>
      </c>
      <c r="K1580" s="5">
        <v>9.5500000000000007</v>
      </c>
      <c r="L1580" s="5">
        <v>9.5399999999999991</v>
      </c>
      <c r="M1580" s="5">
        <v>9.5399999999999991</v>
      </c>
    </row>
    <row r="1581" spans="1:13">
      <c r="A1581" s="139">
        <v>41887</v>
      </c>
      <c r="B1581" s="5">
        <v>7.78</v>
      </c>
      <c r="C1581" s="5">
        <v>8.08</v>
      </c>
      <c r="D1581" s="5">
        <v>8.35</v>
      </c>
      <c r="E1581" s="5">
        <v>8.58</v>
      </c>
      <c r="F1581" s="5">
        <v>9.1999999999999993</v>
      </c>
      <c r="G1581" s="5">
        <v>9.44</v>
      </c>
      <c r="H1581" s="5">
        <v>9.5399999999999991</v>
      </c>
      <c r="I1581" s="5">
        <v>9.52</v>
      </c>
      <c r="J1581" s="5">
        <v>9.51</v>
      </c>
      <c r="K1581" s="5">
        <v>9.52</v>
      </c>
      <c r="L1581" s="5">
        <v>9.5</v>
      </c>
      <c r="M1581" s="5">
        <v>9.4499999999999993</v>
      </c>
    </row>
    <row r="1582" spans="1:13">
      <c r="A1582" s="139">
        <v>41886</v>
      </c>
      <c r="B1582" s="5">
        <v>7.88</v>
      </c>
      <c r="C1582" s="5">
        <v>8.18</v>
      </c>
      <c r="D1582" s="5">
        <v>8.43</v>
      </c>
      <c r="E1582" s="5">
        <v>8.66</v>
      </c>
      <c r="F1582" s="5">
        <v>9.2799999999999994</v>
      </c>
      <c r="G1582" s="5">
        <v>9.52</v>
      </c>
      <c r="H1582" s="5">
        <v>9.57</v>
      </c>
      <c r="I1582" s="5">
        <v>9.52</v>
      </c>
      <c r="J1582" s="5">
        <v>9.5</v>
      </c>
      <c r="K1582" s="5">
        <v>9.51</v>
      </c>
      <c r="L1582" s="5">
        <v>9.5</v>
      </c>
      <c r="M1582" s="5">
        <v>9.48</v>
      </c>
    </row>
    <row r="1583" spans="1:13">
      <c r="A1583" s="139">
        <v>41885</v>
      </c>
      <c r="B1583" s="5">
        <v>7.67</v>
      </c>
      <c r="C1583" s="5">
        <v>8.08</v>
      </c>
      <c r="D1583" s="5">
        <v>8.41</v>
      </c>
      <c r="E1583" s="5">
        <v>8.67</v>
      </c>
      <c r="F1583" s="5">
        <v>9.2899999999999991</v>
      </c>
      <c r="G1583" s="5">
        <v>9.5399999999999991</v>
      </c>
      <c r="H1583" s="5">
        <v>9.58</v>
      </c>
      <c r="I1583" s="5">
        <v>9.5299999999999994</v>
      </c>
      <c r="J1583" s="5">
        <v>9.5299999999999994</v>
      </c>
      <c r="K1583" s="5">
        <v>9.5399999999999991</v>
      </c>
      <c r="L1583" s="5">
        <v>9.5299999999999994</v>
      </c>
      <c r="M1583" s="5">
        <v>9.5</v>
      </c>
    </row>
    <row r="1584" spans="1:13">
      <c r="A1584" s="139">
        <v>41884</v>
      </c>
      <c r="B1584" s="5">
        <v>8.0299999999999994</v>
      </c>
      <c r="C1584" s="5">
        <v>8.39</v>
      </c>
      <c r="D1584" s="5">
        <v>8.68</v>
      </c>
      <c r="E1584" s="5">
        <v>8.9</v>
      </c>
      <c r="F1584" s="5">
        <v>9.49</v>
      </c>
      <c r="G1584" s="5">
        <v>9.8699999999999992</v>
      </c>
      <c r="H1584" s="5">
        <v>10.050000000000001</v>
      </c>
      <c r="I1584" s="5">
        <v>9.98</v>
      </c>
      <c r="J1584" s="5">
        <v>9.89</v>
      </c>
      <c r="K1584" s="5">
        <v>9.83</v>
      </c>
      <c r="L1584" s="5">
        <v>9.81</v>
      </c>
      <c r="M1584" s="5">
        <v>9.8000000000000007</v>
      </c>
    </row>
    <row r="1585" spans="1:13">
      <c r="A1585" s="139">
        <v>41883</v>
      </c>
      <c r="B1585" s="5">
        <v>8.3800000000000008</v>
      </c>
      <c r="C1585" s="5">
        <v>8.7200000000000006</v>
      </c>
      <c r="D1585" s="5">
        <v>8.9600000000000009</v>
      </c>
      <c r="E1585" s="5">
        <v>9.1199999999999992</v>
      </c>
      <c r="F1585" s="5">
        <v>9.4600000000000009</v>
      </c>
      <c r="G1585" s="5">
        <v>9.77</v>
      </c>
      <c r="H1585" s="5">
        <v>9.9499999999999993</v>
      </c>
      <c r="I1585" s="5">
        <v>9.9</v>
      </c>
      <c r="J1585" s="5">
        <v>9.82</v>
      </c>
      <c r="K1585" s="5">
        <v>9.7899999999999991</v>
      </c>
      <c r="L1585" s="5">
        <v>9.8000000000000007</v>
      </c>
      <c r="M1585" s="5">
        <v>9.82</v>
      </c>
    </row>
    <row r="1586" spans="1:13">
      <c r="A1586" s="139">
        <v>41880</v>
      </c>
      <c r="B1586" s="5">
        <v>8.4</v>
      </c>
      <c r="C1586" s="5">
        <v>8.65</v>
      </c>
      <c r="D1586" s="5">
        <v>8.85</v>
      </c>
      <c r="E1586" s="5">
        <v>9.01</v>
      </c>
      <c r="F1586" s="5">
        <v>9.48</v>
      </c>
      <c r="G1586" s="5">
        <v>9.81</v>
      </c>
      <c r="H1586" s="5">
        <v>9.9499999999999993</v>
      </c>
      <c r="I1586" s="5">
        <v>9.8699999999999992</v>
      </c>
      <c r="J1586" s="5">
        <v>9.8000000000000007</v>
      </c>
      <c r="K1586" s="5">
        <v>9.77</v>
      </c>
      <c r="L1586" s="5">
        <v>9.77</v>
      </c>
      <c r="M1586" s="5">
        <v>9.77</v>
      </c>
    </row>
    <row r="1587" spans="1:13">
      <c r="A1587" s="139">
        <v>41879</v>
      </c>
      <c r="B1587" s="5">
        <v>7.98</v>
      </c>
      <c r="C1587" s="5">
        <v>8.23</v>
      </c>
      <c r="D1587" s="5">
        <v>8.4499999999999993</v>
      </c>
      <c r="E1587" s="5">
        <v>8.66</v>
      </c>
      <c r="F1587" s="5">
        <v>9.34</v>
      </c>
      <c r="G1587" s="5">
        <v>9.68</v>
      </c>
      <c r="H1587" s="5">
        <v>9.84</v>
      </c>
      <c r="I1587" s="5">
        <v>9.7899999999999991</v>
      </c>
      <c r="J1587" s="5">
        <v>9.73</v>
      </c>
      <c r="K1587" s="5">
        <v>9.68</v>
      </c>
      <c r="L1587" s="5">
        <v>9.68</v>
      </c>
      <c r="M1587" s="5">
        <v>9.69</v>
      </c>
    </row>
    <row r="1588" spans="1:13">
      <c r="A1588" s="139">
        <v>41878</v>
      </c>
      <c r="B1588" s="5">
        <v>7.67</v>
      </c>
      <c r="C1588" s="5">
        <v>7.98</v>
      </c>
      <c r="D1588" s="5">
        <v>8.24</v>
      </c>
      <c r="E1588" s="5">
        <v>8.4600000000000009</v>
      </c>
      <c r="F1588" s="5">
        <v>9.02</v>
      </c>
      <c r="G1588" s="5">
        <v>9.2899999999999991</v>
      </c>
      <c r="H1588" s="5">
        <v>9.39</v>
      </c>
      <c r="I1588" s="5">
        <v>9.3699999999999992</v>
      </c>
      <c r="J1588" s="5">
        <v>9.3699999999999992</v>
      </c>
      <c r="K1588" s="5">
        <v>9.39</v>
      </c>
      <c r="L1588" s="5">
        <v>9.41</v>
      </c>
      <c r="M1588" s="5">
        <v>9.43</v>
      </c>
    </row>
    <row r="1589" spans="1:13">
      <c r="A1589" s="139">
        <v>41877</v>
      </c>
      <c r="B1589" s="5">
        <v>7.54</v>
      </c>
      <c r="C1589" s="5">
        <v>7.9</v>
      </c>
      <c r="D1589" s="5">
        <v>8.18</v>
      </c>
      <c r="E1589" s="5">
        <v>8.4</v>
      </c>
      <c r="F1589" s="5">
        <v>8.9499999999999993</v>
      </c>
      <c r="G1589" s="5">
        <v>9.24</v>
      </c>
      <c r="H1589" s="5">
        <v>9.39</v>
      </c>
      <c r="I1589" s="5">
        <v>9.39</v>
      </c>
      <c r="J1589" s="5">
        <v>9.39</v>
      </c>
      <c r="K1589" s="5">
        <v>9.4</v>
      </c>
      <c r="L1589" s="5">
        <v>9.4</v>
      </c>
      <c r="M1589" s="5">
        <v>9.41</v>
      </c>
    </row>
    <row r="1590" spans="1:13">
      <c r="A1590" s="139">
        <v>41876</v>
      </c>
      <c r="B1590" s="5">
        <v>7.5</v>
      </c>
      <c r="C1590" s="5">
        <v>7.84</v>
      </c>
      <c r="D1590" s="5">
        <v>8.1199999999999992</v>
      </c>
      <c r="E1590" s="5">
        <v>8.35</v>
      </c>
      <c r="F1590" s="5">
        <v>8.92</v>
      </c>
      <c r="G1590" s="5">
        <v>9.24</v>
      </c>
      <c r="H1590" s="5">
        <v>9.42</v>
      </c>
      <c r="I1590" s="5">
        <v>9.41</v>
      </c>
      <c r="J1590" s="5">
        <v>9.3800000000000008</v>
      </c>
      <c r="K1590" s="5">
        <v>9.3699999999999992</v>
      </c>
      <c r="L1590" s="5">
        <v>9.3699999999999992</v>
      </c>
      <c r="M1590" s="5">
        <v>9.3800000000000008</v>
      </c>
    </row>
    <row r="1591" spans="1:13">
      <c r="A1591" s="139">
        <v>41873</v>
      </c>
      <c r="B1591" s="5">
        <v>7.62</v>
      </c>
      <c r="C1591" s="5">
        <v>7.93</v>
      </c>
      <c r="D1591" s="5">
        <v>8.19</v>
      </c>
      <c r="E1591" s="5">
        <v>8.41</v>
      </c>
      <c r="F1591" s="5">
        <v>9</v>
      </c>
      <c r="G1591" s="5">
        <v>9.31</v>
      </c>
      <c r="H1591" s="5">
        <v>9.4499999999999993</v>
      </c>
      <c r="I1591" s="5">
        <v>9.41</v>
      </c>
      <c r="J1591" s="5">
        <v>9.3800000000000008</v>
      </c>
      <c r="K1591" s="5">
        <v>9.3699999999999992</v>
      </c>
      <c r="L1591" s="5">
        <v>9.3800000000000008</v>
      </c>
      <c r="M1591" s="5">
        <v>9.39</v>
      </c>
    </row>
    <row r="1592" spans="1:13">
      <c r="A1592" s="139">
        <v>41872</v>
      </c>
      <c r="B1592" s="5">
        <v>7.96</v>
      </c>
      <c r="C1592" s="5">
        <v>8.16</v>
      </c>
      <c r="D1592" s="5">
        <v>8.33</v>
      </c>
      <c r="E1592" s="5">
        <v>8.4700000000000006</v>
      </c>
      <c r="F1592" s="5">
        <v>8.9</v>
      </c>
      <c r="G1592" s="5">
        <v>9.17</v>
      </c>
      <c r="H1592" s="5">
        <v>9.34</v>
      </c>
      <c r="I1592" s="5">
        <v>9.34</v>
      </c>
      <c r="J1592" s="5">
        <v>9.35</v>
      </c>
      <c r="K1592" s="5">
        <v>9.35</v>
      </c>
      <c r="L1592" s="5">
        <v>9.3699999999999992</v>
      </c>
      <c r="M1592" s="5">
        <v>9.3800000000000008</v>
      </c>
    </row>
    <row r="1593" spans="1:13">
      <c r="A1593" s="139">
        <v>41871</v>
      </c>
      <c r="B1593" s="5">
        <v>7.97</v>
      </c>
      <c r="C1593" s="5">
        <v>8.1199999999999992</v>
      </c>
      <c r="D1593" s="5">
        <v>8.27</v>
      </c>
      <c r="E1593" s="5">
        <v>8.42</v>
      </c>
      <c r="F1593" s="5">
        <v>8.94</v>
      </c>
      <c r="G1593" s="5">
        <v>9.27</v>
      </c>
      <c r="H1593" s="5">
        <v>9.43</v>
      </c>
      <c r="I1593" s="5">
        <v>9.4</v>
      </c>
      <c r="J1593" s="5">
        <v>9.39</v>
      </c>
      <c r="K1593" s="5">
        <v>9.3800000000000008</v>
      </c>
      <c r="L1593" s="5">
        <v>9.39</v>
      </c>
      <c r="M1593" s="5">
        <v>9.39</v>
      </c>
    </row>
    <row r="1594" spans="1:13">
      <c r="A1594" s="139">
        <v>41870</v>
      </c>
      <c r="B1594" s="5">
        <v>8.14</v>
      </c>
      <c r="C1594" s="5">
        <v>8.24</v>
      </c>
      <c r="D1594" s="5">
        <v>8.35</v>
      </c>
      <c r="E1594" s="5">
        <v>8.4700000000000006</v>
      </c>
      <c r="F1594" s="5">
        <v>9.01</v>
      </c>
      <c r="G1594" s="5">
        <v>9.3699999999999992</v>
      </c>
      <c r="H1594" s="5">
        <v>9.49</v>
      </c>
      <c r="I1594" s="5">
        <v>9.41</v>
      </c>
      <c r="J1594" s="5">
        <v>9.3800000000000008</v>
      </c>
      <c r="K1594" s="5">
        <v>9.39</v>
      </c>
      <c r="L1594" s="5">
        <v>9.42</v>
      </c>
      <c r="M1594" s="5">
        <v>9.4499999999999993</v>
      </c>
    </row>
    <row r="1595" spans="1:13">
      <c r="A1595" s="139">
        <v>41869</v>
      </c>
      <c r="B1595" s="5">
        <v>7.97</v>
      </c>
      <c r="C1595" s="5">
        <v>8.1199999999999992</v>
      </c>
      <c r="D1595" s="5">
        <v>8.2799999999999994</v>
      </c>
      <c r="E1595" s="5">
        <v>8.44</v>
      </c>
      <c r="F1595" s="5">
        <v>9.02</v>
      </c>
      <c r="G1595" s="5">
        <v>9.27</v>
      </c>
      <c r="H1595" s="5">
        <v>9.3699999999999992</v>
      </c>
      <c r="I1595" s="5">
        <v>9.35</v>
      </c>
      <c r="J1595" s="5">
        <v>9.35</v>
      </c>
      <c r="K1595" s="5">
        <v>9.35</v>
      </c>
      <c r="L1595" s="5">
        <v>9.36</v>
      </c>
      <c r="M1595" s="5">
        <v>9.3800000000000008</v>
      </c>
    </row>
    <row r="1596" spans="1:13">
      <c r="A1596" s="139">
        <v>41866</v>
      </c>
      <c r="B1596" s="5">
        <v>8.1199999999999992</v>
      </c>
      <c r="C1596" s="5">
        <v>8.25</v>
      </c>
      <c r="D1596" s="5">
        <v>8.3699999999999992</v>
      </c>
      <c r="E1596" s="5">
        <v>8.5</v>
      </c>
      <c r="F1596" s="5">
        <v>8.9700000000000006</v>
      </c>
      <c r="G1596" s="5">
        <v>9.19</v>
      </c>
      <c r="H1596" s="5">
        <v>9.27</v>
      </c>
      <c r="I1596" s="5">
        <v>9.24</v>
      </c>
      <c r="J1596" s="5">
        <v>9.25</v>
      </c>
      <c r="K1596" s="5">
        <v>9.2899999999999991</v>
      </c>
      <c r="L1596" s="5">
        <v>9.33</v>
      </c>
      <c r="M1596" s="5">
        <v>9.3800000000000008</v>
      </c>
    </row>
    <row r="1597" spans="1:13">
      <c r="A1597" s="139">
        <v>41865</v>
      </c>
      <c r="B1597" s="5">
        <v>7.84</v>
      </c>
      <c r="C1597" s="5">
        <v>8.09</v>
      </c>
      <c r="D1597" s="5">
        <v>8.31</v>
      </c>
      <c r="E1597" s="5">
        <v>8.5</v>
      </c>
      <c r="F1597" s="5">
        <v>9.0399999999999991</v>
      </c>
      <c r="G1597" s="5">
        <v>9.2799999999999994</v>
      </c>
      <c r="H1597" s="5">
        <v>9.39</v>
      </c>
      <c r="I1597" s="5">
        <v>9.3699999999999992</v>
      </c>
      <c r="J1597" s="5">
        <v>9.3800000000000008</v>
      </c>
      <c r="K1597" s="5">
        <v>9.41</v>
      </c>
      <c r="L1597" s="5">
        <v>9.43</v>
      </c>
      <c r="M1597" s="5">
        <v>9.4600000000000009</v>
      </c>
    </row>
    <row r="1598" spans="1:13">
      <c r="A1598" s="139">
        <v>41864</v>
      </c>
      <c r="B1598" s="5">
        <v>7.91</v>
      </c>
      <c r="C1598" s="5">
        <v>8.16</v>
      </c>
      <c r="D1598" s="5">
        <v>8.3699999999999992</v>
      </c>
      <c r="E1598" s="5">
        <v>8.5500000000000007</v>
      </c>
      <c r="F1598" s="5">
        <v>9.06</v>
      </c>
      <c r="G1598" s="5">
        <v>9.35</v>
      </c>
      <c r="H1598" s="5">
        <v>9.5</v>
      </c>
      <c r="I1598" s="5">
        <v>9.48</v>
      </c>
      <c r="J1598" s="5">
        <v>9.4700000000000006</v>
      </c>
      <c r="K1598" s="5">
        <v>9.5</v>
      </c>
      <c r="L1598" s="5">
        <v>9.5299999999999994</v>
      </c>
      <c r="M1598" s="5">
        <v>9.57</v>
      </c>
    </row>
    <row r="1599" spans="1:13">
      <c r="A1599" s="139">
        <v>41863</v>
      </c>
      <c r="B1599" s="5">
        <v>7.73</v>
      </c>
      <c r="C1599" s="5">
        <v>8.0500000000000007</v>
      </c>
      <c r="D1599" s="5">
        <v>8.31</v>
      </c>
      <c r="E1599" s="5">
        <v>8.5299999999999994</v>
      </c>
      <c r="F1599" s="5">
        <v>9.11</v>
      </c>
      <c r="G1599" s="5">
        <v>9.36</v>
      </c>
      <c r="H1599" s="5">
        <v>9.44</v>
      </c>
      <c r="I1599" s="5">
        <v>9.42</v>
      </c>
      <c r="J1599" s="5">
        <v>9.4600000000000009</v>
      </c>
      <c r="K1599" s="5">
        <v>9.52</v>
      </c>
      <c r="L1599" s="5">
        <v>9.56</v>
      </c>
      <c r="M1599" s="5">
        <v>9.59</v>
      </c>
    </row>
    <row r="1600" spans="1:13">
      <c r="A1600" s="139">
        <v>41862</v>
      </c>
      <c r="B1600" s="5">
        <v>7.77</v>
      </c>
      <c r="C1600" s="5">
        <v>8.1199999999999992</v>
      </c>
      <c r="D1600" s="5">
        <v>8.4</v>
      </c>
      <c r="E1600" s="5">
        <v>8.6300000000000008</v>
      </c>
      <c r="F1600" s="5">
        <v>9.2200000000000006</v>
      </c>
      <c r="G1600" s="5">
        <v>9.4600000000000009</v>
      </c>
      <c r="H1600" s="5">
        <v>9.57</v>
      </c>
      <c r="I1600" s="5">
        <v>9.5500000000000007</v>
      </c>
      <c r="J1600" s="5">
        <v>9.52</v>
      </c>
      <c r="K1600" s="5">
        <v>9.57</v>
      </c>
      <c r="L1600" s="5">
        <v>9.64</v>
      </c>
      <c r="M1600" s="5">
        <v>9.6999999999999993</v>
      </c>
    </row>
    <row r="1601" spans="1:13">
      <c r="A1601" s="139">
        <v>41859</v>
      </c>
      <c r="B1601" s="5">
        <v>7.85</v>
      </c>
      <c r="C1601" s="5">
        <v>8.11</v>
      </c>
      <c r="D1601" s="5">
        <v>8.3699999999999992</v>
      </c>
      <c r="E1601" s="5">
        <v>8.61</v>
      </c>
      <c r="F1601" s="5">
        <v>9.39</v>
      </c>
      <c r="G1601" s="5">
        <v>9.74</v>
      </c>
      <c r="H1601" s="5">
        <v>9.91</v>
      </c>
      <c r="I1601" s="5">
        <v>9.8699999999999992</v>
      </c>
      <c r="J1601" s="5">
        <v>9.82</v>
      </c>
      <c r="K1601" s="5">
        <v>9.82</v>
      </c>
      <c r="L1601" s="5">
        <v>9.86</v>
      </c>
      <c r="M1601" s="5">
        <v>9.91</v>
      </c>
    </row>
    <row r="1602" spans="1:13">
      <c r="A1602" s="139">
        <v>41858</v>
      </c>
      <c r="B1602" s="5">
        <v>8.14</v>
      </c>
      <c r="C1602" s="5">
        <v>8.41</v>
      </c>
      <c r="D1602" s="5">
        <v>8.64</v>
      </c>
      <c r="E1602" s="5">
        <v>8.84</v>
      </c>
      <c r="F1602" s="5">
        <v>9.4499999999999993</v>
      </c>
      <c r="G1602" s="5">
        <v>9.7899999999999991</v>
      </c>
      <c r="H1602" s="5">
        <v>9.9499999999999993</v>
      </c>
      <c r="I1602" s="5">
        <v>9.89</v>
      </c>
      <c r="J1602" s="5">
        <v>9.81</v>
      </c>
      <c r="K1602" s="5">
        <v>9.81</v>
      </c>
      <c r="L1602" s="5">
        <v>9.85</v>
      </c>
      <c r="M1602" s="5">
        <v>9.92</v>
      </c>
    </row>
    <row r="1603" spans="1:13">
      <c r="A1603" s="139">
        <v>41857</v>
      </c>
      <c r="B1603" s="5">
        <v>8.1300000000000008</v>
      </c>
      <c r="C1603" s="5">
        <v>8.41</v>
      </c>
      <c r="D1603" s="5">
        <v>8.66</v>
      </c>
      <c r="E1603" s="5">
        <v>8.8800000000000008</v>
      </c>
      <c r="F1603" s="5">
        <v>9.5</v>
      </c>
      <c r="G1603" s="5">
        <v>9.77</v>
      </c>
      <c r="H1603" s="5">
        <v>9.89</v>
      </c>
      <c r="I1603" s="5">
        <v>9.8800000000000008</v>
      </c>
      <c r="J1603" s="5">
        <v>9.85</v>
      </c>
      <c r="K1603" s="5">
        <v>9.85</v>
      </c>
      <c r="L1603" s="5">
        <v>9.8699999999999992</v>
      </c>
      <c r="M1603" s="5">
        <v>9.91</v>
      </c>
    </row>
    <row r="1604" spans="1:13">
      <c r="A1604" s="139">
        <v>41856</v>
      </c>
      <c r="B1604" s="5">
        <v>8.1</v>
      </c>
      <c r="C1604" s="5">
        <v>8.43</v>
      </c>
      <c r="D1604" s="5">
        <v>8.69</v>
      </c>
      <c r="E1604" s="5">
        <v>8.89</v>
      </c>
      <c r="F1604" s="5">
        <v>9.36</v>
      </c>
      <c r="G1604" s="5">
        <v>9.59</v>
      </c>
      <c r="H1604" s="5">
        <v>9.73</v>
      </c>
      <c r="I1604" s="5">
        <v>9.74</v>
      </c>
      <c r="J1604" s="5">
        <v>9.6999999999999993</v>
      </c>
      <c r="K1604" s="5">
        <v>9.68</v>
      </c>
      <c r="L1604" s="5">
        <v>9.6999999999999993</v>
      </c>
      <c r="M1604" s="5">
        <v>9.74</v>
      </c>
    </row>
    <row r="1605" spans="1:13">
      <c r="A1605" s="139">
        <v>41855</v>
      </c>
      <c r="B1605" s="5">
        <v>8.18</v>
      </c>
      <c r="C1605" s="5">
        <v>8.42</v>
      </c>
      <c r="D1605" s="5">
        <v>8.6300000000000008</v>
      </c>
      <c r="E1605" s="5">
        <v>8.82</v>
      </c>
      <c r="F1605" s="5">
        <v>9.34</v>
      </c>
      <c r="G1605" s="5">
        <v>9.56</v>
      </c>
      <c r="H1605" s="5">
        <v>9.68</v>
      </c>
      <c r="I1605" s="5">
        <v>9.67</v>
      </c>
      <c r="J1605" s="5">
        <v>9.65</v>
      </c>
      <c r="K1605" s="5">
        <v>9.64</v>
      </c>
      <c r="L1605" s="5">
        <v>9.65</v>
      </c>
      <c r="M1605" s="5">
        <v>9.68</v>
      </c>
    </row>
    <row r="1606" spans="1:13">
      <c r="A1606" s="139">
        <v>41852</v>
      </c>
      <c r="B1606" s="5">
        <v>8.15</v>
      </c>
      <c r="C1606" s="5">
        <v>8.33</v>
      </c>
      <c r="D1606" s="5">
        <v>8.51</v>
      </c>
      <c r="E1606" s="5">
        <v>8.69</v>
      </c>
      <c r="F1606" s="5">
        <v>9.2899999999999991</v>
      </c>
      <c r="G1606" s="5">
        <v>9.51</v>
      </c>
      <c r="H1606" s="5">
        <v>9.6199999999999992</v>
      </c>
      <c r="I1606" s="5">
        <v>9.61</v>
      </c>
      <c r="J1606" s="5">
        <v>9.57</v>
      </c>
      <c r="K1606" s="5">
        <v>9.57</v>
      </c>
      <c r="L1606" s="5">
        <v>9.58</v>
      </c>
      <c r="M1606" s="5">
        <v>9.61</v>
      </c>
    </row>
    <row r="1607" spans="1:13">
      <c r="A1607" s="139">
        <v>41851</v>
      </c>
      <c r="B1607" s="5">
        <v>8.33</v>
      </c>
      <c r="C1607" s="5">
        <v>8.49</v>
      </c>
      <c r="D1607" s="5">
        <v>8.6300000000000008</v>
      </c>
      <c r="E1607" s="5">
        <v>8.76</v>
      </c>
      <c r="F1607" s="5">
        <v>9.1999999999999993</v>
      </c>
      <c r="G1607" s="5">
        <v>9.43</v>
      </c>
      <c r="H1607" s="5">
        <v>9.5299999999999994</v>
      </c>
      <c r="I1607" s="5">
        <v>9.5</v>
      </c>
      <c r="J1607" s="5">
        <v>9.4600000000000009</v>
      </c>
      <c r="K1607" s="5">
        <v>9.4600000000000009</v>
      </c>
      <c r="L1607" s="5">
        <v>9.49</v>
      </c>
      <c r="M1607" s="5">
        <v>9.5399999999999991</v>
      </c>
    </row>
    <row r="1608" spans="1:13">
      <c r="A1608" s="139">
        <v>41850</v>
      </c>
      <c r="B1608" s="5">
        <v>8.5</v>
      </c>
      <c r="C1608" s="5">
        <v>8.6</v>
      </c>
      <c r="D1608" s="5">
        <v>8.69</v>
      </c>
      <c r="E1608" s="5">
        <v>8.8000000000000007</v>
      </c>
      <c r="F1608" s="5">
        <v>9.18</v>
      </c>
      <c r="G1608" s="5">
        <v>9.3800000000000008</v>
      </c>
      <c r="H1608" s="5">
        <v>9.4700000000000006</v>
      </c>
      <c r="I1608" s="5">
        <v>9.44</v>
      </c>
      <c r="J1608" s="5">
        <v>9.39</v>
      </c>
      <c r="K1608" s="5">
        <v>9.41</v>
      </c>
      <c r="L1608" s="5">
        <v>9.4600000000000009</v>
      </c>
      <c r="M1608" s="5">
        <v>9.5299999999999994</v>
      </c>
    </row>
    <row r="1609" spans="1:13">
      <c r="A1609" s="139">
        <v>41849</v>
      </c>
      <c r="B1609" s="5">
        <v>8.36</v>
      </c>
      <c r="C1609" s="5">
        <v>8.65</v>
      </c>
      <c r="D1609" s="5">
        <v>8.86</v>
      </c>
      <c r="E1609" s="5">
        <v>9.01</v>
      </c>
      <c r="F1609" s="5">
        <v>9.34</v>
      </c>
      <c r="G1609" s="5">
        <v>9.4600000000000009</v>
      </c>
      <c r="H1609" s="5">
        <v>9.52</v>
      </c>
      <c r="I1609" s="5">
        <v>9.5</v>
      </c>
      <c r="J1609" s="5">
        <v>9.48</v>
      </c>
      <c r="K1609" s="5">
        <v>9.49</v>
      </c>
      <c r="L1609" s="5">
        <v>9.51</v>
      </c>
      <c r="M1609" s="5">
        <v>9.5399999999999991</v>
      </c>
    </row>
    <row r="1610" spans="1:13">
      <c r="A1610" s="139">
        <v>41848</v>
      </c>
      <c r="B1610" s="5">
        <v>8.15</v>
      </c>
      <c r="C1610" s="5">
        <v>8.48</v>
      </c>
      <c r="D1610" s="5">
        <v>8.69</v>
      </c>
      <c r="E1610" s="5">
        <v>8.83</v>
      </c>
      <c r="F1610" s="5">
        <v>9.1</v>
      </c>
      <c r="G1610" s="5">
        <v>9.26</v>
      </c>
      <c r="H1610" s="5">
        <v>9.31</v>
      </c>
      <c r="I1610" s="5">
        <v>9.3000000000000007</v>
      </c>
      <c r="J1610" s="5">
        <v>9.32</v>
      </c>
      <c r="K1610" s="5">
        <v>9.3699999999999992</v>
      </c>
      <c r="L1610" s="5">
        <v>9.39</v>
      </c>
      <c r="M1610" s="5">
        <v>9.39</v>
      </c>
    </row>
    <row r="1611" spans="1:13">
      <c r="A1611" s="139">
        <v>41845</v>
      </c>
      <c r="B1611" s="5">
        <v>7.93</v>
      </c>
      <c r="C1611" s="5">
        <v>8.35</v>
      </c>
      <c r="D1611" s="5">
        <v>8.6199999999999992</v>
      </c>
      <c r="E1611" s="5">
        <v>8.8000000000000007</v>
      </c>
      <c r="F1611" s="5">
        <v>9.06</v>
      </c>
      <c r="G1611" s="5">
        <v>9.1199999999999992</v>
      </c>
      <c r="H1611" s="5">
        <v>9.14</v>
      </c>
      <c r="I1611" s="5">
        <v>9.16</v>
      </c>
      <c r="J1611" s="5">
        <v>9.23</v>
      </c>
      <c r="K1611" s="5">
        <v>9.2899999999999991</v>
      </c>
      <c r="L1611" s="5">
        <v>9.31</v>
      </c>
      <c r="M1611" s="5">
        <v>9.2899999999999991</v>
      </c>
    </row>
    <row r="1612" spans="1:13">
      <c r="A1612" s="139">
        <v>41844</v>
      </c>
      <c r="B1612" s="5">
        <v>7.86</v>
      </c>
      <c r="C1612" s="5">
        <v>8.1199999999999992</v>
      </c>
      <c r="D1612" s="5">
        <v>8.3000000000000007</v>
      </c>
      <c r="E1612" s="5">
        <v>8.44</v>
      </c>
      <c r="F1612" s="5">
        <v>8.7200000000000006</v>
      </c>
      <c r="G1612" s="5">
        <v>8.84</v>
      </c>
      <c r="H1612" s="5">
        <v>8.94</v>
      </c>
      <c r="I1612" s="5">
        <v>9.01</v>
      </c>
      <c r="J1612" s="5">
        <v>9.1</v>
      </c>
      <c r="K1612" s="5">
        <v>9.16</v>
      </c>
      <c r="L1612" s="5">
        <v>9.17</v>
      </c>
      <c r="M1612" s="5">
        <v>9.15</v>
      </c>
    </row>
    <row r="1613" spans="1:13">
      <c r="A1613" s="139">
        <v>41843</v>
      </c>
      <c r="B1613" s="5">
        <v>7.98</v>
      </c>
      <c r="C1613" s="5">
        <v>8.19</v>
      </c>
      <c r="D1613" s="5">
        <v>8.35</v>
      </c>
      <c r="E1613" s="5">
        <v>8.4600000000000009</v>
      </c>
      <c r="F1613" s="5">
        <v>8.68</v>
      </c>
      <c r="G1613" s="5">
        <v>8.77</v>
      </c>
      <c r="H1613" s="5">
        <v>8.8699999999999992</v>
      </c>
      <c r="I1613" s="5">
        <v>8.9600000000000009</v>
      </c>
      <c r="J1613" s="5">
        <v>9.06</v>
      </c>
      <c r="K1613" s="5">
        <v>9.1300000000000008</v>
      </c>
      <c r="L1613" s="5">
        <v>9.15</v>
      </c>
      <c r="M1613" s="5">
        <v>9.1300000000000008</v>
      </c>
    </row>
    <row r="1614" spans="1:13">
      <c r="A1614" s="139">
        <v>41842</v>
      </c>
      <c r="B1614" s="5">
        <v>7.93</v>
      </c>
      <c r="C1614" s="5">
        <v>8.23</v>
      </c>
      <c r="D1614" s="5">
        <v>8.43</v>
      </c>
      <c r="E1614" s="5">
        <v>8.56</v>
      </c>
      <c r="F1614" s="5">
        <v>8.7799999999999994</v>
      </c>
      <c r="G1614" s="5">
        <v>8.86</v>
      </c>
      <c r="H1614" s="5">
        <v>8.94</v>
      </c>
      <c r="I1614" s="5">
        <v>9.01</v>
      </c>
      <c r="J1614" s="5">
        <v>9.11</v>
      </c>
      <c r="K1614" s="5">
        <v>9.19</v>
      </c>
      <c r="L1614" s="5">
        <v>9.1999999999999993</v>
      </c>
      <c r="M1614" s="5">
        <v>9.17</v>
      </c>
    </row>
    <row r="1615" spans="1:13">
      <c r="A1615" s="139">
        <v>41841</v>
      </c>
      <c r="B1615" s="5">
        <v>8.14</v>
      </c>
      <c r="C1615" s="5">
        <v>8.31</v>
      </c>
      <c r="D1615" s="5">
        <v>8.4499999999999993</v>
      </c>
      <c r="E1615" s="5">
        <v>8.58</v>
      </c>
      <c r="F1615" s="5">
        <v>8.8800000000000008</v>
      </c>
      <c r="G1615" s="5">
        <v>8.9700000000000006</v>
      </c>
      <c r="H1615" s="5">
        <v>9.02</v>
      </c>
      <c r="I1615" s="5">
        <v>9.09</v>
      </c>
      <c r="J1615" s="5">
        <v>9.23</v>
      </c>
      <c r="K1615" s="5">
        <v>9.33</v>
      </c>
      <c r="L1615" s="5">
        <v>9.35</v>
      </c>
      <c r="M1615" s="5">
        <v>9.33</v>
      </c>
    </row>
    <row r="1616" spans="1:13">
      <c r="A1616" s="139">
        <v>41838</v>
      </c>
      <c r="B1616" s="5">
        <v>7.95</v>
      </c>
      <c r="C1616" s="5">
        <v>8.11</v>
      </c>
      <c r="D1616" s="5">
        <v>8.24</v>
      </c>
      <c r="E1616" s="5">
        <v>8.32</v>
      </c>
      <c r="F1616" s="5">
        <v>8.5399999999999991</v>
      </c>
      <c r="G1616" s="5">
        <v>8.73</v>
      </c>
      <c r="H1616" s="5">
        <v>8.89</v>
      </c>
      <c r="I1616" s="5">
        <v>8.94</v>
      </c>
      <c r="J1616" s="5">
        <v>9.01</v>
      </c>
      <c r="K1616" s="5">
        <v>9.06</v>
      </c>
      <c r="L1616" s="5">
        <v>9.07</v>
      </c>
      <c r="M1616" s="5">
        <v>9.07</v>
      </c>
    </row>
    <row r="1617" spans="1:13">
      <c r="A1617" s="139">
        <v>41837</v>
      </c>
      <c r="B1617" s="5">
        <v>7.91</v>
      </c>
      <c r="C1617" s="5">
        <v>8.14</v>
      </c>
      <c r="D1617" s="5">
        <v>8.3000000000000007</v>
      </c>
      <c r="E1617" s="5">
        <v>8.39</v>
      </c>
      <c r="F1617" s="5">
        <v>8.5399999999999991</v>
      </c>
      <c r="G1617" s="5">
        <v>8.6999999999999993</v>
      </c>
      <c r="H1617" s="5">
        <v>8.8699999999999992</v>
      </c>
      <c r="I1617" s="5">
        <v>8.9499999999999993</v>
      </c>
      <c r="J1617" s="5">
        <v>9.0299999999999994</v>
      </c>
      <c r="K1617" s="5">
        <v>9.07</v>
      </c>
      <c r="L1617" s="5">
        <v>9.07</v>
      </c>
      <c r="M1617" s="5">
        <v>9.0500000000000007</v>
      </c>
    </row>
    <row r="1618" spans="1:13">
      <c r="A1618" s="139">
        <v>41836</v>
      </c>
      <c r="B1618" s="5">
        <v>7.87</v>
      </c>
      <c r="C1618" s="5">
        <v>8.02</v>
      </c>
      <c r="D1618" s="5">
        <v>8.1199999999999992</v>
      </c>
      <c r="E1618" s="5">
        <v>8.18</v>
      </c>
      <c r="F1618" s="5">
        <v>8.27</v>
      </c>
      <c r="G1618" s="5">
        <v>8.3699999999999992</v>
      </c>
      <c r="H1618" s="5">
        <v>8.52</v>
      </c>
      <c r="I1618" s="5">
        <v>8.6300000000000008</v>
      </c>
      <c r="J1618" s="5">
        <v>8.76</v>
      </c>
      <c r="K1618" s="5">
        <v>8.85</v>
      </c>
      <c r="L1618" s="5">
        <v>8.8699999999999992</v>
      </c>
      <c r="M1618" s="5">
        <v>8.85</v>
      </c>
    </row>
    <row r="1619" spans="1:13">
      <c r="A1619" s="139">
        <v>41835</v>
      </c>
      <c r="B1619" s="5">
        <v>7.66</v>
      </c>
      <c r="C1619" s="5">
        <v>7.9</v>
      </c>
      <c r="D1619" s="5">
        <v>8.0500000000000007</v>
      </c>
      <c r="E1619" s="5">
        <v>8.14</v>
      </c>
      <c r="F1619" s="5">
        <v>8.27</v>
      </c>
      <c r="G1619" s="5">
        <v>8.35</v>
      </c>
      <c r="H1619" s="5">
        <v>8.4700000000000006</v>
      </c>
      <c r="I1619" s="5">
        <v>8.58</v>
      </c>
      <c r="J1619" s="5">
        <v>8.6999999999999993</v>
      </c>
      <c r="K1619" s="5">
        <v>8.7799999999999994</v>
      </c>
      <c r="L1619" s="5">
        <v>8.7799999999999994</v>
      </c>
      <c r="M1619" s="5">
        <v>8.74</v>
      </c>
    </row>
    <row r="1620" spans="1:13">
      <c r="A1620" s="139">
        <v>41834</v>
      </c>
      <c r="B1620" s="5">
        <v>7.55</v>
      </c>
      <c r="C1620" s="5">
        <v>7.81</v>
      </c>
      <c r="D1620" s="5">
        <v>7.97</v>
      </c>
      <c r="E1620" s="5">
        <v>8.08</v>
      </c>
      <c r="F1620" s="5">
        <v>8.26</v>
      </c>
      <c r="G1620" s="5">
        <v>8.3699999999999992</v>
      </c>
      <c r="H1620" s="5">
        <v>8.49</v>
      </c>
      <c r="I1620" s="5">
        <v>8.58</v>
      </c>
      <c r="J1620" s="5">
        <v>8.69</v>
      </c>
      <c r="K1620" s="5">
        <v>8.76</v>
      </c>
      <c r="L1620" s="5">
        <v>8.77</v>
      </c>
      <c r="M1620" s="5">
        <v>8.7200000000000006</v>
      </c>
    </row>
    <row r="1621" spans="1:13">
      <c r="A1621" s="139">
        <v>41831</v>
      </c>
      <c r="B1621" s="5">
        <v>7.51</v>
      </c>
      <c r="C1621" s="5">
        <v>7.83</v>
      </c>
      <c r="D1621" s="5">
        <v>8</v>
      </c>
      <c r="E1621" s="5">
        <v>8.09</v>
      </c>
      <c r="F1621" s="5">
        <v>8.1999999999999993</v>
      </c>
      <c r="G1621" s="5">
        <v>8.31</v>
      </c>
      <c r="H1621" s="5">
        <v>8.4600000000000009</v>
      </c>
      <c r="I1621" s="5">
        <v>8.56</v>
      </c>
      <c r="J1621" s="5">
        <v>8.66</v>
      </c>
      <c r="K1621" s="5">
        <v>8.6999999999999993</v>
      </c>
      <c r="L1621" s="5">
        <v>8.69</v>
      </c>
      <c r="M1621" s="5">
        <v>8.64</v>
      </c>
    </row>
    <row r="1622" spans="1:13">
      <c r="A1622" s="139">
        <v>41830</v>
      </c>
      <c r="B1622" s="5">
        <v>7.42</v>
      </c>
      <c r="C1622" s="5">
        <v>7.71</v>
      </c>
      <c r="D1622" s="5">
        <v>7.88</v>
      </c>
      <c r="E1622" s="5">
        <v>8</v>
      </c>
      <c r="F1622" s="5">
        <v>8.19</v>
      </c>
      <c r="G1622" s="5">
        <v>8.2899999999999991</v>
      </c>
      <c r="H1622" s="5">
        <v>8.42</v>
      </c>
      <c r="I1622" s="5">
        <v>8.51</v>
      </c>
      <c r="J1622" s="5">
        <v>8.61</v>
      </c>
      <c r="K1622" s="5">
        <v>8.67</v>
      </c>
      <c r="L1622" s="5">
        <v>8.66</v>
      </c>
      <c r="M1622" s="5">
        <v>8.6199999999999992</v>
      </c>
    </row>
    <row r="1623" spans="1:13">
      <c r="A1623" s="139">
        <v>41829</v>
      </c>
      <c r="B1623" s="5">
        <v>7.26</v>
      </c>
      <c r="C1623" s="5">
        <v>7.61</v>
      </c>
      <c r="D1623" s="5">
        <v>7.83</v>
      </c>
      <c r="E1623" s="5">
        <v>7.96</v>
      </c>
      <c r="F1623" s="5">
        <v>8.16</v>
      </c>
      <c r="G1623" s="5">
        <v>8.24</v>
      </c>
      <c r="H1623" s="5">
        <v>8.34</v>
      </c>
      <c r="I1623" s="5">
        <v>8.42</v>
      </c>
      <c r="J1623" s="5">
        <v>8.52</v>
      </c>
      <c r="K1623" s="5">
        <v>8.59</v>
      </c>
      <c r="L1623" s="5">
        <v>8.59</v>
      </c>
      <c r="M1623" s="5">
        <v>8.5500000000000007</v>
      </c>
    </row>
    <row r="1624" spans="1:13">
      <c r="A1624" s="139">
        <v>41828</v>
      </c>
      <c r="B1624" s="5">
        <v>7.2</v>
      </c>
      <c r="C1624" s="5">
        <v>7.52</v>
      </c>
      <c r="D1624" s="5">
        <v>7.74</v>
      </c>
      <c r="E1624" s="5">
        <v>7.87</v>
      </c>
      <c r="F1624" s="5">
        <v>8.08</v>
      </c>
      <c r="G1624" s="5">
        <v>8.18</v>
      </c>
      <c r="H1624" s="5">
        <v>8.2899999999999991</v>
      </c>
      <c r="I1624" s="5">
        <v>8.39</v>
      </c>
      <c r="J1624" s="5">
        <v>8.5</v>
      </c>
      <c r="K1624" s="5">
        <v>8.57</v>
      </c>
      <c r="L1624" s="5">
        <v>8.58</v>
      </c>
      <c r="M1624" s="5">
        <v>8.5500000000000007</v>
      </c>
    </row>
    <row r="1625" spans="1:13">
      <c r="A1625" s="139">
        <v>41827</v>
      </c>
      <c r="B1625" s="5">
        <v>7.27</v>
      </c>
      <c r="C1625" s="5">
        <v>7.58</v>
      </c>
      <c r="D1625" s="5">
        <v>7.81</v>
      </c>
      <c r="E1625" s="5">
        <v>7.96</v>
      </c>
      <c r="F1625" s="5">
        <v>8.15</v>
      </c>
      <c r="G1625" s="5">
        <v>8.2200000000000006</v>
      </c>
      <c r="H1625" s="5">
        <v>8.31</v>
      </c>
      <c r="I1625" s="5">
        <v>8.42</v>
      </c>
      <c r="J1625" s="5">
        <v>8.5500000000000007</v>
      </c>
      <c r="K1625" s="5">
        <v>8.6199999999999992</v>
      </c>
      <c r="L1625" s="5">
        <v>8.6300000000000008</v>
      </c>
      <c r="M1625" s="5">
        <v>8.61</v>
      </c>
    </row>
    <row r="1626" spans="1:13">
      <c r="A1626" s="139">
        <v>41824</v>
      </c>
      <c r="B1626" s="5">
        <v>7.33</v>
      </c>
      <c r="C1626" s="5">
        <v>7.58</v>
      </c>
      <c r="D1626" s="5">
        <v>7.79</v>
      </c>
      <c r="E1626" s="5">
        <v>7.93</v>
      </c>
      <c r="F1626" s="5">
        <v>8.17</v>
      </c>
      <c r="G1626" s="5">
        <v>8.2100000000000009</v>
      </c>
      <c r="H1626" s="5">
        <v>8.27</v>
      </c>
      <c r="I1626" s="5">
        <v>8.3800000000000008</v>
      </c>
      <c r="J1626" s="5">
        <v>8.56</v>
      </c>
      <c r="K1626" s="5">
        <v>8.6999999999999993</v>
      </c>
      <c r="L1626" s="5">
        <v>8.74</v>
      </c>
      <c r="M1626" s="5">
        <v>8.75</v>
      </c>
    </row>
    <row r="1627" spans="1:13">
      <c r="A1627" s="139">
        <v>41823</v>
      </c>
      <c r="B1627" s="5">
        <v>7.43</v>
      </c>
      <c r="C1627" s="5">
        <v>7.61</v>
      </c>
      <c r="D1627" s="5">
        <v>7.76</v>
      </c>
      <c r="E1627" s="5">
        <v>7.87</v>
      </c>
      <c r="F1627" s="5">
        <v>8.11</v>
      </c>
      <c r="G1627" s="5">
        <v>8.19</v>
      </c>
      <c r="H1627" s="5">
        <v>8.2899999999999991</v>
      </c>
      <c r="I1627" s="5">
        <v>8.39</v>
      </c>
      <c r="J1627" s="5">
        <v>8.5299999999999994</v>
      </c>
      <c r="K1627" s="5">
        <v>8.65</v>
      </c>
      <c r="L1627" s="5">
        <v>8.6999999999999993</v>
      </c>
      <c r="M1627" s="5">
        <v>8.74</v>
      </c>
    </row>
    <row r="1628" spans="1:13">
      <c r="A1628" s="139">
        <v>41822</v>
      </c>
      <c r="B1628" s="5">
        <v>7.54</v>
      </c>
      <c r="C1628" s="5">
        <v>7.65</v>
      </c>
      <c r="D1628" s="5">
        <v>7.75</v>
      </c>
      <c r="E1628" s="5">
        <v>7.83</v>
      </c>
      <c r="F1628" s="5">
        <v>8.0500000000000007</v>
      </c>
      <c r="G1628" s="5">
        <v>8.19</v>
      </c>
      <c r="H1628" s="5">
        <v>8.3000000000000007</v>
      </c>
      <c r="I1628" s="5">
        <v>8.3699999999999992</v>
      </c>
      <c r="J1628" s="5">
        <v>8.49</v>
      </c>
      <c r="K1628" s="5">
        <v>8.6199999999999992</v>
      </c>
      <c r="L1628" s="5">
        <v>8.68</v>
      </c>
      <c r="M1628" s="5">
        <v>8.73</v>
      </c>
    </row>
    <row r="1629" spans="1:13">
      <c r="A1629" s="139">
        <v>41821</v>
      </c>
      <c r="B1629" s="5">
        <v>7.64</v>
      </c>
      <c r="C1629" s="5">
        <v>7.74</v>
      </c>
      <c r="D1629" s="5">
        <v>7.83</v>
      </c>
      <c r="E1629" s="5">
        <v>7.92</v>
      </c>
      <c r="F1629" s="5">
        <v>8.17</v>
      </c>
      <c r="G1629" s="5">
        <v>8.25</v>
      </c>
      <c r="H1629" s="5">
        <v>8.27</v>
      </c>
      <c r="I1629" s="5">
        <v>8.34</v>
      </c>
      <c r="J1629" s="5">
        <v>8.5399999999999991</v>
      </c>
      <c r="K1629" s="5">
        <v>8.7200000000000006</v>
      </c>
      <c r="L1629" s="5">
        <v>8.7799999999999994</v>
      </c>
      <c r="M1629" s="5">
        <v>8.81</v>
      </c>
    </row>
    <row r="1630" spans="1:13">
      <c r="A1630" s="139">
        <v>41820</v>
      </c>
      <c r="B1630" s="5">
        <v>7.65</v>
      </c>
      <c r="C1630" s="5">
        <v>7.75</v>
      </c>
      <c r="D1630" s="5">
        <v>7.83</v>
      </c>
      <c r="E1630" s="5">
        <v>7.89</v>
      </c>
      <c r="F1630" s="5">
        <v>8.06</v>
      </c>
      <c r="G1630" s="5">
        <v>8.15</v>
      </c>
      <c r="H1630" s="5">
        <v>8.24</v>
      </c>
      <c r="I1630" s="5">
        <v>8.32</v>
      </c>
      <c r="J1630" s="5">
        <v>8.48</v>
      </c>
      <c r="K1630" s="5">
        <v>8.6199999999999992</v>
      </c>
      <c r="L1630" s="5">
        <v>8.69</v>
      </c>
      <c r="M1630" s="5">
        <v>8.74</v>
      </c>
    </row>
    <row r="1631" spans="1:13">
      <c r="A1631" s="139">
        <v>41817</v>
      </c>
      <c r="B1631" s="5">
        <v>7.71</v>
      </c>
      <c r="C1631" s="5">
        <v>7.75</v>
      </c>
      <c r="D1631" s="5">
        <v>7.8</v>
      </c>
      <c r="E1631" s="5">
        <v>7.85</v>
      </c>
      <c r="F1631" s="5">
        <v>8.02</v>
      </c>
      <c r="G1631" s="5">
        <v>8.1199999999999992</v>
      </c>
      <c r="H1631" s="5">
        <v>8.1999999999999993</v>
      </c>
      <c r="I1631" s="5">
        <v>8.2799999999999994</v>
      </c>
      <c r="J1631" s="5">
        <v>8.44</v>
      </c>
      <c r="K1631" s="5">
        <v>8.59</v>
      </c>
      <c r="L1631" s="5">
        <v>8.66</v>
      </c>
      <c r="M1631" s="5">
        <v>8.6999999999999993</v>
      </c>
    </row>
    <row r="1632" spans="1:13">
      <c r="A1632" s="139">
        <v>41816</v>
      </c>
      <c r="B1632" s="5">
        <v>7.64</v>
      </c>
      <c r="C1632" s="5">
        <v>7.7</v>
      </c>
      <c r="D1632" s="5">
        <v>7.76</v>
      </c>
      <c r="E1632" s="5">
        <v>7.83</v>
      </c>
      <c r="F1632" s="5">
        <v>8.0399999999999991</v>
      </c>
      <c r="G1632" s="5">
        <v>8.1199999999999992</v>
      </c>
      <c r="H1632" s="5">
        <v>8.1999999999999993</v>
      </c>
      <c r="I1632" s="5">
        <v>8.2799999999999994</v>
      </c>
      <c r="J1632" s="5">
        <v>8.44</v>
      </c>
      <c r="K1632" s="5">
        <v>8.58</v>
      </c>
      <c r="L1632" s="5">
        <v>8.65</v>
      </c>
      <c r="M1632" s="5">
        <v>8.69</v>
      </c>
    </row>
    <row r="1633" spans="1:13">
      <c r="A1633" s="139">
        <v>41815</v>
      </c>
      <c r="B1633" s="5">
        <v>7.64</v>
      </c>
      <c r="C1633" s="5">
        <v>7.68</v>
      </c>
      <c r="D1633" s="5">
        <v>7.72</v>
      </c>
      <c r="E1633" s="5">
        <v>7.76</v>
      </c>
      <c r="F1633" s="5">
        <v>7.98</v>
      </c>
      <c r="G1633" s="5">
        <v>8.16</v>
      </c>
      <c r="H1633" s="5">
        <v>8.2799999999999994</v>
      </c>
      <c r="I1633" s="5">
        <v>8.32</v>
      </c>
      <c r="J1633" s="5">
        <v>8.44</v>
      </c>
      <c r="K1633" s="5">
        <v>8.57</v>
      </c>
      <c r="L1633" s="5">
        <v>8.64</v>
      </c>
      <c r="M1633" s="5">
        <v>8.7100000000000009</v>
      </c>
    </row>
    <row r="1634" spans="1:13">
      <c r="A1634" s="139">
        <v>41814</v>
      </c>
      <c r="B1634" s="5">
        <v>7.72</v>
      </c>
      <c r="C1634" s="5">
        <v>7.75</v>
      </c>
      <c r="D1634" s="5">
        <v>7.78</v>
      </c>
      <c r="E1634" s="5">
        <v>7.82</v>
      </c>
      <c r="F1634" s="5">
        <v>8.01</v>
      </c>
      <c r="G1634" s="5">
        <v>8.1999999999999993</v>
      </c>
      <c r="H1634" s="5">
        <v>8.32</v>
      </c>
      <c r="I1634" s="5">
        <v>8.36</v>
      </c>
      <c r="J1634" s="5">
        <v>8.48</v>
      </c>
      <c r="K1634" s="5">
        <v>8.61</v>
      </c>
      <c r="L1634" s="5">
        <v>8.69</v>
      </c>
      <c r="M1634" s="5">
        <v>8.75</v>
      </c>
    </row>
    <row r="1635" spans="1:13">
      <c r="A1635" s="139">
        <v>41813</v>
      </c>
      <c r="B1635" s="5">
        <v>7.79</v>
      </c>
      <c r="C1635" s="5">
        <v>7.84</v>
      </c>
      <c r="D1635" s="5">
        <v>7.89</v>
      </c>
      <c r="E1635" s="5">
        <v>7.94</v>
      </c>
      <c r="F1635" s="5">
        <v>8.11</v>
      </c>
      <c r="G1635" s="5">
        <v>8.23</v>
      </c>
      <c r="H1635" s="5">
        <v>8.34</v>
      </c>
      <c r="I1635" s="5">
        <v>8.41</v>
      </c>
      <c r="J1635" s="5">
        <v>8.5500000000000007</v>
      </c>
      <c r="K1635" s="5">
        <v>8.7200000000000006</v>
      </c>
      <c r="L1635" s="5">
        <v>8.8000000000000007</v>
      </c>
      <c r="M1635" s="5">
        <v>8.85</v>
      </c>
    </row>
    <row r="1636" spans="1:13">
      <c r="A1636" s="139">
        <v>41810</v>
      </c>
      <c r="B1636" s="5">
        <v>7.75</v>
      </c>
      <c r="C1636" s="5">
        <v>7.8</v>
      </c>
      <c r="D1636" s="5">
        <v>7.87</v>
      </c>
      <c r="E1636" s="5">
        <v>7.93</v>
      </c>
      <c r="F1636" s="5">
        <v>8.16</v>
      </c>
      <c r="G1636" s="5">
        <v>8.3000000000000007</v>
      </c>
      <c r="H1636" s="5">
        <v>8.41</v>
      </c>
      <c r="I1636" s="5">
        <v>8.4700000000000006</v>
      </c>
      <c r="J1636" s="5">
        <v>8.61</v>
      </c>
      <c r="K1636" s="5">
        <v>8.76</v>
      </c>
      <c r="L1636" s="5">
        <v>8.83</v>
      </c>
      <c r="M1636" s="5">
        <v>8.8699999999999992</v>
      </c>
    </row>
    <row r="1637" spans="1:13">
      <c r="A1637" s="139">
        <v>41809</v>
      </c>
      <c r="B1637" s="5">
        <v>7.77</v>
      </c>
      <c r="C1637" s="5">
        <v>7.83</v>
      </c>
      <c r="D1637" s="5">
        <v>7.88</v>
      </c>
      <c r="E1637" s="5">
        <v>7.93</v>
      </c>
      <c r="F1637" s="5">
        <v>8.1</v>
      </c>
      <c r="G1637" s="5">
        <v>8.1999999999999993</v>
      </c>
      <c r="H1637" s="5">
        <v>8.32</v>
      </c>
      <c r="I1637" s="5">
        <v>8.42</v>
      </c>
      <c r="J1637" s="5">
        <v>8.58</v>
      </c>
      <c r="K1637" s="5">
        <v>8.73</v>
      </c>
      <c r="L1637" s="5">
        <v>8.8000000000000007</v>
      </c>
      <c r="M1637" s="5">
        <v>8.83</v>
      </c>
    </row>
    <row r="1638" spans="1:13">
      <c r="A1638" s="139">
        <v>41808</v>
      </c>
      <c r="B1638" s="5">
        <v>7.77</v>
      </c>
      <c r="C1638" s="5">
        <v>7.84</v>
      </c>
      <c r="D1638" s="5">
        <v>7.9</v>
      </c>
      <c r="E1638" s="5">
        <v>7.96</v>
      </c>
      <c r="F1638" s="5">
        <v>8.16</v>
      </c>
      <c r="G1638" s="5">
        <v>8.2799999999999994</v>
      </c>
      <c r="H1638" s="5">
        <v>8.4</v>
      </c>
      <c r="I1638" s="5">
        <v>8.49</v>
      </c>
      <c r="J1638" s="5">
        <v>8.64</v>
      </c>
      <c r="K1638" s="5">
        <v>8.7799999999999994</v>
      </c>
      <c r="L1638" s="5">
        <v>8.83</v>
      </c>
      <c r="M1638" s="5">
        <v>8.86</v>
      </c>
    </row>
    <row r="1639" spans="1:13">
      <c r="A1639" s="139">
        <v>41807</v>
      </c>
      <c r="B1639" s="5">
        <v>7.78</v>
      </c>
      <c r="C1639" s="5">
        <v>7.85</v>
      </c>
      <c r="D1639" s="5">
        <v>7.91</v>
      </c>
      <c r="E1639" s="5">
        <v>7.98</v>
      </c>
      <c r="F1639" s="5">
        <v>8.17</v>
      </c>
      <c r="G1639" s="5">
        <v>8.2799999999999994</v>
      </c>
      <c r="H1639" s="5">
        <v>8.4</v>
      </c>
      <c r="I1639" s="5">
        <v>8.52</v>
      </c>
      <c r="J1639" s="5">
        <v>8.7100000000000009</v>
      </c>
      <c r="K1639" s="5">
        <v>8.8699999999999992</v>
      </c>
      <c r="L1639" s="5">
        <v>8.91</v>
      </c>
      <c r="M1639" s="5">
        <v>8.9</v>
      </c>
    </row>
    <row r="1640" spans="1:13">
      <c r="A1640" s="139">
        <v>41806</v>
      </c>
      <c r="B1640" s="5">
        <v>7.66</v>
      </c>
      <c r="C1640" s="5">
        <v>7.78</v>
      </c>
      <c r="D1640" s="5">
        <v>7.89</v>
      </c>
      <c r="E1640" s="5">
        <v>7.97</v>
      </c>
      <c r="F1640" s="5">
        <v>8.2100000000000009</v>
      </c>
      <c r="G1640" s="5">
        <v>8.32</v>
      </c>
      <c r="H1640" s="5">
        <v>8.42</v>
      </c>
      <c r="I1640" s="5">
        <v>8.5</v>
      </c>
      <c r="J1640" s="5">
        <v>8.67</v>
      </c>
      <c r="K1640" s="5">
        <v>8.81</v>
      </c>
      <c r="L1640" s="5">
        <v>8.84</v>
      </c>
      <c r="M1640" s="5">
        <v>8.83</v>
      </c>
    </row>
    <row r="1641" spans="1:13">
      <c r="A1641" s="139">
        <v>41801</v>
      </c>
      <c r="B1641" s="5">
        <v>7.73</v>
      </c>
      <c r="C1641" s="5">
        <v>7.74</v>
      </c>
      <c r="D1641" s="5">
        <v>7.77</v>
      </c>
      <c r="E1641" s="5">
        <v>7.82</v>
      </c>
      <c r="F1641" s="5">
        <v>8.07</v>
      </c>
      <c r="G1641" s="5">
        <v>8.1999999999999993</v>
      </c>
      <c r="H1641" s="5">
        <v>8.33</v>
      </c>
      <c r="I1641" s="5">
        <v>8.41</v>
      </c>
      <c r="J1641" s="5">
        <v>8.5399999999999991</v>
      </c>
      <c r="K1641" s="5">
        <v>8.64</v>
      </c>
      <c r="L1641" s="5">
        <v>8.68</v>
      </c>
      <c r="M1641" s="5">
        <v>8.68</v>
      </c>
    </row>
    <row r="1642" spans="1:13">
      <c r="A1642" s="139">
        <v>41800</v>
      </c>
      <c r="B1642" s="5">
        <v>7.53</v>
      </c>
      <c r="C1642" s="5">
        <v>7.62</v>
      </c>
      <c r="D1642" s="5">
        <v>7.71</v>
      </c>
      <c r="E1642" s="5">
        <v>7.8</v>
      </c>
      <c r="F1642" s="5">
        <v>8.07</v>
      </c>
      <c r="G1642" s="5">
        <v>8.1999999999999993</v>
      </c>
      <c r="H1642" s="5">
        <v>8.27</v>
      </c>
      <c r="I1642" s="5">
        <v>8.32</v>
      </c>
      <c r="J1642" s="5">
        <v>8.48</v>
      </c>
      <c r="K1642" s="5">
        <v>8.6199999999999992</v>
      </c>
      <c r="L1642" s="5">
        <v>8.65</v>
      </c>
      <c r="M1642" s="5">
        <v>8.6199999999999992</v>
      </c>
    </row>
    <row r="1643" spans="1:13">
      <c r="A1643" s="139">
        <v>41799</v>
      </c>
      <c r="B1643" s="5">
        <v>7.35</v>
      </c>
      <c r="C1643" s="5">
        <v>7.57</v>
      </c>
      <c r="D1643" s="5">
        <v>7.74</v>
      </c>
      <c r="E1643" s="5">
        <v>7.87</v>
      </c>
      <c r="F1643" s="5">
        <v>8.14</v>
      </c>
      <c r="G1643" s="5">
        <v>8.19</v>
      </c>
      <c r="H1643" s="5">
        <v>8.2200000000000006</v>
      </c>
      <c r="I1643" s="5">
        <v>8.3000000000000007</v>
      </c>
      <c r="J1643" s="5">
        <v>8.44</v>
      </c>
      <c r="K1643" s="5">
        <v>8.5299999999999994</v>
      </c>
      <c r="L1643" s="5">
        <v>8.5299999999999994</v>
      </c>
      <c r="M1643" s="5">
        <v>8.49</v>
      </c>
    </row>
    <row r="1644" spans="1:13">
      <c r="A1644" s="139">
        <v>41796</v>
      </c>
      <c r="B1644" s="5">
        <v>7.3</v>
      </c>
      <c r="C1644" s="5">
        <v>7.51</v>
      </c>
      <c r="D1644" s="5">
        <v>7.67</v>
      </c>
      <c r="E1644" s="5">
        <v>7.8</v>
      </c>
      <c r="F1644" s="5">
        <v>8.08</v>
      </c>
      <c r="G1644" s="5">
        <v>8.18</v>
      </c>
      <c r="H1644" s="5">
        <v>8.23</v>
      </c>
      <c r="I1644" s="5">
        <v>8.26</v>
      </c>
      <c r="J1644" s="5">
        <v>8.3699999999999992</v>
      </c>
      <c r="K1644" s="5">
        <v>8.49</v>
      </c>
      <c r="L1644" s="5">
        <v>8.5399999999999991</v>
      </c>
      <c r="M1644" s="5">
        <v>8.52</v>
      </c>
    </row>
    <row r="1645" spans="1:13">
      <c r="A1645" s="139">
        <v>41795</v>
      </c>
      <c r="B1645" s="5">
        <v>7.39</v>
      </c>
      <c r="C1645" s="5">
        <v>7.71</v>
      </c>
      <c r="D1645" s="5">
        <v>7.9</v>
      </c>
      <c r="E1645" s="5">
        <v>8.01</v>
      </c>
      <c r="F1645" s="5">
        <v>8.19</v>
      </c>
      <c r="G1645" s="5">
        <v>8.25</v>
      </c>
      <c r="H1645" s="5">
        <v>8.34</v>
      </c>
      <c r="I1645" s="5">
        <v>8.43</v>
      </c>
      <c r="J1645" s="5">
        <v>8.5299999999999994</v>
      </c>
      <c r="K1645" s="5">
        <v>8.59</v>
      </c>
      <c r="L1645" s="5">
        <v>8.59</v>
      </c>
      <c r="M1645" s="5">
        <v>8.57</v>
      </c>
    </row>
    <row r="1646" spans="1:13">
      <c r="A1646" s="139">
        <v>41794</v>
      </c>
      <c r="B1646" s="5">
        <v>7.33</v>
      </c>
      <c r="C1646" s="5">
        <v>7.73</v>
      </c>
      <c r="D1646" s="5">
        <v>7.94</v>
      </c>
      <c r="E1646" s="5">
        <v>8.0500000000000007</v>
      </c>
      <c r="F1646" s="5">
        <v>8.23</v>
      </c>
      <c r="G1646" s="5">
        <v>8.32</v>
      </c>
      <c r="H1646" s="5">
        <v>8.42</v>
      </c>
      <c r="I1646" s="5">
        <v>8.5</v>
      </c>
      <c r="J1646" s="5">
        <v>8.6</v>
      </c>
      <c r="K1646" s="5">
        <v>8.67</v>
      </c>
      <c r="L1646" s="5">
        <v>8.67</v>
      </c>
      <c r="M1646" s="5">
        <v>8.6300000000000008</v>
      </c>
    </row>
    <row r="1647" spans="1:13">
      <c r="A1647" s="139">
        <v>41793</v>
      </c>
      <c r="B1647" s="5">
        <v>7.31</v>
      </c>
      <c r="C1647" s="5">
        <v>7.67</v>
      </c>
      <c r="D1647" s="5">
        <v>7.88</v>
      </c>
      <c r="E1647" s="5">
        <v>8.01</v>
      </c>
      <c r="F1647" s="5">
        <v>8.2200000000000006</v>
      </c>
      <c r="G1647" s="5">
        <v>8.33</v>
      </c>
      <c r="H1647" s="5">
        <v>8.44</v>
      </c>
      <c r="I1647" s="5">
        <v>8.51</v>
      </c>
      <c r="J1647" s="5">
        <v>8.61</v>
      </c>
      <c r="K1647" s="5">
        <v>8.6999999999999993</v>
      </c>
      <c r="L1647" s="5">
        <v>8.7200000000000006</v>
      </c>
      <c r="M1647" s="5">
        <v>8.6999999999999993</v>
      </c>
    </row>
    <row r="1648" spans="1:13">
      <c r="A1648" s="139">
        <v>41792</v>
      </c>
      <c r="B1648" s="5">
        <v>6.96</v>
      </c>
      <c r="C1648" s="5">
        <v>7.5</v>
      </c>
      <c r="D1648" s="5">
        <v>7.82</v>
      </c>
      <c r="E1648" s="5">
        <v>8.01</v>
      </c>
      <c r="F1648" s="5">
        <v>8.27</v>
      </c>
      <c r="G1648" s="5">
        <v>8.34</v>
      </c>
      <c r="H1648" s="5">
        <v>8.41</v>
      </c>
      <c r="I1648" s="5">
        <v>8.49</v>
      </c>
      <c r="J1648" s="5">
        <v>8.61</v>
      </c>
      <c r="K1648" s="5">
        <v>8.69</v>
      </c>
      <c r="L1648" s="5">
        <v>8.68</v>
      </c>
      <c r="M1648" s="5">
        <v>8.6300000000000008</v>
      </c>
    </row>
    <row r="1649" spans="1:13">
      <c r="A1649" s="139">
        <v>41789</v>
      </c>
      <c r="B1649" s="5">
        <v>7.18</v>
      </c>
      <c r="C1649" s="5">
        <v>7.53</v>
      </c>
      <c r="D1649" s="5">
        <v>7.77</v>
      </c>
      <c r="E1649" s="5">
        <v>7.93</v>
      </c>
      <c r="F1649" s="5">
        <v>8.2200000000000006</v>
      </c>
      <c r="G1649" s="5">
        <v>8.33</v>
      </c>
      <c r="H1649" s="5">
        <v>8.41</v>
      </c>
      <c r="I1649" s="5">
        <v>8.51</v>
      </c>
      <c r="J1649" s="5">
        <v>8.6999999999999993</v>
      </c>
      <c r="K1649" s="5">
        <v>8.84</v>
      </c>
      <c r="L1649" s="5">
        <v>8.86</v>
      </c>
      <c r="M1649" s="5">
        <v>8.8000000000000007</v>
      </c>
    </row>
    <row r="1650" spans="1:13">
      <c r="A1650" s="139">
        <v>41788</v>
      </c>
      <c r="B1650" s="5">
        <v>7.04</v>
      </c>
      <c r="C1650" s="5">
        <v>7.4</v>
      </c>
      <c r="D1650" s="5">
        <v>7.66</v>
      </c>
      <c r="E1650" s="5">
        <v>7.84</v>
      </c>
      <c r="F1650" s="5">
        <v>8.2200000000000006</v>
      </c>
      <c r="G1650" s="5">
        <v>8.39</v>
      </c>
      <c r="H1650" s="5">
        <v>8.52</v>
      </c>
      <c r="I1650" s="5">
        <v>8.6</v>
      </c>
      <c r="J1650" s="5">
        <v>8.73</v>
      </c>
      <c r="K1650" s="5">
        <v>8.83</v>
      </c>
      <c r="L1650" s="5">
        <v>8.85</v>
      </c>
      <c r="M1650" s="5">
        <v>8.84</v>
      </c>
    </row>
    <row r="1651" spans="1:13">
      <c r="A1651" s="139">
        <v>41787</v>
      </c>
      <c r="B1651" s="5">
        <v>6.89</v>
      </c>
      <c r="C1651" s="5">
        <v>7.41</v>
      </c>
      <c r="D1651" s="5">
        <v>7.75</v>
      </c>
      <c r="E1651" s="5">
        <v>7.97</v>
      </c>
      <c r="F1651" s="5">
        <v>8.33</v>
      </c>
      <c r="G1651" s="5">
        <v>8.44</v>
      </c>
      <c r="H1651" s="5">
        <v>8.59</v>
      </c>
      <c r="I1651" s="5">
        <v>8.73</v>
      </c>
      <c r="J1651" s="5">
        <v>8.86</v>
      </c>
      <c r="K1651" s="5">
        <v>8.91</v>
      </c>
      <c r="L1651" s="5">
        <v>8.9</v>
      </c>
      <c r="M1651" s="5">
        <v>8.86</v>
      </c>
    </row>
    <row r="1652" spans="1:13">
      <c r="A1652" s="139">
        <v>41786</v>
      </c>
      <c r="B1652" s="5">
        <v>7.16</v>
      </c>
      <c r="C1652" s="5">
        <v>7.71</v>
      </c>
      <c r="D1652" s="5">
        <v>7.98</v>
      </c>
      <c r="E1652" s="5">
        <v>8.1199999999999992</v>
      </c>
      <c r="F1652" s="5">
        <v>8.31</v>
      </c>
      <c r="G1652" s="5">
        <v>8.4499999999999993</v>
      </c>
      <c r="H1652" s="5">
        <v>8.6300000000000008</v>
      </c>
      <c r="I1652" s="5">
        <v>8.74</v>
      </c>
      <c r="J1652" s="5">
        <v>8.83</v>
      </c>
      <c r="K1652" s="5">
        <v>8.86</v>
      </c>
      <c r="L1652" s="5">
        <v>8.84</v>
      </c>
      <c r="M1652" s="5">
        <v>8.8000000000000007</v>
      </c>
    </row>
    <row r="1653" spans="1:13">
      <c r="A1653" s="139">
        <v>41785</v>
      </c>
      <c r="B1653" s="5">
        <v>6.48</v>
      </c>
      <c r="C1653" s="5">
        <v>7.17</v>
      </c>
      <c r="D1653" s="5">
        <v>7.58</v>
      </c>
      <c r="E1653" s="5">
        <v>7.82</v>
      </c>
      <c r="F1653" s="5">
        <v>8.15</v>
      </c>
      <c r="G1653" s="5">
        <v>8.2799999999999994</v>
      </c>
      <c r="H1653" s="5">
        <v>8.4499999999999993</v>
      </c>
      <c r="I1653" s="5">
        <v>8.57</v>
      </c>
      <c r="J1653" s="5">
        <v>8.67</v>
      </c>
      <c r="K1653" s="5">
        <v>8.7200000000000006</v>
      </c>
      <c r="L1653" s="5">
        <v>8.7200000000000006</v>
      </c>
      <c r="M1653" s="5">
        <v>8.6999999999999993</v>
      </c>
    </row>
    <row r="1654" spans="1:13">
      <c r="A1654" s="139">
        <v>41782</v>
      </c>
      <c r="B1654" s="5">
        <v>6.53</v>
      </c>
      <c r="C1654" s="5">
        <v>7.26</v>
      </c>
      <c r="D1654" s="5">
        <v>7.69</v>
      </c>
      <c r="E1654" s="5">
        <v>7.94</v>
      </c>
      <c r="F1654" s="5">
        <v>8.25</v>
      </c>
      <c r="G1654" s="5">
        <v>8.35</v>
      </c>
      <c r="H1654" s="5">
        <v>8.49</v>
      </c>
      <c r="I1654" s="5">
        <v>8.61</v>
      </c>
      <c r="J1654" s="5">
        <v>8.73</v>
      </c>
      <c r="K1654" s="5">
        <v>8.7899999999999991</v>
      </c>
      <c r="L1654" s="5">
        <v>8.7899999999999991</v>
      </c>
      <c r="M1654" s="5">
        <v>8.75</v>
      </c>
    </row>
    <row r="1655" spans="1:13">
      <c r="A1655" s="139">
        <v>41781</v>
      </c>
      <c r="B1655" s="5">
        <v>6.82</v>
      </c>
      <c r="C1655" s="5">
        <v>7.44</v>
      </c>
      <c r="D1655" s="5">
        <v>7.8</v>
      </c>
      <c r="E1655" s="5">
        <v>8</v>
      </c>
      <c r="F1655" s="5">
        <v>8.27</v>
      </c>
      <c r="G1655" s="5">
        <v>8.4</v>
      </c>
      <c r="H1655" s="5">
        <v>8.57</v>
      </c>
      <c r="I1655" s="5">
        <v>8.7100000000000009</v>
      </c>
      <c r="J1655" s="5">
        <v>8.84</v>
      </c>
      <c r="K1655" s="5">
        <v>8.9</v>
      </c>
      <c r="L1655" s="5">
        <v>8.89</v>
      </c>
      <c r="M1655" s="5">
        <v>8.85</v>
      </c>
    </row>
    <row r="1656" spans="1:13">
      <c r="A1656" s="139">
        <v>41780</v>
      </c>
      <c r="B1656" s="5">
        <v>6.76</v>
      </c>
      <c r="C1656" s="5">
        <v>7.39</v>
      </c>
      <c r="D1656" s="5">
        <v>7.78</v>
      </c>
      <c r="E1656" s="5">
        <v>8.01</v>
      </c>
      <c r="F1656" s="5">
        <v>8.35</v>
      </c>
      <c r="G1656" s="5">
        <v>8.4600000000000009</v>
      </c>
      <c r="H1656" s="5">
        <v>8.57</v>
      </c>
      <c r="I1656" s="5">
        <v>8.66</v>
      </c>
      <c r="J1656" s="5">
        <v>8.7799999999999994</v>
      </c>
      <c r="K1656" s="5">
        <v>8.85</v>
      </c>
      <c r="L1656" s="5">
        <v>8.85</v>
      </c>
      <c r="M1656" s="5">
        <v>8.8000000000000007</v>
      </c>
    </row>
    <row r="1657" spans="1:13">
      <c r="A1657" s="139">
        <v>41779</v>
      </c>
      <c r="B1657" s="5">
        <v>7.14</v>
      </c>
      <c r="C1657" s="5">
        <v>7.61</v>
      </c>
      <c r="D1657" s="5">
        <v>7.9</v>
      </c>
      <c r="E1657" s="5">
        <v>8.07</v>
      </c>
      <c r="F1657" s="5">
        <v>8.33</v>
      </c>
      <c r="G1657" s="5">
        <v>8.5</v>
      </c>
      <c r="H1657" s="5">
        <v>8.7100000000000009</v>
      </c>
      <c r="I1657" s="5">
        <v>8.82</v>
      </c>
      <c r="J1657" s="5">
        <v>8.9</v>
      </c>
      <c r="K1657" s="5">
        <v>8.92</v>
      </c>
      <c r="L1657" s="5">
        <v>8.9</v>
      </c>
      <c r="M1657" s="5">
        <v>8.86</v>
      </c>
    </row>
    <row r="1658" spans="1:13">
      <c r="A1658" s="139">
        <v>41778</v>
      </c>
      <c r="B1658" s="5">
        <v>6.88</v>
      </c>
      <c r="C1658" s="5">
        <v>7.36</v>
      </c>
      <c r="D1658" s="5">
        <v>7.69</v>
      </c>
      <c r="E1658" s="5">
        <v>7.93</v>
      </c>
      <c r="F1658" s="5">
        <v>8.3800000000000008</v>
      </c>
      <c r="G1658" s="5">
        <v>8.59</v>
      </c>
      <c r="H1658" s="5">
        <v>8.7899999999999991</v>
      </c>
      <c r="I1658" s="5">
        <v>8.8800000000000008</v>
      </c>
      <c r="J1658" s="5">
        <v>8.9499999999999993</v>
      </c>
      <c r="K1658" s="5">
        <v>8.98</v>
      </c>
      <c r="L1658" s="5">
        <v>8.9700000000000006</v>
      </c>
      <c r="M1658" s="5">
        <v>8.9499999999999993</v>
      </c>
    </row>
    <row r="1659" spans="1:13">
      <c r="A1659" s="139">
        <v>41775</v>
      </c>
      <c r="B1659" s="5">
        <v>6.89</v>
      </c>
      <c r="C1659" s="5">
        <v>7.39</v>
      </c>
      <c r="D1659" s="5">
        <v>7.75</v>
      </c>
      <c r="E1659" s="5">
        <v>7.99</v>
      </c>
      <c r="F1659" s="5">
        <v>8.4499999999999993</v>
      </c>
      <c r="G1659" s="5">
        <v>8.65</v>
      </c>
      <c r="H1659" s="5">
        <v>8.84</v>
      </c>
      <c r="I1659" s="5">
        <v>8.94</v>
      </c>
      <c r="J1659" s="5">
        <v>9</v>
      </c>
      <c r="K1659" s="5">
        <v>9.01</v>
      </c>
      <c r="L1659" s="5">
        <v>8.99</v>
      </c>
      <c r="M1659" s="5">
        <v>8.9600000000000009</v>
      </c>
    </row>
    <row r="1660" spans="1:13">
      <c r="A1660" s="139">
        <v>41774</v>
      </c>
      <c r="B1660" s="5">
        <v>6.98</v>
      </c>
      <c r="C1660" s="5">
        <v>7.39</v>
      </c>
      <c r="D1660" s="5">
        <v>7.7</v>
      </c>
      <c r="E1660" s="5">
        <v>7.93</v>
      </c>
      <c r="F1660" s="5">
        <v>8.3800000000000008</v>
      </c>
      <c r="G1660" s="5">
        <v>8.58</v>
      </c>
      <c r="H1660" s="5">
        <v>8.7799999999999994</v>
      </c>
      <c r="I1660" s="5">
        <v>8.89</v>
      </c>
      <c r="J1660" s="5">
        <v>9</v>
      </c>
      <c r="K1660" s="5">
        <v>9.0399999999999991</v>
      </c>
      <c r="L1660" s="5">
        <v>9.02</v>
      </c>
      <c r="M1660" s="5">
        <v>8.98</v>
      </c>
    </row>
    <row r="1661" spans="1:13">
      <c r="A1661" s="139">
        <v>41773</v>
      </c>
      <c r="B1661" s="5">
        <v>7.36</v>
      </c>
      <c r="C1661" s="5">
        <v>7.61</v>
      </c>
      <c r="D1661" s="5">
        <v>7.82</v>
      </c>
      <c r="E1661" s="5">
        <v>7.98</v>
      </c>
      <c r="F1661" s="5">
        <v>8.3800000000000008</v>
      </c>
      <c r="G1661" s="5">
        <v>8.58</v>
      </c>
      <c r="H1661" s="5">
        <v>8.7799999999999994</v>
      </c>
      <c r="I1661" s="5">
        <v>8.92</v>
      </c>
      <c r="J1661" s="5">
        <v>9.0500000000000007</v>
      </c>
      <c r="K1661" s="5">
        <v>9.11</v>
      </c>
      <c r="L1661" s="5">
        <v>9.1199999999999992</v>
      </c>
      <c r="M1661" s="5">
        <v>9.1199999999999992</v>
      </c>
    </row>
    <row r="1662" spans="1:13">
      <c r="A1662" s="139">
        <v>41772</v>
      </c>
      <c r="B1662" s="5">
        <v>7.53</v>
      </c>
      <c r="C1662" s="5">
        <v>7.64</v>
      </c>
      <c r="D1662" s="5">
        <v>7.75</v>
      </c>
      <c r="E1662" s="5">
        <v>7.87</v>
      </c>
      <c r="F1662" s="5">
        <v>8.34</v>
      </c>
      <c r="G1662" s="5">
        <v>8.59</v>
      </c>
      <c r="H1662" s="5">
        <v>8.7899999999999991</v>
      </c>
      <c r="I1662" s="5">
        <v>8.9</v>
      </c>
      <c r="J1662" s="5">
        <v>9.0399999999999991</v>
      </c>
      <c r="K1662" s="5">
        <v>9.16</v>
      </c>
      <c r="L1662" s="5">
        <v>9.2100000000000009</v>
      </c>
      <c r="M1662" s="5">
        <v>9.24</v>
      </c>
    </row>
    <row r="1663" spans="1:13">
      <c r="A1663" s="139">
        <v>41771</v>
      </c>
      <c r="B1663" s="5">
        <v>7.41</v>
      </c>
      <c r="C1663" s="5">
        <v>7.67</v>
      </c>
      <c r="D1663" s="5">
        <v>7.88</v>
      </c>
      <c r="E1663" s="5">
        <v>8.0399999999999991</v>
      </c>
      <c r="F1663" s="5">
        <v>8.43</v>
      </c>
      <c r="G1663" s="5">
        <v>8.6199999999999992</v>
      </c>
      <c r="H1663" s="5">
        <v>8.82</v>
      </c>
      <c r="I1663" s="5">
        <v>8.94</v>
      </c>
      <c r="J1663" s="5">
        <v>9.08</v>
      </c>
      <c r="K1663" s="5">
        <v>9.18</v>
      </c>
      <c r="L1663" s="5">
        <v>9.23</v>
      </c>
      <c r="M1663" s="5">
        <v>9.24</v>
      </c>
    </row>
    <row r="1664" spans="1:13">
      <c r="A1664" s="139">
        <v>41767</v>
      </c>
      <c r="B1664" s="5">
        <v>7.31</v>
      </c>
      <c r="C1664" s="5">
        <v>7.59</v>
      </c>
      <c r="D1664" s="5">
        <v>7.82</v>
      </c>
      <c r="E1664" s="5">
        <v>7.98</v>
      </c>
      <c r="F1664" s="5">
        <v>8.34</v>
      </c>
      <c r="G1664" s="5">
        <v>8.57</v>
      </c>
      <c r="H1664" s="5">
        <v>8.81</v>
      </c>
      <c r="I1664" s="5">
        <v>8.9600000000000009</v>
      </c>
      <c r="J1664" s="5">
        <v>9.14</v>
      </c>
      <c r="K1664" s="5">
        <v>9.27</v>
      </c>
      <c r="L1664" s="5">
        <v>9.31</v>
      </c>
      <c r="M1664" s="5">
        <v>9.33</v>
      </c>
    </row>
    <row r="1665" spans="1:13">
      <c r="A1665" s="139">
        <v>41766</v>
      </c>
      <c r="B1665" s="5">
        <v>7.23</v>
      </c>
      <c r="C1665" s="5">
        <v>7.4</v>
      </c>
      <c r="D1665" s="5">
        <v>7.58</v>
      </c>
      <c r="E1665" s="5">
        <v>7.77</v>
      </c>
      <c r="F1665" s="5">
        <v>8.43</v>
      </c>
      <c r="G1665" s="5">
        <v>8.76</v>
      </c>
      <c r="H1665" s="5">
        <v>9.01</v>
      </c>
      <c r="I1665" s="5">
        <v>9.09</v>
      </c>
      <c r="J1665" s="5">
        <v>9.16</v>
      </c>
      <c r="K1665" s="5">
        <v>9.2899999999999991</v>
      </c>
      <c r="L1665" s="5">
        <v>9.41</v>
      </c>
      <c r="M1665" s="5">
        <v>9.5399999999999991</v>
      </c>
    </row>
    <row r="1666" spans="1:13">
      <c r="A1666" s="139">
        <v>41765</v>
      </c>
      <c r="B1666" s="5">
        <v>7.07</v>
      </c>
      <c r="C1666" s="5">
        <v>7.27</v>
      </c>
      <c r="D1666" s="5">
        <v>7.49</v>
      </c>
      <c r="E1666" s="5">
        <v>7.74</v>
      </c>
      <c r="F1666" s="5">
        <v>8.58</v>
      </c>
      <c r="G1666" s="5">
        <v>8.93</v>
      </c>
      <c r="H1666" s="5">
        <v>9.1999999999999993</v>
      </c>
      <c r="I1666" s="5">
        <v>9.34</v>
      </c>
      <c r="J1666" s="5">
        <v>9.49</v>
      </c>
      <c r="K1666" s="5">
        <v>9.6300000000000008</v>
      </c>
      <c r="L1666" s="5">
        <v>9.6999999999999993</v>
      </c>
      <c r="M1666" s="5">
        <v>9.76</v>
      </c>
    </row>
    <row r="1667" spans="1:13">
      <c r="A1667" s="139">
        <v>41764</v>
      </c>
      <c r="B1667" s="5">
        <v>7.25</v>
      </c>
      <c r="C1667" s="5">
        <v>7.46</v>
      </c>
      <c r="D1667" s="5">
        <v>7.66</v>
      </c>
      <c r="E1667" s="5">
        <v>7.88</v>
      </c>
      <c r="F1667" s="5">
        <v>8.6199999999999992</v>
      </c>
      <c r="G1667" s="5">
        <v>8.9700000000000006</v>
      </c>
      <c r="H1667" s="5">
        <v>9.2899999999999991</v>
      </c>
      <c r="I1667" s="5">
        <v>9.4600000000000009</v>
      </c>
      <c r="J1667" s="5">
        <v>9.65</v>
      </c>
      <c r="K1667" s="5">
        <v>9.7799999999999994</v>
      </c>
      <c r="L1667" s="5">
        <v>9.84</v>
      </c>
      <c r="M1667" s="5">
        <v>9.91</v>
      </c>
    </row>
    <row r="1668" spans="1:13">
      <c r="A1668" s="139">
        <v>41761</v>
      </c>
      <c r="B1668" s="5">
        <v>7.06</v>
      </c>
      <c r="C1668" s="5">
        <v>7.32</v>
      </c>
      <c r="D1668" s="5">
        <v>7.57</v>
      </c>
      <c r="E1668" s="5">
        <v>7.83</v>
      </c>
      <c r="F1668" s="5">
        <v>8.66</v>
      </c>
      <c r="G1668" s="5">
        <v>9.01</v>
      </c>
      <c r="H1668" s="5">
        <v>9.3000000000000007</v>
      </c>
      <c r="I1668" s="5">
        <v>9.4499999999999993</v>
      </c>
      <c r="J1668" s="5">
        <v>9.6199999999999992</v>
      </c>
      <c r="K1668" s="5">
        <v>9.74</v>
      </c>
      <c r="L1668" s="5">
        <v>9.7899999999999991</v>
      </c>
      <c r="M1668" s="5">
        <v>9.83</v>
      </c>
    </row>
    <row r="1669" spans="1:13">
      <c r="A1669" s="139">
        <v>41759</v>
      </c>
      <c r="B1669" s="5">
        <v>6.81</v>
      </c>
      <c r="C1669" s="5">
        <v>7.08</v>
      </c>
      <c r="D1669" s="5">
        <v>7.35</v>
      </c>
      <c r="E1669" s="5">
        <v>7.63</v>
      </c>
      <c r="F1669" s="5">
        <v>8.56</v>
      </c>
      <c r="G1669" s="5">
        <v>8.9499999999999993</v>
      </c>
      <c r="H1669" s="5">
        <v>9.27</v>
      </c>
      <c r="I1669" s="5">
        <v>9.42</v>
      </c>
      <c r="J1669" s="5">
        <v>9.58</v>
      </c>
      <c r="K1669" s="5">
        <v>9.69</v>
      </c>
      <c r="L1669" s="5">
        <v>9.74</v>
      </c>
      <c r="M1669" s="5">
        <v>9.77</v>
      </c>
    </row>
    <row r="1670" spans="1:13">
      <c r="A1670" s="139">
        <v>41758</v>
      </c>
      <c r="B1670" s="5">
        <v>6.81</v>
      </c>
      <c r="C1670" s="5">
        <v>7.03</v>
      </c>
      <c r="D1670" s="5">
        <v>7.26</v>
      </c>
      <c r="E1670" s="5">
        <v>7.53</v>
      </c>
      <c r="F1670" s="5">
        <v>8.49</v>
      </c>
      <c r="G1670" s="5">
        <v>8.98</v>
      </c>
      <c r="H1670" s="5">
        <v>9.34</v>
      </c>
      <c r="I1670" s="5">
        <v>9.4600000000000009</v>
      </c>
      <c r="J1670" s="5">
        <v>9.56</v>
      </c>
      <c r="K1670" s="5">
        <v>9.67</v>
      </c>
      <c r="L1670" s="5">
        <v>9.74</v>
      </c>
      <c r="M1670" s="5">
        <v>9.81</v>
      </c>
    </row>
    <row r="1671" spans="1:13">
      <c r="A1671" s="139">
        <v>41757</v>
      </c>
      <c r="B1671" s="5">
        <v>7.18</v>
      </c>
      <c r="C1671" s="5">
        <v>7.33</v>
      </c>
      <c r="D1671" s="5">
        <v>7.5</v>
      </c>
      <c r="E1671" s="5">
        <v>7.7</v>
      </c>
      <c r="F1671" s="5">
        <v>8.5</v>
      </c>
      <c r="G1671" s="5">
        <v>9</v>
      </c>
      <c r="H1671" s="5">
        <v>9.4</v>
      </c>
      <c r="I1671" s="5">
        <v>9.51</v>
      </c>
      <c r="J1671" s="5">
        <v>9.64</v>
      </c>
      <c r="K1671" s="5">
        <v>9.77</v>
      </c>
      <c r="L1671" s="5">
        <v>9.86</v>
      </c>
      <c r="M1671" s="5">
        <v>9.9499999999999993</v>
      </c>
    </row>
    <row r="1672" spans="1:13">
      <c r="A1672" s="139">
        <v>41754</v>
      </c>
      <c r="B1672" s="5">
        <v>7.25</v>
      </c>
      <c r="C1672" s="5">
        <v>7.38</v>
      </c>
      <c r="D1672" s="5">
        <v>7.52</v>
      </c>
      <c r="E1672" s="5">
        <v>7.7</v>
      </c>
      <c r="F1672" s="5">
        <v>8.42</v>
      </c>
      <c r="G1672" s="5">
        <v>8.92</v>
      </c>
      <c r="H1672" s="5">
        <v>9.34</v>
      </c>
      <c r="I1672" s="5">
        <v>9.5</v>
      </c>
      <c r="J1672" s="5">
        <v>9.69</v>
      </c>
      <c r="K1672" s="5">
        <v>9.84</v>
      </c>
      <c r="L1672" s="5">
        <v>9.91</v>
      </c>
      <c r="M1672" s="5">
        <v>9.98</v>
      </c>
    </row>
    <row r="1673" spans="1:13">
      <c r="A1673" s="139">
        <v>41753</v>
      </c>
      <c r="B1673" s="5">
        <v>6.86</v>
      </c>
      <c r="C1673" s="5">
        <v>7.07</v>
      </c>
      <c r="D1673" s="5">
        <v>7.28</v>
      </c>
      <c r="E1673" s="5">
        <v>7.48</v>
      </c>
      <c r="F1673" s="5">
        <v>8.15</v>
      </c>
      <c r="G1673" s="5">
        <v>8.5299999999999994</v>
      </c>
      <c r="H1673" s="5">
        <v>8.9499999999999993</v>
      </c>
      <c r="I1673" s="5">
        <v>9.17</v>
      </c>
      <c r="J1673" s="5">
        <v>9.3699999999999992</v>
      </c>
      <c r="K1673" s="5">
        <v>9.52</v>
      </c>
      <c r="L1673" s="5">
        <v>9.59</v>
      </c>
      <c r="M1673" s="5">
        <v>9.64</v>
      </c>
    </row>
    <row r="1674" spans="1:13">
      <c r="A1674" s="139">
        <v>41752</v>
      </c>
      <c r="B1674" s="5">
        <v>6.86</v>
      </c>
      <c r="C1674" s="5">
        <v>7.06</v>
      </c>
      <c r="D1674" s="5">
        <v>7.25</v>
      </c>
      <c r="E1674" s="5">
        <v>7.43</v>
      </c>
      <c r="F1674" s="5">
        <v>8.0299999999999994</v>
      </c>
      <c r="G1674" s="5">
        <v>8.3800000000000008</v>
      </c>
      <c r="H1674" s="5">
        <v>8.7799999999999994</v>
      </c>
      <c r="I1674" s="5">
        <v>9</v>
      </c>
      <c r="J1674" s="5">
        <v>9.23</v>
      </c>
      <c r="K1674" s="5">
        <v>9.39</v>
      </c>
      <c r="L1674" s="5">
        <v>9.4499999999999993</v>
      </c>
      <c r="M1674" s="5">
        <v>9.5</v>
      </c>
    </row>
    <row r="1675" spans="1:13">
      <c r="A1675" s="139">
        <v>41751</v>
      </c>
      <c r="B1675" s="5">
        <v>6.6</v>
      </c>
      <c r="C1675" s="5">
        <v>6.89</v>
      </c>
      <c r="D1675" s="5">
        <v>7.15</v>
      </c>
      <c r="E1675" s="5">
        <v>7.38</v>
      </c>
      <c r="F1675" s="5">
        <v>8.01</v>
      </c>
      <c r="G1675" s="5">
        <v>8.3000000000000007</v>
      </c>
      <c r="H1675" s="5">
        <v>8.67</v>
      </c>
      <c r="I1675" s="5">
        <v>8.94</v>
      </c>
      <c r="J1675" s="5">
        <v>9.1999999999999993</v>
      </c>
      <c r="K1675" s="5">
        <v>9.34</v>
      </c>
      <c r="L1675" s="5">
        <v>9.3699999999999992</v>
      </c>
      <c r="M1675" s="5">
        <v>9.39</v>
      </c>
    </row>
    <row r="1676" spans="1:13">
      <c r="A1676" s="139">
        <v>41750</v>
      </c>
      <c r="B1676" s="5">
        <v>6.72</v>
      </c>
      <c r="C1676" s="5">
        <v>6.97</v>
      </c>
      <c r="D1676" s="5">
        <v>7.19</v>
      </c>
      <c r="E1676" s="5">
        <v>7.39</v>
      </c>
      <c r="F1676" s="5">
        <v>7.95</v>
      </c>
      <c r="G1676" s="5">
        <v>8.26</v>
      </c>
      <c r="H1676" s="5">
        <v>8.6300000000000008</v>
      </c>
      <c r="I1676" s="5">
        <v>8.8800000000000008</v>
      </c>
      <c r="J1676" s="5">
        <v>9.1300000000000008</v>
      </c>
      <c r="K1676" s="5">
        <v>9.27</v>
      </c>
      <c r="L1676" s="5">
        <v>9.32</v>
      </c>
      <c r="M1676" s="5">
        <v>9.3800000000000008</v>
      </c>
    </row>
    <row r="1677" spans="1:13">
      <c r="A1677" s="139">
        <v>41747</v>
      </c>
      <c r="B1677" s="5">
        <v>6.58</v>
      </c>
      <c r="C1677" s="5">
        <v>6.89</v>
      </c>
      <c r="D1677" s="5">
        <v>7.16</v>
      </c>
      <c r="E1677" s="5">
        <v>7.38</v>
      </c>
      <c r="F1677" s="5">
        <v>7.95</v>
      </c>
      <c r="G1677" s="5">
        <v>8.2200000000000006</v>
      </c>
      <c r="H1677" s="5">
        <v>8.59</v>
      </c>
      <c r="I1677" s="5">
        <v>8.86</v>
      </c>
      <c r="J1677" s="5">
        <v>9.07</v>
      </c>
      <c r="K1677" s="5">
        <v>9.2100000000000009</v>
      </c>
      <c r="L1677" s="5">
        <v>9.26</v>
      </c>
      <c r="M1677" s="5">
        <v>9.32</v>
      </c>
    </row>
    <row r="1678" spans="1:13">
      <c r="A1678" s="139">
        <v>41746</v>
      </c>
      <c r="B1678" s="5">
        <v>6.68</v>
      </c>
      <c r="C1678" s="5">
        <v>6.95</v>
      </c>
      <c r="D1678" s="5">
        <v>7.19</v>
      </c>
      <c r="E1678" s="5">
        <v>7.42</v>
      </c>
      <c r="F1678" s="5">
        <v>8.0500000000000007</v>
      </c>
      <c r="G1678" s="5">
        <v>8.33</v>
      </c>
      <c r="H1678" s="5">
        <v>8.6999999999999993</v>
      </c>
      <c r="I1678" s="5">
        <v>8.9600000000000009</v>
      </c>
      <c r="J1678" s="5">
        <v>9.2200000000000006</v>
      </c>
      <c r="K1678" s="5">
        <v>9.3800000000000008</v>
      </c>
      <c r="L1678" s="5">
        <v>9.43</v>
      </c>
      <c r="M1678" s="5">
        <v>9.4700000000000006</v>
      </c>
    </row>
    <row r="1679" spans="1:13">
      <c r="A1679" s="139">
        <v>41745</v>
      </c>
      <c r="B1679" s="5">
        <v>6.61</v>
      </c>
      <c r="C1679" s="5">
        <v>6.97</v>
      </c>
      <c r="D1679" s="5">
        <v>7.25</v>
      </c>
      <c r="E1679" s="5">
        <v>7.48</v>
      </c>
      <c r="F1679" s="5">
        <v>8.02</v>
      </c>
      <c r="G1679" s="5">
        <v>8.31</v>
      </c>
      <c r="H1679" s="5">
        <v>8.7200000000000006</v>
      </c>
      <c r="I1679" s="5">
        <v>9.01</v>
      </c>
      <c r="J1679" s="5">
        <v>9.2799999999999994</v>
      </c>
      <c r="K1679" s="5">
        <v>9.41</v>
      </c>
      <c r="L1679" s="5">
        <v>9.42</v>
      </c>
      <c r="M1679" s="5">
        <v>9.42</v>
      </c>
    </row>
    <row r="1680" spans="1:13">
      <c r="A1680" s="139">
        <v>41744</v>
      </c>
      <c r="B1680" s="5">
        <v>6.39</v>
      </c>
      <c r="C1680" s="5">
        <v>6.88</v>
      </c>
      <c r="D1680" s="5">
        <v>7.26</v>
      </c>
      <c r="E1680" s="5">
        <v>7.55</v>
      </c>
      <c r="F1680" s="5">
        <v>8.14</v>
      </c>
      <c r="G1680" s="5">
        <v>8.3800000000000008</v>
      </c>
      <c r="H1680" s="5">
        <v>8.6999999999999993</v>
      </c>
      <c r="I1680" s="5">
        <v>9</v>
      </c>
      <c r="J1680" s="5">
        <v>9.3000000000000007</v>
      </c>
      <c r="K1680" s="5">
        <v>9.42</v>
      </c>
      <c r="L1680" s="5">
        <v>9.39</v>
      </c>
      <c r="M1680" s="5">
        <v>9.35</v>
      </c>
    </row>
    <row r="1681" spans="1:13">
      <c r="A1681" s="139">
        <v>41743</v>
      </c>
      <c r="B1681" s="5">
        <v>6.53</v>
      </c>
      <c r="C1681" s="5">
        <v>6.92</v>
      </c>
      <c r="D1681" s="5">
        <v>7.24</v>
      </c>
      <c r="E1681" s="5">
        <v>7.49</v>
      </c>
      <c r="F1681" s="5">
        <v>8.02</v>
      </c>
      <c r="G1681" s="5">
        <v>8.24</v>
      </c>
      <c r="H1681" s="5">
        <v>8.57</v>
      </c>
      <c r="I1681" s="5">
        <v>8.85</v>
      </c>
      <c r="J1681" s="5">
        <v>9.1300000000000008</v>
      </c>
      <c r="K1681" s="5">
        <v>9.27</v>
      </c>
      <c r="L1681" s="5">
        <v>9.2799999999999994</v>
      </c>
      <c r="M1681" s="5">
        <v>9.26</v>
      </c>
    </row>
    <row r="1682" spans="1:13">
      <c r="A1682" s="139">
        <v>41740</v>
      </c>
      <c r="B1682" s="5">
        <v>6.63</v>
      </c>
      <c r="C1682" s="5">
        <v>6.93</v>
      </c>
      <c r="D1682" s="5">
        <v>7.17</v>
      </c>
      <c r="E1682" s="5">
        <v>7.37</v>
      </c>
      <c r="F1682" s="5">
        <v>7.84</v>
      </c>
      <c r="G1682" s="5">
        <v>8.09</v>
      </c>
      <c r="H1682" s="5">
        <v>8.48</v>
      </c>
      <c r="I1682" s="5">
        <v>8.76</v>
      </c>
      <c r="J1682" s="5">
        <v>9.02</v>
      </c>
      <c r="K1682" s="5">
        <v>9.16</v>
      </c>
      <c r="L1682" s="5">
        <v>9.19</v>
      </c>
      <c r="M1682" s="5">
        <v>9.2100000000000009</v>
      </c>
    </row>
    <row r="1683" spans="1:13">
      <c r="A1683" s="139">
        <v>41739</v>
      </c>
      <c r="B1683" s="5">
        <v>6.59</v>
      </c>
      <c r="C1683" s="5">
        <v>6.92</v>
      </c>
      <c r="D1683" s="5">
        <v>7.17</v>
      </c>
      <c r="E1683" s="5">
        <v>7.36</v>
      </c>
      <c r="F1683" s="5">
        <v>7.77</v>
      </c>
      <c r="G1683" s="5">
        <v>8.0299999999999994</v>
      </c>
      <c r="H1683" s="5">
        <v>8.43</v>
      </c>
      <c r="I1683" s="5">
        <v>8.73</v>
      </c>
      <c r="J1683" s="5">
        <v>8.9700000000000006</v>
      </c>
      <c r="K1683" s="5">
        <v>9.1</v>
      </c>
      <c r="L1683" s="5">
        <v>9.1300000000000008</v>
      </c>
      <c r="M1683" s="5">
        <v>9.1300000000000008</v>
      </c>
    </row>
    <row r="1684" spans="1:13">
      <c r="A1684" s="139">
        <v>41738</v>
      </c>
      <c r="B1684" s="5">
        <v>6.42</v>
      </c>
      <c r="C1684" s="5">
        <v>6.87</v>
      </c>
      <c r="D1684" s="5">
        <v>7.2</v>
      </c>
      <c r="E1684" s="5">
        <v>7.44</v>
      </c>
      <c r="F1684" s="5">
        <v>7.9</v>
      </c>
      <c r="G1684" s="5">
        <v>8.1199999999999992</v>
      </c>
      <c r="H1684" s="5">
        <v>8.4499999999999993</v>
      </c>
      <c r="I1684" s="5">
        <v>8.7100000000000009</v>
      </c>
      <c r="J1684" s="5">
        <v>8.9499999999999993</v>
      </c>
      <c r="K1684" s="5">
        <v>9.07</v>
      </c>
      <c r="L1684" s="5">
        <v>9.07</v>
      </c>
      <c r="M1684" s="5">
        <v>9.0399999999999991</v>
      </c>
    </row>
    <row r="1685" spans="1:13">
      <c r="A1685" s="139">
        <v>41737</v>
      </c>
      <c r="B1685" s="5">
        <v>6.09</v>
      </c>
      <c r="C1685" s="5">
        <v>6.68</v>
      </c>
      <c r="D1685" s="5">
        <v>7.1</v>
      </c>
      <c r="E1685" s="5">
        <v>7.39</v>
      </c>
      <c r="F1685" s="5">
        <v>7.93</v>
      </c>
      <c r="G1685" s="5">
        <v>8.1199999999999992</v>
      </c>
      <c r="H1685" s="5">
        <v>8.4499999999999993</v>
      </c>
      <c r="I1685" s="5">
        <v>8.73</v>
      </c>
      <c r="J1685" s="5">
        <v>8.9600000000000009</v>
      </c>
      <c r="K1685" s="5">
        <v>9.0500000000000007</v>
      </c>
      <c r="L1685" s="5">
        <v>9.0299999999999994</v>
      </c>
      <c r="M1685" s="5">
        <v>8.99</v>
      </c>
    </row>
    <row r="1686" spans="1:13">
      <c r="A1686" s="139">
        <v>41736</v>
      </c>
      <c r="B1686" s="5">
        <v>6.14</v>
      </c>
      <c r="C1686" s="5">
        <v>6.69</v>
      </c>
      <c r="D1686" s="5">
        <v>7.11</v>
      </c>
      <c r="E1686" s="5">
        <v>7.42</v>
      </c>
      <c r="F1686" s="5">
        <v>8.01</v>
      </c>
      <c r="G1686" s="5">
        <v>8.2100000000000009</v>
      </c>
      <c r="H1686" s="5">
        <v>8.52</v>
      </c>
      <c r="I1686" s="5">
        <v>8.81</v>
      </c>
      <c r="J1686" s="5">
        <v>9.08</v>
      </c>
      <c r="K1686" s="5">
        <v>9.19</v>
      </c>
      <c r="L1686" s="5">
        <v>9.17</v>
      </c>
      <c r="M1686" s="5">
        <v>9.11</v>
      </c>
    </row>
    <row r="1687" spans="1:13">
      <c r="A1687" s="139">
        <v>41733</v>
      </c>
      <c r="B1687" s="5">
        <v>5.91</v>
      </c>
      <c r="C1687" s="5">
        <v>6.52</v>
      </c>
      <c r="D1687" s="5">
        <v>6.97</v>
      </c>
      <c r="E1687" s="5">
        <v>7.31</v>
      </c>
      <c r="F1687" s="5">
        <v>7.98</v>
      </c>
      <c r="G1687" s="5">
        <v>8.19</v>
      </c>
      <c r="H1687" s="5">
        <v>8.4600000000000009</v>
      </c>
      <c r="I1687" s="5">
        <v>8.69</v>
      </c>
      <c r="J1687" s="5">
        <v>8.89</v>
      </c>
      <c r="K1687" s="5">
        <v>8.99</v>
      </c>
      <c r="L1687" s="5">
        <v>8.98</v>
      </c>
      <c r="M1687" s="5">
        <v>8.9499999999999993</v>
      </c>
    </row>
    <row r="1688" spans="1:13">
      <c r="A1688" s="139">
        <v>41732</v>
      </c>
      <c r="B1688" s="5">
        <v>6.18</v>
      </c>
      <c r="C1688" s="5">
        <v>6.69</v>
      </c>
      <c r="D1688" s="5">
        <v>7.09</v>
      </c>
      <c r="E1688" s="5">
        <v>7.39</v>
      </c>
      <c r="F1688" s="5">
        <v>8.02</v>
      </c>
      <c r="G1688" s="5">
        <v>8.25</v>
      </c>
      <c r="H1688" s="5">
        <v>8.5399999999999991</v>
      </c>
      <c r="I1688" s="5">
        <v>8.7899999999999991</v>
      </c>
      <c r="J1688" s="5">
        <v>9.01</v>
      </c>
      <c r="K1688" s="5">
        <v>9.1199999999999992</v>
      </c>
      <c r="L1688" s="5">
        <v>9.1199999999999992</v>
      </c>
      <c r="M1688" s="5">
        <v>9.08</v>
      </c>
    </row>
    <row r="1689" spans="1:13">
      <c r="A1689" s="139">
        <v>41731</v>
      </c>
      <c r="B1689" s="5">
        <v>6.18</v>
      </c>
      <c r="C1689" s="5">
        <v>6.62</v>
      </c>
      <c r="D1689" s="5">
        <v>6.98</v>
      </c>
      <c r="E1689" s="5">
        <v>7.28</v>
      </c>
      <c r="F1689" s="5">
        <v>7.99</v>
      </c>
      <c r="G1689" s="5">
        <v>8.25</v>
      </c>
      <c r="H1689" s="5">
        <v>8.5500000000000007</v>
      </c>
      <c r="I1689" s="5">
        <v>8.8000000000000007</v>
      </c>
      <c r="J1689" s="5">
        <v>9.0500000000000007</v>
      </c>
      <c r="K1689" s="5">
        <v>9.16</v>
      </c>
      <c r="L1689" s="5">
        <v>9.16</v>
      </c>
      <c r="M1689" s="5">
        <v>9.1199999999999992</v>
      </c>
    </row>
    <row r="1690" spans="1:13">
      <c r="A1690" s="139">
        <v>41730</v>
      </c>
      <c r="B1690" s="5">
        <v>6.54</v>
      </c>
      <c r="C1690" s="5">
        <v>6.82</v>
      </c>
      <c r="D1690" s="5">
        <v>7.08</v>
      </c>
      <c r="E1690" s="5">
        <v>7.32</v>
      </c>
      <c r="F1690" s="5">
        <v>7.97</v>
      </c>
      <c r="G1690" s="5">
        <v>8.2200000000000006</v>
      </c>
      <c r="H1690" s="5">
        <v>8.5</v>
      </c>
      <c r="I1690" s="5">
        <v>8.7100000000000009</v>
      </c>
      <c r="J1690" s="5">
        <v>8.92</v>
      </c>
      <c r="K1690" s="5">
        <v>9.0500000000000007</v>
      </c>
      <c r="L1690" s="5">
        <v>9.09</v>
      </c>
      <c r="M1690" s="5">
        <v>9.1</v>
      </c>
    </row>
    <row r="1691" spans="1:13">
      <c r="A1691" s="139">
        <v>41729</v>
      </c>
      <c r="B1691" s="5">
        <v>6.3</v>
      </c>
      <c r="C1691" s="5">
        <v>6.63</v>
      </c>
      <c r="D1691" s="5">
        <v>6.93</v>
      </c>
      <c r="E1691" s="5">
        <v>7.18</v>
      </c>
      <c r="F1691" s="5">
        <v>7.84</v>
      </c>
      <c r="G1691" s="5">
        <v>8.11</v>
      </c>
      <c r="H1691" s="5">
        <v>8.4499999999999993</v>
      </c>
      <c r="I1691" s="5">
        <v>8.6999999999999993</v>
      </c>
      <c r="J1691" s="5">
        <v>8.92</v>
      </c>
      <c r="K1691" s="5">
        <v>9.0399999999999991</v>
      </c>
      <c r="L1691" s="5">
        <v>9.07</v>
      </c>
      <c r="M1691" s="5">
        <v>9.09</v>
      </c>
    </row>
    <row r="1692" spans="1:13">
      <c r="A1692" s="139">
        <v>41726</v>
      </c>
      <c r="B1692" s="5">
        <v>6.36</v>
      </c>
      <c r="C1692" s="5">
        <v>6.74</v>
      </c>
      <c r="D1692" s="5">
        <v>7.07</v>
      </c>
      <c r="E1692" s="5">
        <v>7.36</v>
      </c>
      <c r="F1692" s="5">
        <v>8.11</v>
      </c>
      <c r="G1692" s="5">
        <v>8.41</v>
      </c>
      <c r="H1692" s="5">
        <v>8.77</v>
      </c>
      <c r="I1692" s="5">
        <v>9.01</v>
      </c>
      <c r="J1692" s="5">
        <v>9.1999999999999993</v>
      </c>
      <c r="K1692" s="5">
        <v>9.2799999999999994</v>
      </c>
      <c r="L1692" s="5">
        <v>9.2899999999999991</v>
      </c>
      <c r="M1692" s="5">
        <v>9.3000000000000007</v>
      </c>
    </row>
    <row r="1693" spans="1:13">
      <c r="A1693" s="139">
        <v>41725</v>
      </c>
      <c r="B1693" s="5">
        <v>6.59</v>
      </c>
      <c r="C1693" s="5">
        <v>6.91</v>
      </c>
      <c r="D1693" s="5">
        <v>7.19</v>
      </c>
      <c r="E1693" s="5">
        <v>7.44</v>
      </c>
      <c r="F1693" s="5">
        <v>8.1300000000000008</v>
      </c>
      <c r="G1693" s="5">
        <v>8.4600000000000009</v>
      </c>
      <c r="H1693" s="5">
        <v>8.8000000000000007</v>
      </c>
      <c r="I1693" s="5">
        <v>9.01</v>
      </c>
      <c r="J1693" s="5">
        <v>9.2100000000000009</v>
      </c>
      <c r="K1693" s="5">
        <v>9.3000000000000007</v>
      </c>
      <c r="L1693" s="5">
        <v>9.31</v>
      </c>
      <c r="M1693" s="5">
        <v>9.33</v>
      </c>
    </row>
    <row r="1694" spans="1:13">
      <c r="A1694" s="139">
        <v>41724</v>
      </c>
      <c r="B1694" s="5">
        <v>6.35</v>
      </c>
      <c r="C1694" s="5">
        <v>6.67</v>
      </c>
      <c r="D1694" s="5">
        <v>6.97</v>
      </c>
      <c r="E1694" s="5">
        <v>7.25</v>
      </c>
      <c r="F1694" s="5">
        <v>8.0500000000000007</v>
      </c>
      <c r="G1694" s="5">
        <v>8.42</v>
      </c>
      <c r="H1694" s="5">
        <v>8.7899999999999991</v>
      </c>
      <c r="I1694" s="5">
        <v>8.98</v>
      </c>
      <c r="J1694" s="5">
        <v>9.1300000000000008</v>
      </c>
      <c r="K1694" s="5">
        <v>9.2100000000000009</v>
      </c>
      <c r="L1694" s="5">
        <v>9.23</v>
      </c>
      <c r="M1694" s="5">
        <v>9.25</v>
      </c>
    </row>
    <row r="1695" spans="1:13">
      <c r="A1695" s="139">
        <v>41723</v>
      </c>
      <c r="B1695" s="5">
        <v>6.61</v>
      </c>
      <c r="C1695" s="5">
        <v>6.93</v>
      </c>
      <c r="D1695" s="5">
        <v>7.21</v>
      </c>
      <c r="E1695" s="5">
        <v>7.45</v>
      </c>
      <c r="F1695" s="5">
        <v>8.15</v>
      </c>
      <c r="G1695" s="5">
        <v>8.5399999999999991</v>
      </c>
      <c r="H1695" s="5">
        <v>8.8699999999999992</v>
      </c>
      <c r="I1695" s="5">
        <v>9.02</v>
      </c>
      <c r="J1695" s="5">
        <v>9.1999999999999993</v>
      </c>
      <c r="K1695" s="5">
        <v>9.3000000000000007</v>
      </c>
      <c r="L1695" s="5">
        <v>9.33</v>
      </c>
      <c r="M1695" s="5">
        <v>9.35</v>
      </c>
    </row>
    <row r="1696" spans="1:13">
      <c r="A1696" s="139">
        <v>41722</v>
      </c>
      <c r="B1696" s="5">
        <v>6.91</v>
      </c>
      <c r="C1696" s="5">
        <v>7.12</v>
      </c>
      <c r="D1696" s="5">
        <v>7.32</v>
      </c>
      <c r="E1696" s="5">
        <v>7.54</v>
      </c>
      <c r="F1696" s="5">
        <v>8.3000000000000007</v>
      </c>
      <c r="G1696" s="5">
        <v>8.7100000000000009</v>
      </c>
      <c r="H1696" s="5">
        <v>9.1</v>
      </c>
      <c r="I1696" s="5">
        <v>9.26</v>
      </c>
      <c r="J1696" s="5">
        <v>9.39</v>
      </c>
      <c r="K1696" s="5">
        <v>9.49</v>
      </c>
      <c r="L1696" s="5">
        <v>9.56</v>
      </c>
      <c r="M1696" s="5">
        <v>9.6300000000000008</v>
      </c>
    </row>
    <row r="1697" spans="1:13">
      <c r="A1697" s="139">
        <v>41719</v>
      </c>
      <c r="B1697" s="5">
        <v>6.79</v>
      </c>
      <c r="C1697" s="5">
        <v>7.11</v>
      </c>
      <c r="D1697" s="5">
        <v>7.4</v>
      </c>
      <c r="E1697" s="5">
        <v>7.67</v>
      </c>
      <c r="F1697" s="5">
        <v>8.4700000000000006</v>
      </c>
      <c r="G1697" s="5">
        <v>8.84</v>
      </c>
      <c r="H1697" s="5">
        <v>9.19</v>
      </c>
      <c r="I1697" s="5">
        <v>9.36</v>
      </c>
      <c r="J1697" s="5">
        <v>9.48</v>
      </c>
      <c r="K1697" s="5">
        <v>9.58</v>
      </c>
      <c r="L1697" s="5">
        <v>9.65</v>
      </c>
      <c r="M1697" s="5">
        <v>9.73</v>
      </c>
    </row>
    <row r="1698" spans="1:13">
      <c r="A1698" s="139">
        <v>41718</v>
      </c>
      <c r="B1698" s="5">
        <v>6.82</v>
      </c>
      <c r="C1698" s="5">
        <v>7.18</v>
      </c>
      <c r="D1698" s="5">
        <v>7.47</v>
      </c>
      <c r="E1698" s="5">
        <v>7.7</v>
      </c>
      <c r="F1698" s="5">
        <v>8.34</v>
      </c>
      <c r="G1698" s="5">
        <v>8.73</v>
      </c>
      <c r="H1698" s="5">
        <v>9.09</v>
      </c>
      <c r="I1698" s="5">
        <v>9.23</v>
      </c>
      <c r="J1698" s="5">
        <v>9.34</v>
      </c>
      <c r="K1698" s="5">
        <v>9.44</v>
      </c>
      <c r="L1698" s="5">
        <v>9.51</v>
      </c>
      <c r="M1698" s="5">
        <v>9.59</v>
      </c>
    </row>
    <row r="1699" spans="1:13">
      <c r="A1699" s="139">
        <v>41717</v>
      </c>
      <c r="B1699" s="5">
        <v>6.16</v>
      </c>
      <c r="C1699" s="5">
        <v>6.62</v>
      </c>
      <c r="D1699" s="5">
        <v>6.99</v>
      </c>
      <c r="E1699" s="5">
        <v>7.29</v>
      </c>
      <c r="F1699" s="5">
        <v>8.11</v>
      </c>
      <c r="G1699" s="5">
        <v>8.6</v>
      </c>
      <c r="H1699" s="5">
        <v>9</v>
      </c>
      <c r="I1699" s="5">
        <v>9.1199999999999992</v>
      </c>
      <c r="J1699" s="5">
        <v>9.23</v>
      </c>
      <c r="K1699" s="5">
        <v>9.34</v>
      </c>
      <c r="L1699" s="5">
        <v>9.41</v>
      </c>
      <c r="M1699" s="5">
        <v>9.4700000000000006</v>
      </c>
    </row>
    <row r="1700" spans="1:13">
      <c r="A1700" s="139">
        <v>41716</v>
      </c>
      <c r="B1700" s="5">
        <v>5.88</v>
      </c>
      <c r="C1700" s="5">
        <v>6.55</v>
      </c>
      <c r="D1700" s="5">
        <v>7.06</v>
      </c>
      <c r="E1700" s="5">
        <v>7.44</v>
      </c>
      <c r="F1700" s="5">
        <v>8.27</v>
      </c>
      <c r="G1700" s="5">
        <v>8.73</v>
      </c>
      <c r="H1700" s="5">
        <v>9.1199999999999992</v>
      </c>
      <c r="I1700" s="5">
        <v>9.26</v>
      </c>
      <c r="J1700" s="5">
        <v>9.33</v>
      </c>
      <c r="K1700" s="5">
        <v>9.3699999999999992</v>
      </c>
      <c r="L1700" s="5">
        <v>9.4</v>
      </c>
      <c r="M1700" s="5">
        <v>9.44</v>
      </c>
    </row>
    <row r="1701" spans="1:13">
      <c r="A1701" s="139">
        <v>41715</v>
      </c>
      <c r="B1701" s="5">
        <v>6.1</v>
      </c>
      <c r="C1701" s="5">
        <v>6.67</v>
      </c>
      <c r="D1701" s="5">
        <v>7.15</v>
      </c>
      <c r="E1701" s="5">
        <v>7.53</v>
      </c>
      <c r="F1701" s="5">
        <v>8.4600000000000009</v>
      </c>
      <c r="G1701" s="5">
        <v>8.91</v>
      </c>
      <c r="H1701" s="5">
        <v>9.25</v>
      </c>
      <c r="I1701" s="5">
        <v>9.35</v>
      </c>
      <c r="J1701" s="5">
        <v>9.39</v>
      </c>
      <c r="K1701" s="5">
        <v>9.4600000000000009</v>
      </c>
      <c r="L1701" s="5">
        <v>9.52</v>
      </c>
      <c r="M1701" s="5">
        <v>9.5500000000000007</v>
      </c>
    </row>
    <row r="1702" spans="1:13">
      <c r="A1702" s="139">
        <v>41712</v>
      </c>
      <c r="B1702" s="5">
        <v>7.1</v>
      </c>
      <c r="C1702" s="5">
        <v>7.41</v>
      </c>
      <c r="D1702" s="5">
        <v>7.71</v>
      </c>
      <c r="E1702" s="5">
        <v>7.99</v>
      </c>
      <c r="F1702" s="5">
        <v>8.93</v>
      </c>
      <c r="G1702" s="5">
        <v>9.42</v>
      </c>
      <c r="H1702" s="5">
        <v>9.74</v>
      </c>
      <c r="I1702" s="5">
        <v>9.77</v>
      </c>
      <c r="J1702" s="5">
        <v>9.75</v>
      </c>
      <c r="K1702" s="5">
        <v>9.7899999999999991</v>
      </c>
      <c r="L1702" s="5">
        <v>9.85</v>
      </c>
      <c r="M1702" s="5">
        <v>9.94</v>
      </c>
    </row>
    <row r="1703" spans="1:13">
      <c r="A1703" s="139">
        <v>41711</v>
      </c>
      <c r="B1703" s="5">
        <v>6.66</v>
      </c>
      <c r="C1703" s="5">
        <v>6.92</v>
      </c>
      <c r="D1703" s="5">
        <v>7.17</v>
      </c>
      <c r="E1703" s="5">
        <v>7.44</v>
      </c>
      <c r="F1703" s="5">
        <v>8.36</v>
      </c>
      <c r="G1703" s="5">
        <v>8.92</v>
      </c>
      <c r="H1703" s="5">
        <v>9.3699999999999992</v>
      </c>
      <c r="I1703" s="5">
        <v>9.4700000000000006</v>
      </c>
      <c r="J1703" s="5">
        <v>9.51</v>
      </c>
      <c r="K1703" s="5">
        <v>9.58</v>
      </c>
      <c r="L1703" s="5">
        <v>9.64</v>
      </c>
      <c r="M1703" s="5">
        <v>9.7100000000000009</v>
      </c>
    </row>
    <row r="1704" spans="1:13">
      <c r="A1704" s="139">
        <v>41710</v>
      </c>
      <c r="B1704" s="5">
        <v>6.69</v>
      </c>
      <c r="C1704" s="5">
        <v>7.13</v>
      </c>
      <c r="D1704" s="5">
        <v>7.5</v>
      </c>
      <c r="E1704" s="5">
        <v>7.81</v>
      </c>
      <c r="F1704" s="5">
        <v>8.6300000000000008</v>
      </c>
      <c r="G1704" s="5">
        <v>9.0299999999999994</v>
      </c>
      <c r="H1704" s="5">
        <v>9.34</v>
      </c>
      <c r="I1704" s="5">
        <v>9.41</v>
      </c>
      <c r="J1704" s="5">
        <v>9.43</v>
      </c>
      <c r="K1704" s="5">
        <v>9.48</v>
      </c>
      <c r="L1704" s="5">
        <v>9.51</v>
      </c>
      <c r="M1704" s="5">
        <v>9.5399999999999991</v>
      </c>
    </row>
    <row r="1705" spans="1:13">
      <c r="A1705" s="139">
        <v>41709</v>
      </c>
      <c r="B1705" s="5">
        <v>6.49</v>
      </c>
      <c r="C1705" s="5">
        <v>6.78</v>
      </c>
      <c r="D1705" s="5">
        <v>7.05</v>
      </c>
      <c r="E1705" s="5">
        <v>7.3</v>
      </c>
      <c r="F1705" s="5">
        <v>8.1</v>
      </c>
      <c r="G1705" s="5">
        <v>8.57</v>
      </c>
      <c r="H1705" s="5">
        <v>8.9</v>
      </c>
      <c r="I1705" s="5">
        <v>8.9499999999999993</v>
      </c>
      <c r="J1705" s="5">
        <v>8.98</v>
      </c>
      <c r="K1705" s="5">
        <v>9.0500000000000007</v>
      </c>
      <c r="L1705" s="5">
        <v>9.1</v>
      </c>
      <c r="M1705" s="5">
        <v>9.14</v>
      </c>
    </row>
    <row r="1706" spans="1:13">
      <c r="A1706" s="139">
        <v>41705</v>
      </c>
      <c r="B1706" s="5">
        <v>6.7</v>
      </c>
      <c r="C1706" s="5">
        <v>6.84</v>
      </c>
      <c r="D1706" s="5">
        <v>7</v>
      </c>
      <c r="E1706" s="5">
        <v>7.17</v>
      </c>
      <c r="F1706" s="5">
        <v>7.83</v>
      </c>
      <c r="G1706" s="5">
        <v>8.25</v>
      </c>
      <c r="H1706" s="5">
        <v>8.59</v>
      </c>
      <c r="I1706" s="5">
        <v>8.7100000000000009</v>
      </c>
      <c r="J1706" s="5">
        <v>8.84</v>
      </c>
      <c r="K1706" s="5">
        <v>9.01</v>
      </c>
      <c r="L1706" s="5">
        <v>9.1</v>
      </c>
      <c r="M1706" s="5">
        <v>9.16</v>
      </c>
    </row>
    <row r="1707" spans="1:13">
      <c r="A1707" s="139">
        <v>41704</v>
      </c>
      <c r="B1707" s="5">
        <v>6.9</v>
      </c>
      <c r="C1707" s="5">
        <v>7.01</v>
      </c>
      <c r="D1707" s="5">
        <v>7.12</v>
      </c>
      <c r="E1707" s="5">
        <v>7.25</v>
      </c>
      <c r="F1707" s="5">
        <v>7.75</v>
      </c>
      <c r="G1707" s="5">
        <v>8.1300000000000008</v>
      </c>
      <c r="H1707" s="5">
        <v>8.51</v>
      </c>
      <c r="I1707" s="5">
        <v>8.68</v>
      </c>
      <c r="J1707" s="5">
        <v>8.82</v>
      </c>
      <c r="K1707" s="5">
        <v>9</v>
      </c>
      <c r="L1707" s="5">
        <v>9.11</v>
      </c>
      <c r="M1707" s="5">
        <v>9.2200000000000006</v>
      </c>
    </row>
    <row r="1708" spans="1:13">
      <c r="A1708" s="139">
        <v>41703</v>
      </c>
      <c r="B1708" s="5">
        <v>6.84</v>
      </c>
      <c r="C1708" s="5">
        <v>6.94</v>
      </c>
      <c r="D1708" s="5">
        <v>7.04</v>
      </c>
      <c r="E1708" s="5">
        <v>7.14</v>
      </c>
      <c r="F1708" s="5">
        <v>7.57</v>
      </c>
      <c r="G1708" s="5">
        <v>7.92</v>
      </c>
      <c r="H1708" s="5">
        <v>8.36</v>
      </c>
      <c r="I1708" s="5">
        <v>8.56</v>
      </c>
      <c r="J1708" s="5">
        <v>8.6999999999999993</v>
      </c>
      <c r="K1708" s="5">
        <v>8.89</v>
      </c>
      <c r="L1708" s="5">
        <v>9.02</v>
      </c>
      <c r="M1708" s="5">
        <v>9.16</v>
      </c>
    </row>
    <row r="1709" spans="1:13">
      <c r="A1709" s="139">
        <v>41702</v>
      </c>
      <c r="B1709" s="5">
        <v>6.73</v>
      </c>
      <c r="C1709" s="5">
        <v>6.76</v>
      </c>
      <c r="D1709" s="5">
        <v>6.81</v>
      </c>
      <c r="E1709" s="5">
        <v>6.9</v>
      </c>
      <c r="F1709" s="5">
        <v>7.42</v>
      </c>
      <c r="G1709" s="5">
        <v>7.89</v>
      </c>
      <c r="H1709" s="5">
        <v>8.39</v>
      </c>
      <c r="I1709" s="5">
        <v>8.59</v>
      </c>
      <c r="J1709" s="5">
        <v>8.75</v>
      </c>
      <c r="K1709" s="5">
        <v>8.9499999999999993</v>
      </c>
      <c r="L1709" s="5">
        <v>9.09</v>
      </c>
      <c r="M1709" s="5">
        <v>9.25</v>
      </c>
    </row>
    <row r="1710" spans="1:13">
      <c r="A1710" s="139">
        <v>41701</v>
      </c>
      <c r="B1710" s="5">
        <v>7.01</v>
      </c>
      <c r="C1710" s="5">
        <v>7.02</v>
      </c>
      <c r="D1710" s="5">
        <v>7.04</v>
      </c>
      <c r="E1710" s="5">
        <v>7.1</v>
      </c>
      <c r="F1710" s="5">
        <v>7.54</v>
      </c>
      <c r="G1710" s="5">
        <v>7.97</v>
      </c>
      <c r="H1710" s="5">
        <v>8.48</v>
      </c>
      <c r="I1710" s="5">
        <v>8.7200000000000006</v>
      </c>
      <c r="J1710" s="5">
        <v>8.92</v>
      </c>
      <c r="K1710" s="5">
        <v>9.1199999999999992</v>
      </c>
      <c r="L1710" s="5">
        <v>9.25</v>
      </c>
      <c r="M1710" s="5">
        <v>9.4</v>
      </c>
    </row>
    <row r="1711" spans="1:13">
      <c r="A1711" s="139">
        <v>41698</v>
      </c>
      <c r="B1711" s="5">
        <v>5.76</v>
      </c>
      <c r="C1711" s="5">
        <v>5.97</v>
      </c>
      <c r="D1711" s="5">
        <v>6.17</v>
      </c>
      <c r="E1711" s="5">
        <v>6.35</v>
      </c>
      <c r="F1711" s="5">
        <v>7</v>
      </c>
      <c r="G1711" s="5">
        <v>7.5</v>
      </c>
      <c r="H1711" s="5">
        <v>8.0299999999999994</v>
      </c>
      <c r="I1711" s="5">
        <v>8.27</v>
      </c>
      <c r="J1711" s="5">
        <v>8.4700000000000006</v>
      </c>
      <c r="K1711" s="5">
        <v>8.66</v>
      </c>
      <c r="L1711" s="5">
        <v>8.77</v>
      </c>
      <c r="M1711" s="5">
        <v>8.8699999999999992</v>
      </c>
    </row>
    <row r="1712" spans="1:13">
      <c r="A1712" s="139">
        <v>41697</v>
      </c>
      <c r="B1712" s="5">
        <v>5.77</v>
      </c>
      <c r="C1712" s="5">
        <v>5.98</v>
      </c>
      <c r="D1712" s="5">
        <v>6.19</v>
      </c>
      <c r="E1712" s="5">
        <v>6.38</v>
      </c>
      <c r="F1712" s="5">
        <v>7.03</v>
      </c>
      <c r="G1712" s="5">
        <v>7.52</v>
      </c>
      <c r="H1712" s="5">
        <v>8.06</v>
      </c>
      <c r="I1712" s="5">
        <v>8.32</v>
      </c>
      <c r="J1712" s="5">
        <v>8.5299999999999994</v>
      </c>
      <c r="K1712" s="5">
        <v>8.7200000000000006</v>
      </c>
      <c r="L1712" s="5">
        <v>8.81</v>
      </c>
      <c r="M1712" s="5">
        <v>8.89</v>
      </c>
    </row>
    <row r="1713" spans="1:13">
      <c r="A1713" s="139">
        <v>41696</v>
      </c>
      <c r="B1713" s="5">
        <v>5.75</v>
      </c>
      <c r="C1713" s="5">
        <v>5.96</v>
      </c>
      <c r="D1713" s="5">
        <v>6.16</v>
      </c>
      <c r="E1713" s="5">
        <v>6.35</v>
      </c>
      <c r="F1713" s="5">
        <v>7.01</v>
      </c>
      <c r="G1713" s="5">
        <v>7.51</v>
      </c>
      <c r="H1713" s="5">
        <v>8.0399999999999991</v>
      </c>
      <c r="I1713" s="5">
        <v>8.2899999999999991</v>
      </c>
      <c r="J1713" s="5">
        <v>8.49</v>
      </c>
      <c r="K1713" s="5">
        <v>8.68</v>
      </c>
      <c r="L1713" s="5">
        <v>8.7799999999999994</v>
      </c>
      <c r="M1713" s="5">
        <v>8.86</v>
      </c>
    </row>
    <row r="1714" spans="1:13">
      <c r="A1714" s="139">
        <v>41695</v>
      </c>
      <c r="B1714" s="5">
        <v>5.91</v>
      </c>
      <c r="C1714" s="5">
        <v>6.06</v>
      </c>
      <c r="D1714" s="5">
        <v>6.2</v>
      </c>
      <c r="E1714" s="5">
        <v>6.34</v>
      </c>
      <c r="F1714" s="5">
        <v>6.9</v>
      </c>
      <c r="G1714" s="5">
        <v>7.39</v>
      </c>
      <c r="H1714" s="5">
        <v>7.96</v>
      </c>
      <c r="I1714" s="5">
        <v>8.23</v>
      </c>
      <c r="J1714" s="5">
        <v>8.43</v>
      </c>
      <c r="K1714" s="5">
        <v>8.61</v>
      </c>
      <c r="L1714" s="5">
        <v>8.7200000000000006</v>
      </c>
      <c r="M1714" s="5">
        <v>8.83</v>
      </c>
    </row>
    <row r="1715" spans="1:13">
      <c r="A1715" s="139">
        <v>41694</v>
      </c>
      <c r="B1715" s="5">
        <v>5.88</v>
      </c>
      <c r="C1715" s="5">
        <v>6.06</v>
      </c>
      <c r="D1715" s="5">
        <v>6.23</v>
      </c>
      <c r="E1715" s="5">
        <v>6.38</v>
      </c>
      <c r="F1715" s="5">
        <v>6.93</v>
      </c>
      <c r="G1715" s="5">
        <v>7.38</v>
      </c>
      <c r="H1715" s="5">
        <v>7.93</v>
      </c>
      <c r="I1715" s="5">
        <v>8.2100000000000009</v>
      </c>
      <c r="J1715" s="5">
        <v>8.41</v>
      </c>
      <c r="K1715" s="5">
        <v>8.59</v>
      </c>
      <c r="L1715" s="5">
        <v>8.7100000000000009</v>
      </c>
      <c r="M1715" s="5">
        <v>8.84</v>
      </c>
    </row>
    <row r="1716" spans="1:13">
      <c r="A1716" s="139">
        <v>41691</v>
      </c>
      <c r="B1716" s="5">
        <v>6.01</v>
      </c>
      <c r="C1716" s="5">
        <v>6.13</v>
      </c>
      <c r="D1716" s="5">
        <v>6.25</v>
      </c>
      <c r="E1716" s="5">
        <v>6.37</v>
      </c>
      <c r="F1716" s="5">
        <v>6.89</v>
      </c>
      <c r="G1716" s="5">
        <v>7.39</v>
      </c>
      <c r="H1716" s="5">
        <v>7.98</v>
      </c>
      <c r="I1716" s="5">
        <v>8.26</v>
      </c>
      <c r="J1716" s="5">
        <v>8.49</v>
      </c>
      <c r="K1716" s="5">
        <v>8.69</v>
      </c>
      <c r="L1716" s="5">
        <v>8.81</v>
      </c>
      <c r="M1716" s="5">
        <v>8.94</v>
      </c>
    </row>
    <row r="1717" spans="1:13">
      <c r="A1717" s="139">
        <v>41690</v>
      </c>
      <c r="B1717" s="5">
        <v>5.86</v>
      </c>
      <c r="C1717" s="5">
        <v>6.05</v>
      </c>
      <c r="D1717" s="5">
        <v>6.23</v>
      </c>
      <c r="E1717" s="5">
        <v>6.39</v>
      </c>
      <c r="F1717" s="5">
        <v>6.98</v>
      </c>
      <c r="G1717" s="5">
        <v>7.45</v>
      </c>
      <c r="H1717" s="5">
        <v>8.02</v>
      </c>
      <c r="I1717" s="5">
        <v>8.31</v>
      </c>
      <c r="J1717" s="5">
        <v>8.5500000000000007</v>
      </c>
      <c r="K1717" s="5">
        <v>8.74</v>
      </c>
      <c r="L1717" s="5">
        <v>8.83</v>
      </c>
      <c r="M1717" s="5">
        <v>8.93</v>
      </c>
    </row>
    <row r="1718" spans="1:13">
      <c r="A1718" s="139">
        <v>41689</v>
      </c>
      <c r="B1718" s="5">
        <v>6.13</v>
      </c>
      <c r="C1718" s="5">
        <v>6.26</v>
      </c>
      <c r="D1718" s="5">
        <v>6.38</v>
      </c>
      <c r="E1718" s="5">
        <v>6.49</v>
      </c>
      <c r="F1718" s="5">
        <v>6.94</v>
      </c>
      <c r="G1718" s="5">
        <v>7.39</v>
      </c>
      <c r="H1718" s="5">
        <v>7.97</v>
      </c>
      <c r="I1718" s="5">
        <v>8.2899999999999991</v>
      </c>
      <c r="J1718" s="5">
        <v>8.5500000000000007</v>
      </c>
      <c r="K1718" s="5">
        <v>8.77</v>
      </c>
      <c r="L1718" s="5">
        <v>8.89</v>
      </c>
      <c r="M1718" s="5">
        <v>9</v>
      </c>
    </row>
    <row r="1719" spans="1:13">
      <c r="A1719" s="139">
        <v>41688</v>
      </c>
      <c r="B1719" s="5">
        <v>6.07</v>
      </c>
      <c r="C1719" s="5">
        <v>6.14</v>
      </c>
      <c r="D1719" s="5">
        <v>6.21</v>
      </c>
      <c r="E1719" s="5">
        <v>6.3</v>
      </c>
      <c r="F1719" s="5">
        <v>6.72</v>
      </c>
      <c r="G1719" s="5">
        <v>7.2</v>
      </c>
      <c r="H1719" s="5">
        <v>7.79</v>
      </c>
      <c r="I1719" s="5">
        <v>8.11</v>
      </c>
      <c r="J1719" s="5">
        <v>8.39</v>
      </c>
      <c r="K1719" s="5">
        <v>8.64</v>
      </c>
      <c r="L1719" s="5">
        <v>8.77</v>
      </c>
      <c r="M1719" s="5">
        <v>8.91</v>
      </c>
    </row>
    <row r="1720" spans="1:13">
      <c r="A1720" s="139">
        <v>41687</v>
      </c>
      <c r="B1720" s="5">
        <v>5.98</v>
      </c>
      <c r="C1720" s="5">
        <v>6.07</v>
      </c>
      <c r="D1720" s="5">
        <v>6.16</v>
      </c>
      <c r="E1720" s="5">
        <v>6.26</v>
      </c>
      <c r="F1720" s="5">
        <v>6.71</v>
      </c>
      <c r="G1720" s="5">
        <v>7.17</v>
      </c>
      <c r="H1720" s="5">
        <v>7.74</v>
      </c>
      <c r="I1720" s="5">
        <v>8.0399999999999991</v>
      </c>
      <c r="J1720" s="5">
        <v>8.31</v>
      </c>
      <c r="K1720" s="5">
        <v>8.56</v>
      </c>
      <c r="L1720" s="5">
        <v>8.69</v>
      </c>
      <c r="M1720" s="5">
        <v>8.83</v>
      </c>
    </row>
    <row r="1721" spans="1:13">
      <c r="A1721" s="139">
        <v>41684</v>
      </c>
      <c r="B1721" s="5">
        <v>6.02</v>
      </c>
      <c r="C1721" s="5">
        <v>6.17</v>
      </c>
      <c r="D1721" s="5">
        <v>6.3</v>
      </c>
      <c r="E1721" s="5">
        <v>6.42</v>
      </c>
      <c r="F1721" s="5">
        <v>6.85</v>
      </c>
      <c r="G1721" s="5">
        <v>7.2</v>
      </c>
      <c r="H1721" s="5">
        <v>7.71</v>
      </c>
      <c r="I1721" s="5">
        <v>8.02</v>
      </c>
      <c r="J1721" s="5">
        <v>8.3000000000000007</v>
      </c>
      <c r="K1721" s="5">
        <v>8.5500000000000007</v>
      </c>
      <c r="L1721" s="5">
        <v>8.69</v>
      </c>
      <c r="M1721" s="5">
        <v>8.83</v>
      </c>
    </row>
    <row r="1722" spans="1:13">
      <c r="A1722" s="139">
        <v>41683</v>
      </c>
      <c r="B1722" s="5">
        <v>6.08</v>
      </c>
      <c r="C1722" s="5">
        <v>6.17</v>
      </c>
      <c r="D1722" s="5">
        <v>6.25</v>
      </c>
      <c r="E1722" s="5">
        <v>6.34</v>
      </c>
      <c r="F1722" s="5">
        <v>6.76</v>
      </c>
      <c r="G1722" s="5">
        <v>7.19</v>
      </c>
      <c r="H1722" s="5">
        <v>7.73</v>
      </c>
      <c r="I1722" s="5">
        <v>8.02</v>
      </c>
      <c r="J1722" s="5">
        <v>8.3000000000000007</v>
      </c>
      <c r="K1722" s="5">
        <v>8.57</v>
      </c>
      <c r="L1722" s="5">
        <v>8.7200000000000006</v>
      </c>
      <c r="M1722" s="5">
        <v>8.86</v>
      </c>
    </row>
    <row r="1723" spans="1:13">
      <c r="A1723" s="139">
        <v>41682</v>
      </c>
      <c r="B1723" s="5">
        <v>6.08</v>
      </c>
      <c r="C1723" s="5">
        <v>6.15</v>
      </c>
      <c r="D1723" s="5">
        <v>6.21</v>
      </c>
      <c r="E1723" s="5">
        <v>6.29</v>
      </c>
      <c r="F1723" s="5">
        <v>6.66</v>
      </c>
      <c r="G1723" s="5">
        <v>7.08</v>
      </c>
      <c r="H1723" s="5">
        <v>7.63</v>
      </c>
      <c r="I1723" s="5">
        <v>7.94</v>
      </c>
      <c r="J1723" s="5">
        <v>8.2200000000000006</v>
      </c>
      <c r="K1723" s="5">
        <v>8.49</v>
      </c>
      <c r="L1723" s="5">
        <v>8.6300000000000008</v>
      </c>
      <c r="M1723" s="5">
        <v>8.7799999999999994</v>
      </c>
    </row>
    <row r="1724" spans="1:13">
      <c r="A1724" s="139">
        <v>41681</v>
      </c>
      <c r="B1724" s="5">
        <v>6</v>
      </c>
      <c r="C1724" s="5">
        <v>6.09</v>
      </c>
      <c r="D1724" s="5">
        <v>6.18</v>
      </c>
      <c r="E1724" s="5">
        <v>6.28</v>
      </c>
      <c r="F1724" s="5">
        <v>6.73</v>
      </c>
      <c r="G1724" s="5">
        <v>7.14</v>
      </c>
      <c r="H1724" s="5">
        <v>7.66</v>
      </c>
      <c r="I1724" s="5">
        <v>7.96</v>
      </c>
      <c r="J1724" s="5">
        <v>8.25</v>
      </c>
      <c r="K1724" s="5">
        <v>8.52</v>
      </c>
      <c r="L1724" s="5">
        <v>8.66</v>
      </c>
      <c r="M1724" s="5">
        <v>8.7799999999999994</v>
      </c>
    </row>
    <row r="1725" spans="1:13">
      <c r="A1725" s="139">
        <v>41680</v>
      </c>
      <c r="B1725" s="5">
        <v>6.01</v>
      </c>
      <c r="C1725" s="5">
        <v>6.08</v>
      </c>
      <c r="D1725" s="5">
        <v>6.16</v>
      </c>
      <c r="E1725" s="5">
        <v>6.25</v>
      </c>
      <c r="F1725" s="5">
        <v>6.68</v>
      </c>
      <c r="G1725" s="5">
        <v>7.12</v>
      </c>
      <c r="H1725" s="5">
        <v>7.66</v>
      </c>
      <c r="I1725" s="5">
        <v>7.94</v>
      </c>
      <c r="J1725" s="5">
        <v>8.2100000000000009</v>
      </c>
      <c r="K1725" s="5">
        <v>8.4700000000000006</v>
      </c>
      <c r="L1725" s="5">
        <v>8.61</v>
      </c>
      <c r="M1725" s="5">
        <v>8.75</v>
      </c>
    </row>
    <row r="1726" spans="1:13">
      <c r="A1726" s="139">
        <v>41677</v>
      </c>
      <c r="B1726" s="5">
        <v>5.98</v>
      </c>
      <c r="C1726" s="5">
        <v>6.08</v>
      </c>
      <c r="D1726" s="5">
        <v>6.18</v>
      </c>
      <c r="E1726" s="5">
        <v>6.27</v>
      </c>
      <c r="F1726" s="5">
        <v>6.69</v>
      </c>
      <c r="G1726" s="5">
        <v>7.14</v>
      </c>
      <c r="H1726" s="5">
        <v>7.67</v>
      </c>
      <c r="I1726" s="5">
        <v>7.94</v>
      </c>
      <c r="J1726" s="5">
        <v>8.2100000000000009</v>
      </c>
      <c r="K1726" s="5">
        <v>8.4600000000000009</v>
      </c>
      <c r="L1726" s="5">
        <v>8.6</v>
      </c>
      <c r="M1726" s="5">
        <v>8.73</v>
      </c>
    </row>
    <row r="1727" spans="1:13">
      <c r="A1727" s="139">
        <v>41676</v>
      </c>
      <c r="B1727" s="5">
        <v>6.08</v>
      </c>
      <c r="C1727" s="5">
        <v>6.17</v>
      </c>
      <c r="D1727" s="5">
        <v>6.26</v>
      </c>
      <c r="E1727" s="5">
        <v>6.35</v>
      </c>
      <c r="F1727" s="5">
        <v>6.75</v>
      </c>
      <c r="G1727" s="5">
        <v>7.15</v>
      </c>
      <c r="H1727" s="5">
        <v>7.65</v>
      </c>
      <c r="I1727" s="5">
        <v>7.94</v>
      </c>
      <c r="J1727" s="5">
        <v>8.23</v>
      </c>
      <c r="K1727" s="5">
        <v>8.48</v>
      </c>
      <c r="L1727" s="5">
        <v>8.61</v>
      </c>
      <c r="M1727" s="5">
        <v>8.73</v>
      </c>
    </row>
    <row r="1728" spans="1:13">
      <c r="A1728" s="139">
        <v>41675</v>
      </c>
      <c r="B1728" s="5">
        <v>6</v>
      </c>
      <c r="C1728" s="5">
        <v>6.13</v>
      </c>
      <c r="D1728" s="5">
        <v>6.24</v>
      </c>
      <c r="E1728" s="5">
        <v>6.36</v>
      </c>
      <c r="F1728" s="5">
        <v>6.78</v>
      </c>
      <c r="G1728" s="5">
        <v>7.17</v>
      </c>
      <c r="H1728" s="5">
        <v>7.67</v>
      </c>
      <c r="I1728" s="5">
        <v>7.95</v>
      </c>
      <c r="J1728" s="5">
        <v>8.1999999999999993</v>
      </c>
      <c r="K1728" s="5">
        <v>8.4499999999999993</v>
      </c>
      <c r="L1728" s="5">
        <v>8.58</v>
      </c>
      <c r="M1728" s="5">
        <v>8.6999999999999993</v>
      </c>
    </row>
    <row r="1729" spans="1:13">
      <c r="A1729" s="139">
        <v>41674</v>
      </c>
      <c r="B1729" s="5">
        <v>6.02</v>
      </c>
      <c r="C1729" s="5">
        <v>6.17</v>
      </c>
      <c r="D1729" s="5">
        <v>6.3</v>
      </c>
      <c r="E1729" s="5">
        <v>6.44</v>
      </c>
      <c r="F1729" s="5">
        <v>6.9</v>
      </c>
      <c r="G1729" s="5">
        <v>7.28</v>
      </c>
      <c r="H1729" s="5">
        <v>7.77</v>
      </c>
      <c r="I1729" s="5">
        <v>8.0500000000000007</v>
      </c>
      <c r="J1729" s="5">
        <v>8.2799999999999994</v>
      </c>
      <c r="K1729" s="5">
        <v>8.51</v>
      </c>
      <c r="L1729" s="5">
        <v>8.64</v>
      </c>
      <c r="M1729" s="5">
        <v>8.76</v>
      </c>
    </row>
    <row r="1730" spans="1:13">
      <c r="A1730" s="139">
        <v>41673</v>
      </c>
      <c r="B1730" s="5">
        <v>6.08</v>
      </c>
      <c r="C1730" s="5">
        <v>6.23</v>
      </c>
      <c r="D1730" s="5">
        <v>6.38</v>
      </c>
      <c r="E1730" s="5">
        <v>6.52</v>
      </c>
      <c r="F1730" s="5">
        <v>7.01</v>
      </c>
      <c r="G1730" s="5">
        <v>7.39</v>
      </c>
      <c r="H1730" s="5">
        <v>7.88</v>
      </c>
      <c r="I1730" s="5">
        <v>8.16</v>
      </c>
      <c r="J1730" s="5">
        <v>8.39</v>
      </c>
      <c r="K1730" s="5">
        <v>8.61</v>
      </c>
      <c r="L1730" s="5">
        <v>8.74</v>
      </c>
      <c r="M1730" s="5">
        <v>8.8699999999999992</v>
      </c>
    </row>
    <row r="1731" spans="1:13">
      <c r="A1731" s="139">
        <v>41670</v>
      </c>
      <c r="B1731" s="5">
        <v>6.22</v>
      </c>
      <c r="C1731" s="5">
        <v>6.34</v>
      </c>
      <c r="D1731" s="5">
        <v>6.45</v>
      </c>
      <c r="E1731" s="5">
        <v>6.54</v>
      </c>
      <c r="F1731" s="5">
        <v>6.93</v>
      </c>
      <c r="G1731" s="5">
        <v>7.36</v>
      </c>
      <c r="H1731" s="5">
        <v>7.98</v>
      </c>
      <c r="I1731" s="5">
        <v>8.31</v>
      </c>
      <c r="J1731" s="5">
        <v>8.5399999999999991</v>
      </c>
      <c r="K1731" s="5">
        <v>8.75</v>
      </c>
      <c r="L1731" s="5">
        <v>8.89</v>
      </c>
      <c r="M1731" s="5">
        <v>9.07</v>
      </c>
    </row>
    <row r="1732" spans="1:13">
      <c r="A1732" s="139">
        <v>41669</v>
      </c>
      <c r="B1732" s="5">
        <v>6.38</v>
      </c>
      <c r="C1732" s="5">
        <v>6.46</v>
      </c>
      <c r="D1732" s="5">
        <v>6.53</v>
      </c>
      <c r="E1732" s="5">
        <v>6.6</v>
      </c>
      <c r="F1732" s="5">
        <v>6.9</v>
      </c>
      <c r="G1732" s="5">
        <v>7.32</v>
      </c>
      <c r="H1732" s="5">
        <v>7.92</v>
      </c>
      <c r="I1732" s="5">
        <v>8.25</v>
      </c>
      <c r="J1732" s="5">
        <v>8.5</v>
      </c>
      <c r="K1732" s="5">
        <v>8.76</v>
      </c>
      <c r="L1732" s="5">
        <v>8.94</v>
      </c>
      <c r="M1732" s="5">
        <v>9.17</v>
      </c>
    </row>
    <row r="1733" spans="1:13">
      <c r="A1733" s="139">
        <v>41668</v>
      </c>
      <c r="B1733" s="5">
        <v>6.16</v>
      </c>
      <c r="C1733" s="5">
        <v>6.22</v>
      </c>
      <c r="D1733" s="5">
        <v>6.27</v>
      </c>
      <c r="E1733" s="5">
        <v>6.33</v>
      </c>
      <c r="F1733" s="5">
        <v>6.69</v>
      </c>
      <c r="G1733" s="5">
        <v>7.15</v>
      </c>
      <c r="H1733" s="5">
        <v>7.78</v>
      </c>
      <c r="I1733" s="5">
        <v>8.1300000000000008</v>
      </c>
      <c r="J1733" s="5">
        <v>8.44</v>
      </c>
      <c r="K1733" s="5">
        <v>8.75</v>
      </c>
      <c r="L1733" s="5">
        <v>8.9499999999999993</v>
      </c>
      <c r="M1733" s="5">
        <v>9.18</v>
      </c>
    </row>
    <row r="1734" spans="1:13">
      <c r="A1734" s="139">
        <v>41667</v>
      </c>
      <c r="B1734" s="5">
        <v>6.06</v>
      </c>
      <c r="C1734" s="5">
        <v>6.12</v>
      </c>
      <c r="D1734" s="5">
        <v>6.17</v>
      </c>
      <c r="E1734" s="5">
        <v>6.23</v>
      </c>
      <c r="F1734" s="5">
        <v>6.54</v>
      </c>
      <c r="G1734" s="5">
        <v>6.97</v>
      </c>
      <c r="H1734" s="5">
        <v>7.59</v>
      </c>
      <c r="I1734" s="5">
        <v>7.97</v>
      </c>
      <c r="J1734" s="5">
        <v>8.34</v>
      </c>
      <c r="K1734" s="5">
        <v>8.6999999999999993</v>
      </c>
      <c r="L1734" s="5">
        <v>8.91</v>
      </c>
      <c r="M1734" s="5">
        <v>9.14</v>
      </c>
    </row>
    <row r="1735" spans="1:13">
      <c r="A1735" s="139">
        <v>41666</v>
      </c>
      <c r="B1735" s="5">
        <v>6.02</v>
      </c>
      <c r="C1735" s="5">
        <v>6.1</v>
      </c>
      <c r="D1735" s="5">
        <v>6.17</v>
      </c>
      <c r="E1735" s="5">
        <v>6.25</v>
      </c>
      <c r="F1735" s="5">
        <v>6.61</v>
      </c>
      <c r="G1735" s="5">
        <v>7.02</v>
      </c>
      <c r="H1735" s="5">
        <v>7.62</v>
      </c>
      <c r="I1735" s="5">
        <v>7.99</v>
      </c>
      <c r="J1735" s="5">
        <v>8.35</v>
      </c>
      <c r="K1735" s="5">
        <v>8.6999999999999993</v>
      </c>
      <c r="L1735" s="5">
        <v>8.91</v>
      </c>
      <c r="M1735" s="5">
        <v>9.14</v>
      </c>
    </row>
    <row r="1736" spans="1:13">
      <c r="A1736" s="139">
        <v>41663</v>
      </c>
      <c r="B1736" s="5">
        <v>6.08</v>
      </c>
      <c r="C1736" s="5">
        <v>6.14</v>
      </c>
      <c r="D1736" s="5">
        <v>6.18</v>
      </c>
      <c r="E1736" s="5">
        <v>6.23</v>
      </c>
      <c r="F1736" s="5">
        <v>6.5</v>
      </c>
      <c r="G1736" s="5">
        <v>6.89</v>
      </c>
      <c r="H1736" s="5">
        <v>7.5</v>
      </c>
      <c r="I1736" s="5">
        <v>7.92</v>
      </c>
      <c r="J1736" s="5">
        <v>8.3000000000000007</v>
      </c>
      <c r="K1736" s="5">
        <v>8.67</v>
      </c>
      <c r="L1736" s="5">
        <v>8.8699999999999992</v>
      </c>
      <c r="M1736" s="5">
        <v>9.1</v>
      </c>
    </row>
    <row r="1737" spans="1:13">
      <c r="A1737" s="139">
        <v>41662</v>
      </c>
      <c r="B1737" s="5">
        <v>5.93</v>
      </c>
      <c r="C1737" s="5">
        <v>6</v>
      </c>
      <c r="D1737" s="5">
        <v>6.06</v>
      </c>
      <c r="E1737" s="5">
        <v>6.13</v>
      </c>
      <c r="F1737" s="5">
        <v>6.45</v>
      </c>
      <c r="G1737" s="5">
        <v>6.84</v>
      </c>
      <c r="H1737" s="5">
        <v>7.43</v>
      </c>
      <c r="I1737" s="5">
        <v>7.82</v>
      </c>
      <c r="J1737" s="5">
        <v>8.1999999999999993</v>
      </c>
      <c r="K1737" s="5">
        <v>8.56</v>
      </c>
      <c r="L1737" s="5">
        <v>8.77</v>
      </c>
      <c r="M1737" s="5">
        <v>8.98</v>
      </c>
    </row>
    <row r="1738" spans="1:13">
      <c r="A1738" s="139">
        <v>41661</v>
      </c>
      <c r="B1738" s="5">
        <v>5.91</v>
      </c>
      <c r="C1738" s="5">
        <v>5.99</v>
      </c>
      <c r="D1738" s="5">
        <v>6.06</v>
      </c>
      <c r="E1738" s="5">
        <v>6.13</v>
      </c>
      <c r="F1738" s="5">
        <v>6.45</v>
      </c>
      <c r="G1738" s="5">
        <v>6.83</v>
      </c>
      <c r="H1738" s="5">
        <v>7.4</v>
      </c>
      <c r="I1738" s="5">
        <v>7.78</v>
      </c>
      <c r="J1738" s="5">
        <v>8.16</v>
      </c>
      <c r="K1738" s="5">
        <v>8.5299999999999994</v>
      </c>
      <c r="L1738" s="5">
        <v>8.73</v>
      </c>
      <c r="M1738" s="5">
        <v>8.9499999999999993</v>
      </c>
    </row>
    <row r="1739" spans="1:13">
      <c r="A1739" s="139">
        <v>41660</v>
      </c>
      <c r="B1739" s="5">
        <v>5.93</v>
      </c>
      <c r="C1739" s="5">
        <v>6</v>
      </c>
      <c r="D1739" s="5">
        <v>6.06</v>
      </c>
      <c r="E1739" s="5">
        <v>6.12</v>
      </c>
      <c r="F1739" s="5">
        <v>6.43</v>
      </c>
      <c r="G1739" s="5">
        <v>6.83</v>
      </c>
      <c r="H1739" s="5">
        <v>7.41</v>
      </c>
      <c r="I1739" s="5">
        <v>7.77</v>
      </c>
      <c r="J1739" s="5">
        <v>8.14</v>
      </c>
      <c r="K1739" s="5">
        <v>8.51</v>
      </c>
      <c r="L1739" s="5">
        <v>8.7200000000000006</v>
      </c>
      <c r="M1739" s="5">
        <v>8.93</v>
      </c>
    </row>
    <row r="1740" spans="1:13">
      <c r="A1740" s="139">
        <v>41659</v>
      </c>
      <c r="B1740" s="5">
        <v>5.82</v>
      </c>
      <c r="C1740" s="5">
        <v>5.92</v>
      </c>
      <c r="D1740" s="5">
        <v>6</v>
      </c>
      <c r="E1740" s="5">
        <v>6.08</v>
      </c>
      <c r="F1740" s="5">
        <v>6.43</v>
      </c>
      <c r="G1740" s="5">
        <v>6.79</v>
      </c>
      <c r="H1740" s="5">
        <v>7.35</v>
      </c>
      <c r="I1740" s="5">
        <v>7.74</v>
      </c>
      <c r="J1740" s="5">
        <v>8.14</v>
      </c>
      <c r="K1740" s="5">
        <v>8.51</v>
      </c>
      <c r="L1740" s="5">
        <v>8.6999999999999993</v>
      </c>
      <c r="M1740" s="5">
        <v>8.9</v>
      </c>
    </row>
    <row r="1741" spans="1:13">
      <c r="A1741" s="139">
        <v>41656</v>
      </c>
      <c r="B1741" s="5">
        <v>5.84</v>
      </c>
      <c r="C1741" s="5">
        <v>5.94</v>
      </c>
      <c r="D1741" s="5">
        <v>6.03</v>
      </c>
      <c r="E1741" s="5">
        <v>6.12</v>
      </c>
      <c r="F1741" s="5">
        <v>6.47</v>
      </c>
      <c r="G1741" s="5">
        <v>6.8</v>
      </c>
      <c r="H1741" s="5">
        <v>7.32</v>
      </c>
      <c r="I1741" s="5">
        <v>7.71</v>
      </c>
      <c r="J1741" s="5">
        <v>8.1199999999999992</v>
      </c>
      <c r="K1741" s="5">
        <v>8.5</v>
      </c>
      <c r="L1741" s="5">
        <v>8.69</v>
      </c>
      <c r="M1741" s="5">
        <v>8.8800000000000008</v>
      </c>
    </row>
    <row r="1742" spans="1:13">
      <c r="A1742" s="139">
        <v>41655</v>
      </c>
      <c r="B1742" s="5">
        <v>5.78</v>
      </c>
      <c r="C1742" s="5">
        <v>5.89</v>
      </c>
      <c r="D1742" s="5">
        <v>5.99</v>
      </c>
      <c r="E1742" s="5">
        <v>6.09</v>
      </c>
      <c r="F1742" s="5">
        <v>6.45</v>
      </c>
      <c r="G1742" s="5">
        <v>6.79</v>
      </c>
      <c r="H1742" s="5">
        <v>7.32</v>
      </c>
      <c r="I1742" s="5">
        <v>7.71</v>
      </c>
      <c r="J1742" s="5">
        <v>8.11</v>
      </c>
      <c r="K1742" s="5">
        <v>8.4700000000000006</v>
      </c>
      <c r="L1742" s="5">
        <v>8.66</v>
      </c>
      <c r="M1742" s="5">
        <v>8.85</v>
      </c>
    </row>
    <row r="1743" spans="1:13">
      <c r="A1743" s="139">
        <v>41654</v>
      </c>
      <c r="B1743" s="5">
        <v>5.78</v>
      </c>
      <c r="C1743" s="5">
        <v>5.88</v>
      </c>
      <c r="D1743" s="5">
        <v>5.97</v>
      </c>
      <c r="E1743" s="5">
        <v>6.05</v>
      </c>
      <c r="F1743" s="5">
        <v>6.41</v>
      </c>
      <c r="G1743" s="5">
        <v>6.77</v>
      </c>
      <c r="H1743" s="5">
        <v>7.32</v>
      </c>
      <c r="I1743" s="5">
        <v>7.7</v>
      </c>
      <c r="J1743" s="5">
        <v>8.09</v>
      </c>
      <c r="K1743" s="5">
        <v>8.44</v>
      </c>
      <c r="L1743" s="5">
        <v>8.6199999999999992</v>
      </c>
      <c r="M1743" s="5">
        <v>8.81</v>
      </c>
    </row>
    <row r="1744" spans="1:13">
      <c r="A1744" s="139">
        <v>41653</v>
      </c>
      <c r="B1744" s="5">
        <v>5.78</v>
      </c>
      <c r="C1744" s="5">
        <v>5.88</v>
      </c>
      <c r="D1744" s="5">
        <v>5.96</v>
      </c>
      <c r="E1744" s="5">
        <v>6.05</v>
      </c>
      <c r="F1744" s="5">
        <v>6.39</v>
      </c>
      <c r="G1744" s="5">
        <v>6.75</v>
      </c>
      <c r="H1744" s="5">
        <v>7.3</v>
      </c>
      <c r="I1744" s="5">
        <v>7.67</v>
      </c>
      <c r="J1744" s="5">
        <v>8.0500000000000007</v>
      </c>
      <c r="K1744" s="5">
        <v>8.4</v>
      </c>
      <c r="L1744" s="5">
        <v>8.58</v>
      </c>
      <c r="M1744" s="5">
        <v>8.7899999999999991</v>
      </c>
    </row>
    <row r="1745" spans="1:13">
      <c r="A1745" s="139">
        <v>41652</v>
      </c>
      <c r="B1745" s="5">
        <v>5.81</v>
      </c>
      <c r="C1745" s="5">
        <v>5.9</v>
      </c>
      <c r="D1745" s="5">
        <v>5.99</v>
      </c>
      <c r="E1745" s="5">
        <v>6.07</v>
      </c>
      <c r="F1745" s="5">
        <v>6.41</v>
      </c>
      <c r="G1745" s="5">
        <v>6.76</v>
      </c>
      <c r="H1745" s="5">
        <v>7.29</v>
      </c>
      <c r="I1745" s="5">
        <v>7.66</v>
      </c>
      <c r="J1745" s="5">
        <v>8.0299999999999994</v>
      </c>
      <c r="K1745" s="5">
        <v>8.3800000000000008</v>
      </c>
      <c r="L1745" s="5">
        <v>8.57</v>
      </c>
      <c r="M1745" s="5">
        <v>8.77</v>
      </c>
    </row>
    <row r="1746" spans="1:13">
      <c r="A1746" s="139">
        <v>41649</v>
      </c>
      <c r="B1746" s="5">
        <v>5.7</v>
      </c>
      <c r="C1746" s="5">
        <v>5.81</v>
      </c>
      <c r="D1746" s="5">
        <v>5.92</v>
      </c>
      <c r="E1746" s="5">
        <v>6.02</v>
      </c>
      <c r="F1746" s="5">
        <v>6.43</v>
      </c>
      <c r="G1746" s="5">
        <v>6.78</v>
      </c>
      <c r="H1746" s="5">
        <v>7.31</v>
      </c>
      <c r="I1746" s="5">
        <v>7.67</v>
      </c>
      <c r="J1746" s="5">
        <v>8.0299999999999994</v>
      </c>
      <c r="K1746" s="5">
        <v>8.36</v>
      </c>
      <c r="L1746" s="5">
        <v>8.5399999999999991</v>
      </c>
      <c r="M1746" s="5">
        <v>8.74</v>
      </c>
    </row>
    <row r="1747" spans="1:13">
      <c r="A1747" s="139">
        <v>41648</v>
      </c>
      <c r="B1747" s="5">
        <v>5.78</v>
      </c>
      <c r="C1747" s="5">
        <v>5.87</v>
      </c>
      <c r="D1747" s="5">
        <v>5.97</v>
      </c>
      <c r="E1747" s="5">
        <v>6.07</v>
      </c>
      <c r="F1747" s="5">
        <v>6.45</v>
      </c>
      <c r="G1747" s="5">
        <v>6.79</v>
      </c>
      <c r="H1747" s="5">
        <v>7.29</v>
      </c>
      <c r="I1747" s="5">
        <v>7.65</v>
      </c>
      <c r="J1747" s="5">
        <v>8.02</v>
      </c>
      <c r="K1747" s="5">
        <v>8.36</v>
      </c>
      <c r="L1747" s="5">
        <v>8.5399999999999991</v>
      </c>
      <c r="M1747" s="5">
        <v>8.74</v>
      </c>
    </row>
    <row r="1748" spans="1:13">
      <c r="A1748" s="139">
        <v>41647</v>
      </c>
      <c r="B1748" s="5">
        <v>5.92</v>
      </c>
      <c r="C1748" s="5">
        <v>6.01</v>
      </c>
      <c r="D1748" s="5">
        <v>6.1</v>
      </c>
      <c r="E1748" s="5">
        <v>6.19</v>
      </c>
      <c r="F1748" s="5">
        <v>6.49</v>
      </c>
      <c r="G1748" s="5">
        <v>6.75</v>
      </c>
      <c r="H1748" s="5">
        <v>7.19</v>
      </c>
      <c r="I1748" s="5">
        <v>7.54</v>
      </c>
      <c r="J1748" s="5">
        <v>7.94</v>
      </c>
      <c r="K1748" s="5">
        <v>8.34</v>
      </c>
      <c r="L1748" s="5">
        <v>8.5399999999999991</v>
      </c>
      <c r="M1748" s="5">
        <v>8.74</v>
      </c>
    </row>
    <row r="1749" spans="1:13">
      <c r="A1749" s="139">
        <v>41645</v>
      </c>
      <c r="B1749" s="5">
        <v>5.92</v>
      </c>
      <c r="C1749" s="5">
        <v>6.02</v>
      </c>
      <c r="D1749" s="5">
        <v>6.1</v>
      </c>
      <c r="E1749" s="5">
        <v>6.19</v>
      </c>
      <c r="F1749" s="5">
        <v>6.5</v>
      </c>
      <c r="G1749" s="5">
        <v>6.77</v>
      </c>
      <c r="H1749" s="5">
        <v>7.21</v>
      </c>
      <c r="I1749" s="5">
        <v>7.55</v>
      </c>
      <c r="J1749" s="5">
        <v>7.91</v>
      </c>
      <c r="K1749" s="5">
        <v>8.2899999999999991</v>
      </c>
      <c r="L1749" s="5">
        <v>8.5</v>
      </c>
      <c r="M1749" s="5">
        <v>8.7200000000000006</v>
      </c>
    </row>
    <row r="1750" spans="1:13">
      <c r="A1750" s="139">
        <v>41638</v>
      </c>
      <c r="B1750" s="5">
        <v>5.93</v>
      </c>
      <c r="C1750" s="5">
        <v>6.01</v>
      </c>
      <c r="D1750" s="5">
        <v>6.1</v>
      </c>
      <c r="E1750" s="5">
        <v>6.18</v>
      </c>
      <c r="F1750" s="5">
        <v>6.47</v>
      </c>
      <c r="G1750" s="5">
        <v>6.74</v>
      </c>
      <c r="H1750" s="5">
        <v>7.25</v>
      </c>
      <c r="I1750" s="5">
        <v>7.64</v>
      </c>
      <c r="J1750" s="5">
        <v>7.99</v>
      </c>
      <c r="K1750" s="5">
        <v>8.33</v>
      </c>
      <c r="L1750" s="5">
        <v>8.52</v>
      </c>
      <c r="M1750" s="5">
        <v>8.74</v>
      </c>
    </row>
    <row r="1751" spans="1:13">
      <c r="A1751" s="139">
        <v>41635</v>
      </c>
      <c r="B1751" s="5">
        <v>6.07</v>
      </c>
      <c r="C1751" s="5">
        <v>6.11</v>
      </c>
      <c r="D1751" s="5">
        <v>6.16</v>
      </c>
      <c r="E1751" s="5">
        <v>6.23</v>
      </c>
      <c r="F1751" s="5">
        <v>6.56</v>
      </c>
      <c r="G1751" s="5">
        <v>6.85</v>
      </c>
      <c r="H1751" s="5">
        <v>7.31</v>
      </c>
      <c r="I1751" s="5">
        <v>7.64</v>
      </c>
      <c r="J1751" s="5">
        <v>7.96</v>
      </c>
      <c r="K1751" s="5">
        <v>8.2899999999999991</v>
      </c>
      <c r="L1751" s="5">
        <v>8.5</v>
      </c>
      <c r="M1751" s="5">
        <v>8.74</v>
      </c>
    </row>
    <row r="1752" spans="1:13">
      <c r="A1752" s="139">
        <v>41634</v>
      </c>
      <c r="B1752" s="5">
        <v>6.11</v>
      </c>
      <c r="C1752" s="5">
        <v>6.13</v>
      </c>
      <c r="D1752" s="5">
        <v>6.17</v>
      </c>
      <c r="E1752" s="5">
        <v>6.22</v>
      </c>
      <c r="F1752" s="5">
        <v>6.51</v>
      </c>
      <c r="G1752" s="5">
        <v>6.79</v>
      </c>
      <c r="H1752" s="5">
        <v>7.29</v>
      </c>
      <c r="I1752" s="5">
        <v>7.66</v>
      </c>
      <c r="J1752" s="5">
        <v>8</v>
      </c>
      <c r="K1752" s="5">
        <v>8.33</v>
      </c>
      <c r="L1752" s="5">
        <v>8.5299999999999994</v>
      </c>
      <c r="M1752" s="5">
        <v>8.7799999999999994</v>
      </c>
    </row>
    <row r="1753" spans="1:13">
      <c r="A1753" s="139">
        <v>41633</v>
      </c>
      <c r="B1753" s="5">
        <v>6.13</v>
      </c>
      <c r="C1753" s="5">
        <v>6.15</v>
      </c>
      <c r="D1753" s="5">
        <v>6.18</v>
      </c>
      <c r="E1753" s="5">
        <v>6.23</v>
      </c>
      <c r="F1753" s="5">
        <v>6.5</v>
      </c>
      <c r="G1753" s="5">
        <v>6.76</v>
      </c>
      <c r="H1753" s="5">
        <v>7.25</v>
      </c>
      <c r="I1753" s="5">
        <v>7.63</v>
      </c>
      <c r="J1753" s="5">
        <v>7.99</v>
      </c>
      <c r="K1753" s="5">
        <v>8.34</v>
      </c>
      <c r="L1753" s="5">
        <v>8.5500000000000007</v>
      </c>
      <c r="M1753" s="5">
        <v>8.7799999999999994</v>
      </c>
    </row>
    <row r="1754" spans="1:13">
      <c r="A1754" s="139">
        <v>41632</v>
      </c>
      <c r="B1754" s="5">
        <v>6.16</v>
      </c>
      <c r="C1754" s="5">
        <v>6.17</v>
      </c>
      <c r="D1754" s="5">
        <v>6.19</v>
      </c>
      <c r="E1754" s="5">
        <v>6.24</v>
      </c>
      <c r="F1754" s="5">
        <v>6.54</v>
      </c>
      <c r="G1754" s="5">
        <v>6.84</v>
      </c>
      <c r="H1754" s="5">
        <v>7.3</v>
      </c>
      <c r="I1754" s="5">
        <v>7.63</v>
      </c>
      <c r="J1754" s="5">
        <v>7.95</v>
      </c>
      <c r="K1754" s="5">
        <v>8.2899999999999991</v>
      </c>
      <c r="L1754" s="5">
        <v>8.51</v>
      </c>
      <c r="M1754" s="5">
        <v>8.76</v>
      </c>
    </row>
    <row r="1755" spans="1:13">
      <c r="A1755" s="139">
        <v>41631</v>
      </c>
      <c r="B1755" s="5">
        <v>6.09</v>
      </c>
      <c r="C1755" s="5">
        <v>6.12</v>
      </c>
      <c r="D1755" s="5">
        <v>6.16</v>
      </c>
      <c r="E1755" s="5">
        <v>6.22</v>
      </c>
      <c r="F1755" s="5">
        <v>6.53</v>
      </c>
      <c r="G1755" s="5">
        <v>6.81</v>
      </c>
      <c r="H1755" s="5">
        <v>7.27</v>
      </c>
      <c r="I1755" s="5">
        <v>7.61</v>
      </c>
      <c r="J1755" s="5">
        <v>7.94</v>
      </c>
      <c r="K1755" s="5">
        <v>8.2799999999999994</v>
      </c>
      <c r="L1755" s="5">
        <v>8.49</v>
      </c>
      <c r="M1755" s="5">
        <v>8.74</v>
      </c>
    </row>
    <row r="1756" spans="1:13">
      <c r="A1756" s="139">
        <v>41628</v>
      </c>
      <c r="B1756" s="5">
        <v>6.15</v>
      </c>
      <c r="C1756" s="5">
        <v>6.15</v>
      </c>
      <c r="D1756" s="5">
        <v>6.17</v>
      </c>
      <c r="E1756" s="5">
        <v>6.22</v>
      </c>
      <c r="F1756" s="5">
        <v>6.54</v>
      </c>
      <c r="G1756" s="5">
        <v>6.84</v>
      </c>
      <c r="H1756" s="5">
        <v>7.3</v>
      </c>
      <c r="I1756" s="5">
        <v>7.62</v>
      </c>
      <c r="J1756" s="5">
        <v>7.95</v>
      </c>
      <c r="K1756" s="5">
        <v>8.2899999999999991</v>
      </c>
      <c r="L1756" s="5">
        <v>8.5</v>
      </c>
      <c r="M1756" s="5">
        <v>8.76</v>
      </c>
    </row>
    <row r="1757" spans="1:13">
      <c r="A1757" s="139">
        <v>41627</v>
      </c>
      <c r="B1757" s="5">
        <v>6.17</v>
      </c>
      <c r="C1757" s="5">
        <v>6.16</v>
      </c>
      <c r="D1757" s="5">
        <v>6.17</v>
      </c>
      <c r="E1757" s="5">
        <v>6.22</v>
      </c>
      <c r="F1757" s="5">
        <v>6.55</v>
      </c>
      <c r="G1757" s="5">
        <v>6.86</v>
      </c>
      <c r="H1757" s="5">
        <v>7.28</v>
      </c>
      <c r="I1757" s="5">
        <v>7.57</v>
      </c>
      <c r="J1757" s="5">
        <v>7.9</v>
      </c>
      <c r="K1757" s="5">
        <v>8.27</v>
      </c>
      <c r="L1757" s="5">
        <v>8.5</v>
      </c>
      <c r="M1757" s="5">
        <v>8.74</v>
      </c>
    </row>
    <row r="1758" spans="1:13">
      <c r="A1758" s="139">
        <v>41626</v>
      </c>
      <c r="B1758" s="5">
        <v>6.12</v>
      </c>
      <c r="C1758" s="5">
        <v>6.14</v>
      </c>
      <c r="D1758" s="5">
        <v>6.17</v>
      </c>
      <c r="E1758" s="5">
        <v>6.22</v>
      </c>
      <c r="F1758" s="5">
        <v>6.51</v>
      </c>
      <c r="G1758" s="5">
        <v>6.8</v>
      </c>
      <c r="H1758" s="5">
        <v>7.27</v>
      </c>
      <c r="I1758" s="5">
        <v>7.63</v>
      </c>
      <c r="J1758" s="5">
        <v>7.97</v>
      </c>
      <c r="K1758" s="5">
        <v>8.31</v>
      </c>
      <c r="L1758" s="5">
        <v>8.5</v>
      </c>
      <c r="M1758" s="5">
        <v>8.7100000000000009</v>
      </c>
    </row>
    <row r="1759" spans="1:13">
      <c r="A1759" s="139">
        <v>41625</v>
      </c>
      <c r="B1759" s="5">
        <v>6.13</v>
      </c>
      <c r="C1759" s="5">
        <v>6.15</v>
      </c>
      <c r="D1759" s="5">
        <v>6.18</v>
      </c>
      <c r="E1759" s="5">
        <v>6.23</v>
      </c>
      <c r="F1759" s="5">
        <v>6.5</v>
      </c>
      <c r="G1759" s="5">
        <v>6.79</v>
      </c>
      <c r="H1759" s="5">
        <v>7.27</v>
      </c>
      <c r="I1759" s="5">
        <v>7.63</v>
      </c>
      <c r="J1759" s="5">
        <v>7.98</v>
      </c>
      <c r="K1759" s="5">
        <v>8.32</v>
      </c>
      <c r="L1759" s="5">
        <v>8.5</v>
      </c>
      <c r="M1759" s="5">
        <v>8.69</v>
      </c>
    </row>
    <row r="1760" spans="1:13">
      <c r="A1760" s="139">
        <v>41624</v>
      </c>
      <c r="B1760" s="5">
        <v>6.06</v>
      </c>
      <c r="C1760" s="5">
        <v>6.12</v>
      </c>
      <c r="D1760" s="5">
        <v>6.19</v>
      </c>
      <c r="E1760" s="5">
        <v>6.26</v>
      </c>
      <c r="F1760" s="5">
        <v>6.55</v>
      </c>
      <c r="G1760" s="5">
        <v>6.82</v>
      </c>
      <c r="H1760" s="5">
        <v>7.3</v>
      </c>
      <c r="I1760" s="5">
        <v>7.65</v>
      </c>
      <c r="J1760" s="5">
        <v>7.99</v>
      </c>
      <c r="K1760" s="5">
        <v>8.2899999999999991</v>
      </c>
      <c r="L1760" s="5">
        <v>8.4600000000000009</v>
      </c>
      <c r="M1760" s="5">
        <v>8.66</v>
      </c>
    </row>
    <row r="1761" spans="1:13">
      <c r="A1761" s="139">
        <v>41621</v>
      </c>
      <c r="B1761" s="5">
        <v>6.05</v>
      </c>
      <c r="C1761" s="5">
        <v>6.12</v>
      </c>
      <c r="D1761" s="5">
        <v>6.18</v>
      </c>
      <c r="E1761" s="5">
        <v>6.25</v>
      </c>
      <c r="F1761" s="5">
        <v>6.52</v>
      </c>
      <c r="G1761" s="5">
        <v>6.77</v>
      </c>
      <c r="H1761" s="5">
        <v>7.24</v>
      </c>
      <c r="I1761" s="5">
        <v>7.61</v>
      </c>
      <c r="J1761" s="5">
        <v>7.98</v>
      </c>
      <c r="K1761" s="5">
        <v>8.33</v>
      </c>
      <c r="L1761" s="5">
        <v>8.5299999999999994</v>
      </c>
      <c r="M1761" s="5">
        <v>8.74</v>
      </c>
    </row>
    <row r="1762" spans="1:13">
      <c r="A1762" s="139">
        <v>41620</v>
      </c>
      <c r="B1762" s="5">
        <v>6.06</v>
      </c>
      <c r="C1762" s="5">
        <v>6.1</v>
      </c>
      <c r="D1762" s="5">
        <v>6.14</v>
      </c>
      <c r="E1762" s="5">
        <v>6.21</v>
      </c>
      <c r="F1762" s="5">
        <v>6.52</v>
      </c>
      <c r="G1762" s="5">
        <v>6.81</v>
      </c>
      <c r="H1762" s="5">
        <v>7.27</v>
      </c>
      <c r="I1762" s="5">
        <v>7.61</v>
      </c>
      <c r="J1762" s="5">
        <v>7.96</v>
      </c>
      <c r="K1762" s="5">
        <v>8.32</v>
      </c>
      <c r="L1762" s="5">
        <v>8.5399999999999991</v>
      </c>
      <c r="M1762" s="5">
        <v>8.7899999999999991</v>
      </c>
    </row>
    <row r="1763" spans="1:13">
      <c r="A1763" s="139">
        <v>41619</v>
      </c>
      <c r="B1763" s="5">
        <v>6.05</v>
      </c>
      <c r="C1763" s="5">
        <v>6.09</v>
      </c>
      <c r="D1763" s="5">
        <v>6.14</v>
      </c>
      <c r="E1763" s="5">
        <v>6.2</v>
      </c>
      <c r="F1763" s="5">
        <v>6.5</v>
      </c>
      <c r="G1763" s="5">
        <v>6.78</v>
      </c>
      <c r="H1763" s="5">
        <v>7.28</v>
      </c>
      <c r="I1763" s="5">
        <v>7.65</v>
      </c>
      <c r="J1763" s="5">
        <v>7.99</v>
      </c>
      <c r="K1763" s="5">
        <v>8.2899999999999991</v>
      </c>
      <c r="L1763" s="5">
        <v>8.4700000000000006</v>
      </c>
      <c r="M1763" s="5">
        <v>8.73</v>
      </c>
    </row>
    <row r="1764" spans="1:13">
      <c r="A1764" s="139">
        <v>41618</v>
      </c>
      <c r="B1764" s="5">
        <v>6.06</v>
      </c>
      <c r="C1764" s="5">
        <v>6.09</v>
      </c>
      <c r="D1764" s="5">
        <v>6.14</v>
      </c>
      <c r="E1764" s="5">
        <v>6.21</v>
      </c>
      <c r="F1764" s="5">
        <v>6.52</v>
      </c>
      <c r="G1764" s="5">
        <v>6.8</v>
      </c>
      <c r="H1764" s="5">
        <v>7.22</v>
      </c>
      <c r="I1764" s="5">
        <v>7.54</v>
      </c>
      <c r="J1764" s="5">
        <v>7.91</v>
      </c>
      <c r="K1764" s="5">
        <v>8.3000000000000007</v>
      </c>
      <c r="L1764" s="5">
        <v>8.5500000000000007</v>
      </c>
      <c r="M1764" s="5">
        <v>8.86</v>
      </c>
    </row>
    <row r="1765" spans="1:13">
      <c r="A1765" s="139">
        <v>41617</v>
      </c>
      <c r="B1765" s="5">
        <v>6.07</v>
      </c>
      <c r="C1765" s="5">
        <v>6.14</v>
      </c>
      <c r="D1765" s="5">
        <v>6.21</v>
      </c>
      <c r="E1765" s="5">
        <v>6.29</v>
      </c>
      <c r="F1765" s="5">
        <v>6.61</v>
      </c>
      <c r="G1765" s="5">
        <v>6.89</v>
      </c>
      <c r="H1765" s="5">
        <v>7.35</v>
      </c>
      <c r="I1765" s="5">
        <v>7.69</v>
      </c>
      <c r="J1765" s="5">
        <v>8.02</v>
      </c>
      <c r="K1765" s="5">
        <v>8.33</v>
      </c>
      <c r="L1765" s="5">
        <v>8.5500000000000007</v>
      </c>
      <c r="M1765" s="5">
        <v>8.9</v>
      </c>
    </row>
    <row r="1766" spans="1:13">
      <c r="A1766" s="139">
        <v>41614</v>
      </c>
      <c r="B1766" s="5">
        <v>6.09</v>
      </c>
      <c r="C1766" s="5">
        <v>6.16</v>
      </c>
      <c r="D1766" s="5">
        <v>6.23</v>
      </c>
      <c r="E1766" s="5">
        <v>6.31</v>
      </c>
      <c r="F1766" s="5">
        <v>6.59</v>
      </c>
      <c r="G1766" s="5">
        <v>6.85</v>
      </c>
      <c r="H1766" s="5">
        <v>7.3</v>
      </c>
      <c r="I1766" s="5">
        <v>7.67</v>
      </c>
      <c r="J1766" s="5">
        <v>8.0500000000000007</v>
      </c>
      <c r="K1766" s="5">
        <v>8.4600000000000009</v>
      </c>
      <c r="L1766" s="5">
        <v>8.74</v>
      </c>
      <c r="M1766" s="5">
        <v>9.1</v>
      </c>
    </row>
    <row r="1767" spans="1:13">
      <c r="A1767" s="139">
        <v>41613</v>
      </c>
      <c r="B1767" s="5">
        <v>6.1</v>
      </c>
      <c r="C1767" s="5">
        <v>6.18</v>
      </c>
      <c r="D1767" s="5">
        <v>6.25</v>
      </c>
      <c r="E1767" s="5">
        <v>6.32</v>
      </c>
      <c r="F1767" s="5">
        <v>6.58</v>
      </c>
      <c r="G1767" s="5">
        <v>6.83</v>
      </c>
      <c r="H1767" s="5">
        <v>7.31</v>
      </c>
      <c r="I1767" s="5">
        <v>7.7</v>
      </c>
      <c r="J1767" s="5">
        <v>8.09</v>
      </c>
      <c r="K1767" s="5">
        <v>8.48</v>
      </c>
      <c r="L1767" s="5">
        <v>8.7200000000000006</v>
      </c>
      <c r="M1767" s="5">
        <v>9.0500000000000007</v>
      </c>
    </row>
    <row r="1768" spans="1:13">
      <c r="A1768" s="139">
        <v>41612</v>
      </c>
      <c r="B1768" s="5">
        <v>6.13</v>
      </c>
      <c r="C1768" s="5">
        <v>6.17</v>
      </c>
      <c r="D1768" s="5">
        <v>6.23</v>
      </c>
      <c r="E1768" s="5">
        <v>6.28</v>
      </c>
      <c r="F1768" s="5">
        <v>6.55</v>
      </c>
      <c r="G1768" s="5">
        <v>6.83</v>
      </c>
      <c r="H1768" s="5">
        <v>7.35</v>
      </c>
      <c r="I1768" s="5">
        <v>7.75</v>
      </c>
      <c r="J1768" s="5">
        <v>8.1300000000000008</v>
      </c>
      <c r="K1768" s="5">
        <v>8.51</v>
      </c>
      <c r="L1768" s="5">
        <v>8.77</v>
      </c>
      <c r="M1768" s="5">
        <v>9.1300000000000008</v>
      </c>
    </row>
    <row r="1769" spans="1:13">
      <c r="A1769" s="139">
        <v>41611</v>
      </c>
      <c r="B1769" s="5">
        <v>6.12</v>
      </c>
      <c r="C1769" s="5">
        <v>6.14</v>
      </c>
      <c r="D1769" s="5">
        <v>6.18</v>
      </c>
      <c r="E1769" s="5">
        <v>6.24</v>
      </c>
      <c r="F1769" s="5">
        <v>6.55</v>
      </c>
      <c r="G1769" s="5">
        <v>6.84</v>
      </c>
      <c r="H1769" s="5">
        <v>7.31</v>
      </c>
      <c r="I1769" s="5">
        <v>7.67</v>
      </c>
      <c r="J1769" s="5">
        <v>8.1</v>
      </c>
      <c r="K1769" s="5">
        <v>8.6</v>
      </c>
      <c r="L1769" s="5">
        <v>8.93</v>
      </c>
      <c r="M1769" s="5">
        <v>9.3000000000000007</v>
      </c>
    </row>
    <row r="1770" spans="1:13">
      <c r="A1770" s="139">
        <v>41610</v>
      </c>
      <c r="B1770" s="5">
        <v>6.14</v>
      </c>
      <c r="C1770" s="5">
        <v>6.19</v>
      </c>
      <c r="D1770" s="5">
        <v>6.26</v>
      </c>
      <c r="E1770" s="5">
        <v>6.32</v>
      </c>
      <c r="F1770" s="5">
        <v>6.6</v>
      </c>
      <c r="G1770" s="5">
        <v>6.86</v>
      </c>
      <c r="H1770" s="5">
        <v>7.3</v>
      </c>
      <c r="I1770" s="5">
        <v>7.66</v>
      </c>
      <c r="J1770" s="5">
        <v>8.06</v>
      </c>
      <c r="K1770" s="5">
        <v>8.5299999999999994</v>
      </c>
      <c r="L1770" s="5">
        <v>8.84</v>
      </c>
      <c r="M1770" s="5">
        <v>9.1999999999999993</v>
      </c>
    </row>
    <row r="1771" spans="1:13">
      <c r="A1771" s="139">
        <v>41607</v>
      </c>
      <c r="B1771" s="5">
        <v>6.16</v>
      </c>
      <c r="C1771" s="5">
        <v>6.19</v>
      </c>
      <c r="D1771" s="5">
        <v>6.24</v>
      </c>
      <c r="E1771" s="5">
        <v>6.3</v>
      </c>
      <c r="F1771" s="5">
        <v>6.59</v>
      </c>
      <c r="G1771" s="5">
        <v>6.86</v>
      </c>
      <c r="H1771" s="5">
        <v>7.3</v>
      </c>
      <c r="I1771" s="5">
        <v>7.63</v>
      </c>
      <c r="J1771" s="5">
        <v>8.02</v>
      </c>
      <c r="K1771" s="5">
        <v>8.48</v>
      </c>
      <c r="L1771" s="5">
        <v>8.7799999999999994</v>
      </c>
      <c r="M1771" s="5">
        <v>9.14</v>
      </c>
    </row>
    <row r="1772" spans="1:13">
      <c r="A1772" s="139">
        <v>41606</v>
      </c>
      <c r="B1772" s="5">
        <v>6.08</v>
      </c>
      <c r="C1772" s="5">
        <v>6.12</v>
      </c>
      <c r="D1772" s="5">
        <v>6.17</v>
      </c>
      <c r="E1772" s="5">
        <v>6.23</v>
      </c>
      <c r="F1772" s="5">
        <v>6.53</v>
      </c>
      <c r="G1772" s="5">
        <v>6.79</v>
      </c>
      <c r="H1772" s="5">
        <v>7.23</v>
      </c>
      <c r="I1772" s="5">
        <v>7.58</v>
      </c>
      <c r="J1772" s="5">
        <v>8.01</v>
      </c>
      <c r="K1772" s="5">
        <v>8.5</v>
      </c>
      <c r="L1772" s="5">
        <v>8.82</v>
      </c>
      <c r="M1772" s="5">
        <v>9.2100000000000009</v>
      </c>
    </row>
    <row r="1773" spans="1:13">
      <c r="A1773" s="139">
        <v>41605</v>
      </c>
      <c r="B1773" s="5">
        <v>6</v>
      </c>
      <c r="C1773" s="5">
        <v>6.04</v>
      </c>
      <c r="D1773" s="5">
        <v>6.1</v>
      </c>
      <c r="E1773" s="5">
        <v>6.16</v>
      </c>
      <c r="F1773" s="5">
        <v>6.47</v>
      </c>
      <c r="G1773" s="5">
        <v>6.74</v>
      </c>
      <c r="H1773" s="5">
        <v>7.17</v>
      </c>
      <c r="I1773" s="5">
        <v>7.52</v>
      </c>
      <c r="J1773" s="5">
        <v>7.94</v>
      </c>
      <c r="K1773" s="5">
        <v>8.4</v>
      </c>
      <c r="L1773" s="5">
        <v>8.7100000000000009</v>
      </c>
      <c r="M1773" s="5">
        <v>9.1300000000000008</v>
      </c>
    </row>
    <row r="1774" spans="1:13">
      <c r="A1774" s="139">
        <v>41604</v>
      </c>
      <c r="B1774" s="5">
        <v>6.06</v>
      </c>
      <c r="C1774" s="5">
        <v>6.09</v>
      </c>
      <c r="D1774" s="5">
        <v>6.14</v>
      </c>
      <c r="E1774" s="5">
        <v>6.2</v>
      </c>
      <c r="F1774" s="5">
        <v>6.49</v>
      </c>
      <c r="G1774" s="5">
        <v>6.74</v>
      </c>
      <c r="H1774" s="5">
        <v>7.12</v>
      </c>
      <c r="I1774" s="5">
        <v>7.44</v>
      </c>
      <c r="J1774" s="5">
        <v>7.84</v>
      </c>
      <c r="K1774" s="5">
        <v>8.33</v>
      </c>
      <c r="L1774" s="5">
        <v>8.66</v>
      </c>
      <c r="M1774" s="5">
        <v>9.0500000000000007</v>
      </c>
    </row>
    <row r="1775" spans="1:13">
      <c r="A1775" s="139">
        <v>41603</v>
      </c>
      <c r="B1775" s="5">
        <v>6.04</v>
      </c>
      <c r="C1775" s="5">
        <v>6.07</v>
      </c>
      <c r="D1775" s="5">
        <v>6.12</v>
      </c>
      <c r="E1775" s="5">
        <v>6.18</v>
      </c>
      <c r="F1775" s="5">
        <v>6.47</v>
      </c>
      <c r="G1775" s="5">
        <v>6.72</v>
      </c>
      <c r="H1775" s="5">
        <v>7.09</v>
      </c>
      <c r="I1775" s="5">
        <v>7.4</v>
      </c>
      <c r="J1775" s="5">
        <v>7.8</v>
      </c>
      <c r="K1775" s="5">
        <v>8.2799999999999994</v>
      </c>
      <c r="L1775" s="5">
        <v>8.59</v>
      </c>
      <c r="M1775" s="5">
        <v>8.9600000000000009</v>
      </c>
    </row>
    <row r="1776" spans="1:13">
      <c r="A1776" s="139">
        <v>41600</v>
      </c>
      <c r="B1776" s="5">
        <v>6.06</v>
      </c>
      <c r="C1776" s="5">
        <v>6.08</v>
      </c>
      <c r="D1776" s="5">
        <v>6.12</v>
      </c>
      <c r="E1776" s="5">
        <v>6.17</v>
      </c>
      <c r="F1776" s="5">
        <v>6.46</v>
      </c>
      <c r="G1776" s="5">
        <v>6.73</v>
      </c>
      <c r="H1776" s="5">
        <v>7.14</v>
      </c>
      <c r="I1776" s="5">
        <v>7.45</v>
      </c>
      <c r="J1776" s="5">
        <v>7.83</v>
      </c>
      <c r="K1776" s="5">
        <v>8.3000000000000007</v>
      </c>
      <c r="L1776" s="5">
        <v>8.64</v>
      </c>
      <c r="M1776" s="5">
        <v>9.1</v>
      </c>
    </row>
    <row r="1777" spans="1:13">
      <c r="A1777" s="139">
        <v>41599</v>
      </c>
      <c r="B1777" s="5">
        <v>6.09</v>
      </c>
      <c r="C1777" s="5">
        <v>6.13</v>
      </c>
      <c r="D1777" s="5">
        <v>6.18</v>
      </c>
      <c r="E1777" s="5">
        <v>6.25</v>
      </c>
      <c r="F1777" s="5">
        <v>6.53</v>
      </c>
      <c r="G1777" s="5">
        <v>6.77</v>
      </c>
      <c r="H1777" s="5">
        <v>7.14</v>
      </c>
      <c r="I1777" s="5">
        <v>7.44</v>
      </c>
      <c r="J1777" s="5">
        <v>7.82</v>
      </c>
      <c r="K1777" s="5">
        <v>8.3000000000000007</v>
      </c>
      <c r="L1777" s="5">
        <v>8.65</v>
      </c>
      <c r="M1777" s="5">
        <v>9.1</v>
      </c>
    </row>
    <row r="1778" spans="1:13">
      <c r="A1778" s="139">
        <v>41598</v>
      </c>
      <c r="B1778" s="5">
        <v>6.07</v>
      </c>
      <c r="C1778" s="5">
        <v>6.09</v>
      </c>
      <c r="D1778" s="5">
        <v>6.12</v>
      </c>
      <c r="E1778" s="5">
        <v>6.17</v>
      </c>
      <c r="F1778" s="5">
        <v>6.45</v>
      </c>
      <c r="G1778" s="5">
        <v>6.7</v>
      </c>
      <c r="H1778" s="5">
        <v>7.09</v>
      </c>
      <c r="I1778" s="5">
        <v>7.39</v>
      </c>
      <c r="J1778" s="5">
        <v>7.76</v>
      </c>
      <c r="K1778" s="5">
        <v>8.2100000000000009</v>
      </c>
      <c r="L1778" s="5">
        <v>8.52</v>
      </c>
      <c r="M1778" s="5">
        <v>8.89</v>
      </c>
    </row>
    <row r="1779" spans="1:13">
      <c r="A1779" s="139">
        <v>41597</v>
      </c>
      <c r="B1779" s="5">
        <v>6</v>
      </c>
      <c r="C1779" s="5">
        <v>6.04</v>
      </c>
      <c r="D1779" s="5">
        <v>6.08</v>
      </c>
      <c r="E1779" s="5">
        <v>6.14</v>
      </c>
      <c r="F1779" s="5">
        <v>6.42</v>
      </c>
      <c r="G1779" s="5">
        <v>6.65</v>
      </c>
      <c r="H1779" s="5">
        <v>7.02</v>
      </c>
      <c r="I1779" s="5">
        <v>7.32</v>
      </c>
      <c r="J1779" s="5">
        <v>7.71</v>
      </c>
      <c r="K1779" s="5">
        <v>8.1999999999999993</v>
      </c>
      <c r="L1779" s="5">
        <v>8.5500000000000007</v>
      </c>
      <c r="M1779" s="5">
        <v>9.02</v>
      </c>
    </row>
    <row r="1780" spans="1:13">
      <c r="A1780" s="139">
        <v>41596</v>
      </c>
      <c r="B1780" s="5">
        <v>6.04</v>
      </c>
      <c r="C1780" s="5">
        <v>6.05</v>
      </c>
      <c r="D1780" s="5">
        <v>6.08</v>
      </c>
      <c r="E1780" s="5">
        <v>6.13</v>
      </c>
      <c r="F1780" s="5">
        <v>6.41</v>
      </c>
      <c r="G1780" s="5">
        <v>6.68</v>
      </c>
      <c r="H1780" s="5">
        <v>7.08</v>
      </c>
      <c r="I1780" s="5">
        <v>7.39</v>
      </c>
      <c r="J1780" s="5">
        <v>7.76</v>
      </c>
      <c r="K1780" s="5">
        <v>8.24</v>
      </c>
      <c r="L1780" s="5">
        <v>8.6199999999999992</v>
      </c>
      <c r="M1780" s="5">
        <v>9.14</v>
      </c>
    </row>
    <row r="1781" spans="1:13">
      <c r="A1781" s="139">
        <v>41593</v>
      </c>
      <c r="B1781" s="5">
        <v>5.98</v>
      </c>
      <c r="C1781" s="5">
        <v>6.03</v>
      </c>
      <c r="D1781" s="5">
        <v>6.09</v>
      </c>
      <c r="E1781" s="5">
        <v>6.15</v>
      </c>
      <c r="F1781" s="5">
        <v>6.45</v>
      </c>
      <c r="G1781" s="5">
        <v>6.7</v>
      </c>
      <c r="H1781" s="5">
        <v>7.07</v>
      </c>
      <c r="I1781" s="5">
        <v>7.36</v>
      </c>
      <c r="J1781" s="5">
        <v>7.75</v>
      </c>
      <c r="K1781" s="5">
        <v>8.26</v>
      </c>
      <c r="L1781" s="5">
        <v>8.6199999999999992</v>
      </c>
      <c r="M1781" s="5">
        <v>9.08</v>
      </c>
    </row>
    <row r="1782" spans="1:13">
      <c r="A1782" s="139">
        <v>41592</v>
      </c>
      <c r="B1782" s="5">
        <v>6.01</v>
      </c>
      <c r="C1782" s="5">
        <v>6.06</v>
      </c>
      <c r="D1782" s="5">
        <v>6.11</v>
      </c>
      <c r="E1782" s="5">
        <v>6.17</v>
      </c>
      <c r="F1782" s="5">
        <v>6.43</v>
      </c>
      <c r="G1782" s="5">
        <v>6.67</v>
      </c>
      <c r="H1782" s="5">
        <v>7.06</v>
      </c>
      <c r="I1782" s="5">
        <v>7.38</v>
      </c>
      <c r="J1782" s="5">
        <v>7.76</v>
      </c>
      <c r="K1782" s="5">
        <v>8.27</v>
      </c>
      <c r="L1782" s="5">
        <v>8.65</v>
      </c>
      <c r="M1782" s="5">
        <v>9.17</v>
      </c>
    </row>
    <row r="1783" spans="1:13">
      <c r="A1783" s="139">
        <v>41591</v>
      </c>
      <c r="B1783" s="5">
        <v>5.98</v>
      </c>
      <c r="C1783" s="5">
        <v>6.02</v>
      </c>
      <c r="D1783" s="5">
        <v>6.07</v>
      </c>
      <c r="E1783" s="5">
        <v>6.14</v>
      </c>
      <c r="F1783" s="5">
        <v>6.44</v>
      </c>
      <c r="G1783" s="5">
        <v>6.7</v>
      </c>
      <c r="H1783" s="5">
        <v>7.07</v>
      </c>
      <c r="I1783" s="5">
        <v>7.37</v>
      </c>
      <c r="J1783" s="5">
        <v>7.76</v>
      </c>
      <c r="K1783" s="5">
        <v>8.27</v>
      </c>
      <c r="L1783" s="5">
        <v>8.65</v>
      </c>
      <c r="M1783" s="5">
        <v>9.16</v>
      </c>
    </row>
    <row r="1784" spans="1:13">
      <c r="A1784" s="139">
        <v>41590</v>
      </c>
      <c r="B1784" s="5">
        <v>5.99</v>
      </c>
      <c r="C1784" s="5">
        <v>6.03</v>
      </c>
      <c r="D1784" s="5">
        <v>6.08</v>
      </c>
      <c r="E1784" s="5">
        <v>6.14</v>
      </c>
      <c r="F1784" s="5">
        <v>6.4</v>
      </c>
      <c r="G1784" s="5">
        <v>6.65</v>
      </c>
      <c r="H1784" s="5">
        <v>7.05</v>
      </c>
      <c r="I1784" s="5">
        <v>7.37</v>
      </c>
      <c r="J1784" s="5">
        <v>7.76</v>
      </c>
      <c r="K1784" s="5">
        <v>8.27</v>
      </c>
      <c r="L1784" s="5">
        <v>8.66</v>
      </c>
      <c r="M1784" s="5">
        <v>9.17</v>
      </c>
    </row>
    <row r="1785" spans="1:13">
      <c r="A1785" s="139">
        <v>41589</v>
      </c>
      <c r="B1785" s="5">
        <v>5.98</v>
      </c>
      <c r="C1785" s="5">
        <v>6.03</v>
      </c>
      <c r="D1785" s="5">
        <v>6.08</v>
      </c>
      <c r="E1785" s="5">
        <v>6.14</v>
      </c>
      <c r="F1785" s="5">
        <v>6.38</v>
      </c>
      <c r="G1785" s="5">
        <v>6.59</v>
      </c>
      <c r="H1785" s="5">
        <v>6.95</v>
      </c>
      <c r="I1785" s="5">
        <v>7.26</v>
      </c>
      <c r="J1785" s="5">
        <v>7.67</v>
      </c>
      <c r="K1785" s="5">
        <v>8.23</v>
      </c>
      <c r="L1785" s="5">
        <v>8.6300000000000008</v>
      </c>
      <c r="M1785" s="5">
        <v>9.14</v>
      </c>
    </row>
    <row r="1786" spans="1:13">
      <c r="A1786" s="139">
        <v>41586</v>
      </c>
      <c r="B1786" s="5">
        <v>5.91</v>
      </c>
      <c r="C1786" s="5">
        <v>5.97</v>
      </c>
      <c r="D1786" s="5">
        <v>6.03</v>
      </c>
      <c r="E1786" s="5">
        <v>6.09</v>
      </c>
      <c r="F1786" s="5">
        <v>6.33</v>
      </c>
      <c r="G1786" s="5">
        <v>6.53</v>
      </c>
      <c r="H1786" s="5">
        <v>6.87</v>
      </c>
      <c r="I1786" s="5">
        <v>7.18</v>
      </c>
      <c r="J1786" s="5">
        <v>7.57</v>
      </c>
      <c r="K1786" s="5">
        <v>8.1</v>
      </c>
      <c r="L1786" s="5">
        <v>8.52</v>
      </c>
      <c r="M1786" s="5">
        <v>9.1</v>
      </c>
    </row>
    <row r="1787" spans="1:13">
      <c r="A1787" s="139">
        <v>41585</v>
      </c>
      <c r="B1787" s="5">
        <v>5.9</v>
      </c>
      <c r="C1787" s="5">
        <v>5.96</v>
      </c>
      <c r="D1787" s="5">
        <v>6.02</v>
      </c>
      <c r="E1787" s="5">
        <v>6.08</v>
      </c>
      <c r="F1787" s="5">
        <v>6.28</v>
      </c>
      <c r="G1787" s="5">
        <v>6.45</v>
      </c>
      <c r="H1787" s="5">
        <v>6.83</v>
      </c>
      <c r="I1787" s="5">
        <v>7.17</v>
      </c>
      <c r="J1787" s="5">
        <v>7.58</v>
      </c>
      <c r="K1787" s="5">
        <v>8.11</v>
      </c>
      <c r="L1787" s="5">
        <v>8.51</v>
      </c>
      <c r="M1787" s="5">
        <v>9.08</v>
      </c>
    </row>
    <row r="1788" spans="1:13">
      <c r="A1788" s="139">
        <v>41584</v>
      </c>
      <c r="B1788" s="5">
        <v>5.91</v>
      </c>
      <c r="C1788" s="5">
        <v>5.97</v>
      </c>
      <c r="D1788" s="5">
        <v>6.03</v>
      </c>
      <c r="E1788" s="5">
        <v>6.08</v>
      </c>
      <c r="F1788" s="5">
        <v>6.31</v>
      </c>
      <c r="G1788" s="5">
        <v>6.51</v>
      </c>
      <c r="H1788" s="5">
        <v>6.88</v>
      </c>
      <c r="I1788" s="5">
        <v>7.19</v>
      </c>
      <c r="J1788" s="5">
        <v>7.56</v>
      </c>
      <c r="K1788" s="5">
        <v>8.0500000000000007</v>
      </c>
      <c r="L1788" s="5">
        <v>8.44</v>
      </c>
      <c r="M1788" s="5">
        <v>9.01</v>
      </c>
    </row>
    <row r="1789" spans="1:13">
      <c r="A1789" s="139">
        <v>41583</v>
      </c>
      <c r="B1789" s="5">
        <v>5.94</v>
      </c>
      <c r="C1789" s="5">
        <v>5.98</v>
      </c>
      <c r="D1789" s="5">
        <v>6.02</v>
      </c>
      <c r="E1789" s="5">
        <v>6.07</v>
      </c>
      <c r="F1789" s="5">
        <v>6.28</v>
      </c>
      <c r="G1789" s="5">
        <v>6.48</v>
      </c>
      <c r="H1789" s="5">
        <v>6.84</v>
      </c>
      <c r="I1789" s="5">
        <v>7.15</v>
      </c>
      <c r="J1789" s="5">
        <v>7.52</v>
      </c>
      <c r="K1789" s="5">
        <v>8.0299999999999994</v>
      </c>
      <c r="L1789" s="5">
        <v>8.44</v>
      </c>
      <c r="M1789" s="5">
        <v>9.0299999999999994</v>
      </c>
    </row>
    <row r="1790" spans="1:13">
      <c r="A1790" s="139">
        <v>41579</v>
      </c>
      <c r="B1790" s="5">
        <v>5.93</v>
      </c>
      <c r="C1790" s="5">
        <v>5.98</v>
      </c>
      <c r="D1790" s="5">
        <v>6.04</v>
      </c>
      <c r="E1790" s="5">
        <v>6.09</v>
      </c>
      <c r="F1790" s="5">
        <v>6.32</v>
      </c>
      <c r="G1790" s="5">
        <v>6.52</v>
      </c>
      <c r="H1790" s="5">
        <v>6.86</v>
      </c>
      <c r="I1790" s="5">
        <v>7.15</v>
      </c>
      <c r="J1790" s="5">
        <v>7.51</v>
      </c>
      <c r="K1790" s="5">
        <v>8.0399999999999991</v>
      </c>
      <c r="L1790" s="5">
        <v>8.4499999999999993</v>
      </c>
      <c r="M1790" s="5">
        <v>9.0399999999999991</v>
      </c>
    </row>
    <row r="1791" spans="1:13">
      <c r="A1791" s="139">
        <v>41578</v>
      </c>
      <c r="B1791" s="5">
        <v>5.88</v>
      </c>
      <c r="C1791" s="5">
        <v>5.93</v>
      </c>
      <c r="D1791" s="5">
        <v>5.98</v>
      </c>
      <c r="E1791" s="5">
        <v>6.03</v>
      </c>
      <c r="F1791" s="5">
        <v>6.26</v>
      </c>
      <c r="G1791" s="5">
        <v>6.46</v>
      </c>
      <c r="H1791" s="5">
        <v>6.81</v>
      </c>
      <c r="I1791" s="5">
        <v>7.11</v>
      </c>
      <c r="J1791" s="5">
        <v>7.48</v>
      </c>
      <c r="K1791" s="5">
        <v>7.99</v>
      </c>
      <c r="L1791" s="5">
        <v>8.41</v>
      </c>
      <c r="M1791" s="5">
        <v>9.0500000000000007</v>
      </c>
    </row>
    <row r="1792" spans="1:13">
      <c r="A1792" s="139">
        <v>41577</v>
      </c>
      <c r="B1792" s="5">
        <v>5.79</v>
      </c>
      <c r="C1792" s="5">
        <v>5.85</v>
      </c>
      <c r="D1792" s="5">
        <v>5.93</v>
      </c>
      <c r="E1792" s="5">
        <v>6</v>
      </c>
      <c r="F1792" s="5">
        <v>6.27</v>
      </c>
      <c r="G1792" s="5">
        <v>6.48</v>
      </c>
      <c r="H1792" s="5">
        <v>6.82</v>
      </c>
      <c r="I1792" s="5">
        <v>7.09</v>
      </c>
      <c r="J1792" s="5">
        <v>7.44</v>
      </c>
      <c r="K1792" s="5">
        <v>7.94</v>
      </c>
      <c r="L1792" s="5">
        <v>8.36</v>
      </c>
      <c r="M1792" s="5">
        <v>8.99</v>
      </c>
    </row>
    <row r="1793" spans="1:13">
      <c r="A1793" s="139">
        <v>41576</v>
      </c>
      <c r="B1793" s="5">
        <v>5.88</v>
      </c>
      <c r="C1793" s="5">
        <v>5.93</v>
      </c>
      <c r="D1793" s="5">
        <v>5.97</v>
      </c>
      <c r="E1793" s="5">
        <v>6.02</v>
      </c>
      <c r="F1793" s="5">
        <v>6.25</v>
      </c>
      <c r="G1793" s="5">
        <v>6.45</v>
      </c>
      <c r="H1793" s="5">
        <v>6.82</v>
      </c>
      <c r="I1793" s="5">
        <v>7.14</v>
      </c>
      <c r="J1793" s="5">
        <v>7.52</v>
      </c>
      <c r="K1793" s="5">
        <v>8.02</v>
      </c>
      <c r="L1793" s="5">
        <v>8.4</v>
      </c>
      <c r="M1793" s="5">
        <v>8.93</v>
      </c>
    </row>
    <row r="1794" spans="1:13">
      <c r="A1794" s="139">
        <v>41575</v>
      </c>
      <c r="B1794" s="5">
        <v>5.84</v>
      </c>
      <c r="C1794" s="5">
        <v>5.88</v>
      </c>
      <c r="D1794" s="5">
        <v>5.93</v>
      </c>
      <c r="E1794" s="5">
        <v>5.99</v>
      </c>
      <c r="F1794" s="5">
        <v>6.23</v>
      </c>
      <c r="G1794" s="5">
        <v>6.45</v>
      </c>
      <c r="H1794" s="5">
        <v>6.84</v>
      </c>
      <c r="I1794" s="5">
        <v>7.16</v>
      </c>
      <c r="J1794" s="5">
        <v>7.54</v>
      </c>
      <c r="K1794" s="5">
        <v>8.0399999999999991</v>
      </c>
      <c r="L1794" s="5">
        <v>8.44</v>
      </c>
      <c r="M1794" s="5">
        <v>9.01</v>
      </c>
    </row>
    <row r="1795" spans="1:13">
      <c r="A1795" s="139">
        <v>41572</v>
      </c>
      <c r="B1795" s="5">
        <v>5.81</v>
      </c>
      <c r="C1795" s="5">
        <v>5.86</v>
      </c>
      <c r="D1795" s="5">
        <v>5.92</v>
      </c>
      <c r="E1795" s="5">
        <v>5.98</v>
      </c>
      <c r="F1795" s="5">
        <v>6.21</v>
      </c>
      <c r="G1795" s="5">
        <v>6.41</v>
      </c>
      <c r="H1795" s="5">
        <v>6.79</v>
      </c>
      <c r="I1795" s="5">
        <v>7.12</v>
      </c>
      <c r="J1795" s="5">
        <v>7.52</v>
      </c>
      <c r="K1795" s="5">
        <v>8.0500000000000007</v>
      </c>
      <c r="L1795" s="5">
        <v>8.4600000000000009</v>
      </c>
      <c r="M1795" s="5">
        <v>9.0299999999999994</v>
      </c>
    </row>
    <row r="1796" spans="1:13">
      <c r="A1796" s="139">
        <v>41571</v>
      </c>
      <c r="B1796" s="5">
        <v>5.77</v>
      </c>
      <c r="C1796" s="5">
        <v>5.84</v>
      </c>
      <c r="D1796" s="5">
        <v>5.9</v>
      </c>
      <c r="E1796" s="5">
        <v>5.96</v>
      </c>
      <c r="F1796" s="5">
        <v>6.19</v>
      </c>
      <c r="G1796" s="5">
        <v>6.38</v>
      </c>
      <c r="H1796" s="5">
        <v>6.76</v>
      </c>
      <c r="I1796" s="5">
        <v>7.11</v>
      </c>
      <c r="J1796" s="5">
        <v>7.52</v>
      </c>
      <c r="K1796" s="5">
        <v>8.0299999999999994</v>
      </c>
      <c r="L1796" s="5">
        <v>8.44</v>
      </c>
      <c r="M1796" s="5">
        <v>9.06</v>
      </c>
    </row>
    <row r="1797" spans="1:13">
      <c r="A1797" s="139">
        <v>41570</v>
      </c>
      <c r="B1797" s="5">
        <v>5.75</v>
      </c>
      <c r="C1797" s="5">
        <v>5.81</v>
      </c>
      <c r="D1797" s="5">
        <v>5.88</v>
      </c>
      <c r="E1797" s="5">
        <v>5.94</v>
      </c>
      <c r="F1797" s="5">
        <v>6.16</v>
      </c>
      <c r="G1797" s="5">
        <v>6.35</v>
      </c>
      <c r="H1797" s="5">
        <v>6.74</v>
      </c>
      <c r="I1797" s="5">
        <v>7.08</v>
      </c>
      <c r="J1797" s="5">
        <v>7.47</v>
      </c>
      <c r="K1797" s="5">
        <v>7.98</v>
      </c>
      <c r="L1797" s="5">
        <v>8.4</v>
      </c>
      <c r="M1797" s="5">
        <v>9.0399999999999991</v>
      </c>
    </row>
    <row r="1798" spans="1:13">
      <c r="A1798" s="139">
        <v>41569</v>
      </c>
      <c r="B1798" s="5">
        <v>5.73</v>
      </c>
      <c r="C1798" s="5">
        <v>5.81</v>
      </c>
      <c r="D1798" s="5">
        <v>5.88</v>
      </c>
      <c r="E1798" s="5">
        <v>5.96</v>
      </c>
      <c r="F1798" s="5">
        <v>6.21</v>
      </c>
      <c r="G1798" s="5">
        <v>6.42</v>
      </c>
      <c r="H1798" s="5">
        <v>6.78</v>
      </c>
      <c r="I1798" s="5">
        <v>7.09</v>
      </c>
      <c r="J1798" s="5">
        <v>7.47</v>
      </c>
      <c r="K1798" s="5">
        <v>7.97</v>
      </c>
      <c r="L1798" s="5">
        <v>8.35</v>
      </c>
      <c r="M1798" s="5">
        <v>8.9</v>
      </c>
    </row>
    <row r="1799" spans="1:13">
      <c r="A1799" s="139">
        <v>41568</v>
      </c>
      <c r="B1799" s="5">
        <v>5.73</v>
      </c>
      <c r="C1799" s="5">
        <v>5.83</v>
      </c>
      <c r="D1799" s="5">
        <v>5.92</v>
      </c>
      <c r="E1799" s="5">
        <v>5.99</v>
      </c>
      <c r="F1799" s="5">
        <v>6.24</v>
      </c>
      <c r="G1799" s="5">
        <v>6.44</v>
      </c>
      <c r="H1799" s="5">
        <v>6.81</v>
      </c>
      <c r="I1799" s="5">
        <v>7.14</v>
      </c>
      <c r="J1799" s="5">
        <v>7.54</v>
      </c>
      <c r="K1799" s="5">
        <v>8.0500000000000007</v>
      </c>
      <c r="L1799" s="5">
        <v>8.43</v>
      </c>
      <c r="M1799" s="5">
        <v>8.91</v>
      </c>
    </row>
    <row r="1800" spans="1:13">
      <c r="A1800" s="139">
        <v>41565</v>
      </c>
      <c r="B1800" s="5">
        <v>5.77</v>
      </c>
      <c r="C1800" s="5">
        <v>5.85</v>
      </c>
      <c r="D1800" s="5">
        <v>5.92</v>
      </c>
      <c r="E1800" s="5">
        <v>5.99</v>
      </c>
      <c r="F1800" s="5">
        <v>6.21</v>
      </c>
      <c r="G1800" s="5">
        <v>6.4</v>
      </c>
      <c r="H1800" s="5">
        <v>6.79</v>
      </c>
      <c r="I1800" s="5">
        <v>7.12</v>
      </c>
      <c r="J1800" s="5">
        <v>7.52</v>
      </c>
      <c r="K1800" s="5">
        <v>8</v>
      </c>
      <c r="L1800" s="5">
        <v>8.3699999999999992</v>
      </c>
      <c r="M1800" s="5">
        <v>8.89</v>
      </c>
    </row>
    <row r="1801" spans="1:13">
      <c r="A1801" s="139">
        <v>41564</v>
      </c>
      <c r="B1801" s="5">
        <v>5.77</v>
      </c>
      <c r="C1801" s="5">
        <v>5.86</v>
      </c>
      <c r="D1801" s="5">
        <v>5.95</v>
      </c>
      <c r="E1801" s="5">
        <v>6.02</v>
      </c>
      <c r="F1801" s="5">
        <v>6.26</v>
      </c>
      <c r="G1801" s="5">
        <v>6.46</v>
      </c>
      <c r="H1801" s="5">
        <v>6.84</v>
      </c>
      <c r="I1801" s="5">
        <v>7.18</v>
      </c>
      <c r="J1801" s="5">
        <v>7.58</v>
      </c>
      <c r="K1801" s="5">
        <v>8.08</v>
      </c>
      <c r="L1801" s="5">
        <v>8.44</v>
      </c>
      <c r="M1801" s="5">
        <v>8.91</v>
      </c>
    </row>
    <row r="1802" spans="1:13">
      <c r="A1802" s="139">
        <v>41563</v>
      </c>
      <c r="B1802" s="5">
        <v>5.82</v>
      </c>
      <c r="C1802" s="5">
        <v>5.9</v>
      </c>
      <c r="D1802" s="5">
        <v>5.98</v>
      </c>
      <c r="E1802" s="5">
        <v>6.06</v>
      </c>
      <c r="F1802" s="5">
        <v>6.32</v>
      </c>
      <c r="G1802" s="5">
        <v>6.53</v>
      </c>
      <c r="H1802" s="5">
        <v>6.9</v>
      </c>
      <c r="I1802" s="5">
        <v>7.22</v>
      </c>
      <c r="J1802" s="5">
        <v>7.63</v>
      </c>
      <c r="K1802" s="5">
        <v>8.11</v>
      </c>
      <c r="L1802" s="5">
        <v>8.42</v>
      </c>
      <c r="M1802" s="5">
        <v>8.77</v>
      </c>
    </row>
    <row r="1803" spans="1:13">
      <c r="A1803" s="139">
        <v>41562</v>
      </c>
      <c r="B1803" s="5">
        <v>5.86</v>
      </c>
      <c r="C1803" s="5">
        <v>5.95</v>
      </c>
      <c r="D1803" s="5">
        <v>6.03</v>
      </c>
      <c r="E1803" s="5">
        <v>6.1</v>
      </c>
      <c r="F1803" s="5">
        <v>6.34</v>
      </c>
      <c r="G1803" s="5">
        <v>6.54</v>
      </c>
      <c r="H1803" s="5">
        <v>6.9</v>
      </c>
      <c r="I1803" s="5">
        <v>7.24</v>
      </c>
      <c r="J1803" s="5">
        <v>7.66</v>
      </c>
      <c r="K1803" s="5">
        <v>8.14</v>
      </c>
      <c r="L1803" s="5">
        <v>8.43</v>
      </c>
      <c r="M1803" s="5">
        <v>8.77</v>
      </c>
    </row>
    <row r="1804" spans="1:13">
      <c r="A1804" s="139">
        <v>41561</v>
      </c>
      <c r="B1804" s="5">
        <v>5.83</v>
      </c>
      <c r="C1804" s="5">
        <v>5.93</v>
      </c>
      <c r="D1804" s="5">
        <v>6.02</v>
      </c>
      <c r="E1804" s="5">
        <v>6.1</v>
      </c>
      <c r="F1804" s="5">
        <v>6.34</v>
      </c>
      <c r="G1804" s="5">
        <v>6.52</v>
      </c>
      <c r="H1804" s="5">
        <v>6.81</v>
      </c>
      <c r="I1804" s="5">
        <v>7.11</v>
      </c>
      <c r="J1804" s="5">
        <v>7.56</v>
      </c>
      <c r="K1804" s="5">
        <v>8.14</v>
      </c>
      <c r="L1804" s="5">
        <v>8.5299999999999994</v>
      </c>
      <c r="M1804" s="5">
        <v>8.9499999999999993</v>
      </c>
    </row>
    <row r="1805" spans="1:13">
      <c r="A1805" s="139">
        <v>41558</v>
      </c>
      <c r="B1805" s="5">
        <v>5.9</v>
      </c>
      <c r="C1805" s="5">
        <v>5.98</v>
      </c>
      <c r="D1805" s="5">
        <v>6.06</v>
      </c>
      <c r="E1805" s="5">
        <v>6.12</v>
      </c>
      <c r="F1805" s="5">
        <v>6.33</v>
      </c>
      <c r="G1805" s="5">
        <v>6.5</v>
      </c>
      <c r="H1805" s="5">
        <v>6.84</v>
      </c>
      <c r="I1805" s="5">
        <v>7.17</v>
      </c>
      <c r="J1805" s="5">
        <v>7.6</v>
      </c>
      <c r="K1805" s="5">
        <v>8.11</v>
      </c>
      <c r="L1805" s="5">
        <v>8.4499999999999993</v>
      </c>
      <c r="M1805" s="5">
        <v>8.86</v>
      </c>
    </row>
    <row r="1806" spans="1:13">
      <c r="A1806" s="139">
        <v>41557</v>
      </c>
      <c r="B1806" s="5">
        <v>5.88</v>
      </c>
      <c r="C1806" s="5">
        <v>5.96</v>
      </c>
      <c r="D1806" s="5">
        <v>6.04</v>
      </c>
      <c r="E1806" s="5">
        <v>6.11</v>
      </c>
      <c r="F1806" s="5">
        <v>6.35</v>
      </c>
      <c r="G1806" s="5">
        <v>6.54</v>
      </c>
      <c r="H1806" s="5">
        <v>6.89</v>
      </c>
      <c r="I1806" s="5">
        <v>7.2</v>
      </c>
      <c r="J1806" s="5">
        <v>7.62</v>
      </c>
      <c r="K1806" s="5">
        <v>8.16</v>
      </c>
      <c r="L1806" s="5">
        <v>8.5299999999999994</v>
      </c>
      <c r="M1806" s="5">
        <v>8.94</v>
      </c>
    </row>
    <row r="1807" spans="1:13">
      <c r="A1807" s="139">
        <v>41556</v>
      </c>
      <c r="B1807" s="5">
        <v>5.91</v>
      </c>
      <c r="C1807" s="5">
        <v>5.98</v>
      </c>
      <c r="D1807" s="5">
        <v>6.05</v>
      </c>
      <c r="E1807" s="5">
        <v>6.12</v>
      </c>
      <c r="F1807" s="5">
        <v>6.37</v>
      </c>
      <c r="G1807" s="5">
        <v>6.59</v>
      </c>
      <c r="H1807" s="5">
        <v>6.96</v>
      </c>
      <c r="I1807" s="5">
        <v>7.27</v>
      </c>
      <c r="J1807" s="5">
        <v>7.63</v>
      </c>
      <c r="K1807" s="5">
        <v>8.1199999999999992</v>
      </c>
      <c r="L1807" s="5">
        <v>8.49</v>
      </c>
      <c r="M1807" s="5">
        <v>8.9600000000000009</v>
      </c>
    </row>
    <row r="1808" spans="1:13">
      <c r="A1808" s="139">
        <v>41555</v>
      </c>
      <c r="B1808" s="5">
        <v>5.9</v>
      </c>
      <c r="C1808" s="5">
        <v>5.98</v>
      </c>
      <c r="D1808" s="5">
        <v>6.06</v>
      </c>
      <c r="E1808" s="5">
        <v>6.13</v>
      </c>
      <c r="F1808" s="5">
        <v>6.36</v>
      </c>
      <c r="G1808" s="5">
        <v>6.55</v>
      </c>
      <c r="H1808" s="5">
        <v>6.88</v>
      </c>
      <c r="I1808" s="5">
        <v>7.18</v>
      </c>
      <c r="J1808" s="5">
        <v>7.58</v>
      </c>
      <c r="K1808" s="5">
        <v>8.1</v>
      </c>
      <c r="L1808" s="5">
        <v>8.4700000000000006</v>
      </c>
      <c r="M1808" s="5">
        <v>8.94</v>
      </c>
    </row>
    <row r="1809" spans="1:13">
      <c r="A1809" s="139">
        <v>41554</v>
      </c>
      <c r="B1809" s="5">
        <v>5.88</v>
      </c>
      <c r="C1809" s="5">
        <v>5.98</v>
      </c>
      <c r="D1809" s="5">
        <v>6.07</v>
      </c>
      <c r="E1809" s="5">
        <v>6.14</v>
      </c>
      <c r="F1809" s="5">
        <v>6.37</v>
      </c>
      <c r="G1809" s="5">
        <v>6.54</v>
      </c>
      <c r="H1809" s="5">
        <v>6.85</v>
      </c>
      <c r="I1809" s="5">
        <v>7.14</v>
      </c>
      <c r="J1809" s="5">
        <v>7.54</v>
      </c>
      <c r="K1809" s="5">
        <v>8.07</v>
      </c>
      <c r="L1809" s="5">
        <v>8.4499999999999993</v>
      </c>
      <c r="M1809" s="5">
        <v>8.9</v>
      </c>
    </row>
    <row r="1810" spans="1:13">
      <c r="A1810" s="139">
        <v>41551</v>
      </c>
      <c r="B1810" s="5">
        <v>5.88</v>
      </c>
      <c r="C1810" s="5">
        <v>5.98</v>
      </c>
      <c r="D1810" s="5">
        <v>6.07</v>
      </c>
      <c r="E1810" s="5">
        <v>6.15</v>
      </c>
      <c r="F1810" s="5">
        <v>6.36</v>
      </c>
      <c r="G1810" s="5">
        <v>6.52</v>
      </c>
      <c r="H1810" s="5">
        <v>6.84</v>
      </c>
      <c r="I1810" s="5">
        <v>7.14</v>
      </c>
      <c r="J1810" s="5">
        <v>7.53</v>
      </c>
      <c r="K1810" s="5">
        <v>8.0299999999999994</v>
      </c>
      <c r="L1810" s="5">
        <v>8.4</v>
      </c>
      <c r="M1810" s="5">
        <v>8.86</v>
      </c>
    </row>
    <row r="1811" spans="1:13">
      <c r="A1811" s="139">
        <v>41550</v>
      </c>
      <c r="B1811" s="5">
        <v>5.94</v>
      </c>
      <c r="C1811" s="5">
        <v>6.01</v>
      </c>
      <c r="D1811" s="5">
        <v>6.08</v>
      </c>
      <c r="E1811" s="5">
        <v>6.14</v>
      </c>
      <c r="F1811" s="5">
        <v>6.35</v>
      </c>
      <c r="G1811" s="5">
        <v>6.53</v>
      </c>
      <c r="H1811" s="5">
        <v>6.85</v>
      </c>
      <c r="I1811" s="5">
        <v>7.13</v>
      </c>
      <c r="J1811" s="5">
        <v>7.52</v>
      </c>
      <c r="K1811" s="5">
        <v>8.0399999999999991</v>
      </c>
      <c r="L1811" s="5">
        <v>8.42</v>
      </c>
      <c r="M1811" s="5">
        <v>8.89</v>
      </c>
    </row>
    <row r="1812" spans="1:13">
      <c r="A1812" s="139">
        <v>41549</v>
      </c>
      <c r="B1812" s="5">
        <v>5.94</v>
      </c>
      <c r="C1812" s="5">
        <v>6.01</v>
      </c>
      <c r="D1812" s="5">
        <v>6.07</v>
      </c>
      <c r="E1812" s="5">
        <v>6.13</v>
      </c>
      <c r="F1812" s="5">
        <v>6.35</v>
      </c>
      <c r="G1812" s="5">
        <v>6.54</v>
      </c>
      <c r="H1812" s="5">
        <v>6.86</v>
      </c>
      <c r="I1812" s="5">
        <v>7.16</v>
      </c>
      <c r="J1812" s="5">
        <v>7.55</v>
      </c>
      <c r="K1812" s="5">
        <v>8.07</v>
      </c>
      <c r="L1812" s="5">
        <v>8.4499999999999993</v>
      </c>
      <c r="M1812" s="5">
        <v>8.92</v>
      </c>
    </row>
    <row r="1813" spans="1:13">
      <c r="A1813" s="139">
        <v>41548</v>
      </c>
      <c r="B1813" s="5">
        <v>5.97</v>
      </c>
      <c r="C1813" s="5">
        <v>6.03</v>
      </c>
      <c r="D1813" s="5">
        <v>6.09</v>
      </c>
      <c r="E1813" s="5">
        <v>6.15</v>
      </c>
      <c r="F1813" s="5">
        <v>6.37</v>
      </c>
      <c r="G1813" s="5">
        <v>6.56</v>
      </c>
      <c r="H1813" s="5">
        <v>6.91</v>
      </c>
      <c r="I1813" s="5">
        <v>7.21</v>
      </c>
      <c r="J1813" s="5">
        <v>7.6</v>
      </c>
      <c r="K1813" s="5">
        <v>8.1199999999999992</v>
      </c>
      <c r="L1813" s="5">
        <v>8.5</v>
      </c>
      <c r="M1813" s="5">
        <v>8.9700000000000006</v>
      </c>
    </row>
    <row r="1814" spans="1:13">
      <c r="A1814" s="139">
        <v>41547</v>
      </c>
      <c r="B1814" s="5">
        <v>5.9</v>
      </c>
      <c r="C1814" s="5">
        <v>5.98</v>
      </c>
      <c r="D1814" s="5">
        <v>6.05</v>
      </c>
      <c r="E1814" s="5">
        <v>6.11</v>
      </c>
      <c r="F1814" s="5">
        <v>6.33</v>
      </c>
      <c r="G1814" s="5">
        <v>6.5</v>
      </c>
      <c r="H1814" s="5">
        <v>6.83</v>
      </c>
      <c r="I1814" s="5">
        <v>7.14</v>
      </c>
      <c r="J1814" s="5">
        <v>7.57</v>
      </c>
      <c r="K1814" s="5">
        <v>8.1300000000000008</v>
      </c>
      <c r="L1814" s="5">
        <v>8.5299999999999994</v>
      </c>
      <c r="M1814" s="5">
        <v>9.01</v>
      </c>
    </row>
    <row r="1815" spans="1:13">
      <c r="A1815" s="139">
        <v>41544</v>
      </c>
      <c r="B1815" s="5">
        <v>5.92</v>
      </c>
      <c r="C1815" s="5">
        <v>5.99</v>
      </c>
      <c r="D1815" s="5">
        <v>6.06</v>
      </c>
      <c r="E1815" s="5">
        <v>6.12</v>
      </c>
      <c r="F1815" s="5">
        <v>6.29</v>
      </c>
      <c r="G1815" s="5">
        <v>6.44</v>
      </c>
      <c r="H1815" s="5">
        <v>6.77</v>
      </c>
      <c r="I1815" s="5">
        <v>7.11</v>
      </c>
      <c r="J1815" s="5">
        <v>7.55</v>
      </c>
      <c r="K1815" s="5">
        <v>8.09</v>
      </c>
      <c r="L1815" s="5">
        <v>8.4600000000000009</v>
      </c>
      <c r="M1815" s="5">
        <v>8.92</v>
      </c>
    </row>
    <row r="1816" spans="1:13">
      <c r="A1816" s="139">
        <v>41543</v>
      </c>
      <c r="B1816" s="5">
        <v>5.91</v>
      </c>
      <c r="C1816" s="5">
        <v>5.97</v>
      </c>
      <c r="D1816" s="5">
        <v>6.03</v>
      </c>
      <c r="E1816" s="5">
        <v>6.08</v>
      </c>
      <c r="F1816" s="5">
        <v>6.28</v>
      </c>
      <c r="G1816" s="5">
        <v>6.44</v>
      </c>
      <c r="H1816" s="5">
        <v>6.77</v>
      </c>
      <c r="I1816" s="5">
        <v>7.1</v>
      </c>
      <c r="J1816" s="5">
        <v>7.52</v>
      </c>
      <c r="K1816" s="5">
        <v>8.08</v>
      </c>
      <c r="L1816" s="5">
        <v>8.4600000000000009</v>
      </c>
      <c r="M1816" s="5">
        <v>8.92</v>
      </c>
    </row>
    <row r="1817" spans="1:13">
      <c r="A1817" s="139">
        <v>41542</v>
      </c>
      <c r="B1817" s="5">
        <v>5.86</v>
      </c>
      <c r="C1817" s="5">
        <v>5.93</v>
      </c>
      <c r="D1817" s="5">
        <v>5.99</v>
      </c>
      <c r="E1817" s="5">
        <v>6.05</v>
      </c>
      <c r="F1817" s="5">
        <v>6.27</v>
      </c>
      <c r="G1817" s="5">
        <v>6.45</v>
      </c>
      <c r="H1817" s="5">
        <v>6.77</v>
      </c>
      <c r="I1817" s="5">
        <v>7.07</v>
      </c>
      <c r="J1817" s="5">
        <v>7.49</v>
      </c>
      <c r="K1817" s="5">
        <v>8.0500000000000007</v>
      </c>
      <c r="L1817" s="5">
        <v>8.44</v>
      </c>
      <c r="M1817" s="5">
        <v>8.9</v>
      </c>
    </row>
    <row r="1818" spans="1:13">
      <c r="A1818" s="139">
        <v>41541</v>
      </c>
      <c r="B1818" s="5">
        <v>5.88</v>
      </c>
      <c r="C1818" s="5">
        <v>5.94</v>
      </c>
      <c r="D1818" s="5">
        <v>6</v>
      </c>
      <c r="E1818" s="5">
        <v>6.05</v>
      </c>
      <c r="F1818" s="5">
        <v>6.26</v>
      </c>
      <c r="G1818" s="5">
        <v>6.42</v>
      </c>
      <c r="H1818" s="5">
        <v>6.74</v>
      </c>
      <c r="I1818" s="5">
        <v>7.05</v>
      </c>
      <c r="J1818" s="5">
        <v>7.48</v>
      </c>
      <c r="K1818" s="5">
        <v>8.02</v>
      </c>
      <c r="L1818" s="5">
        <v>8.39</v>
      </c>
      <c r="M1818" s="5">
        <v>8.83</v>
      </c>
    </row>
    <row r="1819" spans="1:13">
      <c r="A1819" s="139">
        <v>41540</v>
      </c>
      <c r="B1819" s="5">
        <v>5.89</v>
      </c>
      <c r="C1819" s="5">
        <v>5.95</v>
      </c>
      <c r="D1819" s="5">
        <v>6</v>
      </c>
      <c r="E1819" s="5">
        <v>6.05</v>
      </c>
      <c r="F1819" s="5">
        <v>6.22</v>
      </c>
      <c r="G1819" s="5">
        <v>6.36</v>
      </c>
      <c r="H1819" s="5">
        <v>6.68</v>
      </c>
      <c r="I1819" s="5">
        <v>7.01</v>
      </c>
      <c r="J1819" s="5">
        <v>7.46</v>
      </c>
      <c r="K1819" s="5">
        <v>8.0399999999999991</v>
      </c>
      <c r="L1819" s="5">
        <v>8.43</v>
      </c>
      <c r="M1819" s="5">
        <v>8.8699999999999992</v>
      </c>
    </row>
    <row r="1820" spans="1:13">
      <c r="A1820" s="139">
        <v>41537</v>
      </c>
      <c r="B1820" s="5">
        <v>5.89</v>
      </c>
      <c r="C1820" s="5">
        <v>5.94</v>
      </c>
      <c r="D1820" s="5">
        <v>5.99</v>
      </c>
      <c r="E1820" s="5">
        <v>6.03</v>
      </c>
      <c r="F1820" s="5">
        <v>6.17</v>
      </c>
      <c r="G1820" s="5">
        <v>6.3</v>
      </c>
      <c r="H1820" s="5">
        <v>6.68</v>
      </c>
      <c r="I1820" s="5">
        <v>7.07</v>
      </c>
      <c r="J1820" s="5">
        <v>7.52</v>
      </c>
      <c r="K1820" s="5">
        <v>8.01</v>
      </c>
      <c r="L1820" s="5">
        <v>8.35</v>
      </c>
      <c r="M1820" s="5">
        <v>8.77</v>
      </c>
    </row>
    <row r="1821" spans="1:13">
      <c r="A1821" s="139">
        <v>41536</v>
      </c>
      <c r="B1821" s="5">
        <v>5.9</v>
      </c>
      <c r="C1821" s="5">
        <v>5.96</v>
      </c>
      <c r="D1821" s="5">
        <v>6.02</v>
      </c>
      <c r="E1821" s="5">
        <v>6.07</v>
      </c>
      <c r="F1821" s="5">
        <v>6.28</v>
      </c>
      <c r="G1821" s="5">
        <v>6.47</v>
      </c>
      <c r="H1821" s="5">
        <v>6.85</v>
      </c>
      <c r="I1821" s="5">
        <v>7.18</v>
      </c>
      <c r="J1821" s="5">
        <v>7.52</v>
      </c>
      <c r="K1821" s="5">
        <v>7.89</v>
      </c>
      <c r="L1821" s="5">
        <v>8.16</v>
      </c>
      <c r="M1821" s="5">
        <v>8.58</v>
      </c>
    </row>
    <row r="1822" spans="1:13">
      <c r="A1822" s="139">
        <v>41535</v>
      </c>
      <c r="B1822" s="5">
        <v>5.9</v>
      </c>
      <c r="C1822" s="5">
        <v>5.94</v>
      </c>
      <c r="D1822" s="5">
        <v>5.98</v>
      </c>
      <c r="E1822" s="5">
        <v>6.03</v>
      </c>
      <c r="F1822" s="5">
        <v>6.25</v>
      </c>
      <c r="G1822" s="5">
        <v>6.45</v>
      </c>
      <c r="H1822" s="5">
        <v>6.85</v>
      </c>
      <c r="I1822" s="5">
        <v>7.2</v>
      </c>
      <c r="J1822" s="5">
        <v>7.62</v>
      </c>
      <c r="K1822" s="5">
        <v>8.09</v>
      </c>
      <c r="L1822" s="5">
        <v>8.41</v>
      </c>
      <c r="M1822" s="5">
        <v>8.7899999999999991</v>
      </c>
    </row>
    <row r="1823" spans="1:13">
      <c r="A1823" s="139">
        <v>41534</v>
      </c>
      <c r="B1823" s="5">
        <v>5.9</v>
      </c>
      <c r="C1823" s="5">
        <v>5.94</v>
      </c>
      <c r="D1823" s="5">
        <v>5.99</v>
      </c>
      <c r="E1823" s="5">
        <v>6.04</v>
      </c>
      <c r="F1823" s="5">
        <v>6.24</v>
      </c>
      <c r="G1823" s="5">
        <v>6.41</v>
      </c>
      <c r="H1823" s="5">
        <v>6.73</v>
      </c>
      <c r="I1823" s="5">
        <v>7.03</v>
      </c>
      <c r="J1823" s="5">
        <v>7.47</v>
      </c>
      <c r="K1823" s="5">
        <v>8.0500000000000007</v>
      </c>
      <c r="L1823" s="5">
        <v>8.43</v>
      </c>
      <c r="M1823" s="5">
        <v>8.82</v>
      </c>
    </row>
    <row r="1824" spans="1:13">
      <c r="A1824" s="139">
        <v>41533</v>
      </c>
      <c r="B1824" s="5">
        <v>5.88</v>
      </c>
      <c r="C1824" s="5">
        <v>5.93</v>
      </c>
      <c r="D1824" s="5">
        <v>5.98</v>
      </c>
      <c r="E1824" s="5">
        <v>6.04</v>
      </c>
      <c r="F1824" s="5">
        <v>6.28</v>
      </c>
      <c r="G1824" s="5">
        <v>6.49</v>
      </c>
      <c r="H1824" s="5">
        <v>6.78</v>
      </c>
      <c r="I1824" s="5">
        <v>7.04</v>
      </c>
      <c r="J1824" s="5">
        <v>7.44</v>
      </c>
      <c r="K1824" s="5">
        <v>7.98</v>
      </c>
      <c r="L1824" s="5">
        <v>8.34</v>
      </c>
      <c r="M1824" s="5">
        <v>8.74</v>
      </c>
    </row>
    <row r="1825" spans="1:13">
      <c r="A1825" s="139">
        <v>41530</v>
      </c>
      <c r="B1825" s="5">
        <v>5.9</v>
      </c>
      <c r="C1825" s="5">
        <v>5.96</v>
      </c>
      <c r="D1825" s="5">
        <v>6.01</v>
      </c>
      <c r="E1825" s="5">
        <v>6.07</v>
      </c>
      <c r="F1825" s="5">
        <v>6.29</v>
      </c>
      <c r="G1825" s="5">
        <v>6.5</v>
      </c>
      <c r="H1825" s="5">
        <v>6.87</v>
      </c>
      <c r="I1825" s="5">
        <v>7.19</v>
      </c>
      <c r="J1825" s="5">
        <v>7.58</v>
      </c>
      <c r="K1825" s="5">
        <v>8.0500000000000007</v>
      </c>
      <c r="L1825" s="5">
        <v>8.3699999999999992</v>
      </c>
      <c r="M1825" s="5">
        <v>8.76</v>
      </c>
    </row>
    <row r="1826" spans="1:13">
      <c r="A1826" s="139">
        <v>41529</v>
      </c>
      <c r="B1826" s="5">
        <v>5.88</v>
      </c>
      <c r="C1826" s="5">
        <v>5.94</v>
      </c>
      <c r="D1826" s="5">
        <v>6</v>
      </c>
      <c r="E1826" s="5">
        <v>6.06</v>
      </c>
      <c r="F1826" s="5">
        <v>6.3</v>
      </c>
      <c r="G1826" s="5">
        <v>6.51</v>
      </c>
      <c r="H1826" s="5">
        <v>6.88</v>
      </c>
      <c r="I1826" s="5">
        <v>7.2</v>
      </c>
      <c r="J1826" s="5">
        <v>7.61</v>
      </c>
      <c r="K1826" s="5">
        <v>8.07</v>
      </c>
      <c r="L1826" s="5">
        <v>8.39</v>
      </c>
      <c r="M1826" s="5">
        <v>8.7799999999999994</v>
      </c>
    </row>
    <row r="1827" spans="1:13">
      <c r="A1827" s="139">
        <v>41528</v>
      </c>
      <c r="B1827" s="5">
        <v>5.94</v>
      </c>
      <c r="C1827" s="5">
        <v>5.99</v>
      </c>
      <c r="D1827" s="5">
        <v>6.03</v>
      </c>
      <c r="E1827" s="5">
        <v>6.09</v>
      </c>
      <c r="F1827" s="5">
        <v>6.35</v>
      </c>
      <c r="G1827" s="5">
        <v>6.62</v>
      </c>
      <c r="H1827" s="5">
        <v>7.05</v>
      </c>
      <c r="I1827" s="5">
        <v>7.37</v>
      </c>
      <c r="J1827" s="5">
        <v>7.75</v>
      </c>
      <c r="K1827" s="5">
        <v>8.2100000000000009</v>
      </c>
      <c r="L1827" s="5">
        <v>8.5299999999999994</v>
      </c>
      <c r="M1827" s="5">
        <v>8.94</v>
      </c>
    </row>
    <row r="1828" spans="1:13">
      <c r="A1828" s="139">
        <v>41527</v>
      </c>
      <c r="B1828" s="5">
        <v>5.96</v>
      </c>
      <c r="C1828" s="5">
        <v>6</v>
      </c>
      <c r="D1828" s="5">
        <v>6.04</v>
      </c>
      <c r="E1828" s="5">
        <v>6.1</v>
      </c>
      <c r="F1828" s="5">
        <v>6.36</v>
      </c>
      <c r="G1828" s="5">
        <v>6.63</v>
      </c>
      <c r="H1828" s="5">
        <v>7.06</v>
      </c>
      <c r="I1828" s="5">
        <v>7.39</v>
      </c>
      <c r="J1828" s="5">
        <v>7.8</v>
      </c>
      <c r="K1828" s="5">
        <v>8.31</v>
      </c>
      <c r="L1828" s="5">
        <v>8.67</v>
      </c>
      <c r="M1828" s="5">
        <v>9.06</v>
      </c>
    </row>
    <row r="1829" spans="1:13">
      <c r="A1829" s="139">
        <v>41526</v>
      </c>
      <c r="B1829" s="5">
        <v>5.96</v>
      </c>
      <c r="C1829" s="5">
        <v>6</v>
      </c>
      <c r="D1829" s="5">
        <v>6.05</v>
      </c>
      <c r="E1829" s="5">
        <v>6.11</v>
      </c>
      <c r="F1829" s="5">
        <v>6.38</v>
      </c>
      <c r="G1829" s="5">
        <v>6.66</v>
      </c>
      <c r="H1829" s="5">
        <v>7.09</v>
      </c>
      <c r="I1829" s="5">
        <v>7.43</v>
      </c>
      <c r="J1829" s="5">
        <v>7.86</v>
      </c>
      <c r="K1829" s="5">
        <v>8.39</v>
      </c>
      <c r="L1829" s="5">
        <v>8.73</v>
      </c>
      <c r="M1829" s="5">
        <v>9.08</v>
      </c>
    </row>
    <row r="1830" spans="1:13">
      <c r="A1830" s="139">
        <v>41523</v>
      </c>
      <c r="B1830" s="5">
        <v>5.92</v>
      </c>
      <c r="C1830" s="5">
        <v>5.98</v>
      </c>
      <c r="D1830" s="5">
        <v>6.03</v>
      </c>
      <c r="E1830" s="5">
        <v>6.09</v>
      </c>
      <c r="F1830" s="5">
        <v>6.36</v>
      </c>
      <c r="G1830" s="5">
        <v>6.64</v>
      </c>
      <c r="H1830" s="5">
        <v>7.08</v>
      </c>
      <c r="I1830" s="5">
        <v>7.42</v>
      </c>
      <c r="J1830" s="5">
        <v>7.86</v>
      </c>
      <c r="K1830" s="5">
        <v>8.44</v>
      </c>
      <c r="L1830" s="5">
        <v>8.82</v>
      </c>
      <c r="M1830" s="5">
        <v>9.18</v>
      </c>
    </row>
    <row r="1831" spans="1:13">
      <c r="A1831" s="139">
        <v>41522</v>
      </c>
      <c r="B1831" s="5">
        <v>5.94</v>
      </c>
      <c r="C1831" s="5">
        <v>5.99</v>
      </c>
      <c r="D1831" s="5">
        <v>6.04</v>
      </c>
      <c r="E1831" s="5">
        <v>6.1</v>
      </c>
      <c r="F1831" s="5">
        <v>6.37</v>
      </c>
      <c r="G1831" s="5">
        <v>6.63</v>
      </c>
      <c r="H1831" s="5">
        <v>7.04</v>
      </c>
      <c r="I1831" s="5">
        <v>7.38</v>
      </c>
      <c r="J1831" s="5">
        <v>7.82</v>
      </c>
      <c r="K1831" s="5">
        <v>8.41</v>
      </c>
      <c r="L1831" s="5">
        <v>8.7799999999999994</v>
      </c>
      <c r="M1831" s="5">
        <v>9.1</v>
      </c>
    </row>
    <row r="1832" spans="1:13">
      <c r="A1832" s="139">
        <v>41521</v>
      </c>
      <c r="B1832" s="5">
        <v>5.96</v>
      </c>
      <c r="C1832" s="5">
        <v>6.01</v>
      </c>
      <c r="D1832" s="5">
        <v>6.06</v>
      </c>
      <c r="E1832" s="5">
        <v>6.12</v>
      </c>
      <c r="F1832" s="5">
        <v>6.38</v>
      </c>
      <c r="G1832" s="5">
        <v>6.63</v>
      </c>
      <c r="H1832" s="5">
        <v>7.04</v>
      </c>
      <c r="I1832" s="5">
        <v>7.38</v>
      </c>
      <c r="J1832" s="5">
        <v>7.81</v>
      </c>
      <c r="K1832" s="5">
        <v>8.3699999999999992</v>
      </c>
      <c r="L1832" s="5">
        <v>8.7100000000000009</v>
      </c>
      <c r="M1832" s="5">
        <v>8.99</v>
      </c>
    </row>
    <row r="1833" spans="1:13">
      <c r="A1833" s="139">
        <v>41520</v>
      </c>
      <c r="B1833" s="5">
        <v>5.95</v>
      </c>
      <c r="C1833" s="5">
        <v>6.01</v>
      </c>
      <c r="D1833" s="5">
        <v>6.08</v>
      </c>
      <c r="E1833" s="5">
        <v>6.14</v>
      </c>
      <c r="F1833" s="5">
        <v>6.39</v>
      </c>
      <c r="G1833" s="5">
        <v>6.61</v>
      </c>
      <c r="H1833" s="5">
        <v>6.99</v>
      </c>
      <c r="I1833" s="5">
        <v>7.36</v>
      </c>
      <c r="J1833" s="5">
        <v>7.89</v>
      </c>
      <c r="K1833" s="5">
        <v>8.52</v>
      </c>
      <c r="L1833" s="5">
        <v>8.81</v>
      </c>
      <c r="M1833" s="5">
        <v>8.9499999999999993</v>
      </c>
    </row>
    <row r="1834" spans="1:13">
      <c r="A1834" s="139">
        <v>41519</v>
      </c>
      <c r="B1834" s="5">
        <v>5.96</v>
      </c>
      <c r="C1834" s="5">
        <v>6</v>
      </c>
      <c r="D1834" s="5">
        <v>6.05</v>
      </c>
      <c r="E1834" s="5">
        <v>6.1</v>
      </c>
      <c r="F1834" s="5">
        <v>6.34</v>
      </c>
      <c r="G1834" s="5">
        <v>6.6</v>
      </c>
      <c r="H1834" s="5">
        <v>7.01</v>
      </c>
      <c r="I1834" s="5">
        <v>7.36</v>
      </c>
      <c r="J1834" s="5">
        <v>7.84</v>
      </c>
      <c r="K1834" s="5">
        <v>8.44</v>
      </c>
      <c r="L1834" s="5">
        <v>8.81</v>
      </c>
      <c r="M1834" s="5">
        <v>9.15</v>
      </c>
    </row>
    <row r="1835" spans="1:13">
      <c r="A1835" s="139">
        <v>41516</v>
      </c>
      <c r="B1835" s="5">
        <v>5.96</v>
      </c>
      <c r="C1835" s="5">
        <v>6</v>
      </c>
      <c r="D1835" s="5">
        <v>6.04</v>
      </c>
      <c r="E1835" s="5">
        <v>6.1</v>
      </c>
      <c r="F1835" s="5">
        <v>6.35</v>
      </c>
      <c r="G1835" s="5">
        <v>6.6</v>
      </c>
      <c r="H1835" s="5">
        <v>7.02</v>
      </c>
      <c r="I1835" s="5">
        <v>7.37</v>
      </c>
      <c r="J1835" s="5">
        <v>7.86</v>
      </c>
      <c r="K1835" s="5">
        <v>8.49</v>
      </c>
      <c r="L1835" s="5">
        <v>8.89</v>
      </c>
      <c r="M1835" s="5">
        <v>9.2899999999999991</v>
      </c>
    </row>
    <row r="1836" spans="1:13">
      <c r="A1836" s="139">
        <v>41515</v>
      </c>
      <c r="B1836" s="5">
        <v>5.98</v>
      </c>
      <c r="C1836" s="5">
        <v>6.01</v>
      </c>
      <c r="D1836" s="5">
        <v>6.05</v>
      </c>
      <c r="E1836" s="5">
        <v>6.1</v>
      </c>
      <c r="F1836" s="5">
        <v>6.34</v>
      </c>
      <c r="G1836" s="5">
        <v>6.58</v>
      </c>
      <c r="H1836" s="5">
        <v>7.02</v>
      </c>
      <c r="I1836" s="5">
        <v>7.39</v>
      </c>
      <c r="J1836" s="5">
        <v>7.86</v>
      </c>
      <c r="K1836" s="5">
        <v>8.4600000000000009</v>
      </c>
      <c r="L1836" s="5">
        <v>8.86</v>
      </c>
      <c r="M1836" s="5">
        <v>9.2899999999999991</v>
      </c>
    </row>
    <row r="1837" spans="1:13">
      <c r="A1837" s="139">
        <v>41514</v>
      </c>
      <c r="B1837" s="5">
        <v>5.98</v>
      </c>
      <c r="C1837" s="5">
        <v>6.02</v>
      </c>
      <c r="D1837" s="5">
        <v>6.06</v>
      </c>
      <c r="E1837" s="5">
        <v>6.11</v>
      </c>
      <c r="F1837" s="5">
        <v>6.33</v>
      </c>
      <c r="G1837" s="5">
        <v>6.57</v>
      </c>
      <c r="H1837" s="5">
        <v>6.98</v>
      </c>
      <c r="I1837" s="5">
        <v>7.34</v>
      </c>
      <c r="J1837" s="5">
        <v>7.84</v>
      </c>
      <c r="K1837" s="5">
        <v>8.52</v>
      </c>
      <c r="L1837" s="5">
        <v>8.9600000000000009</v>
      </c>
      <c r="M1837" s="5">
        <v>9.3800000000000008</v>
      </c>
    </row>
    <row r="1838" spans="1:13">
      <c r="A1838" s="139">
        <v>41513</v>
      </c>
      <c r="B1838" s="5">
        <v>5.95</v>
      </c>
      <c r="C1838" s="5">
        <v>6</v>
      </c>
      <c r="D1838" s="5">
        <v>6.04</v>
      </c>
      <c r="E1838" s="5">
        <v>6.08</v>
      </c>
      <c r="F1838" s="5">
        <v>6.24</v>
      </c>
      <c r="G1838" s="5">
        <v>6.44</v>
      </c>
      <c r="H1838" s="5">
        <v>6.89</v>
      </c>
      <c r="I1838" s="5">
        <v>7.31</v>
      </c>
      <c r="J1838" s="5">
        <v>7.84</v>
      </c>
      <c r="K1838" s="5">
        <v>8.51</v>
      </c>
      <c r="L1838" s="5">
        <v>8.9499999999999993</v>
      </c>
      <c r="M1838" s="5">
        <v>9.42</v>
      </c>
    </row>
    <row r="1839" spans="1:13">
      <c r="A1839" s="139">
        <v>41512</v>
      </c>
      <c r="B1839" s="5">
        <v>5.93</v>
      </c>
      <c r="C1839" s="5">
        <v>5.98</v>
      </c>
      <c r="D1839" s="5">
        <v>6.03</v>
      </c>
      <c r="E1839" s="5">
        <v>6.07</v>
      </c>
      <c r="F1839" s="5">
        <v>6.26</v>
      </c>
      <c r="G1839" s="5">
        <v>6.44</v>
      </c>
      <c r="H1839" s="5">
        <v>6.86</v>
      </c>
      <c r="I1839" s="5">
        <v>7.27</v>
      </c>
      <c r="J1839" s="5">
        <v>7.81</v>
      </c>
      <c r="K1839" s="5">
        <v>8.4600000000000009</v>
      </c>
      <c r="L1839" s="5">
        <v>8.8800000000000008</v>
      </c>
      <c r="M1839" s="5">
        <v>9.34</v>
      </c>
    </row>
    <row r="1840" spans="1:13">
      <c r="A1840" s="139">
        <v>41509</v>
      </c>
      <c r="B1840" s="5">
        <v>5.94</v>
      </c>
      <c r="C1840" s="5">
        <v>5.98</v>
      </c>
      <c r="D1840" s="5">
        <v>6.03</v>
      </c>
      <c r="E1840" s="5">
        <v>6.08</v>
      </c>
      <c r="F1840" s="5">
        <v>6.29</v>
      </c>
      <c r="G1840" s="5">
        <v>6.5</v>
      </c>
      <c r="H1840" s="5">
        <v>6.91</v>
      </c>
      <c r="I1840" s="5">
        <v>7.31</v>
      </c>
      <c r="J1840" s="5">
        <v>7.84</v>
      </c>
      <c r="K1840" s="5">
        <v>8.49</v>
      </c>
      <c r="L1840" s="5">
        <v>8.91</v>
      </c>
      <c r="M1840" s="5">
        <v>9.3699999999999992</v>
      </c>
    </row>
    <row r="1841" spans="1:13">
      <c r="A1841" s="139">
        <v>41508</v>
      </c>
      <c r="B1841" s="5">
        <v>5.95</v>
      </c>
      <c r="C1841" s="5">
        <v>5.98</v>
      </c>
      <c r="D1841" s="5">
        <v>6.02</v>
      </c>
      <c r="E1841" s="5">
        <v>6.06</v>
      </c>
      <c r="F1841" s="5">
        <v>6.24</v>
      </c>
      <c r="G1841" s="5">
        <v>6.44</v>
      </c>
      <c r="H1841" s="5">
        <v>6.89</v>
      </c>
      <c r="I1841" s="5">
        <v>7.33</v>
      </c>
      <c r="J1841" s="5">
        <v>7.9</v>
      </c>
      <c r="K1841" s="5">
        <v>8.59</v>
      </c>
      <c r="L1841" s="5">
        <v>9.01</v>
      </c>
      <c r="M1841" s="5">
        <v>9.4499999999999993</v>
      </c>
    </row>
    <row r="1842" spans="1:13">
      <c r="A1842" s="139">
        <v>41507</v>
      </c>
      <c r="B1842" s="5">
        <v>5.93</v>
      </c>
      <c r="C1842" s="5">
        <v>5.95</v>
      </c>
      <c r="D1842" s="5">
        <v>5.96</v>
      </c>
      <c r="E1842" s="5">
        <v>5.98</v>
      </c>
      <c r="F1842" s="5">
        <v>6.12</v>
      </c>
      <c r="G1842" s="5">
        <v>6.32</v>
      </c>
      <c r="H1842" s="5">
        <v>6.77</v>
      </c>
      <c r="I1842" s="5">
        <v>7.21</v>
      </c>
      <c r="J1842" s="5">
        <v>7.79</v>
      </c>
      <c r="K1842" s="5">
        <v>8.51</v>
      </c>
      <c r="L1842" s="5">
        <v>9</v>
      </c>
      <c r="M1842" s="5">
        <v>9.58</v>
      </c>
    </row>
    <row r="1843" spans="1:13">
      <c r="A1843" s="139">
        <v>41506</v>
      </c>
      <c r="B1843" s="5">
        <v>5.86</v>
      </c>
      <c r="C1843" s="5">
        <v>5.91</v>
      </c>
      <c r="D1843" s="5">
        <v>5.94</v>
      </c>
      <c r="E1843" s="5">
        <v>5.96</v>
      </c>
      <c r="F1843" s="5">
        <v>6.02</v>
      </c>
      <c r="G1843" s="5">
        <v>6.15</v>
      </c>
      <c r="H1843" s="5">
        <v>6.63</v>
      </c>
      <c r="I1843" s="5">
        <v>7.14</v>
      </c>
      <c r="J1843" s="5">
        <v>7.75</v>
      </c>
      <c r="K1843" s="5">
        <v>8.4600000000000009</v>
      </c>
      <c r="L1843" s="5">
        <v>8.9600000000000009</v>
      </c>
      <c r="M1843" s="5">
        <v>9.61</v>
      </c>
    </row>
    <row r="1844" spans="1:13">
      <c r="A1844" s="139">
        <v>41505</v>
      </c>
      <c r="B1844" s="5">
        <v>5.83</v>
      </c>
      <c r="C1844" s="5">
        <v>5.88</v>
      </c>
      <c r="D1844" s="5">
        <v>5.92</v>
      </c>
      <c r="E1844" s="5">
        <v>5.94</v>
      </c>
      <c r="F1844" s="5">
        <v>6.01</v>
      </c>
      <c r="G1844" s="5">
        <v>6.13</v>
      </c>
      <c r="H1844" s="5">
        <v>6.58</v>
      </c>
      <c r="I1844" s="5">
        <v>7.07</v>
      </c>
      <c r="J1844" s="5">
        <v>7.68</v>
      </c>
      <c r="K1844" s="5">
        <v>8.41</v>
      </c>
      <c r="L1844" s="5">
        <v>8.92</v>
      </c>
      <c r="M1844" s="5">
        <v>9.6</v>
      </c>
    </row>
    <row r="1845" spans="1:13">
      <c r="A1845" s="139">
        <v>41502</v>
      </c>
      <c r="B1845" s="5">
        <v>5.79</v>
      </c>
      <c r="C1845" s="5">
        <v>5.86</v>
      </c>
      <c r="D1845" s="5">
        <v>5.92</v>
      </c>
      <c r="E1845" s="5">
        <v>5.95</v>
      </c>
      <c r="F1845" s="5">
        <v>6.03</v>
      </c>
      <c r="G1845" s="5">
        <v>6.13</v>
      </c>
      <c r="H1845" s="5">
        <v>6.55</v>
      </c>
      <c r="I1845" s="5">
        <v>7.02</v>
      </c>
      <c r="J1845" s="5">
        <v>7.62</v>
      </c>
      <c r="K1845" s="5">
        <v>8.34</v>
      </c>
      <c r="L1845" s="5">
        <v>8.86</v>
      </c>
      <c r="M1845" s="5">
        <v>9.5399999999999991</v>
      </c>
    </row>
    <row r="1846" spans="1:13">
      <c r="A1846" s="139">
        <v>41501</v>
      </c>
      <c r="B1846" s="5">
        <v>5.8</v>
      </c>
      <c r="C1846" s="5">
        <v>5.85</v>
      </c>
      <c r="D1846" s="5">
        <v>5.89</v>
      </c>
      <c r="E1846" s="5">
        <v>5.92</v>
      </c>
      <c r="F1846" s="5">
        <v>5.99</v>
      </c>
      <c r="G1846" s="5">
        <v>6.11</v>
      </c>
      <c r="H1846" s="5">
        <v>6.53</v>
      </c>
      <c r="I1846" s="5">
        <v>7</v>
      </c>
      <c r="J1846" s="5">
        <v>7.59</v>
      </c>
      <c r="K1846" s="5">
        <v>8.3000000000000007</v>
      </c>
      <c r="L1846" s="5">
        <v>8.82</v>
      </c>
      <c r="M1846" s="5">
        <v>9.5299999999999994</v>
      </c>
    </row>
    <row r="1847" spans="1:13">
      <c r="A1847" s="139">
        <v>41500</v>
      </c>
      <c r="B1847" s="5">
        <v>5.82</v>
      </c>
      <c r="C1847" s="5">
        <v>5.88</v>
      </c>
      <c r="D1847" s="5">
        <v>5.92</v>
      </c>
      <c r="E1847" s="5">
        <v>5.95</v>
      </c>
      <c r="F1847" s="5">
        <v>6.01</v>
      </c>
      <c r="G1847" s="5">
        <v>6.13</v>
      </c>
      <c r="H1847" s="5">
        <v>6.6</v>
      </c>
      <c r="I1847" s="5">
        <v>7.1</v>
      </c>
      <c r="J1847" s="5">
        <v>7.68</v>
      </c>
      <c r="K1847" s="5">
        <v>8.36</v>
      </c>
      <c r="L1847" s="5">
        <v>8.86</v>
      </c>
      <c r="M1847" s="5">
        <v>9.57</v>
      </c>
    </row>
    <row r="1848" spans="1:13">
      <c r="A1848" s="139">
        <v>41499</v>
      </c>
      <c r="B1848" s="5">
        <v>5.77</v>
      </c>
      <c r="C1848" s="5">
        <v>5.84</v>
      </c>
      <c r="D1848" s="5">
        <v>5.9</v>
      </c>
      <c r="E1848" s="5">
        <v>5.94</v>
      </c>
      <c r="F1848" s="5">
        <v>6.02</v>
      </c>
      <c r="G1848" s="5">
        <v>6.13</v>
      </c>
      <c r="H1848" s="5">
        <v>6.52</v>
      </c>
      <c r="I1848" s="5">
        <v>6.97</v>
      </c>
      <c r="J1848" s="5">
        <v>7.56</v>
      </c>
      <c r="K1848" s="5">
        <v>8.27</v>
      </c>
      <c r="L1848" s="5">
        <v>8.8000000000000007</v>
      </c>
      <c r="M1848" s="5">
        <v>9.5399999999999991</v>
      </c>
    </row>
    <row r="1849" spans="1:13">
      <c r="A1849" s="139">
        <v>41498</v>
      </c>
      <c r="B1849" s="5">
        <v>5.77</v>
      </c>
      <c r="C1849" s="5">
        <v>5.84</v>
      </c>
      <c r="D1849" s="5">
        <v>5.89</v>
      </c>
      <c r="E1849" s="5">
        <v>5.93</v>
      </c>
      <c r="F1849" s="5">
        <v>6.02</v>
      </c>
      <c r="G1849" s="5">
        <v>6.13</v>
      </c>
      <c r="H1849" s="5">
        <v>6.51</v>
      </c>
      <c r="I1849" s="5">
        <v>6.95</v>
      </c>
      <c r="J1849" s="5">
        <v>7.53</v>
      </c>
      <c r="K1849" s="5">
        <v>8.23</v>
      </c>
      <c r="L1849" s="5">
        <v>8.77</v>
      </c>
      <c r="M1849" s="5">
        <v>9.5299999999999994</v>
      </c>
    </row>
    <row r="1850" spans="1:13">
      <c r="A1850" s="139">
        <v>41495</v>
      </c>
      <c r="B1850" s="5">
        <v>5.77</v>
      </c>
      <c r="C1850" s="5">
        <v>5.84</v>
      </c>
      <c r="D1850" s="5">
        <v>5.89</v>
      </c>
      <c r="E1850" s="5">
        <v>5.93</v>
      </c>
      <c r="F1850" s="5">
        <v>6.04</v>
      </c>
      <c r="G1850" s="5">
        <v>6.15</v>
      </c>
      <c r="H1850" s="5">
        <v>6.53</v>
      </c>
      <c r="I1850" s="5">
        <v>6.96</v>
      </c>
      <c r="J1850" s="5">
        <v>7.53</v>
      </c>
      <c r="K1850" s="5">
        <v>8.25</v>
      </c>
      <c r="L1850" s="5">
        <v>8.77</v>
      </c>
      <c r="M1850" s="5">
        <v>9.4700000000000006</v>
      </c>
    </row>
    <row r="1851" spans="1:13">
      <c r="A1851" s="139">
        <v>41494</v>
      </c>
      <c r="B1851" s="5">
        <v>5.71</v>
      </c>
      <c r="C1851" s="5">
        <v>5.82</v>
      </c>
      <c r="D1851" s="5">
        <v>5.91</v>
      </c>
      <c r="E1851" s="5">
        <v>5.97</v>
      </c>
      <c r="F1851" s="5">
        <v>6.07</v>
      </c>
      <c r="G1851" s="5">
        <v>6.16</v>
      </c>
      <c r="H1851" s="5">
        <v>6.51</v>
      </c>
      <c r="I1851" s="5">
        <v>6.92</v>
      </c>
      <c r="J1851" s="5">
        <v>7.47</v>
      </c>
      <c r="K1851" s="5">
        <v>8.16</v>
      </c>
      <c r="L1851" s="5">
        <v>8.66</v>
      </c>
      <c r="M1851" s="5">
        <v>9.33</v>
      </c>
    </row>
    <row r="1852" spans="1:13">
      <c r="A1852" s="139">
        <v>41493</v>
      </c>
      <c r="B1852" s="5">
        <v>5.86</v>
      </c>
      <c r="C1852" s="5">
        <v>5.89</v>
      </c>
      <c r="D1852" s="5">
        <v>5.91</v>
      </c>
      <c r="E1852" s="5">
        <v>5.94</v>
      </c>
      <c r="F1852" s="5">
        <v>6.03</v>
      </c>
      <c r="G1852" s="5">
        <v>6.17</v>
      </c>
      <c r="H1852" s="5">
        <v>6.55</v>
      </c>
      <c r="I1852" s="5">
        <v>6.96</v>
      </c>
      <c r="J1852" s="5">
        <v>7.52</v>
      </c>
      <c r="K1852" s="5">
        <v>8.23</v>
      </c>
      <c r="L1852" s="5">
        <v>8.74</v>
      </c>
      <c r="M1852" s="5">
        <v>9.41</v>
      </c>
    </row>
    <row r="1853" spans="1:13">
      <c r="A1853" s="139">
        <v>41492</v>
      </c>
      <c r="B1853" s="5">
        <v>5.88</v>
      </c>
      <c r="C1853" s="5">
        <v>5.91</v>
      </c>
      <c r="D1853" s="5">
        <v>5.93</v>
      </c>
      <c r="E1853" s="5">
        <v>5.96</v>
      </c>
      <c r="F1853" s="5">
        <v>6.07</v>
      </c>
      <c r="G1853" s="5">
        <v>6.22</v>
      </c>
      <c r="H1853" s="5">
        <v>6.59</v>
      </c>
      <c r="I1853" s="5">
        <v>6.97</v>
      </c>
      <c r="J1853" s="5">
        <v>7.53</v>
      </c>
      <c r="K1853" s="5">
        <v>8.26</v>
      </c>
      <c r="L1853" s="5">
        <v>8.7799999999999994</v>
      </c>
      <c r="M1853" s="5">
        <v>9.42</v>
      </c>
    </row>
    <row r="1854" spans="1:13">
      <c r="A1854" s="139">
        <v>41491</v>
      </c>
      <c r="B1854" s="5">
        <v>5.89</v>
      </c>
      <c r="C1854" s="5">
        <v>5.92</v>
      </c>
      <c r="D1854" s="5">
        <v>5.95</v>
      </c>
      <c r="E1854" s="5">
        <v>5.97</v>
      </c>
      <c r="F1854" s="5">
        <v>6.08</v>
      </c>
      <c r="G1854" s="5">
        <v>6.23</v>
      </c>
      <c r="H1854" s="5">
        <v>6.63</v>
      </c>
      <c r="I1854" s="5">
        <v>7.03</v>
      </c>
      <c r="J1854" s="5">
        <v>7.55</v>
      </c>
      <c r="K1854" s="5">
        <v>8.1999999999999993</v>
      </c>
      <c r="L1854" s="5">
        <v>8.67</v>
      </c>
      <c r="M1854" s="5">
        <v>9.31</v>
      </c>
    </row>
    <row r="1855" spans="1:13">
      <c r="A1855" s="139">
        <v>41488</v>
      </c>
      <c r="B1855" s="5">
        <v>5.87</v>
      </c>
      <c r="C1855" s="5">
        <v>5.91</v>
      </c>
      <c r="D1855" s="5">
        <v>5.94</v>
      </c>
      <c r="E1855" s="5">
        <v>5.97</v>
      </c>
      <c r="F1855" s="5">
        <v>6.11</v>
      </c>
      <c r="G1855" s="5">
        <v>6.28</v>
      </c>
      <c r="H1855" s="5">
        <v>6.66</v>
      </c>
      <c r="I1855" s="5">
        <v>7.06</v>
      </c>
      <c r="J1855" s="5">
        <v>7.61</v>
      </c>
      <c r="K1855" s="5">
        <v>8.31</v>
      </c>
      <c r="L1855" s="5">
        <v>8.81</v>
      </c>
      <c r="M1855" s="5">
        <v>9.44</v>
      </c>
    </row>
    <row r="1856" spans="1:13">
      <c r="A1856" s="139">
        <v>41487</v>
      </c>
      <c r="B1856" s="5">
        <v>5.91</v>
      </c>
      <c r="C1856" s="5">
        <v>5.95</v>
      </c>
      <c r="D1856" s="5">
        <v>5.99</v>
      </c>
      <c r="E1856" s="5">
        <v>6.02</v>
      </c>
      <c r="F1856" s="5">
        <v>6.16</v>
      </c>
      <c r="G1856" s="5">
        <v>6.32</v>
      </c>
      <c r="H1856" s="5">
        <v>6.67</v>
      </c>
      <c r="I1856" s="5">
        <v>7.03</v>
      </c>
      <c r="J1856" s="5">
        <v>7.56</v>
      </c>
      <c r="K1856" s="5">
        <v>8.27</v>
      </c>
      <c r="L1856" s="5">
        <v>8.77</v>
      </c>
      <c r="M1856" s="5">
        <v>9.3699999999999992</v>
      </c>
    </row>
    <row r="1857" spans="1:13">
      <c r="A1857" s="139">
        <v>41486</v>
      </c>
      <c r="B1857" s="5">
        <v>5.89</v>
      </c>
      <c r="C1857" s="5">
        <v>5.95</v>
      </c>
      <c r="D1857" s="5">
        <v>6</v>
      </c>
      <c r="E1857" s="5">
        <v>6.03</v>
      </c>
      <c r="F1857" s="5">
        <v>6.17</v>
      </c>
      <c r="G1857" s="5">
        <v>6.33</v>
      </c>
      <c r="H1857" s="5">
        <v>6.67</v>
      </c>
      <c r="I1857" s="5">
        <v>7.06</v>
      </c>
      <c r="J1857" s="5">
        <v>7.64</v>
      </c>
      <c r="K1857" s="5">
        <v>8.4</v>
      </c>
      <c r="L1857" s="5">
        <v>8.91</v>
      </c>
      <c r="M1857" s="5">
        <v>9.43</v>
      </c>
    </row>
    <row r="1858" spans="1:13">
      <c r="A1858" s="139">
        <v>41485</v>
      </c>
      <c r="B1858" s="5">
        <v>5.87</v>
      </c>
      <c r="C1858" s="5">
        <v>5.92</v>
      </c>
      <c r="D1858" s="5">
        <v>5.96</v>
      </c>
      <c r="E1858" s="5">
        <v>6</v>
      </c>
      <c r="F1858" s="5">
        <v>6.11</v>
      </c>
      <c r="G1858" s="5">
        <v>6.23</v>
      </c>
      <c r="H1858" s="5">
        <v>6.61</v>
      </c>
      <c r="I1858" s="5">
        <v>7.05</v>
      </c>
      <c r="J1858" s="5">
        <v>7.64</v>
      </c>
      <c r="K1858" s="5">
        <v>8.3800000000000008</v>
      </c>
      <c r="L1858" s="5">
        <v>8.8699999999999992</v>
      </c>
      <c r="M1858" s="5">
        <v>9.44</v>
      </c>
    </row>
    <row r="1859" spans="1:13">
      <c r="A1859" s="139">
        <v>41484</v>
      </c>
      <c r="B1859" s="5">
        <v>5.81</v>
      </c>
      <c r="C1859" s="5">
        <v>5.88</v>
      </c>
      <c r="D1859" s="5">
        <v>5.93</v>
      </c>
      <c r="E1859" s="5">
        <v>5.98</v>
      </c>
      <c r="F1859" s="5">
        <v>6.12</v>
      </c>
      <c r="G1859" s="5">
        <v>6.26</v>
      </c>
      <c r="H1859" s="5">
        <v>6.6</v>
      </c>
      <c r="I1859" s="5">
        <v>7</v>
      </c>
      <c r="J1859" s="5">
        <v>7.59</v>
      </c>
      <c r="K1859" s="5">
        <v>8.3000000000000007</v>
      </c>
      <c r="L1859" s="5">
        <v>8.73</v>
      </c>
      <c r="M1859" s="5">
        <v>9.18</v>
      </c>
    </row>
    <row r="1860" spans="1:13">
      <c r="A1860" s="139">
        <v>41481</v>
      </c>
      <c r="B1860" s="5">
        <v>5.84</v>
      </c>
      <c r="C1860" s="5">
        <v>5.89</v>
      </c>
      <c r="D1860" s="5">
        <v>5.93</v>
      </c>
      <c r="E1860" s="5">
        <v>5.96</v>
      </c>
      <c r="F1860" s="5">
        <v>6.05</v>
      </c>
      <c r="G1860" s="5">
        <v>6.18</v>
      </c>
      <c r="H1860" s="5">
        <v>6.52</v>
      </c>
      <c r="I1860" s="5">
        <v>6.92</v>
      </c>
      <c r="J1860" s="5">
        <v>7.49</v>
      </c>
      <c r="K1860" s="5">
        <v>8.25</v>
      </c>
      <c r="L1860" s="5">
        <v>8.77</v>
      </c>
      <c r="M1860" s="5">
        <v>9.3699999999999992</v>
      </c>
    </row>
    <row r="1861" spans="1:13">
      <c r="A1861" s="139">
        <v>41480</v>
      </c>
      <c r="B1861" s="5">
        <v>5.79</v>
      </c>
      <c r="C1861" s="5">
        <v>5.87</v>
      </c>
      <c r="D1861" s="5">
        <v>5.93</v>
      </c>
      <c r="E1861" s="5">
        <v>5.97</v>
      </c>
      <c r="F1861" s="5">
        <v>6.04</v>
      </c>
      <c r="G1861" s="5">
        <v>6.13</v>
      </c>
      <c r="H1861" s="5">
        <v>6.51</v>
      </c>
      <c r="I1861" s="5">
        <v>6.95</v>
      </c>
      <c r="J1861" s="5">
        <v>7.52</v>
      </c>
      <c r="K1861" s="5">
        <v>8.2200000000000006</v>
      </c>
      <c r="L1861" s="5">
        <v>8.7100000000000009</v>
      </c>
      <c r="M1861" s="5">
        <v>9.35</v>
      </c>
    </row>
    <row r="1862" spans="1:13">
      <c r="A1862" s="139">
        <v>41479</v>
      </c>
      <c r="B1862" s="5">
        <v>5.76</v>
      </c>
      <c r="C1862" s="5">
        <v>5.84</v>
      </c>
      <c r="D1862" s="5">
        <v>5.9</v>
      </c>
      <c r="E1862" s="5">
        <v>5.94</v>
      </c>
      <c r="F1862" s="5">
        <v>6</v>
      </c>
      <c r="G1862" s="5">
        <v>6.08</v>
      </c>
      <c r="H1862" s="5">
        <v>6.48</v>
      </c>
      <c r="I1862" s="5">
        <v>6.94</v>
      </c>
      <c r="J1862" s="5">
        <v>7.5</v>
      </c>
      <c r="K1862" s="5">
        <v>8.14</v>
      </c>
      <c r="L1862" s="5">
        <v>8.58</v>
      </c>
      <c r="M1862" s="5">
        <v>9.15</v>
      </c>
    </row>
    <row r="1863" spans="1:13">
      <c r="A1863" s="139">
        <v>41478</v>
      </c>
      <c r="B1863" s="5">
        <v>5.69</v>
      </c>
      <c r="C1863" s="5">
        <v>5.78</v>
      </c>
      <c r="D1863" s="5">
        <v>5.86</v>
      </c>
      <c r="E1863" s="5">
        <v>5.91</v>
      </c>
      <c r="F1863" s="5">
        <v>6.01</v>
      </c>
      <c r="G1863" s="5">
        <v>6.11</v>
      </c>
      <c r="H1863" s="5">
        <v>6.45</v>
      </c>
      <c r="I1863" s="5">
        <v>6.85</v>
      </c>
      <c r="J1863" s="5">
        <v>7.39</v>
      </c>
      <c r="K1863" s="5">
        <v>8.06</v>
      </c>
      <c r="L1863" s="5">
        <v>8.5299999999999994</v>
      </c>
      <c r="M1863" s="5">
        <v>9.1199999999999992</v>
      </c>
    </row>
    <row r="1864" spans="1:13">
      <c r="A1864" s="139">
        <v>41477</v>
      </c>
      <c r="B1864" s="5">
        <v>5.71</v>
      </c>
      <c r="C1864" s="5">
        <v>5.8</v>
      </c>
      <c r="D1864" s="5">
        <v>5.87</v>
      </c>
      <c r="E1864" s="5">
        <v>5.93</v>
      </c>
      <c r="F1864" s="5">
        <v>6.04</v>
      </c>
      <c r="G1864" s="5">
        <v>6.14</v>
      </c>
      <c r="H1864" s="5">
        <v>6.49</v>
      </c>
      <c r="I1864" s="5">
        <v>6.9</v>
      </c>
      <c r="J1864" s="5">
        <v>7.43</v>
      </c>
      <c r="K1864" s="5">
        <v>8.08</v>
      </c>
      <c r="L1864" s="5">
        <v>8.5399999999999991</v>
      </c>
      <c r="M1864" s="5">
        <v>9.1</v>
      </c>
    </row>
    <row r="1865" spans="1:13">
      <c r="A1865" s="139">
        <v>41474</v>
      </c>
      <c r="B1865" s="5">
        <v>5.7</v>
      </c>
      <c r="C1865" s="5">
        <v>5.79</v>
      </c>
      <c r="D1865" s="5">
        <v>5.87</v>
      </c>
      <c r="E1865" s="5">
        <v>5.93</v>
      </c>
      <c r="F1865" s="5">
        <v>6.04</v>
      </c>
      <c r="G1865" s="5">
        <v>6.13</v>
      </c>
      <c r="H1865" s="5">
        <v>6.48</v>
      </c>
      <c r="I1865" s="5">
        <v>6.89</v>
      </c>
      <c r="J1865" s="5">
        <v>7.42</v>
      </c>
      <c r="K1865" s="5">
        <v>8.07</v>
      </c>
      <c r="L1865" s="5">
        <v>8.5299999999999994</v>
      </c>
      <c r="M1865" s="5">
        <v>9.09</v>
      </c>
    </row>
    <row r="1866" spans="1:13">
      <c r="A1866" s="139">
        <v>41473</v>
      </c>
      <c r="B1866" s="5">
        <v>5.67</v>
      </c>
      <c r="C1866" s="5">
        <v>5.78</v>
      </c>
      <c r="D1866" s="5">
        <v>5.88</v>
      </c>
      <c r="E1866" s="5">
        <v>5.95</v>
      </c>
      <c r="F1866" s="5">
        <v>6.07</v>
      </c>
      <c r="G1866" s="5">
        <v>6.16</v>
      </c>
      <c r="H1866" s="5">
        <v>6.49</v>
      </c>
      <c r="I1866" s="5">
        <v>6.9</v>
      </c>
      <c r="J1866" s="5">
        <v>7.43</v>
      </c>
      <c r="K1866" s="5">
        <v>8.07</v>
      </c>
      <c r="L1866" s="5">
        <v>8.51</v>
      </c>
      <c r="M1866" s="5">
        <v>9.07</v>
      </c>
    </row>
    <row r="1867" spans="1:13">
      <c r="A1867" s="139">
        <v>41472</v>
      </c>
      <c r="B1867" s="5">
        <v>5.71</v>
      </c>
      <c r="C1867" s="5">
        <v>5.82</v>
      </c>
      <c r="D1867" s="5">
        <v>5.91</v>
      </c>
      <c r="E1867" s="5">
        <v>5.98</v>
      </c>
      <c r="F1867" s="5">
        <v>6.11</v>
      </c>
      <c r="G1867" s="5">
        <v>6.2</v>
      </c>
      <c r="H1867" s="5">
        <v>6.52</v>
      </c>
      <c r="I1867" s="5">
        <v>6.9</v>
      </c>
      <c r="J1867" s="5">
        <v>7.44</v>
      </c>
      <c r="K1867" s="5">
        <v>8.09</v>
      </c>
      <c r="L1867" s="5">
        <v>8.5399999999999991</v>
      </c>
      <c r="M1867" s="5">
        <v>9.11</v>
      </c>
    </row>
    <row r="1868" spans="1:13">
      <c r="A1868" s="139">
        <v>41471</v>
      </c>
      <c r="B1868" s="5">
        <v>5.62</v>
      </c>
      <c r="C1868" s="5">
        <v>5.73</v>
      </c>
      <c r="D1868" s="5">
        <v>5.83</v>
      </c>
      <c r="E1868" s="5">
        <v>5.9</v>
      </c>
      <c r="F1868" s="5">
        <v>6.09</v>
      </c>
      <c r="G1868" s="5">
        <v>6.23</v>
      </c>
      <c r="H1868" s="5">
        <v>6.54</v>
      </c>
      <c r="I1868" s="5">
        <v>6.9</v>
      </c>
      <c r="J1868" s="5">
        <v>7.43</v>
      </c>
      <c r="K1868" s="5">
        <v>8.1</v>
      </c>
      <c r="L1868" s="5">
        <v>8.56</v>
      </c>
      <c r="M1868" s="5">
        <v>9.1199999999999992</v>
      </c>
    </row>
    <row r="1869" spans="1:13">
      <c r="A1869" s="139">
        <v>41470</v>
      </c>
      <c r="B1869" s="5">
        <v>5.64</v>
      </c>
      <c r="C1869" s="5">
        <v>5.77</v>
      </c>
      <c r="D1869" s="5">
        <v>5.87</v>
      </c>
      <c r="E1869" s="5">
        <v>5.95</v>
      </c>
      <c r="F1869" s="5">
        <v>6.11</v>
      </c>
      <c r="G1869" s="5">
        <v>6.2</v>
      </c>
      <c r="H1869" s="5">
        <v>6.56</v>
      </c>
      <c r="I1869" s="5">
        <v>6.99</v>
      </c>
      <c r="J1869" s="5">
        <v>7.56</v>
      </c>
      <c r="K1869" s="5">
        <v>8.2200000000000006</v>
      </c>
      <c r="L1869" s="5">
        <v>8.68</v>
      </c>
      <c r="M1869" s="5">
        <v>9.23</v>
      </c>
    </row>
    <row r="1870" spans="1:13">
      <c r="A1870" s="139">
        <v>41467</v>
      </c>
      <c r="B1870" s="5">
        <v>5.67</v>
      </c>
      <c r="C1870" s="5">
        <v>5.78</v>
      </c>
      <c r="D1870" s="5">
        <v>5.87</v>
      </c>
      <c r="E1870" s="5">
        <v>5.94</v>
      </c>
      <c r="F1870" s="5">
        <v>6.1</v>
      </c>
      <c r="G1870" s="5">
        <v>6.21</v>
      </c>
      <c r="H1870" s="5">
        <v>6.59</v>
      </c>
      <c r="I1870" s="5">
        <v>7.03</v>
      </c>
      <c r="J1870" s="5">
        <v>7.6</v>
      </c>
      <c r="K1870" s="5">
        <v>8.26</v>
      </c>
      <c r="L1870" s="5">
        <v>8.7100000000000009</v>
      </c>
      <c r="M1870" s="5">
        <v>9.25</v>
      </c>
    </row>
    <row r="1871" spans="1:13">
      <c r="A1871" s="139">
        <v>41466</v>
      </c>
      <c r="B1871" s="5">
        <v>5.73</v>
      </c>
      <c r="C1871" s="5">
        <v>5.84</v>
      </c>
      <c r="D1871" s="5">
        <v>5.93</v>
      </c>
      <c r="E1871" s="5">
        <v>6.01</v>
      </c>
      <c r="F1871" s="5">
        <v>6.2</v>
      </c>
      <c r="G1871" s="5">
        <v>6.34</v>
      </c>
      <c r="H1871" s="5">
        <v>6.7</v>
      </c>
      <c r="I1871" s="5">
        <v>7.09</v>
      </c>
      <c r="J1871" s="5">
        <v>7.61</v>
      </c>
      <c r="K1871" s="5">
        <v>8.25</v>
      </c>
      <c r="L1871" s="5">
        <v>8.6999999999999993</v>
      </c>
      <c r="M1871" s="5">
        <v>9.24</v>
      </c>
    </row>
    <row r="1872" spans="1:13">
      <c r="A1872" s="139">
        <v>41465</v>
      </c>
      <c r="B1872" s="5">
        <v>5.83</v>
      </c>
      <c r="C1872" s="5">
        <v>5.93</v>
      </c>
      <c r="D1872" s="5">
        <v>6.01</v>
      </c>
      <c r="E1872" s="5">
        <v>6.07</v>
      </c>
      <c r="F1872" s="5">
        <v>6.22</v>
      </c>
      <c r="G1872" s="5">
        <v>6.34</v>
      </c>
      <c r="H1872" s="5">
        <v>6.75</v>
      </c>
      <c r="I1872" s="5">
        <v>7.2</v>
      </c>
      <c r="J1872" s="5">
        <v>7.73</v>
      </c>
      <c r="K1872" s="5">
        <v>8.33</v>
      </c>
      <c r="L1872" s="5">
        <v>8.73</v>
      </c>
      <c r="M1872" s="5">
        <v>9.1999999999999993</v>
      </c>
    </row>
    <row r="1873" spans="1:13">
      <c r="A1873" s="139">
        <v>41464</v>
      </c>
      <c r="B1873" s="5">
        <v>5.76</v>
      </c>
      <c r="C1873" s="5">
        <v>5.89</v>
      </c>
      <c r="D1873" s="5">
        <v>6</v>
      </c>
      <c r="E1873" s="5">
        <v>6.09</v>
      </c>
      <c r="F1873" s="5">
        <v>6.28</v>
      </c>
      <c r="G1873" s="5">
        <v>6.39</v>
      </c>
      <c r="H1873" s="5">
        <v>6.73</v>
      </c>
      <c r="I1873" s="5">
        <v>7.13</v>
      </c>
      <c r="J1873" s="5">
        <v>7.66</v>
      </c>
      <c r="K1873" s="5">
        <v>8.27</v>
      </c>
      <c r="L1873" s="5">
        <v>8.6300000000000008</v>
      </c>
      <c r="M1873" s="5">
        <v>8.99</v>
      </c>
    </row>
    <row r="1874" spans="1:13">
      <c r="A1874" s="139">
        <v>41463</v>
      </c>
      <c r="B1874" s="5">
        <v>5.84</v>
      </c>
      <c r="C1874" s="5">
        <v>5.92</v>
      </c>
      <c r="D1874" s="5">
        <v>6</v>
      </c>
      <c r="E1874" s="5">
        <v>6.06</v>
      </c>
      <c r="F1874" s="5">
        <v>6.27</v>
      </c>
      <c r="G1874" s="5">
        <v>6.45</v>
      </c>
      <c r="H1874" s="5">
        <v>6.85</v>
      </c>
      <c r="I1874" s="5">
        <v>7.23</v>
      </c>
      <c r="J1874" s="5">
        <v>7.68</v>
      </c>
      <c r="K1874" s="5">
        <v>8.33</v>
      </c>
      <c r="L1874" s="5">
        <v>8.7899999999999991</v>
      </c>
      <c r="M1874" s="5">
        <v>9.31</v>
      </c>
    </row>
    <row r="1875" spans="1:13">
      <c r="A1875" s="139">
        <v>41460</v>
      </c>
      <c r="B1875" s="5">
        <v>5.86</v>
      </c>
      <c r="C1875" s="5">
        <v>5.94</v>
      </c>
      <c r="D1875" s="5">
        <v>6.01</v>
      </c>
      <c r="E1875" s="5">
        <v>6.08</v>
      </c>
      <c r="F1875" s="5">
        <v>6.29</v>
      </c>
      <c r="G1875" s="5">
        <v>6.49</v>
      </c>
      <c r="H1875" s="5">
        <v>6.89</v>
      </c>
      <c r="I1875" s="5">
        <v>7.26</v>
      </c>
      <c r="J1875" s="5">
        <v>7.75</v>
      </c>
      <c r="K1875" s="5">
        <v>8.3699999999999992</v>
      </c>
      <c r="L1875" s="5">
        <v>8.8000000000000007</v>
      </c>
      <c r="M1875" s="5">
        <v>9.2799999999999994</v>
      </c>
    </row>
    <row r="1876" spans="1:13">
      <c r="A1876" s="139">
        <v>41459</v>
      </c>
      <c r="B1876" s="5">
        <v>5.76</v>
      </c>
      <c r="C1876" s="5">
        <v>5.83</v>
      </c>
      <c r="D1876" s="5">
        <v>5.9</v>
      </c>
      <c r="E1876" s="5">
        <v>5.96</v>
      </c>
      <c r="F1876" s="5">
        <v>6.16</v>
      </c>
      <c r="G1876" s="5">
        <v>6.35</v>
      </c>
      <c r="H1876" s="5">
        <v>6.71</v>
      </c>
      <c r="I1876" s="5">
        <v>7.04</v>
      </c>
      <c r="J1876" s="5">
        <v>7.46</v>
      </c>
      <c r="K1876" s="5">
        <v>8.0399999999999991</v>
      </c>
      <c r="L1876" s="5">
        <v>8.4700000000000006</v>
      </c>
      <c r="M1876" s="5">
        <v>9.01</v>
      </c>
    </row>
    <row r="1877" spans="1:13">
      <c r="A1877" s="139">
        <v>41458</v>
      </c>
      <c r="B1877" s="5">
        <v>5.98</v>
      </c>
      <c r="C1877" s="5">
        <v>6.04</v>
      </c>
      <c r="D1877" s="5">
        <v>6.08</v>
      </c>
      <c r="E1877" s="5">
        <v>6.13</v>
      </c>
      <c r="F1877" s="5">
        <v>6.3</v>
      </c>
      <c r="G1877" s="5">
        <v>6.5</v>
      </c>
      <c r="H1877" s="5">
        <v>6.92</v>
      </c>
      <c r="I1877" s="5">
        <v>7.27</v>
      </c>
      <c r="J1877" s="5">
        <v>7.7</v>
      </c>
      <c r="K1877" s="5">
        <v>8.2899999999999991</v>
      </c>
      <c r="L1877" s="5">
        <v>8.7200000000000006</v>
      </c>
      <c r="M1877" s="5">
        <v>9.23</v>
      </c>
    </row>
    <row r="1878" spans="1:13">
      <c r="A1878" s="139">
        <v>41457</v>
      </c>
      <c r="B1878" s="5">
        <v>5.9</v>
      </c>
      <c r="C1878" s="5">
        <v>5.96</v>
      </c>
      <c r="D1878" s="5">
        <v>6.02</v>
      </c>
      <c r="E1878" s="5">
        <v>6.07</v>
      </c>
      <c r="F1878" s="5">
        <v>6.28</v>
      </c>
      <c r="G1878" s="5">
        <v>6.47</v>
      </c>
      <c r="H1878" s="5">
        <v>6.85</v>
      </c>
      <c r="I1878" s="5">
        <v>7.18</v>
      </c>
      <c r="J1878" s="5">
        <v>7.64</v>
      </c>
      <c r="K1878" s="5">
        <v>8.23</v>
      </c>
      <c r="L1878" s="5">
        <v>8.6300000000000008</v>
      </c>
      <c r="M1878" s="5">
        <v>9.08</v>
      </c>
    </row>
    <row r="1879" spans="1:13">
      <c r="A1879" s="139">
        <v>41456</v>
      </c>
      <c r="B1879" s="5">
        <v>6.01</v>
      </c>
      <c r="C1879" s="5">
        <v>6.06</v>
      </c>
      <c r="D1879" s="5">
        <v>6.1</v>
      </c>
      <c r="E1879" s="5">
        <v>6.15</v>
      </c>
      <c r="F1879" s="5">
        <v>6.35</v>
      </c>
      <c r="G1879" s="5">
        <v>6.56</v>
      </c>
      <c r="H1879" s="5">
        <v>6.94</v>
      </c>
      <c r="I1879" s="5">
        <v>7.27</v>
      </c>
      <c r="J1879" s="5">
        <v>7.71</v>
      </c>
      <c r="K1879" s="5">
        <v>8.32</v>
      </c>
      <c r="L1879" s="5">
        <v>8.6999999999999993</v>
      </c>
      <c r="M1879" s="5">
        <v>9</v>
      </c>
    </row>
    <row r="1880" spans="1:13">
      <c r="A1880" s="139">
        <v>41453</v>
      </c>
      <c r="B1880" s="5">
        <v>5.9</v>
      </c>
      <c r="C1880" s="5">
        <v>5.97</v>
      </c>
      <c r="D1880" s="5">
        <v>6.05</v>
      </c>
      <c r="E1880" s="5">
        <v>6.12</v>
      </c>
      <c r="F1880" s="5">
        <v>6.4</v>
      </c>
      <c r="G1880" s="5">
        <v>6.68</v>
      </c>
      <c r="H1880" s="5">
        <v>7.22</v>
      </c>
      <c r="I1880" s="5">
        <v>7.65</v>
      </c>
      <c r="J1880" s="5">
        <v>8.0500000000000007</v>
      </c>
      <c r="K1880" s="5">
        <v>8.41</v>
      </c>
      <c r="L1880" s="5">
        <v>8.66</v>
      </c>
      <c r="M1880" s="5">
        <v>9.07</v>
      </c>
    </row>
    <row r="1881" spans="1:13">
      <c r="A1881" s="139">
        <v>41452</v>
      </c>
      <c r="B1881" s="5">
        <v>5.9</v>
      </c>
      <c r="C1881" s="5">
        <v>5.97</v>
      </c>
      <c r="D1881" s="5">
        <v>6.03</v>
      </c>
      <c r="E1881" s="5">
        <v>6.09</v>
      </c>
      <c r="F1881" s="5">
        <v>6.33</v>
      </c>
      <c r="G1881" s="5">
        <v>6.61</v>
      </c>
      <c r="H1881" s="5">
        <v>7.26</v>
      </c>
      <c r="I1881" s="5">
        <v>7.79</v>
      </c>
      <c r="J1881" s="5">
        <v>8.25</v>
      </c>
      <c r="K1881" s="5">
        <v>8.65</v>
      </c>
      <c r="L1881" s="5">
        <v>8.8699999999999992</v>
      </c>
      <c r="M1881" s="5">
        <v>9.14</v>
      </c>
    </row>
    <row r="1882" spans="1:13">
      <c r="A1882" s="139">
        <v>41451</v>
      </c>
      <c r="B1882" s="5">
        <v>5.97</v>
      </c>
      <c r="C1882" s="5">
        <v>6.03</v>
      </c>
      <c r="D1882" s="5">
        <v>6.09</v>
      </c>
      <c r="E1882" s="5">
        <v>6.14</v>
      </c>
      <c r="F1882" s="5">
        <v>6.39</v>
      </c>
      <c r="G1882" s="5">
        <v>6.72</v>
      </c>
      <c r="H1882" s="5">
        <v>7.46</v>
      </c>
      <c r="I1882" s="5">
        <v>8</v>
      </c>
      <c r="J1882" s="5">
        <v>8.41</v>
      </c>
      <c r="K1882" s="5">
        <v>8.75</v>
      </c>
      <c r="L1882" s="5">
        <v>8.94</v>
      </c>
      <c r="M1882" s="5">
        <v>9.15</v>
      </c>
    </row>
    <row r="1883" spans="1:13">
      <c r="A1883" s="139">
        <v>41450</v>
      </c>
      <c r="B1883" s="5">
        <v>5.97</v>
      </c>
      <c r="C1883" s="5">
        <v>6.03</v>
      </c>
      <c r="D1883" s="5">
        <v>6.09</v>
      </c>
      <c r="E1883" s="5">
        <v>6.15</v>
      </c>
      <c r="F1883" s="5">
        <v>6.4</v>
      </c>
      <c r="G1883" s="5">
        <v>6.66</v>
      </c>
      <c r="H1883" s="5">
        <v>7.15</v>
      </c>
      <c r="I1883" s="5">
        <v>7.54</v>
      </c>
      <c r="J1883" s="5">
        <v>7.96</v>
      </c>
      <c r="K1883" s="5">
        <v>8.4</v>
      </c>
      <c r="L1883" s="5">
        <v>8.64</v>
      </c>
      <c r="M1883" s="5">
        <v>8.83</v>
      </c>
    </row>
    <row r="1884" spans="1:13">
      <c r="A1884" s="139">
        <v>41449</v>
      </c>
      <c r="B1884" s="5">
        <v>5.98</v>
      </c>
      <c r="C1884" s="5">
        <v>6.03</v>
      </c>
      <c r="D1884" s="5">
        <v>6.08</v>
      </c>
      <c r="E1884" s="5">
        <v>6.13</v>
      </c>
      <c r="F1884" s="5">
        <v>6.33</v>
      </c>
      <c r="G1884" s="5">
        <v>6.61</v>
      </c>
      <c r="H1884" s="5">
        <v>7.26</v>
      </c>
      <c r="I1884" s="5">
        <v>7.75</v>
      </c>
      <c r="J1884" s="5">
        <v>8.14</v>
      </c>
      <c r="K1884" s="5">
        <v>8.43</v>
      </c>
      <c r="L1884" s="5">
        <v>8.57</v>
      </c>
      <c r="M1884" s="5">
        <v>8.76</v>
      </c>
    </row>
    <row r="1885" spans="1:13">
      <c r="A1885" s="139">
        <v>41446</v>
      </c>
      <c r="B1885" s="5">
        <v>5.9</v>
      </c>
      <c r="C1885" s="5">
        <v>5.97</v>
      </c>
      <c r="D1885" s="5">
        <v>6.03</v>
      </c>
      <c r="E1885" s="5">
        <v>6.08</v>
      </c>
      <c r="F1885" s="5">
        <v>6.2</v>
      </c>
      <c r="G1885" s="5">
        <v>6.33</v>
      </c>
      <c r="H1885" s="5">
        <v>6.81</v>
      </c>
      <c r="I1885" s="5">
        <v>7.3</v>
      </c>
      <c r="J1885" s="5">
        <v>7.77</v>
      </c>
      <c r="K1885" s="5">
        <v>8.19</v>
      </c>
      <c r="L1885" s="5">
        <v>8.42</v>
      </c>
      <c r="M1885" s="5">
        <v>8.6999999999999993</v>
      </c>
    </row>
    <row r="1886" spans="1:13">
      <c r="A1886" s="139">
        <v>41445</v>
      </c>
      <c r="B1886" s="5">
        <v>5.95</v>
      </c>
      <c r="C1886" s="5">
        <v>6.02</v>
      </c>
      <c r="D1886" s="5">
        <v>6.07</v>
      </c>
      <c r="E1886" s="5">
        <v>6.11</v>
      </c>
      <c r="F1886" s="5">
        <v>6.2</v>
      </c>
      <c r="G1886" s="5">
        <v>6.34</v>
      </c>
      <c r="H1886" s="5">
        <v>6.86</v>
      </c>
      <c r="I1886" s="5">
        <v>7.37</v>
      </c>
      <c r="J1886" s="5">
        <v>7.84</v>
      </c>
      <c r="K1886" s="5">
        <v>8.2100000000000009</v>
      </c>
      <c r="L1886" s="5">
        <v>8.39</v>
      </c>
      <c r="M1886" s="5">
        <v>8.61</v>
      </c>
    </row>
    <row r="1887" spans="1:13">
      <c r="A1887" s="139">
        <v>41444</v>
      </c>
      <c r="B1887" s="5">
        <v>5.92</v>
      </c>
      <c r="C1887" s="5">
        <v>5.98</v>
      </c>
      <c r="D1887" s="5">
        <v>6.02</v>
      </c>
      <c r="E1887" s="5">
        <v>6.06</v>
      </c>
      <c r="F1887" s="5">
        <v>6.16</v>
      </c>
      <c r="G1887" s="5">
        <v>6.31</v>
      </c>
      <c r="H1887" s="5">
        <v>6.79</v>
      </c>
      <c r="I1887" s="5">
        <v>7.24</v>
      </c>
      <c r="J1887" s="5">
        <v>7.66</v>
      </c>
      <c r="K1887" s="5">
        <v>8.01</v>
      </c>
      <c r="L1887" s="5">
        <v>8.1999999999999993</v>
      </c>
      <c r="M1887" s="5">
        <v>8.44</v>
      </c>
    </row>
    <row r="1888" spans="1:13">
      <c r="A1888" s="139">
        <v>41443</v>
      </c>
      <c r="B1888" s="5">
        <v>5.96</v>
      </c>
      <c r="C1888" s="5">
        <v>6.01</v>
      </c>
      <c r="D1888" s="5">
        <v>6.05</v>
      </c>
      <c r="E1888" s="5">
        <v>6.08</v>
      </c>
      <c r="F1888" s="5">
        <v>6.21</v>
      </c>
      <c r="G1888" s="5">
        <v>6.36</v>
      </c>
      <c r="H1888" s="5">
        <v>6.76</v>
      </c>
      <c r="I1888" s="5">
        <v>7.13</v>
      </c>
      <c r="J1888" s="5">
        <v>7.53</v>
      </c>
      <c r="K1888" s="5">
        <v>7.99</v>
      </c>
      <c r="L1888" s="5">
        <v>8.26</v>
      </c>
      <c r="M1888" s="5">
        <v>8.4499999999999993</v>
      </c>
    </row>
    <row r="1889" spans="1:13">
      <c r="A1889" s="139">
        <v>41442</v>
      </c>
      <c r="B1889" s="5">
        <v>5.96</v>
      </c>
      <c r="C1889" s="5">
        <v>6</v>
      </c>
      <c r="D1889" s="5">
        <v>6.04</v>
      </c>
      <c r="E1889" s="5">
        <v>6.07</v>
      </c>
      <c r="F1889" s="5">
        <v>6.22</v>
      </c>
      <c r="G1889" s="5">
        <v>6.44</v>
      </c>
      <c r="H1889" s="5">
        <v>7.01</v>
      </c>
      <c r="I1889" s="5">
        <v>7.47</v>
      </c>
      <c r="J1889" s="5">
        <v>7.83</v>
      </c>
      <c r="K1889" s="5">
        <v>8.06</v>
      </c>
      <c r="L1889" s="5">
        <v>8.18</v>
      </c>
      <c r="M1889" s="5">
        <v>8.4</v>
      </c>
    </row>
    <row r="1890" spans="1:13">
      <c r="A1890" s="139">
        <v>41439</v>
      </c>
      <c r="B1890" s="5">
        <v>6.13</v>
      </c>
      <c r="C1890" s="5">
        <v>6.19</v>
      </c>
      <c r="D1890" s="5">
        <v>6.24</v>
      </c>
      <c r="E1890" s="5">
        <v>6.28</v>
      </c>
      <c r="F1890" s="5">
        <v>6.4</v>
      </c>
      <c r="G1890" s="5">
        <v>6.56</v>
      </c>
      <c r="H1890" s="5">
        <v>7.03</v>
      </c>
      <c r="I1890" s="5">
        <v>7.45</v>
      </c>
      <c r="J1890" s="5">
        <v>7.81</v>
      </c>
      <c r="K1890" s="5">
        <v>8.15</v>
      </c>
      <c r="L1890" s="5">
        <v>8.35</v>
      </c>
      <c r="M1890" s="5">
        <v>8.59</v>
      </c>
    </row>
    <row r="1891" spans="1:13">
      <c r="A1891" s="139">
        <v>41438</v>
      </c>
      <c r="B1891" s="5">
        <v>6.13</v>
      </c>
      <c r="C1891" s="5">
        <v>6.17</v>
      </c>
      <c r="D1891" s="5">
        <v>6.21</v>
      </c>
      <c r="E1891" s="5">
        <v>6.25</v>
      </c>
      <c r="F1891" s="5">
        <v>6.35</v>
      </c>
      <c r="G1891" s="5">
        <v>6.5</v>
      </c>
      <c r="H1891" s="5">
        <v>6.95</v>
      </c>
      <c r="I1891" s="5">
        <v>7.36</v>
      </c>
      <c r="J1891" s="5">
        <v>7.73</v>
      </c>
      <c r="K1891" s="5">
        <v>8.11</v>
      </c>
      <c r="L1891" s="5">
        <v>8.3699999999999992</v>
      </c>
      <c r="M1891" s="5">
        <v>8.75</v>
      </c>
    </row>
    <row r="1892" spans="1:13">
      <c r="A1892" s="139">
        <v>41436</v>
      </c>
      <c r="B1892" s="5">
        <v>6.09</v>
      </c>
      <c r="C1892" s="5">
        <v>6.15</v>
      </c>
      <c r="D1892" s="5">
        <v>6.19</v>
      </c>
      <c r="E1892" s="5">
        <v>6.23</v>
      </c>
      <c r="F1892" s="5">
        <v>6.36</v>
      </c>
      <c r="G1892" s="5">
        <v>6.52</v>
      </c>
      <c r="H1892" s="5">
        <v>6.94</v>
      </c>
      <c r="I1892" s="5">
        <v>7.31</v>
      </c>
      <c r="J1892" s="5">
        <v>7.64</v>
      </c>
      <c r="K1892" s="5">
        <v>8.02</v>
      </c>
      <c r="L1892" s="5">
        <v>8.34</v>
      </c>
      <c r="M1892" s="5">
        <v>8.86</v>
      </c>
    </row>
    <row r="1893" spans="1:13">
      <c r="A1893" s="139">
        <v>41435</v>
      </c>
      <c r="B1893" s="5">
        <v>6.04</v>
      </c>
      <c r="C1893" s="5">
        <v>6.09</v>
      </c>
      <c r="D1893" s="5">
        <v>6.13</v>
      </c>
      <c r="E1893" s="5">
        <v>6.17</v>
      </c>
      <c r="F1893" s="5">
        <v>6.25</v>
      </c>
      <c r="G1893" s="5">
        <v>6.35</v>
      </c>
      <c r="H1893" s="5">
        <v>6.7</v>
      </c>
      <c r="I1893" s="5">
        <v>7.05</v>
      </c>
      <c r="J1893" s="5">
        <v>7.4</v>
      </c>
      <c r="K1893" s="5">
        <v>7.82</v>
      </c>
      <c r="L1893" s="5">
        <v>8.16</v>
      </c>
      <c r="M1893" s="5">
        <v>8.6999999999999993</v>
      </c>
    </row>
    <row r="1894" spans="1:13">
      <c r="A1894" s="139">
        <v>41432</v>
      </c>
      <c r="B1894" s="5">
        <v>6.17</v>
      </c>
      <c r="C1894" s="5">
        <v>6.2</v>
      </c>
      <c r="D1894" s="5">
        <v>6.23</v>
      </c>
      <c r="E1894" s="5">
        <v>6.25</v>
      </c>
      <c r="F1894" s="5">
        <v>6.28</v>
      </c>
      <c r="G1894" s="5">
        <v>6.35</v>
      </c>
      <c r="H1894" s="5">
        <v>6.73</v>
      </c>
      <c r="I1894" s="5">
        <v>7.13</v>
      </c>
      <c r="J1894" s="5">
        <v>7.52</v>
      </c>
      <c r="K1894" s="5">
        <v>7.91</v>
      </c>
      <c r="L1894" s="5">
        <v>8.16</v>
      </c>
      <c r="M1894" s="5">
        <v>8.5299999999999994</v>
      </c>
    </row>
    <row r="1895" spans="1:13">
      <c r="A1895" s="139">
        <v>41431</v>
      </c>
      <c r="B1895" s="5">
        <v>6.2</v>
      </c>
      <c r="C1895" s="5">
        <v>6.23</v>
      </c>
      <c r="D1895" s="5">
        <v>6.26</v>
      </c>
      <c r="E1895" s="5">
        <v>6.27</v>
      </c>
      <c r="F1895" s="5">
        <v>6.27</v>
      </c>
      <c r="G1895" s="5">
        <v>6.33</v>
      </c>
      <c r="H1895" s="5">
        <v>6.69</v>
      </c>
      <c r="I1895" s="5">
        <v>7.08</v>
      </c>
      <c r="J1895" s="5">
        <v>7.48</v>
      </c>
      <c r="K1895" s="5">
        <v>7.83</v>
      </c>
      <c r="L1895" s="5">
        <v>8.0500000000000007</v>
      </c>
      <c r="M1895" s="5">
        <v>8.39</v>
      </c>
    </row>
    <row r="1896" spans="1:13">
      <c r="A1896" s="139">
        <v>41430</v>
      </c>
      <c r="B1896" s="5">
        <v>6.18</v>
      </c>
      <c r="C1896" s="5">
        <v>6.22</v>
      </c>
      <c r="D1896" s="5">
        <v>6.25</v>
      </c>
      <c r="E1896" s="5">
        <v>6.28</v>
      </c>
      <c r="F1896" s="5">
        <v>6.34</v>
      </c>
      <c r="G1896" s="5">
        <v>6.41</v>
      </c>
      <c r="H1896" s="5">
        <v>6.72</v>
      </c>
      <c r="I1896" s="5">
        <v>7.07</v>
      </c>
      <c r="J1896" s="5">
        <v>7.44</v>
      </c>
      <c r="K1896" s="5">
        <v>7.84</v>
      </c>
      <c r="L1896" s="5">
        <v>8.1300000000000008</v>
      </c>
      <c r="M1896" s="5">
        <v>8.61</v>
      </c>
    </row>
    <row r="1897" spans="1:13">
      <c r="A1897" s="139">
        <v>41429</v>
      </c>
      <c r="B1897" s="5">
        <v>6.12</v>
      </c>
      <c r="C1897" s="5">
        <v>6.16</v>
      </c>
      <c r="D1897" s="5">
        <v>6.2</v>
      </c>
      <c r="E1897" s="5">
        <v>6.22</v>
      </c>
      <c r="F1897" s="5">
        <v>6.26</v>
      </c>
      <c r="G1897" s="5">
        <v>6.32</v>
      </c>
      <c r="H1897" s="5">
        <v>6.64</v>
      </c>
      <c r="I1897" s="5">
        <v>7.02</v>
      </c>
      <c r="J1897" s="5">
        <v>7.49</v>
      </c>
      <c r="K1897" s="5">
        <v>8.0399999999999991</v>
      </c>
      <c r="L1897" s="5">
        <v>8.44</v>
      </c>
      <c r="M1897" s="5">
        <v>9.01</v>
      </c>
    </row>
    <row r="1898" spans="1:13">
      <c r="A1898" s="139">
        <v>41428</v>
      </c>
      <c r="B1898" s="5">
        <v>6.05</v>
      </c>
      <c r="C1898" s="5">
        <v>6.06</v>
      </c>
      <c r="D1898" s="5">
        <v>6.08</v>
      </c>
      <c r="E1898" s="5">
        <v>6.09</v>
      </c>
      <c r="F1898" s="5">
        <v>6.17</v>
      </c>
      <c r="G1898" s="5">
        <v>6.3</v>
      </c>
      <c r="H1898" s="5">
        <v>6.71</v>
      </c>
      <c r="I1898" s="5">
        <v>7.1</v>
      </c>
      <c r="J1898" s="5">
        <v>7.49</v>
      </c>
      <c r="K1898" s="5">
        <v>7.9</v>
      </c>
      <c r="L1898" s="5">
        <v>8.18</v>
      </c>
      <c r="M1898" s="5">
        <v>8.57</v>
      </c>
    </row>
    <row r="1899" spans="1:13">
      <c r="A1899" s="139">
        <v>41425</v>
      </c>
      <c r="B1899" s="5">
        <v>5.98</v>
      </c>
      <c r="C1899" s="5">
        <v>5.99</v>
      </c>
      <c r="D1899" s="5">
        <v>6</v>
      </c>
      <c r="E1899" s="5">
        <v>6.02</v>
      </c>
      <c r="F1899" s="5">
        <v>6.09</v>
      </c>
      <c r="G1899" s="5">
        <v>6.21</v>
      </c>
      <c r="H1899" s="5">
        <v>6.53</v>
      </c>
      <c r="I1899" s="5">
        <v>6.86</v>
      </c>
      <c r="J1899" s="5">
        <v>7.24</v>
      </c>
      <c r="K1899" s="5">
        <v>7.68</v>
      </c>
      <c r="L1899" s="5">
        <v>7.99</v>
      </c>
      <c r="M1899" s="5">
        <v>8.4499999999999993</v>
      </c>
    </row>
    <row r="1900" spans="1:13">
      <c r="A1900" s="139">
        <v>41424</v>
      </c>
      <c r="B1900" s="5">
        <v>5.96</v>
      </c>
      <c r="C1900" s="5">
        <v>5.98</v>
      </c>
      <c r="D1900" s="5">
        <v>5.99</v>
      </c>
      <c r="E1900" s="5">
        <v>6.01</v>
      </c>
      <c r="F1900" s="5">
        <v>6.08</v>
      </c>
      <c r="G1900" s="5">
        <v>6.19</v>
      </c>
      <c r="H1900" s="5">
        <v>6.51</v>
      </c>
      <c r="I1900" s="5">
        <v>6.84</v>
      </c>
      <c r="J1900" s="5">
        <v>7.2</v>
      </c>
      <c r="K1900" s="5">
        <v>7.67</v>
      </c>
      <c r="L1900" s="5">
        <v>8.0299999999999994</v>
      </c>
      <c r="M1900" s="5">
        <v>8.58</v>
      </c>
    </row>
    <row r="1901" spans="1:13">
      <c r="A1901" s="139">
        <v>41423</v>
      </c>
      <c r="B1901" s="5">
        <v>5.94</v>
      </c>
      <c r="C1901" s="5">
        <v>5.96</v>
      </c>
      <c r="D1901" s="5">
        <v>5.98</v>
      </c>
      <c r="E1901" s="5">
        <v>6.01</v>
      </c>
      <c r="F1901" s="5">
        <v>6.09</v>
      </c>
      <c r="G1901" s="5">
        <v>6.18</v>
      </c>
      <c r="H1901" s="5">
        <v>6.4</v>
      </c>
      <c r="I1901" s="5">
        <v>6.67</v>
      </c>
      <c r="J1901" s="5">
        <v>7.07</v>
      </c>
      <c r="K1901" s="5">
        <v>7.59</v>
      </c>
      <c r="L1901" s="5">
        <v>7.95</v>
      </c>
      <c r="M1901" s="5">
        <v>8.41</v>
      </c>
    </row>
    <row r="1902" spans="1:13">
      <c r="A1902" s="139">
        <v>41422</v>
      </c>
      <c r="B1902" s="5">
        <v>5.88</v>
      </c>
      <c r="C1902" s="5">
        <v>5.91</v>
      </c>
      <c r="D1902" s="5">
        <v>5.93</v>
      </c>
      <c r="E1902" s="5">
        <v>5.95</v>
      </c>
      <c r="F1902" s="5">
        <v>6.04</v>
      </c>
      <c r="G1902" s="5">
        <v>6.14</v>
      </c>
      <c r="H1902" s="5">
        <v>6.44</v>
      </c>
      <c r="I1902" s="5">
        <v>6.75</v>
      </c>
      <c r="J1902" s="5">
        <v>7.13</v>
      </c>
      <c r="K1902" s="5">
        <v>7.61</v>
      </c>
      <c r="L1902" s="5">
        <v>8</v>
      </c>
      <c r="M1902" s="5">
        <v>8.6300000000000008</v>
      </c>
    </row>
    <row r="1903" spans="1:13">
      <c r="A1903" s="139">
        <v>41421</v>
      </c>
      <c r="B1903" s="5">
        <v>5.84</v>
      </c>
      <c r="C1903" s="5">
        <v>5.87</v>
      </c>
      <c r="D1903" s="5">
        <v>5.88</v>
      </c>
      <c r="E1903" s="5">
        <v>5.9</v>
      </c>
      <c r="F1903" s="5">
        <v>5.97</v>
      </c>
      <c r="G1903" s="5">
        <v>6.07</v>
      </c>
      <c r="H1903" s="5">
        <v>6.34</v>
      </c>
      <c r="I1903" s="5">
        <v>6.61</v>
      </c>
      <c r="J1903" s="5">
        <v>6.98</v>
      </c>
      <c r="K1903" s="5">
        <v>7.47</v>
      </c>
      <c r="L1903" s="5">
        <v>7.87</v>
      </c>
      <c r="M1903" s="5">
        <v>8.5</v>
      </c>
    </row>
    <row r="1904" spans="1:13">
      <c r="A1904" s="139">
        <v>41418</v>
      </c>
      <c r="B1904" s="5">
        <v>5.65</v>
      </c>
      <c r="C1904" s="5">
        <v>5.68</v>
      </c>
      <c r="D1904" s="5">
        <v>5.71</v>
      </c>
      <c r="E1904" s="5">
        <v>5.74</v>
      </c>
      <c r="F1904" s="5">
        <v>5.84</v>
      </c>
      <c r="G1904" s="5">
        <v>5.94</v>
      </c>
      <c r="H1904" s="5">
        <v>6.18</v>
      </c>
      <c r="I1904" s="5">
        <v>6.45</v>
      </c>
      <c r="J1904" s="5">
        <v>6.81</v>
      </c>
      <c r="K1904" s="5">
        <v>7.31</v>
      </c>
      <c r="L1904" s="5">
        <v>7.73</v>
      </c>
      <c r="M1904" s="5">
        <v>8.4</v>
      </c>
    </row>
    <row r="1905" spans="1:13">
      <c r="A1905" s="139">
        <v>41417</v>
      </c>
      <c r="B1905" s="5">
        <v>5.83</v>
      </c>
      <c r="C1905" s="5">
        <v>5.86</v>
      </c>
      <c r="D1905" s="5">
        <v>5.89</v>
      </c>
      <c r="E1905" s="5">
        <v>5.92</v>
      </c>
      <c r="F1905" s="5">
        <v>6.02</v>
      </c>
      <c r="G1905" s="5">
        <v>6.14</v>
      </c>
      <c r="H1905" s="5">
        <v>6.42</v>
      </c>
      <c r="I1905" s="5">
        <v>6.7</v>
      </c>
      <c r="J1905" s="5">
        <v>7.07</v>
      </c>
      <c r="K1905" s="5">
        <v>7.57</v>
      </c>
      <c r="L1905" s="5">
        <v>7.97</v>
      </c>
      <c r="M1905" s="5">
        <v>8.6</v>
      </c>
    </row>
    <row r="1906" spans="1:13">
      <c r="A1906" s="139">
        <v>41416</v>
      </c>
      <c r="B1906" s="5">
        <v>5.81</v>
      </c>
      <c r="C1906" s="5">
        <v>5.84</v>
      </c>
      <c r="D1906" s="5">
        <v>5.87</v>
      </c>
      <c r="E1906" s="5">
        <v>5.89</v>
      </c>
      <c r="F1906" s="5">
        <v>5.97</v>
      </c>
      <c r="G1906" s="5">
        <v>6.06</v>
      </c>
      <c r="H1906" s="5">
        <v>6.31</v>
      </c>
      <c r="I1906" s="5">
        <v>6.58</v>
      </c>
      <c r="J1906" s="5">
        <v>6.95</v>
      </c>
      <c r="K1906" s="5">
        <v>7.48</v>
      </c>
      <c r="L1906" s="5">
        <v>7.91</v>
      </c>
      <c r="M1906" s="5">
        <v>8.5500000000000007</v>
      </c>
    </row>
    <row r="1907" spans="1:13">
      <c r="A1907" s="139">
        <v>41415</v>
      </c>
      <c r="B1907" s="5">
        <v>5.79</v>
      </c>
      <c r="C1907" s="5">
        <v>5.81</v>
      </c>
      <c r="D1907" s="5">
        <v>5.82</v>
      </c>
      <c r="E1907" s="5">
        <v>5.84</v>
      </c>
      <c r="F1907" s="5">
        <v>5.91</v>
      </c>
      <c r="G1907" s="5">
        <v>6.01</v>
      </c>
      <c r="H1907" s="5">
        <v>6.23</v>
      </c>
      <c r="I1907" s="5">
        <v>6.48</v>
      </c>
      <c r="J1907" s="5">
        <v>6.83</v>
      </c>
      <c r="K1907" s="5">
        <v>7.34</v>
      </c>
      <c r="L1907" s="5">
        <v>7.78</v>
      </c>
      <c r="M1907" s="5">
        <v>8.48</v>
      </c>
    </row>
    <row r="1908" spans="1:13">
      <c r="A1908" s="139">
        <v>41414</v>
      </c>
      <c r="B1908" s="5">
        <v>5.77</v>
      </c>
      <c r="C1908" s="5">
        <v>5.79</v>
      </c>
      <c r="D1908" s="5">
        <v>5.8</v>
      </c>
      <c r="E1908" s="5">
        <v>5.81</v>
      </c>
      <c r="F1908" s="5">
        <v>5.88</v>
      </c>
      <c r="G1908" s="5">
        <v>5.99</v>
      </c>
      <c r="H1908" s="5">
        <v>6.21</v>
      </c>
      <c r="I1908" s="5">
        <v>6.44</v>
      </c>
      <c r="J1908" s="5">
        <v>6.78</v>
      </c>
      <c r="K1908" s="5">
        <v>7.29</v>
      </c>
      <c r="L1908" s="5">
        <v>7.74</v>
      </c>
      <c r="M1908" s="5">
        <v>8.4700000000000006</v>
      </c>
    </row>
    <row r="1909" spans="1:13">
      <c r="A1909" s="139">
        <v>41411</v>
      </c>
      <c r="B1909" s="5">
        <v>5.77</v>
      </c>
      <c r="C1909" s="5">
        <v>5.78</v>
      </c>
      <c r="D1909" s="5">
        <v>5.78</v>
      </c>
      <c r="E1909" s="5">
        <v>5.79</v>
      </c>
      <c r="F1909" s="5">
        <v>5.88</v>
      </c>
      <c r="G1909" s="5">
        <v>6</v>
      </c>
      <c r="H1909" s="5">
        <v>6.23</v>
      </c>
      <c r="I1909" s="5">
        <v>6.46</v>
      </c>
      <c r="J1909" s="5">
        <v>6.79</v>
      </c>
      <c r="K1909" s="5">
        <v>7.29</v>
      </c>
      <c r="L1909" s="5">
        <v>7.73</v>
      </c>
      <c r="M1909" s="5">
        <v>8.44</v>
      </c>
    </row>
    <row r="1910" spans="1:13">
      <c r="A1910" s="139">
        <v>41410</v>
      </c>
      <c r="B1910" s="5">
        <v>5.76</v>
      </c>
      <c r="C1910" s="5">
        <v>5.77</v>
      </c>
      <c r="D1910" s="5">
        <v>5.78</v>
      </c>
      <c r="E1910" s="5">
        <v>5.8</v>
      </c>
      <c r="F1910" s="5">
        <v>5.89</v>
      </c>
      <c r="G1910" s="5">
        <v>6</v>
      </c>
      <c r="H1910" s="5">
        <v>6.23</v>
      </c>
      <c r="I1910" s="5">
        <v>6.46</v>
      </c>
      <c r="J1910" s="5">
        <v>6.78</v>
      </c>
      <c r="K1910" s="5">
        <v>7.29</v>
      </c>
      <c r="L1910" s="5">
        <v>7.74</v>
      </c>
      <c r="M1910" s="5">
        <v>8.4600000000000009</v>
      </c>
    </row>
    <row r="1911" spans="1:13">
      <c r="A1911" s="139">
        <v>41409</v>
      </c>
      <c r="B1911" s="5">
        <v>5.73</v>
      </c>
      <c r="C1911" s="5">
        <v>5.75</v>
      </c>
      <c r="D1911" s="5">
        <v>5.77</v>
      </c>
      <c r="E1911" s="5">
        <v>5.78</v>
      </c>
      <c r="F1911" s="5">
        <v>5.88</v>
      </c>
      <c r="G1911" s="5">
        <v>6.01</v>
      </c>
      <c r="H1911" s="5">
        <v>6.26</v>
      </c>
      <c r="I1911" s="5">
        <v>6.48</v>
      </c>
      <c r="J1911" s="5">
        <v>6.78</v>
      </c>
      <c r="K1911" s="5">
        <v>7.26</v>
      </c>
      <c r="L1911" s="5">
        <v>7.69</v>
      </c>
      <c r="M1911" s="5">
        <v>8.42</v>
      </c>
    </row>
    <row r="1912" spans="1:13">
      <c r="A1912" s="139">
        <v>41408</v>
      </c>
      <c r="B1912" s="5">
        <v>5.69</v>
      </c>
      <c r="C1912" s="5">
        <v>5.71</v>
      </c>
      <c r="D1912" s="5">
        <v>5.73</v>
      </c>
      <c r="E1912" s="5">
        <v>5.75</v>
      </c>
      <c r="F1912" s="5">
        <v>5.88</v>
      </c>
      <c r="G1912" s="5">
        <v>6.03</v>
      </c>
      <c r="H1912" s="5">
        <v>6.26</v>
      </c>
      <c r="I1912" s="5">
        <v>6.46</v>
      </c>
      <c r="J1912" s="5">
        <v>6.79</v>
      </c>
      <c r="K1912" s="5">
        <v>7.31</v>
      </c>
      <c r="L1912" s="5">
        <v>7.77</v>
      </c>
      <c r="M1912" s="5">
        <v>8.5</v>
      </c>
    </row>
    <row r="1913" spans="1:13">
      <c r="A1913" s="139">
        <v>41407</v>
      </c>
      <c r="B1913" s="5">
        <v>5.59</v>
      </c>
      <c r="C1913" s="5">
        <v>5.63</v>
      </c>
      <c r="D1913" s="5">
        <v>5.67</v>
      </c>
      <c r="E1913" s="5">
        <v>5.7</v>
      </c>
      <c r="F1913" s="5">
        <v>5.84</v>
      </c>
      <c r="G1913" s="5">
        <v>5.95</v>
      </c>
      <c r="H1913" s="5">
        <v>6.18</v>
      </c>
      <c r="I1913" s="5">
        <v>6.41</v>
      </c>
      <c r="J1913" s="5">
        <v>6.75</v>
      </c>
      <c r="K1913" s="5">
        <v>7.27</v>
      </c>
      <c r="L1913" s="5">
        <v>7.73</v>
      </c>
      <c r="M1913" s="5">
        <v>8.48</v>
      </c>
    </row>
    <row r="1914" spans="1:13">
      <c r="A1914" s="139">
        <v>41404</v>
      </c>
      <c r="B1914" s="5">
        <v>5.62</v>
      </c>
      <c r="C1914" s="5">
        <v>5.65</v>
      </c>
      <c r="D1914" s="5">
        <v>5.68</v>
      </c>
      <c r="E1914" s="5">
        <v>5.7</v>
      </c>
      <c r="F1914" s="5">
        <v>5.77</v>
      </c>
      <c r="G1914" s="5">
        <v>5.87</v>
      </c>
      <c r="H1914" s="5">
        <v>6.12</v>
      </c>
      <c r="I1914" s="5">
        <v>6.38</v>
      </c>
      <c r="J1914" s="5">
        <v>6.71</v>
      </c>
      <c r="K1914" s="5">
        <v>7.19</v>
      </c>
      <c r="L1914" s="5">
        <v>7.65</v>
      </c>
      <c r="M1914" s="5">
        <v>8.4700000000000006</v>
      </c>
    </row>
    <row r="1915" spans="1:13">
      <c r="A1915" s="139">
        <v>41402</v>
      </c>
      <c r="B1915" s="5">
        <v>5.59</v>
      </c>
      <c r="C1915" s="5">
        <v>5.62</v>
      </c>
      <c r="D1915" s="5">
        <v>5.65</v>
      </c>
      <c r="E1915" s="5">
        <v>5.68</v>
      </c>
      <c r="F1915" s="5">
        <v>5.76</v>
      </c>
      <c r="G1915" s="5">
        <v>5.84</v>
      </c>
      <c r="H1915" s="5">
        <v>6.07</v>
      </c>
      <c r="I1915" s="5">
        <v>6.32</v>
      </c>
      <c r="J1915" s="5">
        <v>6.66</v>
      </c>
      <c r="K1915" s="5">
        <v>7.15</v>
      </c>
      <c r="L1915" s="5">
        <v>7.62</v>
      </c>
      <c r="M1915" s="5">
        <v>8.42</v>
      </c>
    </row>
    <row r="1916" spans="1:13">
      <c r="A1916" s="139">
        <v>41401</v>
      </c>
      <c r="B1916" s="5">
        <v>5.59</v>
      </c>
      <c r="C1916" s="5">
        <v>5.63</v>
      </c>
      <c r="D1916" s="5">
        <v>5.65</v>
      </c>
      <c r="E1916" s="5">
        <v>5.68</v>
      </c>
      <c r="F1916" s="5">
        <v>5.74</v>
      </c>
      <c r="G1916" s="5">
        <v>5.82</v>
      </c>
      <c r="H1916" s="5">
        <v>6.07</v>
      </c>
      <c r="I1916" s="5">
        <v>6.35</v>
      </c>
      <c r="J1916" s="5">
        <v>6.69</v>
      </c>
      <c r="K1916" s="5">
        <v>7.16</v>
      </c>
      <c r="L1916" s="5">
        <v>7.59</v>
      </c>
      <c r="M1916" s="5">
        <v>8.36</v>
      </c>
    </row>
    <row r="1917" spans="1:13">
      <c r="A1917" s="139">
        <v>41400</v>
      </c>
      <c r="B1917" s="5">
        <v>5.54</v>
      </c>
      <c r="C1917" s="5">
        <v>5.59</v>
      </c>
      <c r="D1917" s="5">
        <v>5.63</v>
      </c>
      <c r="E1917" s="5">
        <v>5.66</v>
      </c>
      <c r="F1917" s="5">
        <v>5.72</v>
      </c>
      <c r="G1917" s="5">
        <v>5.8</v>
      </c>
      <c r="H1917" s="5">
        <v>6.06</v>
      </c>
      <c r="I1917" s="5">
        <v>6.34</v>
      </c>
      <c r="J1917" s="5">
        <v>6.69</v>
      </c>
      <c r="K1917" s="5">
        <v>7.15</v>
      </c>
      <c r="L1917" s="5">
        <v>7.56</v>
      </c>
      <c r="M1917" s="5">
        <v>8.33</v>
      </c>
    </row>
    <row r="1918" spans="1:13">
      <c r="A1918" s="139">
        <v>41397</v>
      </c>
      <c r="B1918" s="5">
        <v>5.54</v>
      </c>
      <c r="C1918" s="5">
        <v>5.58</v>
      </c>
      <c r="D1918" s="5">
        <v>5.62</v>
      </c>
      <c r="E1918" s="5">
        <v>5.66</v>
      </c>
      <c r="F1918" s="5">
        <v>5.75</v>
      </c>
      <c r="G1918" s="5">
        <v>5.84</v>
      </c>
      <c r="H1918" s="5">
        <v>6.11</v>
      </c>
      <c r="I1918" s="5">
        <v>6.39</v>
      </c>
      <c r="J1918" s="5">
        <v>6.72</v>
      </c>
      <c r="K1918" s="5">
        <v>7.15</v>
      </c>
      <c r="L1918" s="5">
        <v>7.55</v>
      </c>
      <c r="M1918" s="5">
        <v>8.27</v>
      </c>
    </row>
    <row r="1919" spans="1:13">
      <c r="A1919" s="139">
        <v>41396</v>
      </c>
      <c r="B1919" s="5">
        <v>5.58</v>
      </c>
      <c r="C1919" s="5">
        <v>5.62</v>
      </c>
      <c r="D1919" s="5">
        <v>5.66</v>
      </c>
      <c r="E1919" s="5">
        <v>5.69</v>
      </c>
      <c r="F1919" s="5">
        <v>5.77</v>
      </c>
      <c r="G1919" s="5">
        <v>5.84</v>
      </c>
      <c r="H1919" s="5">
        <v>6.09</v>
      </c>
      <c r="I1919" s="5">
        <v>6.37</v>
      </c>
      <c r="J1919" s="5">
        <v>6.73</v>
      </c>
      <c r="K1919" s="5">
        <v>7.21</v>
      </c>
      <c r="L1919" s="5">
        <v>7.63</v>
      </c>
      <c r="M1919" s="5">
        <v>8.35</v>
      </c>
    </row>
    <row r="1920" spans="1:13">
      <c r="A1920" s="139">
        <v>41394</v>
      </c>
      <c r="B1920" s="5">
        <v>5.59</v>
      </c>
      <c r="C1920" s="5">
        <v>5.63</v>
      </c>
      <c r="D1920" s="5">
        <v>5.66</v>
      </c>
      <c r="E1920" s="5">
        <v>5.68</v>
      </c>
      <c r="F1920" s="5">
        <v>5.74</v>
      </c>
      <c r="G1920" s="5">
        <v>5.81</v>
      </c>
      <c r="H1920" s="5">
        <v>6.09</v>
      </c>
      <c r="I1920" s="5">
        <v>6.4</v>
      </c>
      <c r="J1920" s="5">
        <v>6.76</v>
      </c>
      <c r="K1920" s="5">
        <v>7.19</v>
      </c>
      <c r="L1920" s="5">
        <v>7.57</v>
      </c>
      <c r="M1920" s="5">
        <v>8.26</v>
      </c>
    </row>
    <row r="1921" spans="1:13">
      <c r="A1921" s="139">
        <v>41393</v>
      </c>
      <c r="B1921" s="5">
        <v>5.6</v>
      </c>
      <c r="C1921" s="5">
        <v>5.65</v>
      </c>
      <c r="D1921" s="5">
        <v>5.69</v>
      </c>
      <c r="E1921" s="5">
        <v>5.72</v>
      </c>
      <c r="F1921" s="5">
        <v>5.77</v>
      </c>
      <c r="G1921" s="5">
        <v>5.82</v>
      </c>
      <c r="H1921" s="5">
        <v>6.08</v>
      </c>
      <c r="I1921" s="5">
        <v>6.38</v>
      </c>
      <c r="J1921" s="5">
        <v>6.74</v>
      </c>
      <c r="K1921" s="5">
        <v>7.17</v>
      </c>
      <c r="L1921" s="5">
        <v>7.54</v>
      </c>
      <c r="M1921" s="5">
        <v>8.2100000000000009</v>
      </c>
    </row>
    <row r="1922" spans="1:13">
      <c r="A1922" s="139">
        <v>41390</v>
      </c>
      <c r="B1922" s="5">
        <v>5.6</v>
      </c>
      <c r="C1922" s="5">
        <v>5.66</v>
      </c>
      <c r="D1922" s="5">
        <v>5.71</v>
      </c>
      <c r="E1922" s="5">
        <v>5.75</v>
      </c>
      <c r="F1922" s="5">
        <v>5.82</v>
      </c>
      <c r="G1922" s="5">
        <v>5.86</v>
      </c>
      <c r="H1922" s="5">
        <v>6.08</v>
      </c>
      <c r="I1922" s="5">
        <v>6.4</v>
      </c>
      <c r="J1922" s="5">
        <v>6.82</v>
      </c>
      <c r="K1922" s="5">
        <v>7.31</v>
      </c>
      <c r="L1922" s="5">
        <v>7.67</v>
      </c>
      <c r="M1922" s="5">
        <v>8.18</v>
      </c>
    </row>
    <row r="1923" spans="1:13">
      <c r="A1923" s="139">
        <v>41389</v>
      </c>
      <c r="B1923" s="5">
        <v>5.62</v>
      </c>
      <c r="C1923" s="5">
        <v>5.67</v>
      </c>
      <c r="D1923" s="5">
        <v>5.72</v>
      </c>
      <c r="E1923" s="5">
        <v>5.76</v>
      </c>
      <c r="F1923" s="5">
        <v>5.85</v>
      </c>
      <c r="G1923" s="5">
        <v>5.9</v>
      </c>
      <c r="H1923" s="5">
        <v>6.12</v>
      </c>
      <c r="I1923" s="5">
        <v>6.42</v>
      </c>
      <c r="J1923" s="5">
        <v>6.83</v>
      </c>
      <c r="K1923" s="5">
        <v>7.32</v>
      </c>
      <c r="L1923" s="5">
        <v>7.66</v>
      </c>
      <c r="M1923" s="5">
        <v>8.17</v>
      </c>
    </row>
    <row r="1924" spans="1:13">
      <c r="A1924" s="139">
        <v>41388</v>
      </c>
      <c r="B1924" s="5">
        <v>5.54</v>
      </c>
      <c r="C1924" s="5">
        <v>5.61</v>
      </c>
      <c r="D1924" s="5">
        <v>5.67</v>
      </c>
      <c r="E1924" s="5">
        <v>5.71</v>
      </c>
      <c r="F1924" s="5">
        <v>5.78</v>
      </c>
      <c r="G1924" s="5">
        <v>5.83</v>
      </c>
      <c r="H1924" s="5">
        <v>6.1</v>
      </c>
      <c r="I1924" s="5">
        <v>6.43</v>
      </c>
      <c r="J1924" s="5">
        <v>6.84</v>
      </c>
      <c r="K1924" s="5">
        <v>7.35</v>
      </c>
      <c r="L1924" s="5">
        <v>7.74</v>
      </c>
      <c r="M1924" s="5">
        <v>8.32</v>
      </c>
    </row>
    <row r="1925" spans="1:13">
      <c r="A1925" s="139">
        <v>41387</v>
      </c>
      <c r="B1925" s="5">
        <v>5.53</v>
      </c>
      <c r="C1925" s="5">
        <v>5.59</v>
      </c>
      <c r="D1925" s="5">
        <v>5.65</v>
      </c>
      <c r="E1925" s="5">
        <v>5.69</v>
      </c>
      <c r="F1925" s="5">
        <v>5.8</v>
      </c>
      <c r="G1925" s="5">
        <v>5.87</v>
      </c>
      <c r="H1925" s="5">
        <v>6.15</v>
      </c>
      <c r="I1925" s="5">
        <v>6.48</v>
      </c>
      <c r="J1925" s="5">
        <v>6.9</v>
      </c>
      <c r="K1925" s="5">
        <v>7.35</v>
      </c>
      <c r="L1925" s="5">
        <v>7.7</v>
      </c>
      <c r="M1925" s="5">
        <v>8.26</v>
      </c>
    </row>
    <row r="1926" spans="1:13">
      <c r="A1926" s="139">
        <v>41386</v>
      </c>
      <c r="B1926" s="5">
        <v>5.6</v>
      </c>
      <c r="C1926" s="5">
        <v>5.67</v>
      </c>
      <c r="D1926" s="5">
        <v>5.72</v>
      </c>
      <c r="E1926" s="5">
        <v>5.77</v>
      </c>
      <c r="F1926" s="5">
        <v>5.85</v>
      </c>
      <c r="G1926" s="5">
        <v>5.89</v>
      </c>
      <c r="H1926" s="5">
        <v>6.17</v>
      </c>
      <c r="I1926" s="5">
        <v>6.53</v>
      </c>
      <c r="J1926" s="5">
        <v>6.95</v>
      </c>
      <c r="K1926" s="5">
        <v>7.4</v>
      </c>
      <c r="L1926" s="5">
        <v>7.7</v>
      </c>
      <c r="M1926" s="5">
        <v>8.14</v>
      </c>
    </row>
    <row r="1927" spans="1:13">
      <c r="A1927" s="139">
        <v>41383</v>
      </c>
      <c r="B1927" s="5">
        <v>5.53</v>
      </c>
      <c r="C1927" s="5">
        <v>5.61</v>
      </c>
      <c r="D1927" s="5">
        <v>5.68</v>
      </c>
      <c r="E1927" s="5">
        <v>5.74</v>
      </c>
      <c r="F1927" s="5">
        <v>5.84</v>
      </c>
      <c r="G1927" s="5">
        <v>5.9</v>
      </c>
      <c r="H1927" s="5">
        <v>6.19</v>
      </c>
      <c r="I1927" s="5">
        <v>6.54</v>
      </c>
      <c r="J1927" s="5">
        <v>6.95</v>
      </c>
      <c r="K1927" s="5">
        <v>7.4</v>
      </c>
      <c r="L1927" s="5">
        <v>7.73</v>
      </c>
      <c r="M1927" s="5">
        <v>8.2100000000000009</v>
      </c>
    </row>
    <row r="1928" spans="1:13">
      <c r="A1928" s="139">
        <v>41382</v>
      </c>
      <c r="B1928" s="5">
        <v>5.57</v>
      </c>
      <c r="C1928" s="5">
        <v>5.64</v>
      </c>
      <c r="D1928" s="5">
        <v>5.71</v>
      </c>
      <c r="E1928" s="5">
        <v>5.76</v>
      </c>
      <c r="F1928" s="5">
        <v>5.89</v>
      </c>
      <c r="G1928" s="5">
        <v>5.97</v>
      </c>
      <c r="H1928" s="5">
        <v>6.28</v>
      </c>
      <c r="I1928" s="5">
        <v>6.63</v>
      </c>
      <c r="J1928" s="5">
        <v>7.06</v>
      </c>
      <c r="K1928" s="5">
        <v>7.5</v>
      </c>
      <c r="L1928" s="5">
        <v>7.82</v>
      </c>
      <c r="M1928" s="5">
        <v>8.2799999999999994</v>
      </c>
    </row>
    <row r="1929" spans="1:13">
      <c r="A1929" s="139">
        <v>41381</v>
      </c>
      <c r="B1929" s="5">
        <v>5.58</v>
      </c>
      <c r="C1929" s="5">
        <v>5.65</v>
      </c>
      <c r="D1929" s="5">
        <v>5.7</v>
      </c>
      <c r="E1929" s="5">
        <v>5.75</v>
      </c>
      <c r="F1929" s="5">
        <v>5.87</v>
      </c>
      <c r="G1929" s="5">
        <v>5.96</v>
      </c>
      <c r="H1929" s="5">
        <v>6.3</v>
      </c>
      <c r="I1929" s="5">
        <v>6.69</v>
      </c>
      <c r="J1929" s="5">
        <v>7.14</v>
      </c>
      <c r="K1929" s="5">
        <v>7.6</v>
      </c>
      <c r="L1929" s="5">
        <v>7.9</v>
      </c>
      <c r="M1929" s="5">
        <v>8.32</v>
      </c>
    </row>
    <row r="1930" spans="1:13">
      <c r="A1930" s="139">
        <v>41380</v>
      </c>
      <c r="B1930" s="5">
        <v>5.56</v>
      </c>
      <c r="C1930" s="5">
        <v>5.63</v>
      </c>
      <c r="D1930" s="5">
        <v>5.69</v>
      </c>
      <c r="E1930" s="5">
        <v>5.74</v>
      </c>
      <c r="F1930" s="5">
        <v>5.85</v>
      </c>
      <c r="G1930" s="5">
        <v>5.94</v>
      </c>
      <c r="H1930" s="5">
        <v>6.28</v>
      </c>
      <c r="I1930" s="5">
        <v>6.68</v>
      </c>
      <c r="J1930" s="5">
        <v>7.12</v>
      </c>
      <c r="K1930" s="5">
        <v>7.56</v>
      </c>
      <c r="L1930" s="5">
        <v>7.87</v>
      </c>
      <c r="M1930" s="5">
        <v>8.31</v>
      </c>
    </row>
    <row r="1931" spans="1:13">
      <c r="A1931" s="139">
        <v>41379</v>
      </c>
      <c r="B1931" s="5">
        <v>5.55</v>
      </c>
      <c r="C1931" s="5">
        <v>5.63</v>
      </c>
      <c r="D1931" s="5">
        <v>5.69</v>
      </c>
      <c r="E1931" s="5">
        <v>5.74</v>
      </c>
      <c r="F1931" s="5">
        <v>5.86</v>
      </c>
      <c r="G1931" s="5">
        <v>5.94</v>
      </c>
      <c r="H1931" s="5">
        <v>6.28</v>
      </c>
      <c r="I1931" s="5">
        <v>6.68</v>
      </c>
      <c r="J1931" s="5">
        <v>7.14</v>
      </c>
      <c r="K1931" s="5">
        <v>7.62</v>
      </c>
      <c r="L1931" s="5">
        <v>7.94</v>
      </c>
      <c r="M1931" s="5">
        <v>8.3800000000000008</v>
      </c>
    </row>
    <row r="1932" spans="1:13">
      <c r="A1932" s="139">
        <v>41376</v>
      </c>
      <c r="B1932" s="5">
        <v>5.51</v>
      </c>
      <c r="C1932" s="5">
        <v>5.59</v>
      </c>
      <c r="D1932" s="5">
        <v>5.65</v>
      </c>
      <c r="E1932" s="5">
        <v>5.69</v>
      </c>
      <c r="F1932" s="5">
        <v>5.8</v>
      </c>
      <c r="G1932" s="5">
        <v>5.88</v>
      </c>
      <c r="H1932" s="5">
        <v>6.19</v>
      </c>
      <c r="I1932" s="5">
        <v>6.55</v>
      </c>
      <c r="J1932" s="5">
        <v>6.98</v>
      </c>
      <c r="K1932" s="5">
        <v>7.43</v>
      </c>
      <c r="L1932" s="5">
        <v>7.74</v>
      </c>
      <c r="M1932" s="5">
        <v>8.19</v>
      </c>
    </row>
    <row r="1933" spans="1:13">
      <c r="A1933" s="139">
        <v>41375</v>
      </c>
      <c r="B1933" s="5">
        <v>5.49</v>
      </c>
      <c r="C1933" s="5">
        <v>5.55</v>
      </c>
      <c r="D1933" s="5">
        <v>5.6</v>
      </c>
      <c r="E1933" s="5">
        <v>5.65</v>
      </c>
      <c r="F1933" s="5">
        <v>5.76</v>
      </c>
      <c r="G1933" s="5">
        <v>5.85</v>
      </c>
      <c r="H1933" s="5">
        <v>6.18</v>
      </c>
      <c r="I1933" s="5">
        <v>6.54</v>
      </c>
      <c r="J1933" s="5">
        <v>6.95</v>
      </c>
      <c r="K1933" s="5">
        <v>7.4</v>
      </c>
      <c r="L1933" s="5">
        <v>7.73</v>
      </c>
      <c r="M1933" s="5">
        <v>8.23</v>
      </c>
    </row>
    <row r="1934" spans="1:13">
      <c r="A1934" s="139">
        <v>41374</v>
      </c>
      <c r="B1934" s="5">
        <v>5.48</v>
      </c>
      <c r="C1934" s="5">
        <v>5.54</v>
      </c>
      <c r="D1934" s="5">
        <v>5.6</v>
      </c>
      <c r="E1934" s="5">
        <v>5.65</v>
      </c>
      <c r="F1934" s="5">
        <v>5.76</v>
      </c>
      <c r="G1934" s="5">
        <v>5.85</v>
      </c>
      <c r="H1934" s="5">
        <v>6.17</v>
      </c>
      <c r="I1934" s="5">
        <v>6.53</v>
      </c>
      <c r="J1934" s="5">
        <v>6.95</v>
      </c>
      <c r="K1934" s="5">
        <v>7.41</v>
      </c>
      <c r="L1934" s="5">
        <v>7.73</v>
      </c>
      <c r="M1934" s="5">
        <v>8.17</v>
      </c>
    </row>
    <row r="1935" spans="1:13">
      <c r="A1935" s="139">
        <v>41373</v>
      </c>
      <c r="B1935" s="5">
        <v>5.51</v>
      </c>
      <c r="C1935" s="5">
        <v>5.56</v>
      </c>
      <c r="D1935" s="5">
        <v>5.61</v>
      </c>
      <c r="E1935" s="5">
        <v>5.65</v>
      </c>
      <c r="F1935" s="5">
        <v>5.76</v>
      </c>
      <c r="G1935" s="5">
        <v>5.87</v>
      </c>
      <c r="H1935" s="5">
        <v>6.2</v>
      </c>
      <c r="I1935" s="5">
        <v>6.57</v>
      </c>
      <c r="J1935" s="5">
        <v>7</v>
      </c>
      <c r="K1935" s="5">
        <v>7.46</v>
      </c>
      <c r="L1935" s="5">
        <v>7.79</v>
      </c>
      <c r="M1935" s="5">
        <v>8.27</v>
      </c>
    </row>
    <row r="1936" spans="1:13">
      <c r="A1936" s="139">
        <v>41372</v>
      </c>
      <c r="B1936" s="5">
        <v>5.5</v>
      </c>
      <c r="C1936" s="5">
        <v>5.55</v>
      </c>
      <c r="D1936" s="5">
        <v>5.59</v>
      </c>
      <c r="E1936" s="5">
        <v>5.63</v>
      </c>
      <c r="F1936" s="5">
        <v>5.74</v>
      </c>
      <c r="G1936" s="5">
        <v>5.85</v>
      </c>
      <c r="H1936" s="5">
        <v>6.2</v>
      </c>
      <c r="I1936" s="5">
        <v>6.56</v>
      </c>
      <c r="J1936" s="5">
        <v>6.99</v>
      </c>
      <c r="K1936" s="5">
        <v>7.43</v>
      </c>
      <c r="L1936" s="5">
        <v>7.73</v>
      </c>
      <c r="M1936" s="5">
        <v>8.17</v>
      </c>
    </row>
    <row r="1937" spans="1:13">
      <c r="A1937" s="139">
        <v>41369</v>
      </c>
      <c r="B1937" s="5">
        <v>5.49</v>
      </c>
      <c r="C1937" s="5">
        <v>5.55</v>
      </c>
      <c r="D1937" s="5">
        <v>5.61</v>
      </c>
      <c r="E1937" s="5">
        <v>5.66</v>
      </c>
      <c r="F1937" s="5">
        <v>5.82</v>
      </c>
      <c r="G1937" s="5">
        <v>5.95</v>
      </c>
      <c r="H1937" s="5">
        <v>6.32</v>
      </c>
      <c r="I1937" s="5">
        <v>6.71</v>
      </c>
      <c r="J1937" s="5">
        <v>7.15</v>
      </c>
      <c r="K1937" s="5">
        <v>7.59</v>
      </c>
      <c r="L1937" s="5">
        <v>7.9</v>
      </c>
      <c r="M1937" s="5">
        <v>8.36</v>
      </c>
    </row>
    <row r="1938" spans="1:13">
      <c r="A1938" s="139">
        <v>41368</v>
      </c>
      <c r="B1938" s="5">
        <v>5.56</v>
      </c>
      <c r="C1938" s="5">
        <v>5.61</v>
      </c>
      <c r="D1938" s="5">
        <v>5.65</v>
      </c>
      <c r="E1938" s="5">
        <v>5.69</v>
      </c>
      <c r="F1938" s="5">
        <v>5.85</v>
      </c>
      <c r="G1938" s="5">
        <v>6.03</v>
      </c>
      <c r="H1938" s="5">
        <v>6.44</v>
      </c>
      <c r="I1938" s="5">
        <v>6.82</v>
      </c>
      <c r="J1938" s="5">
        <v>7.25</v>
      </c>
      <c r="K1938" s="5">
        <v>7.71</v>
      </c>
      <c r="L1938" s="5">
        <v>8.0299999999999994</v>
      </c>
      <c r="M1938" s="5">
        <v>8.4700000000000006</v>
      </c>
    </row>
    <row r="1939" spans="1:13">
      <c r="A1939" s="139">
        <v>41367</v>
      </c>
      <c r="B1939" s="5">
        <v>5.57</v>
      </c>
      <c r="C1939" s="5">
        <v>5.62</v>
      </c>
      <c r="D1939" s="5">
        <v>5.67</v>
      </c>
      <c r="E1939" s="5">
        <v>5.71</v>
      </c>
      <c r="F1939" s="5">
        <v>5.86</v>
      </c>
      <c r="G1939" s="5">
        <v>6.02</v>
      </c>
      <c r="H1939" s="5">
        <v>6.43</v>
      </c>
      <c r="I1939" s="5">
        <v>6.83</v>
      </c>
      <c r="J1939" s="5">
        <v>7.29</v>
      </c>
      <c r="K1939" s="5">
        <v>7.77</v>
      </c>
      <c r="L1939" s="5">
        <v>8.09</v>
      </c>
      <c r="M1939" s="5">
        <v>8.52</v>
      </c>
    </row>
    <row r="1940" spans="1:13">
      <c r="A1940" s="139">
        <v>41366</v>
      </c>
      <c r="B1940" s="5">
        <v>5.58</v>
      </c>
      <c r="C1940" s="5">
        <v>5.63</v>
      </c>
      <c r="D1940" s="5">
        <v>5.68</v>
      </c>
      <c r="E1940" s="5">
        <v>5.72</v>
      </c>
      <c r="F1940" s="5">
        <v>5.86</v>
      </c>
      <c r="G1940" s="5">
        <v>6.01</v>
      </c>
      <c r="H1940" s="5">
        <v>6.42</v>
      </c>
      <c r="I1940" s="5">
        <v>6.83</v>
      </c>
      <c r="J1940" s="5">
        <v>7.3</v>
      </c>
      <c r="K1940" s="5">
        <v>7.79</v>
      </c>
      <c r="L1940" s="5">
        <v>8.11</v>
      </c>
      <c r="M1940" s="5">
        <v>8.5399999999999991</v>
      </c>
    </row>
    <row r="1941" spans="1:13">
      <c r="A1941" s="139">
        <v>41365</v>
      </c>
      <c r="B1941" s="5">
        <v>5.53</v>
      </c>
      <c r="C1941" s="5">
        <v>5.58</v>
      </c>
      <c r="D1941" s="5">
        <v>5.63</v>
      </c>
      <c r="E1941" s="5">
        <v>5.68</v>
      </c>
      <c r="F1941" s="5">
        <v>5.83</v>
      </c>
      <c r="G1941" s="5">
        <v>6.01</v>
      </c>
      <c r="H1941" s="5">
        <v>6.44</v>
      </c>
      <c r="I1941" s="5">
        <v>6.85</v>
      </c>
      <c r="J1941" s="5">
        <v>7.3</v>
      </c>
      <c r="K1941" s="5">
        <v>7.78</v>
      </c>
      <c r="L1941" s="5">
        <v>8.1</v>
      </c>
      <c r="M1941" s="5">
        <v>8.5500000000000007</v>
      </c>
    </row>
    <row r="1942" spans="1:13">
      <c r="A1942" s="139">
        <v>41362</v>
      </c>
      <c r="B1942" s="5">
        <v>5.67</v>
      </c>
      <c r="C1942" s="5">
        <v>5.71</v>
      </c>
      <c r="D1942" s="5">
        <v>5.75</v>
      </c>
      <c r="E1942" s="5">
        <v>5.79</v>
      </c>
      <c r="F1942" s="5">
        <v>5.94</v>
      </c>
      <c r="G1942" s="5">
        <v>6.08</v>
      </c>
      <c r="H1942" s="5">
        <v>6.45</v>
      </c>
      <c r="I1942" s="5">
        <v>6.84</v>
      </c>
      <c r="J1942" s="5">
        <v>7.3</v>
      </c>
      <c r="K1942" s="5">
        <v>7.8</v>
      </c>
      <c r="L1942" s="5">
        <v>8.1199999999999992</v>
      </c>
      <c r="M1942" s="5">
        <v>8.5299999999999994</v>
      </c>
    </row>
    <row r="1943" spans="1:13">
      <c r="A1943" s="139">
        <v>41361</v>
      </c>
      <c r="B1943" s="5">
        <v>5.65</v>
      </c>
      <c r="C1943" s="5">
        <v>5.71</v>
      </c>
      <c r="D1943" s="5">
        <v>5.77</v>
      </c>
      <c r="E1943" s="5">
        <v>5.82</v>
      </c>
      <c r="F1943" s="5">
        <v>5.98</v>
      </c>
      <c r="G1943" s="5">
        <v>6.13</v>
      </c>
      <c r="H1943" s="5">
        <v>6.51</v>
      </c>
      <c r="I1943" s="5">
        <v>6.89</v>
      </c>
      <c r="J1943" s="5">
        <v>7.33</v>
      </c>
      <c r="K1943" s="5">
        <v>7.82</v>
      </c>
      <c r="L1943" s="5">
        <v>8.14</v>
      </c>
      <c r="M1943" s="5">
        <v>8.5500000000000007</v>
      </c>
    </row>
    <row r="1944" spans="1:13">
      <c r="A1944" s="139">
        <v>41360</v>
      </c>
      <c r="B1944" s="5">
        <v>5.65</v>
      </c>
      <c r="C1944" s="5">
        <v>5.73</v>
      </c>
      <c r="D1944" s="5">
        <v>5.79</v>
      </c>
      <c r="E1944" s="5">
        <v>5.85</v>
      </c>
      <c r="F1944" s="5">
        <v>6</v>
      </c>
      <c r="G1944" s="5">
        <v>6.12</v>
      </c>
      <c r="H1944" s="5">
        <v>6.49</v>
      </c>
      <c r="I1944" s="5">
        <v>6.88</v>
      </c>
      <c r="J1944" s="5">
        <v>7.33</v>
      </c>
      <c r="K1944" s="5">
        <v>7.81</v>
      </c>
      <c r="L1944" s="5">
        <v>8.1300000000000008</v>
      </c>
      <c r="M1944" s="5">
        <v>8.5299999999999994</v>
      </c>
    </row>
    <row r="1945" spans="1:13">
      <c r="A1945" s="139">
        <v>41359</v>
      </c>
      <c r="B1945" s="5">
        <v>5.65</v>
      </c>
      <c r="C1945" s="5">
        <v>5.73</v>
      </c>
      <c r="D1945" s="5">
        <v>5.79</v>
      </c>
      <c r="E1945" s="5">
        <v>5.83</v>
      </c>
      <c r="F1945" s="5">
        <v>5.95</v>
      </c>
      <c r="G1945" s="5">
        <v>6.06</v>
      </c>
      <c r="H1945" s="5">
        <v>6.45</v>
      </c>
      <c r="I1945" s="5">
        <v>6.88</v>
      </c>
      <c r="J1945" s="5">
        <v>7.36</v>
      </c>
      <c r="K1945" s="5">
        <v>7.85</v>
      </c>
      <c r="L1945" s="5">
        <v>8.14</v>
      </c>
      <c r="M1945" s="5">
        <v>8.5299999999999994</v>
      </c>
    </row>
    <row r="1946" spans="1:13">
      <c r="A1946" s="139">
        <v>41358</v>
      </c>
      <c r="B1946" s="5">
        <v>5.71</v>
      </c>
      <c r="C1946" s="5">
        <v>5.76</v>
      </c>
      <c r="D1946" s="5">
        <v>5.81</v>
      </c>
      <c r="E1946" s="5">
        <v>5.85</v>
      </c>
      <c r="F1946" s="5">
        <v>5.97</v>
      </c>
      <c r="G1946" s="5">
        <v>6.09</v>
      </c>
      <c r="H1946" s="5">
        <v>6.47</v>
      </c>
      <c r="I1946" s="5">
        <v>6.86</v>
      </c>
      <c r="J1946" s="5">
        <v>7.32</v>
      </c>
      <c r="K1946" s="5">
        <v>7.81</v>
      </c>
      <c r="L1946" s="5">
        <v>8.11</v>
      </c>
      <c r="M1946" s="5">
        <v>8.49</v>
      </c>
    </row>
    <row r="1947" spans="1:13">
      <c r="A1947" s="139">
        <v>41355</v>
      </c>
      <c r="B1947" s="5">
        <v>5.67</v>
      </c>
      <c r="C1947" s="5">
        <v>5.74</v>
      </c>
      <c r="D1947" s="5">
        <v>5.8</v>
      </c>
      <c r="E1947" s="5">
        <v>5.85</v>
      </c>
      <c r="F1947" s="5">
        <v>5.98</v>
      </c>
      <c r="G1947" s="5">
        <v>6.1</v>
      </c>
      <c r="H1947" s="5">
        <v>6.46</v>
      </c>
      <c r="I1947" s="5">
        <v>6.84</v>
      </c>
      <c r="J1947" s="5">
        <v>7.3</v>
      </c>
      <c r="K1947" s="5">
        <v>7.79</v>
      </c>
      <c r="L1947" s="5">
        <v>8.09</v>
      </c>
      <c r="M1947" s="5">
        <v>8.43</v>
      </c>
    </row>
    <row r="1948" spans="1:13">
      <c r="A1948" s="139">
        <v>41354</v>
      </c>
      <c r="B1948" s="5">
        <v>5.71</v>
      </c>
      <c r="C1948" s="5">
        <v>5.77</v>
      </c>
      <c r="D1948" s="5">
        <v>5.82</v>
      </c>
      <c r="E1948" s="5">
        <v>5.86</v>
      </c>
      <c r="F1948" s="5">
        <v>5.98</v>
      </c>
      <c r="G1948" s="5">
        <v>6.1</v>
      </c>
      <c r="H1948" s="5">
        <v>6.47</v>
      </c>
      <c r="I1948" s="5">
        <v>6.86</v>
      </c>
      <c r="J1948" s="5">
        <v>7.32</v>
      </c>
      <c r="K1948" s="5">
        <v>7.81</v>
      </c>
      <c r="L1948" s="5">
        <v>8.11</v>
      </c>
      <c r="M1948" s="5">
        <v>8.43</v>
      </c>
    </row>
    <row r="1949" spans="1:13">
      <c r="A1949" s="139">
        <v>41353</v>
      </c>
      <c r="B1949" s="5">
        <v>5.64</v>
      </c>
      <c r="C1949" s="5">
        <v>5.7</v>
      </c>
      <c r="D1949" s="5">
        <v>5.76</v>
      </c>
      <c r="E1949" s="5">
        <v>5.82</v>
      </c>
      <c r="F1949" s="5">
        <v>6</v>
      </c>
      <c r="G1949" s="5">
        <v>6.15</v>
      </c>
      <c r="H1949" s="5">
        <v>6.48</v>
      </c>
      <c r="I1949" s="5">
        <v>6.83</v>
      </c>
      <c r="J1949" s="5">
        <v>7.33</v>
      </c>
      <c r="K1949" s="5">
        <v>7.95</v>
      </c>
      <c r="L1949" s="5">
        <v>8.31</v>
      </c>
      <c r="M1949" s="5">
        <v>8.58</v>
      </c>
    </row>
    <row r="1950" spans="1:13">
      <c r="A1950" s="139">
        <v>41352</v>
      </c>
      <c r="B1950" s="5">
        <v>5.71</v>
      </c>
      <c r="C1950" s="5">
        <v>5.76</v>
      </c>
      <c r="D1950" s="5">
        <v>5.8</v>
      </c>
      <c r="E1950" s="5">
        <v>5.82</v>
      </c>
      <c r="F1950" s="5">
        <v>5.89</v>
      </c>
      <c r="G1950" s="5">
        <v>6.03</v>
      </c>
      <c r="H1950" s="5">
        <v>6.45</v>
      </c>
      <c r="I1950" s="5">
        <v>6.87</v>
      </c>
      <c r="J1950" s="5">
        <v>7.36</v>
      </c>
      <c r="K1950" s="5">
        <v>7.91</v>
      </c>
      <c r="L1950" s="5">
        <v>8.26</v>
      </c>
      <c r="M1950" s="5">
        <v>8.68</v>
      </c>
    </row>
    <row r="1951" spans="1:13">
      <c r="A1951" s="139">
        <v>41351</v>
      </c>
      <c r="B1951" s="5">
        <v>5.58</v>
      </c>
      <c r="C1951" s="5">
        <v>5.65</v>
      </c>
      <c r="D1951" s="5">
        <v>5.7</v>
      </c>
      <c r="E1951" s="5">
        <v>5.74</v>
      </c>
      <c r="F1951" s="5">
        <v>5.83</v>
      </c>
      <c r="G1951" s="5">
        <v>5.93</v>
      </c>
      <c r="H1951" s="5">
        <v>6.33</v>
      </c>
      <c r="I1951" s="5">
        <v>6.8</v>
      </c>
      <c r="J1951" s="5">
        <v>7.37</v>
      </c>
      <c r="K1951" s="5">
        <v>7.97</v>
      </c>
      <c r="L1951" s="5">
        <v>8.32</v>
      </c>
      <c r="M1951" s="5">
        <v>8.67</v>
      </c>
    </row>
    <row r="1952" spans="1:13">
      <c r="A1952" s="139">
        <v>41348</v>
      </c>
      <c r="B1952" s="5">
        <v>5.58</v>
      </c>
      <c r="C1952" s="5">
        <v>5.65</v>
      </c>
      <c r="D1952" s="5">
        <v>5.7</v>
      </c>
      <c r="E1952" s="5">
        <v>5.75</v>
      </c>
      <c r="F1952" s="5">
        <v>5.87</v>
      </c>
      <c r="G1952" s="5">
        <v>5.97</v>
      </c>
      <c r="H1952" s="5">
        <v>6.32</v>
      </c>
      <c r="I1952" s="5">
        <v>6.72</v>
      </c>
      <c r="J1952" s="5">
        <v>7.24</v>
      </c>
      <c r="K1952" s="5">
        <v>7.83</v>
      </c>
      <c r="L1952" s="5">
        <v>8.19</v>
      </c>
      <c r="M1952" s="5">
        <v>8.5399999999999991</v>
      </c>
    </row>
    <row r="1953" spans="1:13">
      <c r="A1953" s="139">
        <v>41347</v>
      </c>
      <c r="B1953" s="5">
        <v>5.54</v>
      </c>
      <c r="C1953" s="5">
        <v>5.61</v>
      </c>
      <c r="D1953" s="5">
        <v>5.68</v>
      </c>
      <c r="E1953" s="5">
        <v>5.73</v>
      </c>
      <c r="F1953" s="5">
        <v>5.86</v>
      </c>
      <c r="G1953" s="5">
        <v>5.95</v>
      </c>
      <c r="H1953" s="5">
        <v>6.29</v>
      </c>
      <c r="I1953" s="5">
        <v>6.69</v>
      </c>
      <c r="J1953" s="5">
        <v>7.19</v>
      </c>
      <c r="K1953" s="5">
        <v>7.76</v>
      </c>
      <c r="L1953" s="5">
        <v>8.11</v>
      </c>
      <c r="M1953" s="5">
        <v>8.4600000000000009</v>
      </c>
    </row>
    <row r="1954" spans="1:13">
      <c r="A1954" s="139">
        <v>41346</v>
      </c>
      <c r="B1954" s="5">
        <v>5.52</v>
      </c>
      <c r="C1954" s="5">
        <v>5.6</v>
      </c>
      <c r="D1954" s="5">
        <v>5.67</v>
      </c>
      <c r="E1954" s="5">
        <v>5.73</v>
      </c>
      <c r="F1954" s="5">
        <v>5.88</v>
      </c>
      <c r="G1954" s="5">
        <v>5.98</v>
      </c>
      <c r="H1954" s="5">
        <v>6.29</v>
      </c>
      <c r="I1954" s="5">
        <v>6.65</v>
      </c>
      <c r="J1954" s="5">
        <v>7.15</v>
      </c>
      <c r="K1954" s="5">
        <v>7.73</v>
      </c>
      <c r="L1954" s="5">
        <v>8.1</v>
      </c>
      <c r="M1954" s="5">
        <v>8.48</v>
      </c>
    </row>
    <row r="1955" spans="1:13">
      <c r="A1955" s="139">
        <v>41345</v>
      </c>
      <c r="B1955" s="5">
        <v>5.55</v>
      </c>
      <c r="C1955" s="5">
        <v>5.62</v>
      </c>
      <c r="D1955" s="5">
        <v>5.68</v>
      </c>
      <c r="E1955" s="5">
        <v>5.74</v>
      </c>
      <c r="F1955" s="5">
        <v>5.9</v>
      </c>
      <c r="G1955" s="5">
        <v>6.04</v>
      </c>
      <c r="H1955" s="5">
        <v>6.36</v>
      </c>
      <c r="I1955" s="5">
        <v>6.7</v>
      </c>
      <c r="J1955" s="5">
        <v>7.18</v>
      </c>
      <c r="K1955" s="5">
        <v>7.77</v>
      </c>
      <c r="L1955" s="5">
        <v>8.11</v>
      </c>
      <c r="M1955" s="5">
        <v>8.39</v>
      </c>
    </row>
    <row r="1956" spans="1:13">
      <c r="A1956" s="139">
        <v>41344</v>
      </c>
      <c r="B1956" s="5">
        <v>5.51</v>
      </c>
      <c r="C1956" s="5">
        <v>5.59</v>
      </c>
      <c r="D1956" s="5">
        <v>5.67</v>
      </c>
      <c r="E1956" s="5">
        <v>5.74</v>
      </c>
      <c r="F1956" s="5">
        <v>5.89</v>
      </c>
      <c r="G1956" s="5">
        <v>5.97</v>
      </c>
      <c r="H1956" s="5">
        <v>6.28</v>
      </c>
      <c r="I1956" s="5">
        <v>6.65</v>
      </c>
      <c r="J1956" s="5">
        <v>7.15</v>
      </c>
      <c r="K1956" s="5">
        <v>7.7</v>
      </c>
      <c r="L1956" s="5">
        <v>8.0299999999999994</v>
      </c>
      <c r="M1956" s="5">
        <v>8.34</v>
      </c>
    </row>
    <row r="1957" spans="1:13">
      <c r="A1957" s="139">
        <v>41340</v>
      </c>
      <c r="B1957" s="5">
        <v>5.45</v>
      </c>
      <c r="C1957" s="5">
        <v>5.55</v>
      </c>
      <c r="D1957" s="5">
        <v>5.63</v>
      </c>
      <c r="E1957" s="5">
        <v>5.7</v>
      </c>
      <c r="F1957" s="5">
        <v>5.89</v>
      </c>
      <c r="G1957" s="5">
        <v>6.02</v>
      </c>
      <c r="H1957" s="5">
        <v>6.33</v>
      </c>
      <c r="I1957" s="5">
        <v>6.66</v>
      </c>
      <c r="J1957" s="5">
        <v>7.11</v>
      </c>
      <c r="K1957" s="5">
        <v>7.67</v>
      </c>
      <c r="L1957" s="5">
        <v>8.02</v>
      </c>
      <c r="M1957" s="5">
        <v>8.39</v>
      </c>
    </row>
    <row r="1958" spans="1:13">
      <c r="A1958" s="139">
        <v>41339</v>
      </c>
      <c r="B1958" s="5">
        <v>5.51</v>
      </c>
      <c r="C1958" s="5">
        <v>5.58</v>
      </c>
      <c r="D1958" s="5">
        <v>5.65</v>
      </c>
      <c r="E1958" s="5">
        <v>5.71</v>
      </c>
      <c r="F1958" s="5">
        <v>5.91</v>
      </c>
      <c r="G1958" s="5">
        <v>6.05</v>
      </c>
      <c r="H1958" s="5">
        <v>6.34</v>
      </c>
      <c r="I1958" s="5">
        <v>6.64</v>
      </c>
      <c r="J1958" s="5">
        <v>7.06</v>
      </c>
      <c r="K1958" s="5">
        <v>7.6</v>
      </c>
      <c r="L1958" s="5">
        <v>7.95</v>
      </c>
      <c r="M1958" s="5">
        <v>8.32</v>
      </c>
    </row>
    <row r="1959" spans="1:13">
      <c r="A1959" s="139">
        <v>41338</v>
      </c>
      <c r="B1959" s="5">
        <v>5.47</v>
      </c>
      <c r="C1959" s="5">
        <v>5.57</v>
      </c>
      <c r="D1959" s="5">
        <v>5.65</v>
      </c>
      <c r="E1959" s="5">
        <v>5.72</v>
      </c>
      <c r="F1959" s="5">
        <v>5.88</v>
      </c>
      <c r="G1959" s="5">
        <v>5.95</v>
      </c>
      <c r="H1959" s="5">
        <v>6.25</v>
      </c>
      <c r="I1959" s="5">
        <v>6.61</v>
      </c>
      <c r="J1959" s="5">
        <v>7.09</v>
      </c>
      <c r="K1959" s="5">
        <v>7.6</v>
      </c>
      <c r="L1959" s="5">
        <v>7.92</v>
      </c>
      <c r="M1959" s="5">
        <v>8.2799999999999994</v>
      </c>
    </row>
    <row r="1960" spans="1:13">
      <c r="A1960" s="139">
        <v>41337</v>
      </c>
      <c r="B1960" s="5">
        <v>5.35</v>
      </c>
      <c r="C1960" s="5">
        <v>5.47</v>
      </c>
      <c r="D1960" s="5">
        <v>5.59</v>
      </c>
      <c r="E1960" s="5">
        <v>5.68</v>
      </c>
      <c r="F1960" s="5">
        <v>5.88</v>
      </c>
      <c r="G1960" s="5">
        <v>5.94</v>
      </c>
      <c r="H1960" s="5">
        <v>6.21</v>
      </c>
      <c r="I1960" s="5">
        <v>6.58</v>
      </c>
      <c r="J1960" s="5">
        <v>7.07</v>
      </c>
      <c r="K1960" s="5">
        <v>7.61</v>
      </c>
      <c r="L1960" s="5">
        <v>7.93</v>
      </c>
      <c r="M1960" s="5">
        <v>8.3000000000000007</v>
      </c>
    </row>
    <row r="1961" spans="1:13">
      <c r="A1961" s="139">
        <v>41334</v>
      </c>
      <c r="B1961" s="5">
        <v>5.4</v>
      </c>
      <c r="C1961" s="5">
        <v>5.51</v>
      </c>
      <c r="D1961" s="5">
        <v>5.62</v>
      </c>
      <c r="E1961" s="5">
        <v>5.7</v>
      </c>
      <c r="F1961" s="5">
        <v>5.86</v>
      </c>
      <c r="G1961" s="5">
        <v>5.91</v>
      </c>
      <c r="H1961" s="5">
        <v>6.2</v>
      </c>
      <c r="I1961" s="5">
        <v>6.61</v>
      </c>
      <c r="J1961" s="5">
        <v>7.14</v>
      </c>
      <c r="K1961" s="5">
        <v>7.69</v>
      </c>
      <c r="L1961" s="5">
        <v>8.02</v>
      </c>
      <c r="M1961" s="5">
        <v>8.39</v>
      </c>
    </row>
    <row r="1962" spans="1:13">
      <c r="A1962" s="139">
        <v>41333</v>
      </c>
      <c r="B1962" s="5">
        <v>5.28</v>
      </c>
      <c r="C1962" s="5">
        <v>5.42</v>
      </c>
      <c r="D1962" s="5">
        <v>5.54</v>
      </c>
      <c r="E1962" s="5">
        <v>5.65</v>
      </c>
      <c r="F1962" s="5">
        <v>5.87</v>
      </c>
      <c r="G1962" s="5">
        <v>5.92</v>
      </c>
      <c r="H1962" s="5">
        <v>6.19</v>
      </c>
      <c r="I1962" s="5">
        <v>6.59</v>
      </c>
      <c r="J1962" s="5">
        <v>7.1</v>
      </c>
      <c r="K1962" s="5">
        <v>7.63</v>
      </c>
      <c r="L1962" s="5">
        <v>7.95</v>
      </c>
      <c r="M1962" s="5">
        <v>8.33</v>
      </c>
    </row>
    <row r="1963" spans="1:13">
      <c r="A1963" s="139">
        <v>41332</v>
      </c>
      <c r="B1963" s="5">
        <v>5.18</v>
      </c>
      <c r="C1963" s="5">
        <v>5.34</v>
      </c>
      <c r="D1963" s="5">
        <v>5.49</v>
      </c>
      <c r="E1963" s="5">
        <v>5.61</v>
      </c>
      <c r="F1963" s="5">
        <v>5.84</v>
      </c>
      <c r="G1963" s="5">
        <v>5.85</v>
      </c>
      <c r="H1963" s="5">
        <v>6.12</v>
      </c>
      <c r="I1963" s="5">
        <v>6.55</v>
      </c>
      <c r="J1963" s="5">
        <v>7.12</v>
      </c>
      <c r="K1963" s="5">
        <v>7.69</v>
      </c>
      <c r="L1963" s="5">
        <v>8.02</v>
      </c>
      <c r="M1963" s="5">
        <v>8.39</v>
      </c>
    </row>
    <row r="1964" spans="1:13">
      <c r="A1964" s="139">
        <v>41331</v>
      </c>
      <c r="B1964" s="5">
        <v>5.26</v>
      </c>
      <c r="C1964" s="5">
        <v>5.38</v>
      </c>
      <c r="D1964" s="5">
        <v>5.5</v>
      </c>
      <c r="E1964" s="5">
        <v>5.61</v>
      </c>
      <c r="F1964" s="5">
        <v>5.9</v>
      </c>
      <c r="G1964" s="5">
        <v>6.04</v>
      </c>
      <c r="H1964" s="5">
        <v>6.35</v>
      </c>
      <c r="I1964" s="5">
        <v>6.67</v>
      </c>
      <c r="J1964" s="5">
        <v>7.09</v>
      </c>
      <c r="K1964" s="5">
        <v>7.58</v>
      </c>
      <c r="L1964" s="5">
        <v>7.91</v>
      </c>
      <c r="M1964" s="5">
        <v>8.3000000000000007</v>
      </c>
    </row>
    <row r="1965" spans="1:13">
      <c r="A1965" s="139">
        <v>41330</v>
      </c>
      <c r="B1965" s="5">
        <v>5.22</v>
      </c>
      <c r="C1965" s="5">
        <v>5.36</v>
      </c>
      <c r="D1965" s="5">
        <v>5.49</v>
      </c>
      <c r="E1965" s="5">
        <v>5.61</v>
      </c>
      <c r="F1965" s="5">
        <v>5.91</v>
      </c>
      <c r="G1965" s="5">
        <v>6.02</v>
      </c>
      <c r="H1965" s="5">
        <v>6.29</v>
      </c>
      <c r="I1965" s="5">
        <v>6.62</v>
      </c>
      <c r="J1965" s="5">
        <v>7.07</v>
      </c>
      <c r="K1965" s="5">
        <v>7.59</v>
      </c>
      <c r="L1965" s="5">
        <v>7.92</v>
      </c>
      <c r="M1965" s="5">
        <v>8.31</v>
      </c>
    </row>
    <row r="1966" spans="1:13">
      <c r="A1966" s="139">
        <v>41327</v>
      </c>
      <c r="B1966" s="5">
        <v>5.37</v>
      </c>
      <c r="C1966" s="5">
        <v>5.49</v>
      </c>
      <c r="D1966" s="5">
        <v>5.59</v>
      </c>
      <c r="E1966" s="5">
        <v>5.66</v>
      </c>
      <c r="F1966" s="5">
        <v>5.8</v>
      </c>
      <c r="G1966" s="5">
        <v>5.83</v>
      </c>
      <c r="H1966" s="5">
        <v>6.13</v>
      </c>
      <c r="I1966" s="5">
        <v>6.54</v>
      </c>
      <c r="J1966" s="5">
        <v>7.09</v>
      </c>
      <c r="K1966" s="5">
        <v>7.68</v>
      </c>
      <c r="L1966" s="5">
        <v>8.0500000000000007</v>
      </c>
      <c r="M1966" s="5">
        <v>8.51</v>
      </c>
    </row>
    <row r="1967" spans="1:13">
      <c r="A1967" s="139">
        <v>41326</v>
      </c>
      <c r="B1967" s="5">
        <v>5.34</v>
      </c>
      <c r="C1967" s="5">
        <v>5.48</v>
      </c>
      <c r="D1967" s="5">
        <v>5.61</v>
      </c>
      <c r="E1967" s="5">
        <v>5.7</v>
      </c>
      <c r="F1967" s="5">
        <v>5.88</v>
      </c>
      <c r="G1967" s="5">
        <v>5.89</v>
      </c>
      <c r="H1967" s="5">
        <v>6.14</v>
      </c>
      <c r="I1967" s="5">
        <v>6.54</v>
      </c>
      <c r="J1967" s="5">
        <v>7.07</v>
      </c>
      <c r="K1967" s="5">
        <v>7.65</v>
      </c>
      <c r="L1967" s="5">
        <v>8.02</v>
      </c>
      <c r="M1967" s="5">
        <v>8.49</v>
      </c>
    </row>
    <row r="1968" spans="1:13">
      <c r="A1968" s="139">
        <v>41325</v>
      </c>
      <c r="B1968" s="5">
        <v>5.35</v>
      </c>
      <c r="C1968" s="5">
        <v>5.49</v>
      </c>
      <c r="D1968" s="5">
        <v>5.62</v>
      </c>
      <c r="E1968" s="5">
        <v>5.71</v>
      </c>
      <c r="F1968" s="5">
        <v>5.88</v>
      </c>
      <c r="G1968" s="5">
        <v>5.89</v>
      </c>
      <c r="H1968" s="5">
        <v>6.14</v>
      </c>
      <c r="I1968" s="5">
        <v>6.53</v>
      </c>
      <c r="J1968" s="5">
        <v>7.05</v>
      </c>
      <c r="K1968" s="5">
        <v>7.59</v>
      </c>
      <c r="L1968" s="5">
        <v>7.95</v>
      </c>
      <c r="M1968" s="5">
        <v>8.44</v>
      </c>
    </row>
    <row r="1969" spans="1:13">
      <c r="A1969" s="139">
        <v>41324</v>
      </c>
      <c r="B1969" s="5">
        <v>5.41</v>
      </c>
      <c r="C1969" s="5">
        <v>5.53</v>
      </c>
      <c r="D1969" s="5">
        <v>5.63</v>
      </c>
      <c r="E1969" s="5">
        <v>5.72</v>
      </c>
      <c r="F1969" s="5">
        <v>5.86</v>
      </c>
      <c r="G1969" s="5">
        <v>5.87</v>
      </c>
      <c r="H1969" s="5">
        <v>6.11</v>
      </c>
      <c r="I1969" s="5">
        <v>6.48</v>
      </c>
      <c r="J1969" s="5">
        <v>6.98</v>
      </c>
      <c r="K1969" s="5">
        <v>7.55</v>
      </c>
      <c r="L1969" s="5">
        <v>7.94</v>
      </c>
      <c r="M1969" s="5">
        <v>8.4700000000000006</v>
      </c>
    </row>
    <row r="1970" spans="1:13">
      <c r="A1970" s="139">
        <v>41323</v>
      </c>
      <c r="B1970" s="5">
        <v>5.47</v>
      </c>
      <c r="C1970" s="5">
        <v>5.58</v>
      </c>
      <c r="D1970" s="5">
        <v>5.67</v>
      </c>
      <c r="E1970" s="5">
        <v>5.74</v>
      </c>
      <c r="F1970" s="5">
        <v>5.85</v>
      </c>
      <c r="G1970" s="5">
        <v>5.86</v>
      </c>
      <c r="H1970" s="5">
        <v>6.11</v>
      </c>
      <c r="I1970" s="5">
        <v>6.5</v>
      </c>
      <c r="J1970" s="5">
        <v>7.01</v>
      </c>
      <c r="K1970" s="5">
        <v>7.57</v>
      </c>
      <c r="L1970" s="5">
        <v>7.94</v>
      </c>
      <c r="M1970" s="5">
        <v>8.4700000000000006</v>
      </c>
    </row>
    <row r="1971" spans="1:13">
      <c r="A1971" s="139">
        <v>41320</v>
      </c>
      <c r="B1971" s="5">
        <v>5.31</v>
      </c>
      <c r="C1971" s="5">
        <v>5.46</v>
      </c>
      <c r="D1971" s="5">
        <v>5.6</v>
      </c>
      <c r="E1971" s="5">
        <v>5.7</v>
      </c>
      <c r="F1971" s="5">
        <v>5.88</v>
      </c>
      <c r="G1971" s="5">
        <v>5.9</v>
      </c>
      <c r="H1971" s="5">
        <v>6.13</v>
      </c>
      <c r="I1971" s="5">
        <v>6.49</v>
      </c>
      <c r="J1971" s="5">
        <v>6.98</v>
      </c>
      <c r="K1971" s="5">
        <v>7.53</v>
      </c>
      <c r="L1971" s="5">
        <v>7.94</v>
      </c>
      <c r="M1971" s="5">
        <v>8.5299999999999994</v>
      </c>
    </row>
    <row r="1972" spans="1:13">
      <c r="A1972" s="139">
        <v>41319</v>
      </c>
      <c r="B1972" s="5">
        <v>5.35</v>
      </c>
      <c r="C1972" s="5">
        <v>5.51</v>
      </c>
      <c r="D1972" s="5">
        <v>5.65</v>
      </c>
      <c r="E1972" s="5">
        <v>5.75</v>
      </c>
      <c r="F1972" s="5">
        <v>5.9</v>
      </c>
      <c r="G1972" s="5">
        <v>5.9</v>
      </c>
      <c r="H1972" s="5">
        <v>6.12</v>
      </c>
      <c r="I1972" s="5">
        <v>6.48</v>
      </c>
      <c r="J1972" s="5">
        <v>6.97</v>
      </c>
      <c r="K1972" s="5">
        <v>7.51</v>
      </c>
      <c r="L1972" s="5">
        <v>7.9</v>
      </c>
      <c r="M1972" s="5">
        <v>8.5</v>
      </c>
    </row>
    <row r="1973" spans="1:13">
      <c r="A1973" s="139">
        <v>41318</v>
      </c>
      <c r="B1973" s="5">
        <v>5.39</v>
      </c>
      <c r="C1973" s="5">
        <v>5.52</v>
      </c>
      <c r="D1973" s="5">
        <v>5.65</v>
      </c>
      <c r="E1973" s="5">
        <v>5.74</v>
      </c>
      <c r="F1973" s="5">
        <v>5.9</v>
      </c>
      <c r="G1973" s="5">
        <v>5.91</v>
      </c>
      <c r="H1973" s="5">
        <v>6.12</v>
      </c>
      <c r="I1973" s="5">
        <v>6.47</v>
      </c>
      <c r="J1973" s="5">
        <v>6.95</v>
      </c>
      <c r="K1973" s="5">
        <v>7.51</v>
      </c>
      <c r="L1973" s="5">
        <v>7.93</v>
      </c>
      <c r="M1973" s="5">
        <v>8.5399999999999991</v>
      </c>
    </row>
    <row r="1974" spans="1:13">
      <c r="A1974" s="139">
        <v>41317</v>
      </c>
      <c r="B1974" s="5">
        <v>5.43</v>
      </c>
      <c r="C1974" s="5">
        <v>5.55</v>
      </c>
      <c r="D1974" s="5">
        <v>5.66</v>
      </c>
      <c r="E1974" s="5">
        <v>5.74</v>
      </c>
      <c r="F1974" s="5">
        <v>5.9</v>
      </c>
      <c r="G1974" s="5">
        <v>5.93</v>
      </c>
      <c r="H1974" s="5">
        <v>6.16</v>
      </c>
      <c r="I1974" s="5">
        <v>6.49</v>
      </c>
      <c r="J1974" s="5">
        <v>6.94</v>
      </c>
      <c r="K1974" s="5">
        <v>7.45</v>
      </c>
      <c r="L1974" s="5">
        <v>7.84</v>
      </c>
      <c r="M1974" s="5">
        <v>8.48</v>
      </c>
    </row>
    <row r="1975" spans="1:13">
      <c r="A1975" s="139">
        <v>41316</v>
      </c>
      <c r="B1975" s="5">
        <v>5.3</v>
      </c>
      <c r="C1975" s="5">
        <v>5.47</v>
      </c>
      <c r="D1975" s="5">
        <v>5.62</v>
      </c>
      <c r="E1975" s="5">
        <v>5.73</v>
      </c>
      <c r="F1975" s="5">
        <v>5.92</v>
      </c>
      <c r="G1975" s="5">
        <v>5.95</v>
      </c>
      <c r="H1975" s="5">
        <v>6.15</v>
      </c>
      <c r="I1975" s="5">
        <v>6.47</v>
      </c>
      <c r="J1975" s="5">
        <v>6.91</v>
      </c>
      <c r="K1975" s="5">
        <v>7.45</v>
      </c>
      <c r="L1975" s="5">
        <v>7.88</v>
      </c>
      <c r="M1975" s="5">
        <v>8.5500000000000007</v>
      </c>
    </row>
    <row r="1976" spans="1:13">
      <c r="A1976" s="139">
        <v>41313</v>
      </c>
      <c r="B1976" s="5">
        <v>5.51</v>
      </c>
      <c r="C1976" s="5">
        <v>5.65</v>
      </c>
      <c r="D1976" s="5">
        <v>5.76</v>
      </c>
      <c r="E1976" s="5">
        <v>5.83</v>
      </c>
      <c r="F1976" s="5">
        <v>5.91</v>
      </c>
      <c r="G1976" s="5">
        <v>5.95</v>
      </c>
      <c r="H1976" s="5">
        <v>6.2</v>
      </c>
      <c r="I1976" s="5">
        <v>6.52</v>
      </c>
      <c r="J1976" s="5">
        <v>6.94</v>
      </c>
      <c r="K1976" s="5">
        <v>7.46</v>
      </c>
      <c r="L1976" s="5">
        <v>7.88</v>
      </c>
      <c r="M1976" s="5">
        <v>8.57</v>
      </c>
    </row>
    <row r="1977" spans="1:13">
      <c r="A1977" s="139">
        <v>41312</v>
      </c>
      <c r="B1977" s="5">
        <v>5.48</v>
      </c>
      <c r="C1977" s="5">
        <v>5.6</v>
      </c>
      <c r="D1977" s="5">
        <v>5.71</v>
      </c>
      <c r="E1977" s="5">
        <v>5.79</v>
      </c>
      <c r="F1977" s="5">
        <v>5.99</v>
      </c>
      <c r="G1977" s="5">
        <v>6.12</v>
      </c>
      <c r="H1977" s="5">
        <v>6.36</v>
      </c>
      <c r="I1977" s="5">
        <v>6.59</v>
      </c>
      <c r="J1977" s="5">
        <v>6.93</v>
      </c>
      <c r="K1977" s="5">
        <v>7.45</v>
      </c>
      <c r="L1977" s="5">
        <v>7.9</v>
      </c>
      <c r="M1977" s="5">
        <v>8.59</v>
      </c>
    </row>
    <row r="1978" spans="1:13">
      <c r="A1978" s="139">
        <v>41311</v>
      </c>
      <c r="B1978" s="5">
        <v>5.55</v>
      </c>
      <c r="C1978" s="5">
        <v>5.65</v>
      </c>
      <c r="D1978" s="5">
        <v>5.75</v>
      </c>
      <c r="E1978" s="5">
        <v>5.82</v>
      </c>
      <c r="F1978" s="5">
        <v>5.96</v>
      </c>
      <c r="G1978" s="5">
        <v>6</v>
      </c>
      <c r="H1978" s="5">
        <v>6.21</v>
      </c>
      <c r="I1978" s="5">
        <v>6.51</v>
      </c>
      <c r="J1978" s="5">
        <v>6.92</v>
      </c>
      <c r="K1978" s="5">
        <v>7.44</v>
      </c>
      <c r="L1978" s="5">
        <v>7.86</v>
      </c>
      <c r="M1978" s="5">
        <v>8.52</v>
      </c>
    </row>
    <row r="1979" spans="1:13">
      <c r="A1979" s="139">
        <v>41310</v>
      </c>
      <c r="B1979" s="5">
        <v>5.66</v>
      </c>
      <c r="C1979" s="5">
        <v>5.73</v>
      </c>
      <c r="D1979" s="5">
        <v>5.79</v>
      </c>
      <c r="E1979" s="5">
        <v>5.84</v>
      </c>
      <c r="F1979" s="5">
        <v>5.99</v>
      </c>
      <c r="G1979" s="5">
        <v>6.11</v>
      </c>
      <c r="H1979" s="5">
        <v>6.34</v>
      </c>
      <c r="I1979" s="5">
        <v>6.58</v>
      </c>
      <c r="J1979" s="5">
        <v>6.92</v>
      </c>
      <c r="K1979" s="5">
        <v>7.43</v>
      </c>
      <c r="L1979" s="5">
        <v>7.84</v>
      </c>
      <c r="M1979" s="5">
        <v>8.4499999999999993</v>
      </c>
    </row>
    <row r="1980" spans="1:13">
      <c r="A1980" s="139">
        <v>41309</v>
      </c>
      <c r="B1980" s="5">
        <v>5.65</v>
      </c>
      <c r="C1980" s="5">
        <v>5.73</v>
      </c>
      <c r="D1980" s="5">
        <v>5.8</v>
      </c>
      <c r="E1980" s="5">
        <v>5.85</v>
      </c>
      <c r="F1980" s="5">
        <v>5.91</v>
      </c>
      <c r="G1980" s="5">
        <v>5.98</v>
      </c>
      <c r="H1980" s="5">
        <v>6.25</v>
      </c>
      <c r="I1980" s="5">
        <v>6.55</v>
      </c>
      <c r="J1980" s="5">
        <v>6.93</v>
      </c>
      <c r="K1980" s="5">
        <v>7.43</v>
      </c>
      <c r="L1980" s="5">
        <v>7.83</v>
      </c>
      <c r="M1980" s="5">
        <v>8.48</v>
      </c>
    </row>
    <row r="1981" spans="1:13">
      <c r="A1981" s="139">
        <v>41306</v>
      </c>
      <c r="B1981" s="5">
        <v>5.58</v>
      </c>
      <c r="C1981" s="5">
        <v>5.67</v>
      </c>
      <c r="D1981" s="5">
        <v>5.76</v>
      </c>
      <c r="E1981" s="5">
        <v>5.82</v>
      </c>
      <c r="F1981" s="5">
        <v>5.95</v>
      </c>
      <c r="G1981" s="5">
        <v>6.01</v>
      </c>
      <c r="H1981" s="5">
        <v>6.22</v>
      </c>
      <c r="I1981" s="5">
        <v>6.51</v>
      </c>
      <c r="J1981" s="5">
        <v>6.9</v>
      </c>
      <c r="K1981" s="5">
        <v>7.4</v>
      </c>
      <c r="L1981" s="5">
        <v>7.81</v>
      </c>
      <c r="M1981" s="5">
        <v>8.4700000000000006</v>
      </c>
    </row>
    <row r="1982" spans="1:13">
      <c r="A1982" s="139">
        <v>41305</v>
      </c>
      <c r="B1982" s="5">
        <v>5.66</v>
      </c>
      <c r="C1982" s="5">
        <v>5.74</v>
      </c>
      <c r="D1982" s="5">
        <v>5.8</v>
      </c>
      <c r="E1982" s="5">
        <v>5.85</v>
      </c>
      <c r="F1982" s="5">
        <v>5.93</v>
      </c>
      <c r="G1982" s="5">
        <v>6</v>
      </c>
      <c r="H1982" s="5">
        <v>6.23</v>
      </c>
      <c r="I1982" s="5">
        <v>6.51</v>
      </c>
      <c r="J1982" s="5">
        <v>6.9</v>
      </c>
      <c r="K1982" s="5">
        <v>7.42</v>
      </c>
      <c r="L1982" s="5">
        <v>7.84</v>
      </c>
      <c r="M1982" s="5">
        <v>8.5</v>
      </c>
    </row>
    <row r="1983" spans="1:13">
      <c r="A1983" s="139">
        <v>41304</v>
      </c>
      <c r="B1983" s="5">
        <v>5.65</v>
      </c>
      <c r="C1983" s="5">
        <v>5.71</v>
      </c>
      <c r="D1983" s="5">
        <v>5.77</v>
      </c>
      <c r="E1983" s="5">
        <v>5.81</v>
      </c>
      <c r="F1983" s="5">
        <v>5.89</v>
      </c>
      <c r="G1983" s="5">
        <v>5.95</v>
      </c>
      <c r="H1983" s="5">
        <v>6.18</v>
      </c>
      <c r="I1983" s="5">
        <v>6.46</v>
      </c>
      <c r="J1983" s="5">
        <v>6.86</v>
      </c>
      <c r="K1983" s="5">
        <v>7.38</v>
      </c>
      <c r="L1983" s="5">
        <v>7.81</v>
      </c>
      <c r="M1983" s="5">
        <v>8.5299999999999994</v>
      </c>
    </row>
    <row r="1984" spans="1:13">
      <c r="A1984" s="139">
        <v>41303</v>
      </c>
      <c r="B1984" s="5">
        <v>5.65</v>
      </c>
      <c r="C1984" s="5">
        <v>5.72</v>
      </c>
      <c r="D1984" s="5">
        <v>5.78</v>
      </c>
      <c r="E1984" s="5">
        <v>5.83</v>
      </c>
      <c r="F1984" s="5">
        <v>5.91</v>
      </c>
      <c r="G1984" s="5">
        <v>5.96</v>
      </c>
      <c r="H1984" s="5">
        <v>6.18</v>
      </c>
      <c r="I1984" s="5">
        <v>6.47</v>
      </c>
      <c r="J1984" s="5">
        <v>6.86</v>
      </c>
      <c r="K1984" s="5">
        <v>7.39</v>
      </c>
      <c r="L1984" s="5">
        <v>7.83</v>
      </c>
      <c r="M1984" s="5">
        <v>8.56</v>
      </c>
    </row>
    <row r="1985" spans="1:13">
      <c r="A1985" s="139">
        <v>41302</v>
      </c>
      <c r="B1985" s="5">
        <v>5.66</v>
      </c>
      <c r="C1985" s="5">
        <v>5.72</v>
      </c>
      <c r="D1985" s="5">
        <v>5.78</v>
      </c>
      <c r="E1985" s="5">
        <v>5.81</v>
      </c>
      <c r="F1985" s="5">
        <v>5.9</v>
      </c>
      <c r="G1985" s="5">
        <v>5.95</v>
      </c>
      <c r="H1985" s="5">
        <v>6.17</v>
      </c>
      <c r="I1985" s="5">
        <v>6.46</v>
      </c>
      <c r="J1985" s="5">
        <v>6.85</v>
      </c>
      <c r="K1985" s="5">
        <v>7.37</v>
      </c>
      <c r="L1985" s="5">
        <v>7.8</v>
      </c>
      <c r="M1985" s="5">
        <v>8.5299999999999994</v>
      </c>
    </row>
    <row r="1986" spans="1:13">
      <c r="A1986" s="139">
        <v>41299</v>
      </c>
      <c r="B1986" s="5">
        <v>5.67</v>
      </c>
      <c r="C1986" s="5">
        <v>5.74</v>
      </c>
      <c r="D1986" s="5">
        <v>5.8</v>
      </c>
      <c r="E1986" s="5">
        <v>5.85</v>
      </c>
      <c r="F1986" s="5">
        <v>5.93</v>
      </c>
      <c r="G1986" s="5">
        <v>5.97</v>
      </c>
      <c r="H1986" s="5">
        <v>6.18</v>
      </c>
      <c r="I1986" s="5">
        <v>6.46</v>
      </c>
      <c r="J1986" s="5">
        <v>6.85</v>
      </c>
      <c r="K1986" s="5">
        <v>7.36</v>
      </c>
      <c r="L1986" s="5">
        <v>7.8</v>
      </c>
      <c r="M1986" s="5">
        <v>8.5399999999999991</v>
      </c>
    </row>
    <row r="1987" spans="1:13">
      <c r="A1987" s="139">
        <v>41298</v>
      </c>
      <c r="B1987" s="5">
        <v>5.6</v>
      </c>
      <c r="C1987" s="5">
        <v>5.68</v>
      </c>
      <c r="D1987" s="5">
        <v>5.75</v>
      </c>
      <c r="E1987" s="5">
        <v>5.8</v>
      </c>
      <c r="F1987" s="5">
        <v>5.93</v>
      </c>
      <c r="G1987" s="5">
        <v>6</v>
      </c>
      <c r="H1987" s="5">
        <v>6.22</v>
      </c>
      <c r="I1987" s="5">
        <v>6.49</v>
      </c>
      <c r="J1987" s="5">
        <v>6.87</v>
      </c>
      <c r="K1987" s="5">
        <v>7.38</v>
      </c>
      <c r="L1987" s="5">
        <v>7.82</v>
      </c>
      <c r="M1987" s="5">
        <v>8.56</v>
      </c>
    </row>
    <row r="1988" spans="1:13">
      <c r="A1988" s="139">
        <v>41297</v>
      </c>
      <c r="B1988" s="5">
        <v>5.78</v>
      </c>
      <c r="C1988" s="5">
        <v>5.86</v>
      </c>
      <c r="D1988" s="5">
        <v>5.92</v>
      </c>
      <c r="E1988" s="5">
        <v>5.96</v>
      </c>
      <c r="F1988" s="5">
        <v>6.02</v>
      </c>
      <c r="G1988" s="5">
        <v>6.07</v>
      </c>
      <c r="H1988" s="5">
        <v>6.29</v>
      </c>
      <c r="I1988" s="5">
        <v>6.55</v>
      </c>
      <c r="J1988" s="5">
        <v>6.9</v>
      </c>
      <c r="K1988" s="5">
        <v>7.36</v>
      </c>
      <c r="L1988" s="5">
        <v>7.75</v>
      </c>
      <c r="M1988" s="5">
        <v>8.43</v>
      </c>
    </row>
    <row r="1989" spans="1:13">
      <c r="A1989" s="139">
        <v>41296</v>
      </c>
      <c r="B1989" s="5">
        <v>5.84</v>
      </c>
      <c r="C1989" s="5">
        <v>5.89</v>
      </c>
      <c r="D1989" s="5">
        <v>5.94</v>
      </c>
      <c r="E1989" s="5">
        <v>5.97</v>
      </c>
      <c r="F1989" s="5">
        <v>6.04</v>
      </c>
      <c r="G1989" s="5">
        <v>6.08</v>
      </c>
      <c r="H1989" s="5">
        <v>6.27</v>
      </c>
      <c r="I1989" s="5">
        <v>6.54</v>
      </c>
      <c r="J1989" s="5">
        <v>6.92</v>
      </c>
      <c r="K1989" s="5">
        <v>7.37</v>
      </c>
      <c r="L1989" s="5">
        <v>7.73</v>
      </c>
      <c r="M1989" s="5">
        <v>8.3800000000000008</v>
      </c>
    </row>
    <row r="1990" spans="1:13">
      <c r="A1990" s="139">
        <v>41295</v>
      </c>
      <c r="B1990" s="5">
        <v>5.88</v>
      </c>
      <c r="C1990" s="5">
        <v>5.91</v>
      </c>
      <c r="D1990" s="5">
        <v>5.94</v>
      </c>
      <c r="E1990" s="5">
        <v>5.96</v>
      </c>
      <c r="F1990" s="5">
        <v>6</v>
      </c>
      <c r="G1990" s="5">
        <v>6.02</v>
      </c>
      <c r="H1990" s="5">
        <v>6.23</v>
      </c>
      <c r="I1990" s="5">
        <v>6.52</v>
      </c>
      <c r="J1990" s="5">
        <v>6.9</v>
      </c>
      <c r="K1990" s="5">
        <v>7.37</v>
      </c>
      <c r="L1990" s="5">
        <v>7.75</v>
      </c>
      <c r="M1990" s="5">
        <v>8.42</v>
      </c>
    </row>
    <row r="1991" spans="1:13">
      <c r="A1991" s="139">
        <v>41292</v>
      </c>
      <c r="B1991" s="5">
        <v>5.84</v>
      </c>
      <c r="C1991" s="5">
        <v>5.91</v>
      </c>
      <c r="D1991" s="5">
        <v>5.96</v>
      </c>
      <c r="E1991" s="5">
        <v>5.99</v>
      </c>
      <c r="F1991" s="5">
        <v>6.02</v>
      </c>
      <c r="G1991" s="5">
        <v>6.04</v>
      </c>
      <c r="H1991" s="5">
        <v>6.24</v>
      </c>
      <c r="I1991" s="5">
        <v>6.52</v>
      </c>
      <c r="J1991" s="5">
        <v>6.89</v>
      </c>
      <c r="K1991" s="5">
        <v>7.33</v>
      </c>
      <c r="L1991" s="5">
        <v>7.7</v>
      </c>
      <c r="M1991" s="5">
        <v>8.36</v>
      </c>
    </row>
    <row r="1992" spans="1:13">
      <c r="A1992" s="139">
        <v>41291</v>
      </c>
      <c r="B1992" s="5">
        <v>5.9</v>
      </c>
      <c r="C1992" s="5">
        <v>5.93</v>
      </c>
      <c r="D1992" s="5">
        <v>5.96</v>
      </c>
      <c r="E1992" s="5">
        <v>5.99</v>
      </c>
      <c r="F1992" s="5">
        <v>6.06</v>
      </c>
      <c r="G1992" s="5">
        <v>6.12</v>
      </c>
      <c r="H1992" s="5">
        <v>6.34</v>
      </c>
      <c r="I1992" s="5">
        <v>6.61</v>
      </c>
      <c r="J1992" s="5">
        <v>6.94</v>
      </c>
      <c r="K1992" s="5">
        <v>7.37</v>
      </c>
      <c r="L1992" s="5">
        <v>7.71</v>
      </c>
      <c r="M1992" s="5">
        <v>8.2899999999999991</v>
      </c>
    </row>
    <row r="1993" spans="1:13">
      <c r="A1993" s="139">
        <v>41290</v>
      </c>
      <c r="B1993" s="5">
        <v>5.96</v>
      </c>
      <c r="C1993" s="5">
        <v>5.99</v>
      </c>
      <c r="D1993" s="5">
        <v>6.02</v>
      </c>
      <c r="E1993" s="5">
        <v>6.04</v>
      </c>
      <c r="F1993" s="5">
        <v>6.1</v>
      </c>
      <c r="G1993" s="5">
        <v>6.17</v>
      </c>
      <c r="H1993" s="5">
        <v>6.4</v>
      </c>
      <c r="I1993" s="5">
        <v>6.65</v>
      </c>
      <c r="J1993" s="5">
        <v>6.98</v>
      </c>
      <c r="K1993" s="5">
        <v>7.41</v>
      </c>
      <c r="L1993" s="5">
        <v>7.76</v>
      </c>
      <c r="M1993" s="5">
        <v>8.35</v>
      </c>
    </row>
    <row r="1994" spans="1:13">
      <c r="A1994" s="139">
        <v>41289</v>
      </c>
      <c r="B1994" s="5">
        <v>5.84</v>
      </c>
      <c r="C1994" s="5">
        <v>5.89</v>
      </c>
      <c r="D1994" s="5">
        <v>5.93</v>
      </c>
      <c r="E1994" s="5">
        <v>5.97</v>
      </c>
      <c r="F1994" s="5">
        <v>6.04</v>
      </c>
      <c r="G1994" s="5">
        <v>6.05</v>
      </c>
      <c r="H1994" s="5">
        <v>6.21</v>
      </c>
      <c r="I1994" s="5">
        <v>6.45</v>
      </c>
      <c r="J1994" s="5">
        <v>6.81</v>
      </c>
      <c r="K1994" s="5">
        <v>7.26</v>
      </c>
      <c r="L1994" s="5">
        <v>7.64</v>
      </c>
      <c r="M1994" s="5">
        <v>8.32</v>
      </c>
    </row>
    <row r="1995" spans="1:13">
      <c r="A1995" s="139">
        <v>41288</v>
      </c>
      <c r="B1995" s="5">
        <v>5.86</v>
      </c>
      <c r="C1995" s="5">
        <v>5.91</v>
      </c>
      <c r="D1995" s="5">
        <v>5.95</v>
      </c>
      <c r="E1995" s="5">
        <v>5.97</v>
      </c>
      <c r="F1995" s="5">
        <v>6.01</v>
      </c>
      <c r="G1995" s="5">
        <v>6.02</v>
      </c>
      <c r="H1995" s="5">
        <v>6.2</v>
      </c>
      <c r="I1995" s="5">
        <v>6.44</v>
      </c>
      <c r="J1995" s="5">
        <v>6.79</v>
      </c>
      <c r="K1995" s="5">
        <v>7.24</v>
      </c>
      <c r="L1995" s="5">
        <v>7.62</v>
      </c>
      <c r="M1995" s="5">
        <v>8.3000000000000007</v>
      </c>
    </row>
    <row r="1996" spans="1:13">
      <c r="A1996" s="139">
        <v>41285</v>
      </c>
      <c r="B1996" s="5">
        <v>5.9</v>
      </c>
      <c r="C1996" s="5">
        <v>5.95</v>
      </c>
      <c r="D1996" s="5">
        <v>5.98</v>
      </c>
      <c r="E1996" s="5">
        <v>6.01</v>
      </c>
      <c r="F1996" s="5">
        <v>6.03</v>
      </c>
      <c r="G1996" s="5">
        <v>6.05</v>
      </c>
      <c r="H1996" s="5">
        <v>6.23</v>
      </c>
      <c r="I1996" s="5">
        <v>6.47</v>
      </c>
      <c r="J1996" s="5">
        <v>6.82</v>
      </c>
      <c r="K1996" s="5">
        <v>7.27</v>
      </c>
      <c r="L1996" s="5">
        <v>7.64</v>
      </c>
      <c r="M1996" s="5">
        <v>8.2899999999999991</v>
      </c>
    </row>
    <row r="1997" spans="1:13">
      <c r="A1997" s="139">
        <v>41284</v>
      </c>
      <c r="B1997" s="5">
        <v>5.96</v>
      </c>
      <c r="C1997" s="5">
        <v>6</v>
      </c>
      <c r="D1997" s="5">
        <v>6.03</v>
      </c>
      <c r="E1997" s="5">
        <v>6.05</v>
      </c>
      <c r="F1997" s="5">
        <v>6.04</v>
      </c>
      <c r="G1997" s="5">
        <v>5.99</v>
      </c>
      <c r="H1997" s="5">
        <v>6.12</v>
      </c>
      <c r="I1997" s="5">
        <v>6.36</v>
      </c>
      <c r="J1997" s="5">
        <v>6.69</v>
      </c>
      <c r="K1997" s="5">
        <v>7.1</v>
      </c>
      <c r="L1997" s="5">
        <v>7.53</v>
      </c>
      <c r="M1997" s="5">
        <v>8.41</v>
      </c>
    </row>
    <row r="1998" spans="1:13">
      <c r="A1998" s="139">
        <v>41283</v>
      </c>
      <c r="B1998" s="5">
        <v>5.83</v>
      </c>
      <c r="C1998" s="5">
        <v>5.92</v>
      </c>
      <c r="D1998" s="5">
        <v>6.01</v>
      </c>
      <c r="E1998" s="5">
        <v>6.08</v>
      </c>
      <c r="F1998" s="5">
        <v>6.25</v>
      </c>
      <c r="G1998" s="5">
        <v>6.31</v>
      </c>
      <c r="H1998" s="5">
        <v>6.42</v>
      </c>
      <c r="I1998" s="5">
        <v>6.56</v>
      </c>
      <c r="J1998" s="5">
        <v>6.8</v>
      </c>
      <c r="K1998" s="5">
        <v>7.18</v>
      </c>
      <c r="L1998" s="5">
        <v>7.55</v>
      </c>
      <c r="M1998" s="5">
        <v>8.2200000000000006</v>
      </c>
    </row>
    <row r="1999" spans="1:13">
      <c r="A1999" s="139">
        <v>41282</v>
      </c>
      <c r="B1999" s="5">
        <v>6.12</v>
      </c>
      <c r="C1999" s="5">
        <v>6.18</v>
      </c>
      <c r="D1999" s="5">
        <v>6.23</v>
      </c>
      <c r="E1999" s="5">
        <v>6.27</v>
      </c>
      <c r="F1999" s="5">
        <v>6.34</v>
      </c>
      <c r="G1999" s="5">
        <v>6.38</v>
      </c>
      <c r="H1999" s="5">
        <v>6.56</v>
      </c>
      <c r="I1999" s="5">
        <v>6.78</v>
      </c>
      <c r="J1999" s="5">
        <v>7.06</v>
      </c>
      <c r="K1999" s="5">
        <v>7.42</v>
      </c>
      <c r="L1999" s="5">
        <v>7.75</v>
      </c>
      <c r="M1999" s="5">
        <v>8.3699999999999992</v>
      </c>
    </row>
    <row r="2000" spans="1:13">
      <c r="A2000" s="139">
        <v>41271</v>
      </c>
      <c r="B2000" s="5">
        <v>6.08</v>
      </c>
      <c r="C2000" s="5">
        <v>6.14</v>
      </c>
      <c r="D2000" s="5">
        <v>6.19</v>
      </c>
      <c r="E2000" s="5">
        <v>6.23</v>
      </c>
      <c r="F2000" s="5">
        <v>6.32</v>
      </c>
      <c r="G2000" s="5">
        <v>6.36</v>
      </c>
      <c r="H2000" s="5">
        <v>6.53</v>
      </c>
      <c r="I2000" s="5">
        <v>6.74</v>
      </c>
      <c r="J2000" s="5">
        <v>7.02</v>
      </c>
      <c r="K2000" s="5">
        <v>7.38</v>
      </c>
      <c r="L2000" s="5">
        <v>7.71</v>
      </c>
      <c r="M2000" s="5">
        <v>8.34</v>
      </c>
    </row>
    <row r="2001" spans="1:13">
      <c r="A2001" s="139">
        <v>41270</v>
      </c>
      <c r="B2001" s="5">
        <v>6.12</v>
      </c>
      <c r="C2001" s="5">
        <v>6.17</v>
      </c>
      <c r="D2001" s="5">
        <v>6.2</v>
      </c>
      <c r="E2001" s="5">
        <v>6.23</v>
      </c>
      <c r="F2001" s="5">
        <v>6.29</v>
      </c>
      <c r="G2001" s="5">
        <v>6.34</v>
      </c>
      <c r="H2001" s="5">
        <v>6.54</v>
      </c>
      <c r="I2001" s="5">
        <v>6.76</v>
      </c>
      <c r="J2001" s="5">
        <v>7.04</v>
      </c>
      <c r="K2001" s="5">
        <v>7.4</v>
      </c>
      <c r="L2001" s="5">
        <v>7.75</v>
      </c>
      <c r="M2001" s="5">
        <v>8.43</v>
      </c>
    </row>
    <row r="2002" spans="1:13">
      <c r="A2002" s="139">
        <v>41269</v>
      </c>
      <c r="B2002" s="5">
        <v>6.18</v>
      </c>
      <c r="C2002" s="5">
        <v>6.2</v>
      </c>
      <c r="D2002" s="5">
        <v>6.23</v>
      </c>
      <c r="E2002" s="5">
        <v>6.25</v>
      </c>
      <c r="F2002" s="5">
        <v>6.31</v>
      </c>
      <c r="G2002" s="5">
        <v>6.33</v>
      </c>
      <c r="H2002" s="5">
        <v>6.52</v>
      </c>
      <c r="I2002" s="5">
        <v>6.76</v>
      </c>
      <c r="J2002" s="5">
        <v>7.05</v>
      </c>
      <c r="K2002" s="5">
        <v>7.4</v>
      </c>
      <c r="L2002" s="5">
        <v>7.73</v>
      </c>
      <c r="M2002" s="5">
        <v>8.41</v>
      </c>
    </row>
    <row r="2003" spans="1:13">
      <c r="A2003" s="139">
        <v>41268</v>
      </c>
      <c r="B2003" s="5">
        <v>6.15</v>
      </c>
      <c r="C2003" s="5">
        <v>6.17</v>
      </c>
      <c r="D2003" s="5">
        <v>6.19</v>
      </c>
      <c r="E2003" s="5">
        <v>6.21</v>
      </c>
      <c r="F2003" s="5">
        <v>6.28</v>
      </c>
      <c r="G2003" s="5">
        <v>6.34</v>
      </c>
      <c r="H2003" s="5">
        <v>6.54</v>
      </c>
      <c r="I2003" s="5">
        <v>6.76</v>
      </c>
      <c r="J2003" s="5">
        <v>7.05</v>
      </c>
      <c r="K2003" s="5">
        <v>7.42</v>
      </c>
      <c r="L2003" s="5">
        <v>7.77</v>
      </c>
      <c r="M2003" s="5">
        <v>8.4600000000000009</v>
      </c>
    </row>
    <row r="2004" spans="1:13">
      <c r="A2004" s="139">
        <v>41267</v>
      </c>
      <c r="B2004" s="5">
        <v>6.19</v>
      </c>
      <c r="C2004" s="5">
        <v>6.22</v>
      </c>
      <c r="D2004" s="5">
        <v>6.25</v>
      </c>
      <c r="E2004" s="5">
        <v>6.27</v>
      </c>
      <c r="F2004" s="5">
        <v>6.31</v>
      </c>
      <c r="G2004" s="5">
        <v>6.33</v>
      </c>
      <c r="H2004" s="5">
        <v>6.52</v>
      </c>
      <c r="I2004" s="5">
        <v>6.78</v>
      </c>
      <c r="J2004" s="5">
        <v>7.08</v>
      </c>
      <c r="K2004" s="5">
        <v>7.43</v>
      </c>
      <c r="L2004" s="5">
        <v>7.74</v>
      </c>
      <c r="M2004" s="5">
        <v>8.3800000000000008</v>
      </c>
    </row>
    <row r="2005" spans="1:13">
      <c r="A2005" s="139">
        <v>41266</v>
      </c>
      <c r="B2005" s="5">
        <v>6.14</v>
      </c>
      <c r="C2005" s="5">
        <v>6.18</v>
      </c>
      <c r="D2005" s="5">
        <v>6.22</v>
      </c>
      <c r="E2005" s="5">
        <v>6.25</v>
      </c>
      <c r="F2005" s="5">
        <v>6.35</v>
      </c>
      <c r="G2005" s="5">
        <v>6.38</v>
      </c>
      <c r="H2005" s="5">
        <v>6.54</v>
      </c>
      <c r="I2005" s="5">
        <v>6.74</v>
      </c>
      <c r="J2005" s="5">
        <v>7.01</v>
      </c>
      <c r="K2005" s="5">
        <v>7.34</v>
      </c>
      <c r="L2005" s="5">
        <v>7.67</v>
      </c>
      <c r="M2005" s="5">
        <v>8.36</v>
      </c>
    </row>
    <row r="2006" spans="1:13">
      <c r="A2006" s="139">
        <v>41265</v>
      </c>
      <c r="B2006" s="5">
        <v>6.13</v>
      </c>
      <c r="C2006" s="5">
        <v>6.16</v>
      </c>
      <c r="D2006" s="5">
        <v>6.2</v>
      </c>
      <c r="E2006" s="5">
        <v>6.23</v>
      </c>
      <c r="F2006" s="5">
        <v>6.33</v>
      </c>
      <c r="G2006" s="5">
        <v>6.37</v>
      </c>
      <c r="H2006" s="5">
        <v>6.52</v>
      </c>
      <c r="I2006" s="5">
        <v>6.72</v>
      </c>
      <c r="J2006" s="5">
        <v>6.99</v>
      </c>
      <c r="K2006" s="5">
        <v>7.33</v>
      </c>
      <c r="L2006" s="5">
        <v>7.66</v>
      </c>
      <c r="M2006" s="5">
        <v>8.35</v>
      </c>
    </row>
    <row r="2007" spans="1:13">
      <c r="A2007" s="139">
        <v>41264</v>
      </c>
      <c r="B2007" s="5">
        <v>6.13</v>
      </c>
      <c r="C2007" s="5">
        <v>6.16</v>
      </c>
      <c r="D2007" s="5">
        <v>6.2</v>
      </c>
      <c r="E2007" s="5">
        <v>6.23</v>
      </c>
      <c r="F2007" s="5">
        <v>6.33</v>
      </c>
      <c r="G2007" s="5">
        <v>6.37</v>
      </c>
      <c r="H2007" s="5">
        <v>6.52</v>
      </c>
      <c r="I2007" s="5">
        <v>6.72</v>
      </c>
      <c r="J2007" s="5">
        <v>6.99</v>
      </c>
      <c r="K2007" s="5">
        <v>7.33</v>
      </c>
      <c r="L2007" s="5">
        <v>7.66</v>
      </c>
      <c r="M2007" s="5">
        <v>8.35</v>
      </c>
    </row>
    <row r="2008" spans="1:13">
      <c r="A2008" s="139">
        <v>41263</v>
      </c>
      <c r="B2008" s="5">
        <v>6.17</v>
      </c>
      <c r="C2008" s="5">
        <v>6.19</v>
      </c>
      <c r="D2008" s="5">
        <v>6.21</v>
      </c>
      <c r="E2008" s="5">
        <v>6.23</v>
      </c>
      <c r="F2008" s="5">
        <v>6.3</v>
      </c>
      <c r="G2008" s="5">
        <v>6.34</v>
      </c>
      <c r="H2008" s="5">
        <v>6.5</v>
      </c>
      <c r="I2008" s="5">
        <v>6.7</v>
      </c>
      <c r="J2008" s="5">
        <v>6.96</v>
      </c>
      <c r="K2008" s="5">
        <v>7.29</v>
      </c>
      <c r="L2008" s="5">
        <v>7.61</v>
      </c>
      <c r="M2008" s="5">
        <v>8.25</v>
      </c>
    </row>
    <row r="2009" spans="1:13">
      <c r="A2009" s="139">
        <v>41262</v>
      </c>
      <c r="B2009" s="5">
        <v>6.12</v>
      </c>
      <c r="C2009" s="5">
        <v>6.16</v>
      </c>
      <c r="D2009" s="5">
        <v>6.2</v>
      </c>
      <c r="E2009" s="5">
        <v>6.23</v>
      </c>
      <c r="F2009" s="5">
        <v>6.33</v>
      </c>
      <c r="G2009" s="5">
        <v>6.38</v>
      </c>
      <c r="H2009" s="5">
        <v>6.51</v>
      </c>
      <c r="I2009" s="5">
        <v>6.67</v>
      </c>
      <c r="J2009" s="5">
        <v>6.92</v>
      </c>
      <c r="K2009" s="5">
        <v>7.28</v>
      </c>
      <c r="L2009" s="5">
        <v>7.63</v>
      </c>
      <c r="M2009" s="5">
        <v>8.2799999999999994</v>
      </c>
    </row>
    <row r="2010" spans="1:13">
      <c r="A2010" s="139">
        <v>41261</v>
      </c>
      <c r="B2010" s="5">
        <v>6.09</v>
      </c>
      <c r="C2010" s="5">
        <v>6.13</v>
      </c>
      <c r="D2010" s="5">
        <v>6.17</v>
      </c>
      <c r="E2010" s="5">
        <v>6.21</v>
      </c>
      <c r="F2010" s="5">
        <v>6.3</v>
      </c>
      <c r="G2010" s="5">
        <v>6.35</v>
      </c>
      <c r="H2010" s="5">
        <v>6.5</v>
      </c>
      <c r="I2010" s="5">
        <v>6.7</v>
      </c>
      <c r="J2010" s="5">
        <v>6.97</v>
      </c>
      <c r="K2010" s="5">
        <v>7.35</v>
      </c>
      <c r="L2010" s="5">
        <v>7.72</v>
      </c>
      <c r="M2010" s="5">
        <v>8.44</v>
      </c>
    </row>
    <row r="2011" spans="1:13">
      <c r="A2011" s="139">
        <v>41260</v>
      </c>
      <c r="B2011" s="5">
        <v>6.06</v>
      </c>
      <c r="C2011" s="5">
        <v>6.11</v>
      </c>
      <c r="D2011" s="5">
        <v>6.16</v>
      </c>
      <c r="E2011" s="5">
        <v>6.2</v>
      </c>
      <c r="F2011" s="5">
        <v>6.3</v>
      </c>
      <c r="G2011" s="5">
        <v>6.36</v>
      </c>
      <c r="H2011" s="5">
        <v>6.51</v>
      </c>
      <c r="I2011" s="5">
        <v>6.69</v>
      </c>
      <c r="J2011" s="5">
        <v>6.93</v>
      </c>
      <c r="K2011" s="5">
        <v>7.27</v>
      </c>
      <c r="L2011" s="5">
        <v>7.64</v>
      </c>
      <c r="M2011" s="5">
        <v>8.39</v>
      </c>
    </row>
    <row r="2012" spans="1:13">
      <c r="A2012" s="139">
        <v>41259</v>
      </c>
      <c r="B2012" s="5">
        <v>6.09</v>
      </c>
      <c r="C2012" s="5">
        <v>6.14</v>
      </c>
      <c r="D2012" s="5">
        <v>6.19</v>
      </c>
      <c r="E2012" s="5">
        <v>6.23</v>
      </c>
      <c r="F2012" s="5">
        <v>6.36</v>
      </c>
      <c r="G2012" s="5">
        <v>6.43</v>
      </c>
      <c r="H2012" s="5">
        <v>6.57</v>
      </c>
      <c r="I2012" s="5">
        <v>6.72</v>
      </c>
      <c r="J2012" s="5">
        <v>6.93</v>
      </c>
      <c r="K2012" s="5">
        <v>7.28</v>
      </c>
      <c r="L2012" s="5">
        <v>7.61</v>
      </c>
      <c r="M2012" s="5">
        <v>8.25</v>
      </c>
    </row>
    <row r="2013" spans="1:13">
      <c r="A2013" s="139">
        <v>41258</v>
      </c>
      <c r="B2013" s="5">
        <v>6.11</v>
      </c>
      <c r="C2013" s="5">
        <v>6.16</v>
      </c>
      <c r="D2013" s="5">
        <v>6.21</v>
      </c>
      <c r="E2013" s="5">
        <v>6.25</v>
      </c>
      <c r="F2013" s="5">
        <v>6.37</v>
      </c>
      <c r="G2013" s="5">
        <v>6.45</v>
      </c>
      <c r="H2013" s="5">
        <v>6.58</v>
      </c>
      <c r="I2013" s="5">
        <v>6.73</v>
      </c>
      <c r="J2013" s="5">
        <v>6.94</v>
      </c>
      <c r="K2013" s="5">
        <v>7.29</v>
      </c>
      <c r="L2013" s="5">
        <v>7.62</v>
      </c>
      <c r="M2013" s="5">
        <v>8.26</v>
      </c>
    </row>
    <row r="2014" spans="1:13">
      <c r="A2014" s="139">
        <v>41257</v>
      </c>
      <c r="B2014" s="5">
        <v>6.09</v>
      </c>
      <c r="C2014" s="5">
        <v>6.14</v>
      </c>
      <c r="D2014" s="5">
        <v>6.18</v>
      </c>
      <c r="E2014" s="5">
        <v>6.22</v>
      </c>
      <c r="F2014" s="5">
        <v>6.33</v>
      </c>
      <c r="G2014" s="5">
        <v>6.4</v>
      </c>
      <c r="H2014" s="5">
        <v>6.54</v>
      </c>
      <c r="I2014" s="5">
        <v>6.69</v>
      </c>
      <c r="J2014" s="5">
        <v>6.91</v>
      </c>
      <c r="K2014" s="5">
        <v>7.26</v>
      </c>
      <c r="L2014" s="5">
        <v>7.6</v>
      </c>
      <c r="M2014" s="5">
        <v>8.24</v>
      </c>
    </row>
    <row r="2015" spans="1:13">
      <c r="A2015" s="139">
        <v>41256</v>
      </c>
      <c r="B2015" s="5">
        <v>6.08</v>
      </c>
      <c r="C2015" s="5">
        <v>6.14</v>
      </c>
      <c r="D2015" s="5">
        <v>6.2</v>
      </c>
      <c r="E2015" s="5">
        <v>6.25</v>
      </c>
      <c r="F2015" s="5">
        <v>6.36</v>
      </c>
      <c r="G2015" s="5">
        <v>6.41</v>
      </c>
      <c r="H2015" s="5">
        <v>6.53</v>
      </c>
      <c r="I2015" s="5">
        <v>6.67</v>
      </c>
      <c r="J2015" s="5">
        <v>6.89</v>
      </c>
      <c r="K2015" s="5">
        <v>7.23</v>
      </c>
      <c r="L2015" s="5">
        <v>7.57</v>
      </c>
      <c r="M2015" s="5">
        <v>8.2200000000000006</v>
      </c>
    </row>
    <row r="2016" spans="1:13">
      <c r="A2016" s="139">
        <v>41255</v>
      </c>
      <c r="B2016" s="5">
        <v>6.07</v>
      </c>
      <c r="C2016" s="5">
        <v>6.15</v>
      </c>
      <c r="D2016" s="5">
        <v>6.22</v>
      </c>
      <c r="E2016" s="5">
        <v>6.28</v>
      </c>
      <c r="F2016" s="5">
        <v>6.42</v>
      </c>
      <c r="G2016" s="5">
        <v>6.45</v>
      </c>
      <c r="H2016" s="5">
        <v>6.53</v>
      </c>
      <c r="I2016" s="5">
        <v>6.67</v>
      </c>
      <c r="J2016" s="5">
        <v>6.89</v>
      </c>
      <c r="K2016" s="5">
        <v>7.21</v>
      </c>
      <c r="L2016" s="5">
        <v>7.5</v>
      </c>
      <c r="M2016" s="5">
        <v>8.0299999999999994</v>
      </c>
    </row>
    <row r="2017" spans="1:13">
      <c r="A2017" s="139">
        <v>41254</v>
      </c>
      <c r="B2017" s="5">
        <v>6.16</v>
      </c>
      <c r="C2017" s="5">
        <v>6.22</v>
      </c>
      <c r="D2017" s="5">
        <v>6.28</v>
      </c>
      <c r="E2017" s="5">
        <v>6.33</v>
      </c>
      <c r="F2017" s="5">
        <v>6.46</v>
      </c>
      <c r="G2017" s="5">
        <v>6.5</v>
      </c>
      <c r="H2017" s="5">
        <v>6.58</v>
      </c>
      <c r="I2017" s="5">
        <v>6.72</v>
      </c>
      <c r="J2017" s="5">
        <v>7</v>
      </c>
      <c r="K2017" s="5">
        <v>7.36</v>
      </c>
      <c r="L2017" s="5">
        <v>7.66</v>
      </c>
      <c r="M2017" s="5">
        <v>8.2200000000000006</v>
      </c>
    </row>
    <row r="2018" spans="1:13">
      <c r="A2018" s="139">
        <v>41253</v>
      </c>
      <c r="B2018" s="5">
        <v>6.16</v>
      </c>
      <c r="C2018" s="5">
        <v>6.26</v>
      </c>
      <c r="D2018" s="5">
        <v>6.34</v>
      </c>
      <c r="E2018" s="5">
        <v>6.4</v>
      </c>
      <c r="F2018" s="5">
        <v>6.5</v>
      </c>
      <c r="G2018" s="5">
        <v>6.51</v>
      </c>
      <c r="H2018" s="5">
        <v>6.61</v>
      </c>
      <c r="I2018" s="5">
        <v>6.77</v>
      </c>
      <c r="J2018" s="5">
        <v>7.02</v>
      </c>
      <c r="K2018" s="5">
        <v>7.37</v>
      </c>
      <c r="L2018" s="5">
        <v>7.7</v>
      </c>
      <c r="M2018" s="5">
        <v>8.2799999999999994</v>
      </c>
    </row>
    <row r="2019" spans="1:13">
      <c r="A2019" s="139">
        <v>41252</v>
      </c>
      <c r="B2019" s="5">
        <v>6.17</v>
      </c>
      <c r="C2019" s="5">
        <v>6.26</v>
      </c>
      <c r="D2019" s="5">
        <v>6.34</v>
      </c>
      <c r="E2019" s="5">
        <v>6.39</v>
      </c>
      <c r="F2019" s="5">
        <v>6.48</v>
      </c>
      <c r="G2019" s="5">
        <v>6.5</v>
      </c>
      <c r="H2019" s="5">
        <v>6.62</v>
      </c>
      <c r="I2019" s="5">
        <v>6.81</v>
      </c>
      <c r="J2019" s="5">
        <v>7.05</v>
      </c>
      <c r="K2019" s="5">
        <v>7.35</v>
      </c>
      <c r="L2019" s="5">
        <v>7.64</v>
      </c>
      <c r="M2019" s="5">
        <v>8.23</v>
      </c>
    </row>
    <row r="2020" spans="1:13">
      <c r="A2020" s="139">
        <v>41251</v>
      </c>
      <c r="B2020" s="5">
        <v>6.17</v>
      </c>
      <c r="C2020" s="5">
        <v>6.26</v>
      </c>
      <c r="D2020" s="5">
        <v>6.34</v>
      </c>
      <c r="E2020" s="5">
        <v>6.39</v>
      </c>
      <c r="F2020" s="5">
        <v>6.48</v>
      </c>
      <c r="G2020" s="5">
        <v>6.5</v>
      </c>
      <c r="H2020" s="5">
        <v>6.62</v>
      </c>
      <c r="I2020" s="5">
        <v>6.81</v>
      </c>
      <c r="J2020" s="5">
        <v>7.05</v>
      </c>
      <c r="K2020" s="5">
        <v>7.35</v>
      </c>
      <c r="L2020" s="5">
        <v>7.64</v>
      </c>
      <c r="M2020" s="5">
        <v>8.23</v>
      </c>
    </row>
    <row r="2021" spans="1:13">
      <c r="A2021" s="139">
        <v>41250</v>
      </c>
      <c r="B2021" s="5">
        <v>6.17</v>
      </c>
      <c r="C2021" s="5">
        <v>6.26</v>
      </c>
      <c r="D2021" s="5">
        <v>6.34</v>
      </c>
      <c r="E2021" s="5">
        <v>6.39</v>
      </c>
      <c r="F2021" s="5">
        <v>6.48</v>
      </c>
      <c r="G2021" s="5">
        <v>6.5</v>
      </c>
      <c r="H2021" s="5">
        <v>6.62</v>
      </c>
      <c r="I2021" s="5">
        <v>6.81</v>
      </c>
      <c r="J2021" s="5">
        <v>7.05</v>
      </c>
      <c r="K2021" s="5">
        <v>7.35</v>
      </c>
      <c r="L2021" s="5">
        <v>7.64</v>
      </c>
      <c r="M2021" s="5">
        <v>8.23</v>
      </c>
    </row>
    <row r="2022" spans="1:13">
      <c r="A2022" s="139">
        <v>41249</v>
      </c>
      <c r="B2022" s="5">
        <v>6.22</v>
      </c>
      <c r="C2022" s="5">
        <v>6.29</v>
      </c>
      <c r="D2022" s="5">
        <v>6.35</v>
      </c>
      <c r="E2022" s="5">
        <v>6.39</v>
      </c>
      <c r="F2022" s="5">
        <v>6.48</v>
      </c>
      <c r="G2022" s="5">
        <v>6.51</v>
      </c>
      <c r="H2022" s="5">
        <v>6.66</v>
      </c>
      <c r="I2022" s="5">
        <v>6.86</v>
      </c>
      <c r="J2022" s="5">
        <v>7.12</v>
      </c>
      <c r="K2022" s="5">
        <v>7.38</v>
      </c>
      <c r="L2022" s="5">
        <v>7.62</v>
      </c>
      <c r="M2022" s="5">
        <v>8.1999999999999993</v>
      </c>
    </row>
    <row r="2023" spans="1:13">
      <c r="A2023" s="139">
        <v>41248</v>
      </c>
      <c r="B2023" s="5">
        <v>6.19</v>
      </c>
      <c r="C2023" s="5">
        <v>6.26</v>
      </c>
      <c r="D2023" s="5">
        <v>6.32</v>
      </c>
      <c r="E2023" s="5">
        <v>6.37</v>
      </c>
      <c r="F2023" s="5">
        <v>6.46</v>
      </c>
      <c r="G2023" s="5">
        <v>6.48</v>
      </c>
      <c r="H2023" s="5">
        <v>6.63</v>
      </c>
      <c r="I2023" s="5">
        <v>6.85</v>
      </c>
      <c r="J2023" s="5">
        <v>7.13</v>
      </c>
      <c r="K2023" s="5">
        <v>7.35</v>
      </c>
      <c r="L2023" s="5">
        <v>7.53</v>
      </c>
      <c r="M2023" s="5">
        <v>8.0500000000000007</v>
      </c>
    </row>
    <row r="2024" spans="1:13">
      <c r="A2024" s="139">
        <v>41247</v>
      </c>
      <c r="B2024" s="5">
        <v>6.21</v>
      </c>
      <c r="C2024" s="5">
        <v>6.26</v>
      </c>
      <c r="D2024" s="5">
        <v>6.32</v>
      </c>
      <c r="E2024" s="5">
        <v>6.36</v>
      </c>
      <c r="F2024" s="5">
        <v>6.47</v>
      </c>
      <c r="G2024" s="5">
        <v>6.53</v>
      </c>
      <c r="H2024" s="5">
        <v>6.71</v>
      </c>
      <c r="I2024" s="5">
        <v>6.94</v>
      </c>
      <c r="J2024" s="5">
        <v>7.19</v>
      </c>
      <c r="K2024" s="5">
        <v>7.39</v>
      </c>
      <c r="L2024" s="5">
        <v>7.62</v>
      </c>
      <c r="M2024" s="5">
        <v>8.2899999999999991</v>
      </c>
    </row>
    <row r="2025" spans="1:13">
      <c r="A2025" s="139">
        <v>41246</v>
      </c>
      <c r="B2025" s="5">
        <v>6.21</v>
      </c>
      <c r="C2025" s="5">
        <v>6.27</v>
      </c>
      <c r="D2025" s="5">
        <v>6.34</v>
      </c>
      <c r="E2025" s="5">
        <v>6.39</v>
      </c>
      <c r="F2025" s="5">
        <v>6.51</v>
      </c>
      <c r="G2025" s="5">
        <v>6.55</v>
      </c>
      <c r="H2025" s="5">
        <v>6.71</v>
      </c>
      <c r="I2025" s="5">
        <v>6.93</v>
      </c>
      <c r="J2025" s="5">
        <v>7.2</v>
      </c>
      <c r="K2025" s="5">
        <v>7.47</v>
      </c>
      <c r="L2025" s="5">
        <v>7.74</v>
      </c>
      <c r="M2025" s="5">
        <v>8.3699999999999992</v>
      </c>
    </row>
    <row r="2026" spans="1:13">
      <c r="A2026" s="139">
        <v>41245</v>
      </c>
      <c r="B2026" s="5">
        <v>6.19</v>
      </c>
      <c r="C2026" s="5">
        <v>6.31</v>
      </c>
      <c r="D2026" s="5">
        <v>6.41</v>
      </c>
      <c r="E2026" s="5">
        <v>6.48</v>
      </c>
      <c r="F2026" s="5">
        <v>6.59</v>
      </c>
      <c r="G2026" s="5">
        <v>6.59</v>
      </c>
      <c r="H2026" s="5">
        <v>6.7</v>
      </c>
      <c r="I2026" s="5">
        <v>6.91</v>
      </c>
      <c r="J2026" s="5">
        <v>7.19</v>
      </c>
      <c r="K2026" s="5">
        <v>7.5</v>
      </c>
      <c r="L2026" s="5">
        <v>7.74</v>
      </c>
      <c r="M2026" s="5">
        <v>8.1999999999999993</v>
      </c>
    </row>
    <row r="2027" spans="1:13">
      <c r="A2027" s="139">
        <v>41244</v>
      </c>
      <c r="B2027" s="5">
        <v>6.23</v>
      </c>
      <c r="C2027" s="5">
        <v>6.34</v>
      </c>
      <c r="D2027" s="5">
        <v>6.44</v>
      </c>
      <c r="E2027" s="5">
        <v>6.51</v>
      </c>
      <c r="F2027" s="5">
        <v>6.62</v>
      </c>
      <c r="G2027" s="5">
        <v>6.63</v>
      </c>
      <c r="H2027" s="5">
        <v>6.74</v>
      </c>
      <c r="I2027" s="5">
        <v>6.94</v>
      </c>
      <c r="J2027" s="5">
        <v>7.23</v>
      </c>
      <c r="K2027" s="5">
        <v>7.54</v>
      </c>
      <c r="L2027" s="5">
        <v>7.78</v>
      </c>
      <c r="M2027" s="5">
        <v>8.24</v>
      </c>
    </row>
    <row r="2028" spans="1:13">
      <c r="A2028" s="139">
        <v>41243</v>
      </c>
      <c r="B2028" s="5">
        <v>6.19</v>
      </c>
      <c r="C2028" s="5">
        <v>6.31</v>
      </c>
      <c r="D2028" s="5">
        <v>6.41</v>
      </c>
      <c r="E2028" s="5">
        <v>6.48</v>
      </c>
      <c r="F2028" s="5">
        <v>6.59</v>
      </c>
      <c r="G2028" s="5">
        <v>6.59</v>
      </c>
      <c r="H2028" s="5">
        <v>6.7</v>
      </c>
      <c r="I2028" s="5">
        <v>6.91</v>
      </c>
      <c r="J2028" s="5">
        <v>7.2</v>
      </c>
      <c r="K2028" s="5">
        <v>7.51</v>
      </c>
      <c r="L2028" s="5">
        <v>7.76</v>
      </c>
      <c r="M2028" s="5">
        <v>8.2100000000000009</v>
      </c>
    </row>
    <row r="2029" spans="1:13">
      <c r="A2029" s="139">
        <v>41242</v>
      </c>
      <c r="B2029" s="5">
        <v>6.24</v>
      </c>
      <c r="C2029" s="5">
        <v>6.33</v>
      </c>
      <c r="D2029" s="5">
        <v>6.41</v>
      </c>
      <c r="E2029" s="5">
        <v>6.47</v>
      </c>
      <c r="F2029" s="5">
        <v>6.58</v>
      </c>
      <c r="G2029" s="5">
        <v>6.64</v>
      </c>
      <c r="H2029" s="5">
        <v>6.81</v>
      </c>
      <c r="I2029" s="5">
        <v>7.01</v>
      </c>
      <c r="J2029" s="5">
        <v>7.27</v>
      </c>
      <c r="K2029" s="5">
        <v>7.63</v>
      </c>
      <c r="L2029" s="5">
        <v>7.94</v>
      </c>
      <c r="M2029" s="5">
        <v>8.5</v>
      </c>
    </row>
    <row r="2030" spans="1:13">
      <c r="A2030" s="139">
        <v>41241</v>
      </c>
      <c r="B2030" s="5">
        <v>6.25</v>
      </c>
      <c r="C2030" s="5">
        <v>6.34</v>
      </c>
      <c r="D2030" s="5">
        <v>6.43</v>
      </c>
      <c r="E2030" s="5">
        <v>6.49</v>
      </c>
      <c r="F2030" s="5">
        <v>6.62</v>
      </c>
      <c r="G2030" s="5">
        <v>6.68</v>
      </c>
      <c r="H2030" s="5">
        <v>6.83</v>
      </c>
      <c r="I2030" s="5">
        <v>7.02</v>
      </c>
      <c r="J2030" s="5">
        <v>7.3</v>
      </c>
      <c r="K2030" s="5">
        <v>7.67</v>
      </c>
      <c r="L2030" s="5">
        <v>8</v>
      </c>
      <c r="M2030" s="5">
        <v>8.5500000000000007</v>
      </c>
    </row>
    <row r="2031" spans="1:13">
      <c r="A2031" s="139">
        <v>41240</v>
      </c>
      <c r="B2031" s="5">
        <v>6.25</v>
      </c>
      <c r="C2031" s="5">
        <v>6.34</v>
      </c>
      <c r="D2031" s="5">
        <v>6.43</v>
      </c>
      <c r="E2031" s="5">
        <v>6.49</v>
      </c>
      <c r="F2031" s="5">
        <v>6.61</v>
      </c>
      <c r="G2031" s="5">
        <v>6.65</v>
      </c>
      <c r="H2031" s="5">
        <v>6.8</v>
      </c>
      <c r="I2031" s="5">
        <v>7.01</v>
      </c>
      <c r="J2031" s="5">
        <v>7.3</v>
      </c>
      <c r="K2031" s="5">
        <v>7.69</v>
      </c>
      <c r="L2031" s="5">
        <v>8.02</v>
      </c>
      <c r="M2031" s="5">
        <v>8.61</v>
      </c>
    </row>
    <row r="2032" spans="1:13">
      <c r="A2032" s="139">
        <v>41239</v>
      </c>
      <c r="B2032" s="5">
        <v>6.24</v>
      </c>
      <c r="C2032" s="5">
        <v>6.33</v>
      </c>
      <c r="D2032" s="5">
        <v>6.41</v>
      </c>
      <c r="E2032" s="5">
        <v>6.48</v>
      </c>
      <c r="F2032" s="5">
        <v>6.64</v>
      </c>
      <c r="G2032" s="5">
        <v>6.69</v>
      </c>
      <c r="H2032" s="5">
        <v>6.82</v>
      </c>
      <c r="I2032" s="5">
        <v>7.01</v>
      </c>
      <c r="J2032" s="5">
        <v>7.29</v>
      </c>
      <c r="K2032" s="5">
        <v>7.67</v>
      </c>
      <c r="L2032" s="5">
        <v>8.01</v>
      </c>
      <c r="M2032" s="5">
        <v>8.61</v>
      </c>
    </row>
    <row r="2033" spans="1:13">
      <c r="A2033" s="139">
        <v>41238</v>
      </c>
      <c r="B2033" s="5">
        <v>6.21</v>
      </c>
      <c r="C2033" s="5">
        <v>6.29</v>
      </c>
      <c r="D2033" s="5">
        <v>6.37</v>
      </c>
      <c r="E2033" s="5">
        <v>6.43</v>
      </c>
      <c r="F2033" s="5">
        <v>6.58</v>
      </c>
      <c r="G2033" s="5">
        <v>6.65</v>
      </c>
      <c r="H2033" s="5">
        <v>6.8</v>
      </c>
      <c r="I2033" s="5">
        <v>6.99</v>
      </c>
      <c r="J2033" s="5">
        <v>7.27</v>
      </c>
      <c r="K2033" s="5">
        <v>7.69</v>
      </c>
      <c r="L2033" s="5">
        <v>8.06</v>
      </c>
      <c r="M2033" s="5">
        <v>8.7200000000000006</v>
      </c>
    </row>
    <row r="2034" spans="1:13">
      <c r="A2034" s="139">
        <v>41237</v>
      </c>
      <c r="B2034" s="5">
        <v>6.21</v>
      </c>
      <c r="C2034" s="5">
        <v>6.29</v>
      </c>
      <c r="D2034" s="5">
        <v>6.37</v>
      </c>
      <c r="E2034" s="5">
        <v>6.43</v>
      </c>
      <c r="F2034" s="5">
        <v>6.58</v>
      </c>
      <c r="G2034" s="5">
        <v>6.65</v>
      </c>
      <c r="H2034" s="5">
        <v>6.8</v>
      </c>
      <c r="I2034" s="5">
        <v>6.99</v>
      </c>
      <c r="J2034" s="5">
        <v>7.27</v>
      </c>
      <c r="K2034" s="5">
        <v>7.69</v>
      </c>
      <c r="L2034" s="5">
        <v>8.06</v>
      </c>
      <c r="M2034" s="5">
        <v>8.7200000000000006</v>
      </c>
    </row>
    <row r="2035" spans="1:13">
      <c r="A2035" s="139">
        <v>41236</v>
      </c>
      <c r="B2035" s="5">
        <v>6.21</v>
      </c>
      <c r="C2035" s="5">
        <v>6.29</v>
      </c>
      <c r="D2035" s="5">
        <v>6.37</v>
      </c>
      <c r="E2035" s="5">
        <v>6.43</v>
      </c>
      <c r="F2035" s="5">
        <v>6.58</v>
      </c>
      <c r="G2035" s="5">
        <v>6.65</v>
      </c>
      <c r="H2035" s="5">
        <v>6.8</v>
      </c>
      <c r="I2035" s="5">
        <v>6.99</v>
      </c>
      <c r="J2035" s="5">
        <v>7.27</v>
      </c>
      <c r="K2035" s="5">
        <v>7.69</v>
      </c>
      <c r="L2035" s="5">
        <v>8.06</v>
      </c>
      <c r="M2035" s="5">
        <v>8.7200000000000006</v>
      </c>
    </row>
    <row r="2036" spans="1:13">
      <c r="A2036" s="139">
        <v>41235</v>
      </c>
      <c r="B2036" s="5">
        <v>6.21</v>
      </c>
      <c r="C2036" s="5">
        <v>6.31</v>
      </c>
      <c r="D2036" s="5">
        <v>6.39</v>
      </c>
      <c r="E2036" s="5">
        <v>6.46</v>
      </c>
      <c r="F2036" s="5">
        <v>6.61</v>
      </c>
      <c r="G2036" s="5">
        <v>6.7</v>
      </c>
      <c r="H2036" s="5">
        <v>6.85</v>
      </c>
      <c r="I2036" s="5">
        <v>7.02</v>
      </c>
      <c r="J2036" s="5">
        <v>7.29</v>
      </c>
      <c r="K2036" s="5">
        <v>7.79</v>
      </c>
      <c r="L2036" s="5">
        <v>8.25</v>
      </c>
      <c r="M2036" s="5">
        <v>8.9700000000000006</v>
      </c>
    </row>
    <row r="2037" spans="1:13">
      <c r="A2037" s="139">
        <v>41234</v>
      </c>
      <c r="B2037" s="5">
        <v>6.21</v>
      </c>
      <c r="C2037" s="5">
        <v>6.31</v>
      </c>
      <c r="D2037" s="5">
        <v>6.39</v>
      </c>
      <c r="E2037" s="5">
        <v>6.46</v>
      </c>
      <c r="F2037" s="5">
        <v>6.63</v>
      </c>
      <c r="G2037" s="5">
        <v>6.75</v>
      </c>
      <c r="H2037" s="5">
        <v>6.99</v>
      </c>
      <c r="I2037" s="5">
        <v>7.22</v>
      </c>
      <c r="J2037" s="5">
        <v>7.5</v>
      </c>
      <c r="K2037" s="5">
        <v>7.8</v>
      </c>
      <c r="L2037" s="5">
        <v>8.09</v>
      </c>
      <c r="M2037" s="5">
        <v>8.65</v>
      </c>
    </row>
    <row r="2038" spans="1:13">
      <c r="A2038" s="139">
        <v>41233</v>
      </c>
      <c r="B2038" s="5">
        <v>6.21</v>
      </c>
      <c r="C2038" s="5">
        <v>6.31</v>
      </c>
      <c r="D2038" s="5">
        <v>6.39</v>
      </c>
      <c r="E2038" s="5">
        <v>6.46</v>
      </c>
      <c r="F2038" s="5">
        <v>6.61</v>
      </c>
      <c r="G2038" s="5">
        <v>6.69</v>
      </c>
      <c r="H2038" s="5">
        <v>6.94</v>
      </c>
      <c r="I2038" s="5">
        <v>7.24</v>
      </c>
      <c r="J2038" s="5">
        <v>7.63</v>
      </c>
      <c r="K2038" s="5">
        <v>7.99</v>
      </c>
      <c r="L2038" s="5">
        <v>8.24</v>
      </c>
      <c r="M2038" s="5">
        <v>8.65</v>
      </c>
    </row>
    <row r="2039" spans="1:13">
      <c r="A2039" s="139">
        <v>41232</v>
      </c>
      <c r="B2039" s="5">
        <v>6.27</v>
      </c>
      <c r="C2039" s="5">
        <v>6.38</v>
      </c>
      <c r="D2039" s="5">
        <v>6.47</v>
      </c>
      <c r="E2039" s="5">
        <v>6.54</v>
      </c>
      <c r="F2039" s="5">
        <v>6.69</v>
      </c>
      <c r="G2039" s="5">
        <v>6.79</v>
      </c>
      <c r="H2039" s="5">
        <v>7.03</v>
      </c>
      <c r="I2039" s="5">
        <v>7.29</v>
      </c>
      <c r="J2039" s="5">
        <v>7.62</v>
      </c>
      <c r="K2039" s="5">
        <v>7.99</v>
      </c>
      <c r="L2039" s="5">
        <v>8.26</v>
      </c>
      <c r="M2039" s="5">
        <v>8.65</v>
      </c>
    </row>
    <row r="2040" spans="1:13">
      <c r="A2040" s="139">
        <v>41231</v>
      </c>
      <c r="B2040" s="5">
        <v>6.23</v>
      </c>
      <c r="C2040" s="5">
        <v>6.37</v>
      </c>
      <c r="D2040" s="5">
        <v>6.5</v>
      </c>
      <c r="E2040" s="5">
        <v>6.6</v>
      </c>
      <c r="F2040" s="5">
        <v>6.82</v>
      </c>
      <c r="G2040" s="5">
        <v>6.92</v>
      </c>
      <c r="H2040" s="5">
        <v>7.14</v>
      </c>
      <c r="I2040" s="5">
        <v>7.38</v>
      </c>
      <c r="J2040" s="5">
        <v>7.69</v>
      </c>
      <c r="K2040" s="5">
        <v>8.0500000000000007</v>
      </c>
      <c r="L2040" s="5">
        <v>8.31</v>
      </c>
      <c r="M2040" s="5">
        <v>8.66</v>
      </c>
    </row>
    <row r="2041" spans="1:13">
      <c r="A2041" s="139">
        <v>41230</v>
      </c>
      <c r="B2041" s="5">
        <v>6.2</v>
      </c>
      <c r="C2041" s="5">
        <v>6.34</v>
      </c>
      <c r="D2041" s="5">
        <v>6.46</v>
      </c>
      <c r="E2041" s="5">
        <v>6.56</v>
      </c>
      <c r="F2041" s="5">
        <v>6.78</v>
      </c>
      <c r="G2041" s="5">
        <v>6.88</v>
      </c>
      <c r="H2041" s="5">
        <v>7.1</v>
      </c>
      <c r="I2041" s="5">
        <v>7.33</v>
      </c>
      <c r="J2041" s="5">
        <v>7.64</v>
      </c>
      <c r="K2041" s="5">
        <v>8.01</v>
      </c>
      <c r="L2041" s="5">
        <v>8.27</v>
      </c>
      <c r="M2041" s="5">
        <v>8.6300000000000008</v>
      </c>
    </row>
    <row r="2042" spans="1:13">
      <c r="A2042" s="139">
        <v>41229</v>
      </c>
      <c r="B2042" s="5">
        <v>6.2</v>
      </c>
      <c r="C2042" s="5">
        <v>6.34</v>
      </c>
      <c r="D2042" s="5">
        <v>6.47</v>
      </c>
      <c r="E2042" s="5">
        <v>6.57</v>
      </c>
      <c r="F2042" s="5">
        <v>6.79</v>
      </c>
      <c r="G2042" s="5">
        <v>6.89</v>
      </c>
      <c r="H2042" s="5">
        <v>7.11</v>
      </c>
      <c r="I2042" s="5">
        <v>7.34</v>
      </c>
      <c r="J2042" s="5">
        <v>7.66</v>
      </c>
      <c r="K2042" s="5">
        <v>8.02</v>
      </c>
      <c r="L2042" s="5">
        <v>8.27</v>
      </c>
      <c r="M2042" s="5">
        <v>8.6300000000000008</v>
      </c>
    </row>
    <row r="2043" spans="1:13">
      <c r="A2043" s="139">
        <v>41228</v>
      </c>
      <c r="B2043" s="5">
        <v>6.16</v>
      </c>
      <c r="C2043" s="5">
        <v>6.31</v>
      </c>
      <c r="D2043" s="5">
        <v>6.44</v>
      </c>
      <c r="E2043" s="5">
        <v>6.53</v>
      </c>
      <c r="F2043" s="5">
        <v>6.72</v>
      </c>
      <c r="G2043" s="5">
        <v>6.79</v>
      </c>
      <c r="H2043" s="5">
        <v>7.01</v>
      </c>
      <c r="I2043" s="5">
        <v>7.28</v>
      </c>
      <c r="J2043" s="5">
        <v>7.64</v>
      </c>
      <c r="K2043" s="5">
        <v>8.0299999999999994</v>
      </c>
      <c r="L2043" s="5">
        <v>8.2799999999999994</v>
      </c>
      <c r="M2043" s="5">
        <v>8.61</v>
      </c>
    </row>
    <row r="2044" spans="1:13">
      <c r="A2044" s="139">
        <v>41227</v>
      </c>
      <c r="B2044" s="5">
        <v>6.19</v>
      </c>
      <c r="C2044" s="5">
        <v>6.33</v>
      </c>
      <c r="D2044" s="5">
        <v>6.45</v>
      </c>
      <c r="E2044" s="5">
        <v>6.56</v>
      </c>
      <c r="F2044" s="5">
        <v>6.78</v>
      </c>
      <c r="G2044" s="5">
        <v>6.84</v>
      </c>
      <c r="H2044" s="5">
        <v>7.03</v>
      </c>
      <c r="I2044" s="5">
        <v>7.29</v>
      </c>
      <c r="J2044" s="5">
        <v>7.65</v>
      </c>
      <c r="K2044" s="5">
        <v>8.0399999999999991</v>
      </c>
      <c r="L2044" s="5">
        <v>8.2799999999999994</v>
      </c>
      <c r="M2044" s="5">
        <v>8.61</v>
      </c>
    </row>
    <row r="2045" spans="1:13">
      <c r="A2045" s="139">
        <v>41226</v>
      </c>
      <c r="B2045" s="5">
        <v>6.26</v>
      </c>
      <c r="C2045" s="5">
        <v>6.4</v>
      </c>
      <c r="D2045" s="5">
        <v>6.52</v>
      </c>
      <c r="E2045" s="5">
        <v>6.61</v>
      </c>
      <c r="F2045" s="5">
        <v>6.79</v>
      </c>
      <c r="G2045" s="5">
        <v>6.88</v>
      </c>
      <c r="H2045" s="5">
        <v>7.08</v>
      </c>
      <c r="I2045" s="5">
        <v>7.31</v>
      </c>
      <c r="J2045" s="5">
        <v>7.62</v>
      </c>
      <c r="K2045" s="5">
        <v>8.01</v>
      </c>
      <c r="L2045" s="5">
        <v>8.3000000000000007</v>
      </c>
      <c r="M2045" s="5">
        <v>8.66</v>
      </c>
    </row>
    <row r="2046" spans="1:13">
      <c r="A2046" s="139">
        <v>41225</v>
      </c>
      <c r="B2046" s="5">
        <v>6.22</v>
      </c>
      <c r="C2046" s="5">
        <v>6.36</v>
      </c>
      <c r="D2046" s="5">
        <v>6.47</v>
      </c>
      <c r="E2046" s="5">
        <v>6.56</v>
      </c>
      <c r="F2046" s="5">
        <v>6.76</v>
      </c>
      <c r="G2046" s="5">
        <v>6.87</v>
      </c>
      <c r="H2046" s="5">
        <v>7.1</v>
      </c>
      <c r="I2046" s="5">
        <v>7.31</v>
      </c>
      <c r="J2046" s="5">
        <v>7.61</v>
      </c>
      <c r="K2046" s="5">
        <v>7.98</v>
      </c>
      <c r="L2046" s="5">
        <v>8.23</v>
      </c>
      <c r="M2046" s="5">
        <v>8.5299999999999994</v>
      </c>
    </row>
    <row r="2047" spans="1:13">
      <c r="A2047" s="139">
        <v>41224</v>
      </c>
      <c r="B2047" s="5">
        <v>6.2</v>
      </c>
      <c r="C2047" s="5">
        <v>6.32</v>
      </c>
      <c r="D2047" s="5">
        <v>6.44</v>
      </c>
      <c r="E2047" s="5">
        <v>6.53</v>
      </c>
      <c r="F2047" s="5">
        <v>6.75</v>
      </c>
      <c r="G2047" s="5">
        <v>6.86</v>
      </c>
      <c r="H2047" s="5">
        <v>7.1</v>
      </c>
      <c r="I2047" s="5">
        <v>7.37</v>
      </c>
      <c r="J2047" s="5">
        <v>7.72</v>
      </c>
      <c r="K2047" s="5">
        <v>8.09</v>
      </c>
      <c r="L2047" s="5">
        <v>8.33</v>
      </c>
      <c r="M2047" s="5">
        <v>8.67</v>
      </c>
    </row>
    <row r="2048" spans="1:13">
      <c r="A2048" s="139">
        <v>41223</v>
      </c>
      <c r="B2048" s="5">
        <v>6.3</v>
      </c>
      <c r="C2048" s="5">
        <v>6.43</v>
      </c>
      <c r="D2048" s="5">
        <v>6.54</v>
      </c>
      <c r="E2048" s="5">
        <v>6.64</v>
      </c>
      <c r="F2048" s="5">
        <v>6.85</v>
      </c>
      <c r="G2048" s="5">
        <v>6.95</v>
      </c>
      <c r="H2048" s="5">
        <v>7.19</v>
      </c>
      <c r="I2048" s="5">
        <v>7.45</v>
      </c>
      <c r="J2048" s="5">
        <v>7.79</v>
      </c>
      <c r="K2048" s="5">
        <v>8.15</v>
      </c>
      <c r="L2048" s="5">
        <v>8.39</v>
      </c>
      <c r="M2048" s="5">
        <v>8.7200000000000006</v>
      </c>
    </row>
    <row r="2049" spans="1:13">
      <c r="A2049" s="139">
        <v>41222</v>
      </c>
      <c r="B2049" s="5">
        <v>6.19</v>
      </c>
      <c r="C2049" s="5">
        <v>6.31</v>
      </c>
      <c r="D2049" s="5">
        <v>6.43</v>
      </c>
      <c r="E2049" s="5">
        <v>6.52</v>
      </c>
      <c r="F2049" s="5">
        <v>6.73</v>
      </c>
      <c r="G2049" s="5">
        <v>6.82</v>
      </c>
      <c r="H2049" s="5">
        <v>7.04</v>
      </c>
      <c r="I2049" s="5">
        <v>7.3</v>
      </c>
      <c r="J2049" s="5">
        <v>7.63</v>
      </c>
      <c r="K2049" s="5">
        <v>8</v>
      </c>
      <c r="L2049" s="5">
        <v>8.26</v>
      </c>
      <c r="M2049" s="5">
        <v>8.6199999999999992</v>
      </c>
    </row>
    <row r="2050" spans="1:13">
      <c r="A2050" s="139">
        <v>41221</v>
      </c>
      <c r="B2050" s="5">
        <v>6.11</v>
      </c>
      <c r="C2050" s="5">
        <v>6.25</v>
      </c>
      <c r="D2050" s="5">
        <v>6.37</v>
      </c>
      <c r="E2050" s="5">
        <v>6.48</v>
      </c>
      <c r="F2050" s="5">
        <v>6.75</v>
      </c>
      <c r="G2050" s="5">
        <v>6.82</v>
      </c>
      <c r="H2050" s="5">
        <v>7</v>
      </c>
      <c r="I2050" s="5">
        <v>7.26</v>
      </c>
      <c r="J2050" s="5">
        <v>7.65</v>
      </c>
      <c r="K2050" s="5">
        <v>8.06</v>
      </c>
      <c r="L2050" s="5">
        <v>8.3000000000000007</v>
      </c>
      <c r="M2050" s="5">
        <v>8.56</v>
      </c>
    </row>
    <row r="2051" spans="1:13">
      <c r="A2051" s="139">
        <v>41220</v>
      </c>
      <c r="B2051" s="5">
        <v>6.18</v>
      </c>
      <c r="C2051" s="5">
        <v>6.32</v>
      </c>
      <c r="D2051" s="5">
        <v>6.44</v>
      </c>
      <c r="E2051" s="5">
        <v>6.53</v>
      </c>
      <c r="F2051" s="5">
        <v>6.71</v>
      </c>
      <c r="G2051" s="5">
        <v>6.79</v>
      </c>
      <c r="H2051" s="5">
        <v>7.01</v>
      </c>
      <c r="I2051" s="5">
        <v>7.29</v>
      </c>
      <c r="J2051" s="5">
        <v>7.65</v>
      </c>
      <c r="K2051" s="5">
        <v>8.02</v>
      </c>
      <c r="L2051" s="5">
        <v>8.24</v>
      </c>
      <c r="M2051" s="5">
        <v>8.49</v>
      </c>
    </row>
    <row r="2052" spans="1:13">
      <c r="A2052" s="139">
        <v>41219</v>
      </c>
      <c r="B2052" s="5">
        <v>6.2</v>
      </c>
      <c r="C2052" s="5">
        <v>6.34</v>
      </c>
      <c r="D2052" s="5">
        <v>6.45</v>
      </c>
      <c r="E2052" s="5">
        <v>6.54</v>
      </c>
      <c r="F2052" s="5">
        <v>6.71</v>
      </c>
      <c r="G2052" s="5">
        <v>6.8</v>
      </c>
      <c r="H2052" s="5">
        <v>7.03</v>
      </c>
      <c r="I2052" s="5">
        <v>7.31</v>
      </c>
      <c r="J2052" s="5">
        <v>7.68</v>
      </c>
      <c r="K2052" s="5">
        <v>8.1</v>
      </c>
      <c r="L2052" s="5">
        <v>8.36</v>
      </c>
      <c r="M2052" s="5">
        <v>8.66</v>
      </c>
    </row>
    <row r="2053" spans="1:13">
      <c r="A2053" s="139">
        <v>41218</v>
      </c>
      <c r="B2053" s="5">
        <v>6.11</v>
      </c>
      <c r="C2053" s="5">
        <v>6.25</v>
      </c>
      <c r="D2053" s="5">
        <v>6.39</v>
      </c>
      <c r="E2053" s="5">
        <v>6.5</v>
      </c>
      <c r="F2053" s="5">
        <v>6.78</v>
      </c>
      <c r="G2053" s="5">
        <v>6.85</v>
      </c>
      <c r="H2053" s="5">
        <v>7.03</v>
      </c>
      <c r="I2053" s="5">
        <v>7.31</v>
      </c>
      <c r="J2053" s="5">
        <v>7.71</v>
      </c>
      <c r="K2053" s="5">
        <v>8.15</v>
      </c>
      <c r="L2053" s="5">
        <v>8.43</v>
      </c>
      <c r="M2053" s="5">
        <v>8.75</v>
      </c>
    </row>
    <row r="2054" spans="1:13">
      <c r="A2054" s="139">
        <v>41217</v>
      </c>
      <c r="B2054" s="5">
        <v>6.12</v>
      </c>
      <c r="C2054" s="5">
        <v>6.26</v>
      </c>
      <c r="D2054" s="5">
        <v>6.39</v>
      </c>
      <c r="E2054" s="5">
        <v>6.51</v>
      </c>
      <c r="F2054" s="5">
        <v>6.78</v>
      </c>
      <c r="G2054" s="5">
        <v>6.84</v>
      </c>
      <c r="H2054" s="5">
        <v>7.02</v>
      </c>
      <c r="I2054" s="5">
        <v>7.3</v>
      </c>
      <c r="J2054" s="5">
        <v>7.7</v>
      </c>
      <c r="K2054" s="5">
        <v>8.15</v>
      </c>
      <c r="L2054" s="5">
        <v>8.42</v>
      </c>
      <c r="M2054" s="5">
        <v>8.74</v>
      </c>
    </row>
    <row r="2055" spans="1:13">
      <c r="A2055" s="139">
        <v>41216</v>
      </c>
      <c r="B2055" s="5">
        <v>6.13</v>
      </c>
      <c r="C2055" s="5">
        <v>6.27</v>
      </c>
      <c r="D2055" s="5">
        <v>6.41</v>
      </c>
      <c r="E2055" s="5">
        <v>6.52</v>
      </c>
      <c r="F2055" s="5">
        <v>6.79</v>
      </c>
      <c r="G2055" s="5">
        <v>6.85</v>
      </c>
      <c r="H2055" s="5">
        <v>7.03</v>
      </c>
      <c r="I2055" s="5">
        <v>7.31</v>
      </c>
      <c r="J2055" s="5">
        <v>7.71</v>
      </c>
      <c r="K2055" s="5">
        <v>8.16</v>
      </c>
      <c r="L2055" s="5">
        <v>8.43</v>
      </c>
      <c r="M2055" s="5">
        <v>8.75</v>
      </c>
    </row>
    <row r="2056" spans="1:13">
      <c r="A2056" s="139">
        <v>41215</v>
      </c>
      <c r="B2056" s="5">
        <v>6.14</v>
      </c>
      <c r="C2056" s="5">
        <v>6.28</v>
      </c>
      <c r="D2056" s="5">
        <v>6.41</v>
      </c>
      <c r="E2056" s="5">
        <v>6.53</v>
      </c>
      <c r="F2056" s="5">
        <v>6.8</v>
      </c>
      <c r="G2056" s="5">
        <v>6.86</v>
      </c>
      <c r="H2056" s="5">
        <v>7.04</v>
      </c>
      <c r="I2056" s="5">
        <v>7.31</v>
      </c>
      <c r="J2056" s="5">
        <v>7.72</v>
      </c>
      <c r="K2056" s="5">
        <v>8.16</v>
      </c>
      <c r="L2056" s="5">
        <v>8.43</v>
      </c>
      <c r="M2056" s="5">
        <v>8.75</v>
      </c>
    </row>
    <row r="2057" spans="1:13">
      <c r="A2057" s="139">
        <v>41214</v>
      </c>
      <c r="B2057" s="5">
        <v>6.13</v>
      </c>
      <c r="C2057" s="5">
        <v>6.25</v>
      </c>
      <c r="D2057" s="5">
        <v>6.37</v>
      </c>
      <c r="E2057" s="5">
        <v>6.47</v>
      </c>
      <c r="F2057" s="5">
        <v>6.72</v>
      </c>
      <c r="G2057" s="5">
        <v>6.81</v>
      </c>
      <c r="H2057" s="5">
        <v>7.03</v>
      </c>
      <c r="I2057" s="5">
        <v>7.31</v>
      </c>
      <c r="J2057" s="5">
        <v>7.72</v>
      </c>
      <c r="K2057" s="5">
        <v>8.16</v>
      </c>
      <c r="L2057" s="5">
        <v>8.4499999999999993</v>
      </c>
      <c r="M2057" s="5">
        <v>8.84</v>
      </c>
    </row>
    <row r="2058" spans="1:13">
      <c r="A2058" s="139">
        <v>41213</v>
      </c>
      <c r="B2058" s="5">
        <v>6.21</v>
      </c>
      <c r="C2058" s="5">
        <v>6.33</v>
      </c>
      <c r="D2058" s="5">
        <v>6.43</v>
      </c>
      <c r="E2058" s="5">
        <v>6.51</v>
      </c>
      <c r="F2058" s="5">
        <v>6.7</v>
      </c>
      <c r="G2058" s="5">
        <v>6.79</v>
      </c>
      <c r="H2058" s="5">
        <v>7.01</v>
      </c>
      <c r="I2058" s="5">
        <v>7.27</v>
      </c>
      <c r="J2058" s="5">
        <v>7.64</v>
      </c>
      <c r="K2058" s="5">
        <v>8.1</v>
      </c>
      <c r="L2058" s="5">
        <v>8.41</v>
      </c>
      <c r="M2058" s="5">
        <v>8.81</v>
      </c>
    </row>
    <row r="2059" spans="1:13">
      <c r="A2059" s="139">
        <v>41212</v>
      </c>
      <c r="B2059" s="5">
        <v>6.24</v>
      </c>
      <c r="C2059" s="5">
        <v>6.36</v>
      </c>
      <c r="D2059" s="5">
        <v>6.47</v>
      </c>
      <c r="E2059" s="5">
        <v>6.55</v>
      </c>
      <c r="F2059" s="5">
        <v>6.72</v>
      </c>
      <c r="G2059" s="5">
        <v>6.81</v>
      </c>
      <c r="H2059" s="5">
        <v>7.06</v>
      </c>
      <c r="I2059" s="5">
        <v>7.34</v>
      </c>
      <c r="J2059" s="5">
        <v>7.74</v>
      </c>
      <c r="K2059" s="5">
        <v>8.19</v>
      </c>
      <c r="L2059" s="5">
        <v>8.4700000000000006</v>
      </c>
      <c r="M2059" s="5">
        <v>8.8000000000000007</v>
      </c>
    </row>
    <row r="2060" spans="1:13">
      <c r="A2060" s="139">
        <v>41211</v>
      </c>
      <c r="B2060" s="5">
        <v>6.19</v>
      </c>
      <c r="C2060" s="5">
        <v>6.32</v>
      </c>
      <c r="D2060" s="5">
        <v>6.45</v>
      </c>
      <c r="E2060" s="5">
        <v>6.56</v>
      </c>
      <c r="F2060" s="5">
        <v>6.82</v>
      </c>
      <c r="G2060" s="5">
        <v>6.86</v>
      </c>
      <c r="H2060" s="5">
        <v>7.02</v>
      </c>
      <c r="I2060" s="5">
        <v>7.29</v>
      </c>
      <c r="J2060" s="5">
        <v>7.69</v>
      </c>
      <c r="K2060" s="5">
        <v>8.15</v>
      </c>
      <c r="L2060" s="5">
        <v>8.44</v>
      </c>
      <c r="M2060" s="5">
        <v>8.77</v>
      </c>
    </row>
    <row r="2061" spans="1:13">
      <c r="A2061" s="139">
        <v>41210</v>
      </c>
      <c r="B2061" s="5">
        <v>6.18</v>
      </c>
      <c r="C2061" s="5">
        <v>6.31</v>
      </c>
      <c r="D2061" s="5">
        <v>6.44</v>
      </c>
      <c r="E2061" s="5">
        <v>6.54</v>
      </c>
      <c r="F2061" s="5">
        <v>6.79</v>
      </c>
      <c r="G2061" s="5">
        <v>6.85</v>
      </c>
      <c r="H2061" s="5">
        <v>7.06</v>
      </c>
      <c r="I2061" s="5">
        <v>7.34</v>
      </c>
      <c r="J2061" s="5">
        <v>7.75</v>
      </c>
      <c r="K2061" s="5">
        <v>8.1999999999999993</v>
      </c>
      <c r="L2061" s="5">
        <v>8.49</v>
      </c>
      <c r="M2061" s="5">
        <v>8.84</v>
      </c>
    </row>
    <row r="2062" spans="1:13">
      <c r="A2062" s="139">
        <v>41209</v>
      </c>
      <c r="B2062" s="5">
        <v>6.2</v>
      </c>
      <c r="C2062" s="5">
        <v>6.33</v>
      </c>
      <c r="D2062" s="5">
        <v>6.46</v>
      </c>
      <c r="E2062" s="5">
        <v>6.56</v>
      </c>
      <c r="F2062" s="5">
        <v>6.81</v>
      </c>
      <c r="G2062" s="5">
        <v>6.87</v>
      </c>
      <c r="H2062" s="5">
        <v>7.07</v>
      </c>
      <c r="I2062" s="5">
        <v>7.35</v>
      </c>
      <c r="J2062" s="5">
        <v>7.76</v>
      </c>
      <c r="K2062" s="5">
        <v>8.2100000000000009</v>
      </c>
      <c r="L2062" s="5">
        <v>8.5</v>
      </c>
      <c r="M2062" s="5">
        <v>8.85</v>
      </c>
    </row>
    <row r="2063" spans="1:13">
      <c r="A2063" s="139">
        <v>41208</v>
      </c>
      <c r="B2063" s="5">
        <v>6.16</v>
      </c>
      <c r="C2063" s="5">
        <v>6.3</v>
      </c>
      <c r="D2063" s="5">
        <v>6.42</v>
      </c>
      <c r="E2063" s="5">
        <v>6.53</v>
      </c>
      <c r="F2063" s="5">
        <v>6.77</v>
      </c>
      <c r="G2063" s="5">
        <v>6.83</v>
      </c>
      <c r="H2063" s="5">
        <v>7.03</v>
      </c>
      <c r="I2063" s="5">
        <v>7.31</v>
      </c>
      <c r="J2063" s="5">
        <v>7.71</v>
      </c>
      <c r="K2063" s="5">
        <v>8.17</v>
      </c>
      <c r="L2063" s="5">
        <v>8.4600000000000009</v>
      </c>
      <c r="M2063" s="5">
        <v>8.81</v>
      </c>
    </row>
    <row r="2064" spans="1:13">
      <c r="A2064" s="139">
        <v>41207</v>
      </c>
      <c r="B2064" s="5">
        <v>6.16</v>
      </c>
      <c r="C2064" s="5">
        <v>6.29</v>
      </c>
      <c r="D2064" s="5">
        <v>6.41</v>
      </c>
      <c r="E2064" s="5">
        <v>6.52</v>
      </c>
      <c r="F2064" s="5">
        <v>6.76</v>
      </c>
      <c r="G2064" s="5">
        <v>6.83</v>
      </c>
      <c r="H2064" s="5">
        <v>7.01</v>
      </c>
      <c r="I2064" s="5">
        <v>7.27</v>
      </c>
      <c r="J2064" s="5">
        <v>7.66</v>
      </c>
      <c r="K2064" s="5">
        <v>8.07</v>
      </c>
      <c r="L2064" s="5">
        <v>8.33</v>
      </c>
      <c r="M2064" s="5">
        <v>8.6</v>
      </c>
    </row>
    <row r="2065" spans="1:13">
      <c r="A2065" s="139">
        <v>41206</v>
      </c>
      <c r="B2065" s="5">
        <v>6.12</v>
      </c>
      <c r="C2065" s="5">
        <v>6.27</v>
      </c>
      <c r="D2065" s="5">
        <v>6.41</v>
      </c>
      <c r="E2065" s="5">
        <v>6.53</v>
      </c>
      <c r="F2065" s="5">
        <v>6.82</v>
      </c>
      <c r="G2065" s="5">
        <v>6.88</v>
      </c>
      <c r="H2065" s="5">
        <v>7.06</v>
      </c>
      <c r="I2065" s="5">
        <v>7.32</v>
      </c>
      <c r="J2065" s="5">
        <v>7.72</v>
      </c>
      <c r="K2065" s="5">
        <v>8.18</v>
      </c>
      <c r="L2065" s="5">
        <v>8.4600000000000009</v>
      </c>
      <c r="M2065" s="5">
        <v>8.77</v>
      </c>
    </row>
    <row r="2066" spans="1:13">
      <c r="A2066" s="139">
        <v>41205</v>
      </c>
      <c r="B2066" s="5">
        <v>6.13</v>
      </c>
      <c r="C2066" s="5">
        <v>6.27</v>
      </c>
      <c r="D2066" s="5">
        <v>6.4</v>
      </c>
      <c r="E2066" s="5">
        <v>6.51</v>
      </c>
      <c r="F2066" s="5">
        <v>6.75</v>
      </c>
      <c r="G2066" s="5">
        <v>6.79</v>
      </c>
      <c r="H2066" s="5">
        <v>6.97</v>
      </c>
      <c r="I2066" s="5">
        <v>7.25</v>
      </c>
      <c r="J2066" s="5">
        <v>7.67</v>
      </c>
      <c r="K2066" s="5">
        <v>8.1300000000000008</v>
      </c>
      <c r="L2066" s="5">
        <v>8.42</v>
      </c>
      <c r="M2066" s="5">
        <v>8.76</v>
      </c>
    </row>
    <row r="2067" spans="1:13">
      <c r="A2067" s="139">
        <v>41204</v>
      </c>
      <c r="B2067" s="5">
        <v>6.09</v>
      </c>
      <c r="C2067" s="5">
        <v>6.24</v>
      </c>
      <c r="D2067" s="5">
        <v>6.37</v>
      </c>
      <c r="E2067" s="5">
        <v>6.47</v>
      </c>
      <c r="F2067" s="5">
        <v>6.7</v>
      </c>
      <c r="G2067" s="5">
        <v>6.8</v>
      </c>
      <c r="H2067" s="5">
        <v>7</v>
      </c>
      <c r="I2067" s="5">
        <v>7.24</v>
      </c>
      <c r="J2067" s="5">
        <v>7.59</v>
      </c>
      <c r="K2067" s="5">
        <v>8.0500000000000007</v>
      </c>
      <c r="L2067" s="5">
        <v>8.3800000000000008</v>
      </c>
      <c r="M2067" s="5">
        <v>8.8000000000000007</v>
      </c>
    </row>
    <row r="2068" spans="1:13">
      <c r="A2068" s="139">
        <v>41203</v>
      </c>
      <c r="B2068" s="5">
        <v>6.13</v>
      </c>
      <c r="C2068" s="5">
        <v>6.26</v>
      </c>
      <c r="D2068" s="5">
        <v>6.38</v>
      </c>
      <c r="E2068" s="5">
        <v>6.48</v>
      </c>
      <c r="F2068" s="5">
        <v>6.74</v>
      </c>
      <c r="G2068" s="5">
        <v>6.84</v>
      </c>
      <c r="H2068" s="5">
        <v>7.04</v>
      </c>
      <c r="I2068" s="5">
        <v>7.29</v>
      </c>
      <c r="J2068" s="5">
        <v>7.68</v>
      </c>
      <c r="K2068" s="5">
        <v>8.18</v>
      </c>
      <c r="L2068" s="5">
        <v>8.51</v>
      </c>
      <c r="M2068" s="5">
        <v>8.8800000000000008</v>
      </c>
    </row>
    <row r="2069" spans="1:13">
      <c r="A2069" s="139">
        <v>41202</v>
      </c>
      <c r="B2069" s="5">
        <v>6.12</v>
      </c>
      <c r="C2069" s="5">
        <v>6.24</v>
      </c>
      <c r="D2069" s="5">
        <v>6.37</v>
      </c>
      <c r="E2069" s="5">
        <v>6.47</v>
      </c>
      <c r="F2069" s="5">
        <v>6.73</v>
      </c>
      <c r="G2069" s="5">
        <v>6.83</v>
      </c>
      <c r="H2069" s="5">
        <v>7.03</v>
      </c>
      <c r="I2069" s="5">
        <v>7.28</v>
      </c>
      <c r="J2069" s="5">
        <v>7.67</v>
      </c>
      <c r="K2069" s="5">
        <v>8.17</v>
      </c>
      <c r="L2069" s="5">
        <v>8.5</v>
      </c>
      <c r="M2069" s="5">
        <v>8.8800000000000008</v>
      </c>
    </row>
    <row r="2070" spans="1:13">
      <c r="A2070" s="139">
        <v>41201</v>
      </c>
      <c r="B2070" s="5">
        <v>6.09</v>
      </c>
      <c r="C2070" s="5">
        <v>6.22</v>
      </c>
      <c r="D2070" s="5">
        <v>6.34</v>
      </c>
      <c r="E2070" s="5">
        <v>6.44</v>
      </c>
      <c r="F2070" s="5">
        <v>6.7</v>
      </c>
      <c r="G2070" s="5">
        <v>6.79</v>
      </c>
      <c r="H2070" s="5">
        <v>6.99</v>
      </c>
      <c r="I2070" s="5">
        <v>7.24</v>
      </c>
      <c r="J2070" s="5">
        <v>7.64</v>
      </c>
      <c r="K2070" s="5">
        <v>8.14</v>
      </c>
      <c r="L2070" s="5">
        <v>8.4700000000000006</v>
      </c>
      <c r="M2070" s="5">
        <v>8.85</v>
      </c>
    </row>
    <row r="2071" spans="1:13">
      <c r="A2071" s="139">
        <v>41200</v>
      </c>
      <c r="B2071" s="5">
        <v>6.13</v>
      </c>
      <c r="C2071" s="5">
        <v>6.26</v>
      </c>
      <c r="D2071" s="5">
        <v>6.37</v>
      </c>
      <c r="E2071" s="5">
        <v>6.47</v>
      </c>
      <c r="F2071" s="5">
        <v>6.7</v>
      </c>
      <c r="G2071" s="5">
        <v>6.78</v>
      </c>
      <c r="H2071" s="5">
        <v>6.98</v>
      </c>
      <c r="I2071" s="5">
        <v>7.26</v>
      </c>
      <c r="J2071" s="5">
        <v>7.66</v>
      </c>
      <c r="K2071" s="5">
        <v>8.15</v>
      </c>
      <c r="L2071" s="5">
        <v>8.48</v>
      </c>
      <c r="M2071" s="5">
        <v>8.8800000000000008</v>
      </c>
    </row>
    <row r="2072" spans="1:13">
      <c r="A2072" s="139">
        <v>41199</v>
      </c>
      <c r="B2072" s="5">
        <v>6.17</v>
      </c>
      <c r="C2072" s="5">
        <v>6.3</v>
      </c>
      <c r="D2072" s="5">
        <v>6.42</v>
      </c>
      <c r="E2072" s="5">
        <v>6.51</v>
      </c>
      <c r="F2072" s="5">
        <v>6.72</v>
      </c>
      <c r="G2072" s="5">
        <v>6.79</v>
      </c>
      <c r="H2072" s="5">
        <v>6.99</v>
      </c>
      <c r="I2072" s="5">
        <v>7.24</v>
      </c>
      <c r="J2072" s="5">
        <v>7.63</v>
      </c>
      <c r="K2072" s="5">
        <v>8.15</v>
      </c>
      <c r="L2072" s="5">
        <v>8.51</v>
      </c>
      <c r="M2072" s="5">
        <v>8.93</v>
      </c>
    </row>
    <row r="2073" spans="1:13">
      <c r="A2073" s="139">
        <v>41198</v>
      </c>
      <c r="B2073" s="5">
        <v>6.15</v>
      </c>
      <c r="C2073" s="5">
        <v>6.28</v>
      </c>
      <c r="D2073" s="5">
        <v>6.41</v>
      </c>
      <c r="E2073" s="5">
        <v>6.52</v>
      </c>
      <c r="F2073" s="5">
        <v>6.76</v>
      </c>
      <c r="G2073" s="5">
        <v>6.79</v>
      </c>
      <c r="H2073" s="5">
        <v>6.97</v>
      </c>
      <c r="I2073" s="5">
        <v>7.28</v>
      </c>
      <c r="J2073" s="5">
        <v>7.75</v>
      </c>
      <c r="K2073" s="5">
        <v>8.26</v>
      </c>
      <c r="L2073" s="5">
        <v>8.57</v>
      </c>
      <c r="M2073" s="5">
        <v>8.93</v>
      </c>
    </row>
    <row r="2074" spans="1:13">
      <c r="A2074" s="139">
        <v>41197</v>
      </c>
      <c r="B2074" s="5">
        <v>6.14</v>
      </c>
      <c r="C2074" s="5">
        <v>6.27</v>
      </c>
      <c r="D2074" s="5">
        <v>6.39</v>
      </c>
      <c r="E2074" s="5">
        <v>6.5</v>
      </c>
      <c r="F2074" s="5">
        <v>6.78</v>
      </c>
      <c r="G2074" s="5">
        <v>6.85</v>
      </c>
      <c r="H2074" s="5">
        <v>7.02</v>
      </c>
      <c r="I2074" s="5">
        <v>7.29</v>
      </c>
      <c r="J2074" s="5">
        <v>7.75</v>
      </c>
      <c r="K2074" s="5">
        <v>8.3000000000000007</v>
      </c>
      <c r="L2074" s="5">
        <v>8.65</v>
      </c>
      <c r="M2074" s="5">
        <v>9.02</v>
      </c>
    </row>
    <row r="2075" spans="1:13">
      <c r="A2075" s="139">
        <v>41196</v>
      </c>
      <c r="B2075" s="5">
        <v>6.06</v>
      </c>
      <c r="C2075" s="5">
        <v>6.2</v>
      </c>
      <c r="D2075" s="5">
        <v>6.33</v>
      </c>
      <c r="E2075" s="5">
        <v>6.44</v>
      </c>
      <c r="F2075" s="5">
        <v>6.74</v>
      </c>
      <c r="G2075" s="5">
        <v>6.83</v>
      </c>
      <c r="H2075" s="5">
        <v>7.01</v>
      </c>
      <c r="I2075" s="5">
        <v>7.3</v>
      </c>
      <c r="J2075" s="5">
        <v>7.78</v>
      </c>
      <c r="K2075" s="5">
        <v>8.36</v>
      </c>
      <c r="L2075" s="5">
        <v>8.7100000000000009</v>
      </c>
      <c r="M2075" s="5">
        <v>9.07</v>
      </c>
    </row>
    <row r="2076" spans="1:13">
      <c r="A2076" s="139">
        <v>41195</v>
      </c>
      <c r="B2076" s="5">
        <v>6.1</v>
      </c>
      <c r="C2076" s="5">
        <v>6.23</v>
      </c>
      <c r="D2076" s="5">
        <v>6.37</v>
      </c>
      <c r="E2076" s="5">
        <v>6.49</v>
      </c>
      <c r="F2076" s="5">
        <v>6.79</v>
      </c>
      <c r="G2076" s="5">
        <v>6.87</v>
      </c>
      <c r="H2076" s="5">
        <v>7.06</v>
      </c>
      <c r="I2076" s="5">
        <v>7.34</v>
      </c>
      <c r="J2076" s="5">
        <v>7.81</v>
      </c>
      <c r="K2076" s="5">
        <v>8.39</v>
      </c>
      <c r="L2076" s="5">
        <v>8.74</v>
      </c>
      <c r="M2076" s="5">
        <v>9.1</v>
      </c>
    </row>
    <row r="2077" spans="1:13">
      <c r="A2077" s="139">
        <v>41194</v>
      </c>
      <c r="B2077" s="5">
        <v>6.1</v>
      </c>
      <c r="C2077" s="5">
        <v>6.23</v>
      </c>
      <c r="D2077" s="5">
        <v>6.36</v>
      </c>
      <c r="E2077" s="5">
        <v>6.48</v>
      </c>
      <c r="F2077" s="5">
        <v>6.78</v>
      </c>
      <c r="G2077" s="5">
        <v>6.87</v>
      </c>
      <c r="H2077" s="5">
        <v>7.05</v>
      </c>
      <c r="I2077" s="5">
        <v>7.33</v>
      </c>
      <c r="J2077" s="5">
        <v>7.8</v>
      </c>
      <c r="K2077" s="5">
        <v>8.3800000000000008</v>
      </c>
      <c r="L2077" s="5">
        <v>8.73</v>
      </c>
      <c r="M2077" s="5">
        <v>9.09</v>
      </c>
    </row>
    <row r="2078" spans="1:13">
      <c r="A2078" s="139">
        <v>41193</v>
      </c>
      <c r="B2078" s="5">
        <v>6.11</v>
      </c>
      <c r="C2078" s="5">
        <v>6.23</v>
      </c>
      <c r="D2078" s="5">
        <v>6.36</v>
      </c>
      <c r="E2078" s="5">
        <v>6.47</v>
      </c>
      <c r="F2078" s="5">
        <v>6.79</v>
      </c>
      <c r="G2078" s="5">
        <v>6.93</v>
      </c>
      <c r="H2078" s="5">
        <v>7.17</v>
      </c>
      <c r="I2078" s="5">
        <v>7.45</v>
      </c>
      <c r="J2078" s="5">
        <v>7.88</v>
      </c>
      <c r="K2078" s="5">
        <v>8.44</v>
      </c>
      <c r="L2078" s="5">
        <v>8.7899999999999991</v>
      </c>
      <c r="M2078" s="5">
        <v>9.1300000000000008</v>
      </c>
    </row>
    <row r="2079" spans="1:13">
      <c r="A2079" s="139">
        <v>41192</v>
      </c>
      <c r="B2079" s="5">
        <v>6.11</v>
      </c>
      <c r="C2079" s="5">
        <v>6.23</v>
      </c>
      <c r="D2079" s="5">
        <v>6.36</v>
      </c>
      <c r="E2079" s="5">
        <v>6.47</v>
      </c>
      <c r="F2079" s="5">
        <v>6.79</v>
      </c>
      <c r="G2079" s="5">
        <v>6.96</v>
      </c>
      <c r="H2079" s="5">
        <v>7.25</v>
      </c>
      <c r="I2079" s="5">
        <v>7.56</v>
      </c>
      <c r="J2079" s="5">
        <v>7.99</v>
      </c>
      <c r="K2079" s="5">
        <v>8.4700000000000006</v>
      </c>
      <c r="L2079" s="5">
        <v>8.75</v>
      </c>
      <c r="M2079" s="5">
        <v>9.0299999999999994</v>
      </c>
    </row>
    <row r="2080" spans="1:13">
      <c r="A2080" s="139">
        <v>41191</v>
      </c>
      <c r="B2080" s="5">
        <v>6.04</v>
      </c>
      <c r="C2080" s="5">
        <v>6.18</v>
      </c>
      <c r="D2080" s="5">
        <v>6.32</v>
      </c>
      <c r="E2080" s="5">
        <v>6.44</v>
      </c>
      <c r="F2080" s="5">
        <v>6.79</v>
      </c>
      <c r="G2080" s="5">
        <v>6.97</v>
      </c>
      <c r="H2080" s="5">
        <v>7.26</v>
      </c>
      <c r="I2080" s="5">
        <v>7.56</v>
      </c>
      <c r="J2080" s="5">
        <v>7.99</v>
      </c>
      <c r="K2080" s="5">
        <v>8.4700000000000006</v>
      </c>
      <c r="L2080" s="5">
        <v>8.75</v>
      </c>
      <c r="M2080" s="5">
        <v>9.02</v>
      </c>
    </row>
    <row r="2081" spans="1:13">
      <c r="A2081" s="139">
        <v>41190</v>
      </c>
      <c r="B2081" s="5">
        <v>6.03</v>
      </c>
      <c r="C2081" s="5">
        <v>6.17</v>
      </c>
      <c r="D2081" s="5">
        <v>6.31</v>
      </c>
      <c r="E2081" s="5">
        <v>6.43</v>
      </c>
      <c r="F2081" s="5">
        <v>6.82</v>
      </c>
      <c r="G2081" s="5">
        <v>7.03</v>
      </c>
      <c r="H2081" s="5">
        <v>7.33</v>
      </c>
      <c r="I2081" s="5">
        <v>7.6</v>
      </c>
      <c r="J2081" s="5">
        <v>7.98</v>
      </c>
      <c r="K2081" s="5">
        <v>8.44</v>
      </c>
      <c r="L2081" s="5">
        <v>8.7200000000000006</v>
      </c>
      <c r="M2081" s="5">
        <v>8.98</v>
      </c>
    </row>
    <row r="2082" spans="1:13">
      <c r="A2082" s="139">
        <v>41189</v>
      </c>
      <c r="B2082" s="5">
        <v>6.08</v>
      </c>
      <c r="C2082" s="5">
        <v>6.22</v>
      </c>
      <c r="D2082" s="5">
        <v>6.35</v>
      </c>
      <c r="E2082" s="5">
        <v>6.46</v>
      </c>
      <c r="F2082" s="5">
        <v>6.79</v>
      </c>
      <c r="G2082" s="5">
        <v>6.98</v>
      </c>
      <c r="H2082" s="5">
        <v>7.32</v>
      </c>
      <c r="I2082" s="5">
        <v>7.63</v>
      </c>
      <c r="J2082" s="5">
        <v>8.02</v>
      </c>
      <c r="K2082" s="5">
        <v>8.42</v>
      </c>
      <c r="L2082" s="5">
        <v>8.65</v>
      </c>
      <c r="M2082" s="5">
        <v>8.8800000000000008</v>
      </c>
    </row>
    <row r="2083" spans="1:13">
      <c r="A2083" s="139">
        <v>41188</v>
      </c>
      <c r="B2083" s="5">
        <v>6.08</v>
      </c>
      <c r="C2083" s="5">
        <v>6.22</v>
      </c>
      <c r="D2083" s="5">
        <v>6.35</v>
      </c>
      <c r="E2083" s="5">
        <v>6.46</v>
      </c>
      <c r="F2083" s="5">
        <v>6.79</v>
      </c>
      <c r="G2083" s="5">
        <v>6.98</v>
      </c>
      <c r="H2083" s="5">
        <v>7.32</v>
      </c>
      <c r="I2083" s="5">
        <v>7.63</v>
      </c>
      <c r="J2083" s="5">
        <v>8.02</v>
      </c>
      <c r="K2083" s="5">
        <v>8.42</v>
      </c>
      <c r="L2083" s="5">
        <v>8.65</v>
      </c>
      <c r="M2083" s="5">
        <v>8.8800000000000008</v>
      </c>
    </row>
    <row r="2084" spans="1:13">
      <c r="A2084" s="139">
        <v>41187</v>
      </c>
      <c r="B2084" s="5">
        <v>6.06</v>
      </c>
      <c r="C2084" s="5">
        <v>6.19</v>
      </c>
      <c r="D2084" s="5">
        <v>6.32</v>
      </c>
      <c r="E2084" s="5">
        <v>6.43</v>
      </c>
      <c r="F2084" s="5">
        <v>6.75</v>
      </c>
      <c r="G2084" s="5">
        <v>6.95</v>
      </c>
      <c r="H2084" s="5">
        <v>7.29</v>
      </c>
      <c r="I2084" s="5">
        <v>7.6</v>
      </c>
      <c r="J2084" s="5">
        <v>7.99</v>
      </c>
      <c r="K2084" s="5">
        <v>8.4</v>
      </c>
      <c r="L2084" s="5">
        <v>8.6300000000000008</v>
      </c>
      <c r="M2084" s="5">
        <v>8.86</v>
      </c>
    </row>
    <row r="2085" spans="1:13">
      <c r="A2085" s="139">
        <v>41186</v>
      </c>
      <c r="B2085" s="5">
        <v>6.06</v>
      </c>
      <c r="C2085" s="5">
        <v>6.19</v>
      </c>
      <c r="D2085" s="5">
        <v>6.32</v>
      </c>
      <c r="E2085" s="5">
        <v>6.44</v>
      </c>
      <c r="F2085" s="5">
        <v>6.8</v>
      </c>
      <c r="G2085" s="5">
        <v>7.05</v>
      </c>
      <c r="H2085" s="5">
        <v>7.4</v>
      </c>
      <c r="I2085" s="5">
        <v>7.68</v>
      </c>
      <c r="J2085" s="5">
        <v>8.0299999999999994</v>
      </c>
      <c r="K2085" s="5">
        <v>8.42</v>
      </c>
      <c r="L2085" s="5">
        <v>8.66</v>
      </c>
      <c r="M2085" s="5">
        <v>8.89</v>
      </c>
    </row>
    <row r="2086" spans="1:13">
      <c r="A2086" s="139">
        <v>41185</v>
      </c>
      <c r="B2086" s="5">
        <v>6.08</v>
      </c>
      <c r="C2086" s="5">
        <v>6.21</v>
      </c>
      <c r="D2086" s="5">
        <v>6.34</v>
      </c>
      <c r="E2086" s="5">
        <v>6.46</v>
      </c>
      <c r="F2086" s="5">
        <v>6.87</v>
      </c>
      <c r="G2086" s="5">
        <v>7.12</v>
      </c>
      <c r="H2086" s="5">
        <v>7.48</v>
      </c>
      <c r="I2086" s="5">
        <v>7.75</v>
      </c>
      <c r="J2086" s="5">
        <v>8.09</v>
      </c>
      <c r="K2086" s="5">
        <v>8.4700000000000006</v>
      </c>
      <c r="L2086" s="5">
        <v>8.6999999999999993</v>
      </c>
      <c r="M2086" s="5">
        <v>8.92</v>
      </c>
    </row>
    <row r="2087" spans="1:13">
      <c r="A2087" s="139">
        <v>41184</v>
      </c>
      <c r="B2087" s="5">
        <v>5.99</v>
      </c>
      <c r="C2087" s="5">
        <v>6.14</v>
      </c>
      <c r="D2087" s="5">
        <v>6.28</v>
      </c>
      <c r="E2087" s="5">
        <v>6.41</v>
      </c>
      <c r="F2087" s="5">
        <v>6.83</v>
      </c>
      <c r="G2087" s="5">
        <v>7.13</v>
      </c>
      <c r="H2087" s="5">
        <v>7.51</v>
      </c>
      <c r="I2087" s="5">
        <v>7.75</v>
      </c>
      <c r="J2087" s="5">
        <v>8.0399999999999991</v>
      </c>
      <c r="K2087" s="5">
        <v>8.41</v>
      </c>
      <c r="L2087" s="5">
        <v>8.65</v>
      </c>
      <c r="M2087" s="5">
        <v>8.8699999999999992</v>
      </c>
    </row>
    <row r="2088" spans="1:13">
      <c r="A2088" s="139">
        <v>41183</v>
      </c>
      <c r="B2088" s="5">
        <v>5.92</v>
      </c>
      <c r="C2088" s="5">
        <v>6.08</v>
      </c>
      <c r="D2088" s="5">
        <v>6.24</v>
      </c>
      <c r="E2088" s="5">
        <v>6.38</v>
      </c>
      <c r="F2088" s="5">
        <v>6.86</v>
      </c>
      <c r="G2088" s="5">
        <v>7.17</v>
      </c>
      <c r="H2088" s="5">
        <v>7.55</v>
      </c>
      <c r="I2088" s="5">
        <v>7.79</v>
      </c>
      <c r="J2088" s="5">
        <v>8.07</v>
      </c>
      <c r="K2088" s="5">
        <v>8.39</v>
      </c>
      <c r="L2088" s="5">
        <v>8.59</v>
      </c>
      <c r="M2088" s="5">
        <v>8.77</v>
      </c>
    </row>
    <row r="2089" spans="1:13">
      <c r="A2089" s="139">
        <v>41182</v>
      </c>
      <c r="B2089" s="5">
        <v>5.98</v>
      </c>
      <c r="C2089" s="5">
        <v>6.15</v>
      </c>
      <c r="D2089" s="5">
        <v>6.3</v>
      </c>
      <c r="E2089" s="5">
        <v>6.45</v>
      </c>
      <c r="F2089" s="5">
        <v>6.92</v>
      </c>
      <c r="G2089" s="5">
        <v>7.22</v>
      </c>
      <c r="H2089" s="5">
        <v>7.57</v>
      </c>
      <c r="I2089" s="5">
        <v>7.78</v>
      </c>
      <c r="J2089" s="5">
        <v>8.0399999999999991</v>
      </c>
      <c r="K2089" s="5">
        <v>8.3699999999999992</v>
      </c>
      <c r="L2089" s="5">
        <v>8.56</v>
      </c>
      <c r="M2089" s="5">
        <v>8.7100000000000009</v>
      </c>
    </row>
    <row r="2090" spans="1:13">
      <c r="A2090" s="139">
        <v>41181</v>
      </c>
      <c r="B2090" s="5">
        <v>5.98</v>
      </c>
      <c r="C2090" s="5">
        <v>6.15</v>
      </c>
      <c r="D2090" s="5">
        <v>6.3</v>
      </c>
      <c r="E2090" s="5">
        <v>6.45</v>
      </c>
      <c r="F2090" s="5">
        <v>6.92</v>
      </c>
      <c r="G2090" s="5">
        <v>7.22</v>
      </c>
      <c r="H2090" s="5">
        <v>7.57</v>
      </c>
      <c r="I2090" s="5">
        <v>7.78</v>
      </c>
      <c r="J2090" s="5">
        <v>8.0399999999999991</v>
      </c>
      <c r="K2090" s="5">
        <v>8.3699999999999992</v>
      </c>
      <c r="L2090" s="5">
        <v>8.56</v>
      </c>
      <c r="M2090" s="5">
        <v>8.7100000000000009</v>
      </c>
    </row>
    <row r="2091" spans="1:13">
      <c r="A2091" s="139">
        <v>41180</v>
      </c>
      <c r="B2091" s="5">
        <v>5.97</v>
      </c>
      <c r="C2091" s="5">
        <v>6.13</v>
      </c>
      <c r="D2091" s="5">
        <v>6.28</v>
      </c>
      <c r="E2091" s="5">
        <v>6.43</v>
      </c>
      <c r="F2091" s="5">
        <v>6.89</v>
      </c>
      <c r="G2091" s="5">
        <v>7.19</v>
      </c>
      <c r="H2091" s="5">
        <v>7.54</v>
      </c>
      <c r="I2091" s="5">
        <v>7.76</v>
      </c>
      <c r="J2091" s="5">
        <v>8.02</v>
      </c>
      <c r="K2091" s="5">
        <v>8.35</v>
      </c>
      <c r="L2091" s="5">
        <v>8.5500000000000007</v>
      </c>
      <c r="M2091" s="5">
        <v>8.6999999999999993</v>
      </c>
    </row>
    <row r="2092" spans="1:13">
      <c r="A2092" s="139">
        <v>41179</v>
      </c>
      <c r="B2092" s="5">
        <v>5.93</v>
      </c>
      <c r="C2092" s="5">
        <v>6.1</v>
      </c>
      <c r="D2092" s="5">
        <v>6.26</v>
      </c>
      <c r="E2092" s="5">
        <v>6.41</v>
      </c>
      <c r="F2092" s="5">
        <v>6.9</v>
      </c>
      <c r="G2092" s="5">
        <v>7.23</v>
      </c>
      <c r="H2092" s="5">
        <v>7.58</v>
      </c>
      <c r="I2092" s="5">
        <v>7.77</v>
      </c>
      <c r="J2092" s="5">
        <v>8.02</v>
      </c>
      <c r="K2092" s="5">
        <v>8.3800000000000008</v>
      </c>
      <c r="L2092" s="5">
        <v>8.6199999999999992</v>
      </c>
      <c r="M2092" s="5">
        <v>8.81</v>
      </c>
    </row>
    <row r="2093" spans="1:13">
      <c r="A2093" s="139">
        <v>41178</v>
      </c>
      <c r="B2093" s="5">
        <v>5.92</v>
      </c>
      <c r="C2093" s="5">
        <v>6.1</v>
      </c>
      <c r="D2093" s="5">
        <v>6.26</v>
      </c>
      <c r="E2093" s="5">
        <v>6.41</v>
      </c>
      <c r="F2093" s="5">
        <v>6.89</v>
      </c>
      <c r="G2093" s="5">
        <v>7.21</v>
      </c>
      <c r="H2093" s="5">
        <v>7.57</v>
      </c>
      <c r="I2093" s="5">
        <v>7.76</v>
      </c>
      <c r="J2093" s="5">
        <v>8</v>
      </c>
      <c r="K2093" s="5">
        <v>8.33</v>
      </c>
      <c r="L2093" s="5">
        <v>8.5500000000000007</v>
      </c>
      <c r="M2093" s="5">
        <v>8.73</v>
      </c>
    </row>
    <row r="2094" spans="1:13">
      <c r="A2094" s="139">
        <v>41177</v>
      </c>
      <c r="B2094" s="5">
        <v>5.88</v>
      </c>
      <c r="C2094" s="5">
        <v>6.07</v>
      </c>
      <c r="D2094" s="5">
        <v>6.25</v>
      </c>
      <c r="E2094" s="5">
        <v>6.4</v>
      </c>
      <c r="F2094" s="5">
        <v>6.89</v>
      </c>
      <c r="G2094" s="5">
        <v>7.2</v>
      </c>
      <c r="H2094" s="5">
        <v>7.56</v>
      </c>
      <c r="I2094" s="5">
        <v>7.78</v>
      </c>
      <c r="J2094" s="5">
        <v>8.0299999999999994</v>
      </c>
      <c r="K2094" s="5">
        <v>8.3699999999999992</v>
      </c>
      <c r="L2094" s="5">
        <v>8.58</v>
      </c>
      <c r="M2094" s="5">
        <v>8.76</v>
      </c>
    </row>
    <row r="2095" spans="1:13">
      <c r="A2095" s="139">
        <v>41176</v>
      </c>
      <c r="B2095" s="5">
        <v>5.81</v>
      </c>
      <c r="C2095" s="5">
        <v>6.01</v>
      </c>
      <c r="D2095" s="5">
        <v>6.2</v>
      </c>
      <c r="E2095" s="5">
        <v>6.37</v>
      </c>
      <c r="F2095" s="5">
        <v>6.89</v>
      </c>
      <c r="G2095" s="5">
        <v>7.2</v>
      </c>
      <c r="H2095" s="5">
        <v>7.55</v>
      </c>
      <c r="I2095" s="5">
        <v>7.74</v>
      </c>
      <c r="J2095" s="5">
        <v>7.98</v>
      </c>
      <c r="K2095" s="5">
        <v>8.31</v>
      </c>
      <c r="L2095" s="5">
        <v>8.52</v>
      </c>
      <c r="M2095" s="5">
        <v>8.69</v>
      </c>
    </row>
    <row r="2096" spans="1:13">
      <c r="A2096" s="139">
        <v>41175</v>
      </c>
      <c r="B2096" s="5">
        <v>5.86</v>
      </c>
      <c r="C2096" s="5">
        <v>6.04</v>
      </c>
      <c r="D2096" s="5">
        <v>6.22</v>
      </c>
      <c r="E2096" s="5">
        <v>6.38</v>
      </c>
      <c r="F2096" s="5">
        <v>6.91</v>
      </c>
      <c r="G2096" s="5">
        <v>7.24</v>
      </c>
      <c r="H2096" s="5">
        <v>7.59</v>
      </c>
      <c r="I2096" s="5">
        <v>7.76</v>
      </c>
      <c r="J2096" s="5">
        <v>7.99</v>
      </c>
      <c r="K2096" s="5">
        <v>8.33</v>
      </c>
      <c r="L2096" s="5">
        <v>8.56</v>
      </c>
      <c r="M2096" s="5">
        <v>8.74</v>
      </c>
    </row>
    <row r="2097" spans="1:13">
      <c r="A2097" s="139">
        <v>41174</v>
      </c>
      <c r="B2097" s="5">
        <v>5.86</v>
      </c>
      <c r="C2097" s="5">
        <v>6.04</v>
      </c>
      <c r="D2097" s="5">
        <v>6.22</v>
      </c>
      <c r="E2097" s="5">
        <v>6.38</v>
      </c>
      <c r="F2097" s="5">
        <v>6.91</v>
      </c>
      <c r="G2097" s="5">
        <v>7.24</v>
      </c>
      <c r="H2097" s="5">
        <v>7.59</v>
      </c>
      <c r="I2097" s="5">
        <v>7.76</v>
      </c>
      <c r="J2097" s="5">
        <v>7.99</v>
      </c>
      <c r="K2097" s="5">
        <v>8.33</v>
      </c>
      <c r="L2097" s="5">
        <v>8.56</v>
      </c>
      <c r="M2097" s="5">
        <v>8.74</v>
      </c>
    </row>
    <row r="2098" spans="1:13">
      <c r="A2098" s="139">
        <v>41173</v>
      </c>
      <c r="B2098" s="5">
        <v>5.86</v>
      </c>
      <c r="C2098" s="5">
        <v>6.04</v>
      </c>
      <c r="D2098" s="5">
        <v>6.22</v>
      </c>
      <c r="E2098" s="5">
        <v>6.38</v>
      </c>
      <c r="F2098" s="5">
        <v>6.91</v>
      </c>
      <c r="G2098" s="5">
        <v>7.24</v>
      </c>
      <c r="H2098" s="5">
        <v>7.59</v>
      </c>
      <c r="I2098" s="5">
        <v>7.76</v>
      </c>
      <c r="J2098" s="5">
        <v>7.99</v>
      </c>
      <c r="K2098" s="5">
        <v>8.33</v>
      </c>
      <c r="L2098" s="5">
        <v>8.56</v>
      </c>
      <c r="M2098" s="5">
        <v>8.74</v>
      </c>
    </row>
    <row r="2099" spans="1:13">
      <c r="A2099" s="139">
        <v>41172</v>
      </c>
      <c r="B2099" s="5">
        <v>5.9</v>
      </c>
      <c r="C2099" s="5">
        <v>6.08</v>
      </c>
      <c r="D2099" s="5">
        <v>6.25</v>
      </c>
      <c r="E2099" s="5">
        <v>6.41</v>
      </c>
      <c r="F2099" s="5">
        <v>6.91</v>
      </c>
      <c r="G2099" s="5">
        <v>7.23</v>
      </c>
      <c r="H2099" s="5">
        <v>7.58</v>
      </c>
      <c r="I2099" s="5">
        <v>7.77</v>
      </c>
      <c r="J2099" s="5">
        <v>8.01</v>
      </c>
      <c r="K2099" s="5">
        <v>8.33</v>
      </c>
      <c r="L2099" s="5">
        <v>8.5399999999999991</v>
      </c>
      <c r="M2099" s="5">
        <v>8.7100000000000009</v>
      </c>
    </row>
    <row r="2100" spans="1:13">
      <c r="A2100" s="139">
        <v>41171</v>
      </c>
      <c r="B2100" s="5">
        <v>5.9</v>
      </c>
      <c r="C2100" s="5">
        <v>6.08</v>
      </c>
      <c r="D2100" s="5">
        <v>6.24</v>
      </c>
      <c r="E2100" s="5">
        <v>6.4</v>
      </c>
      <c r="F2100" s="5">
        <v>6.88</v>
      </c>
      <c r="G2100" s="5">
        <v>7.16</v>
      </c>
      <c r="H2100" s="5">
        <v>7.53</v>
      </c>
      <c r="I2100" s="5">
        <v>7.79</v>
      </c>
      <c r="J2100" s="5">
        <v>8.08</v>
      </c>
      <c r="K2100" s="5">
        <v>8.36</v>
      </c>
      <c r="L2100" s="5">
        <v>8.51</v>
      </c>
      <c r="M2100" s="5">
        <v>8.65</v>
      </c>
    </row>
    <row r="2101" spans="1:13">
      <c r="A2101" s="139">
        <v>41170</v>
      </c>
      <c r="B2101" s="5">
        <v>5.94</v>
      </c>
      <c r="C2101" s="5">
        <v>6.12</v>
      </c>
      <c r="D2101" s="5">
        <v>6.28</v>
      </c>
      <c r="E2101" s="5">
        <v>6.42</v>
      </c>
      <c r="F2101" s="5">
        <v>6.88</v>
      </c>
      <c r="G2101" s="5">
        <v>7.15</v>
      </c>
      <c r="H2101" s="5">
        <v>7.54</v>
      </c>
      <c r="I2101" s="5">
        <v>7.82</v>
      </c>
      <c r="J2101" s="5">
        <v>8.1300000000000008</v>
      </c>
      <c r="K2101" s="5">
        <v>8.3800000000000008</v>
      </c>
      <c r="L2101" s="5">
        <v>8.5</v>
      </c>
      <c r="M2101" s="5">
        <v>8.61</v>
      </c>
    </row>
    <row r="2102" spans="1:13">
      <c r="A2102" s="139">
        <v>41169</v>
      </c>
      <c r="B2102" s="5">
        <v>5.83</v>
      </c>
      <c r="C2102" s="5">
        <v>6.02</v>
      </c>
      <c r="D2102" s="5">
        <v>6.19</v>
      </c>
      <c r="E2102" s="5">
        <v>6.35</v>
      </c>
      <c r="F2102" s="5">
        <v>6.83</v>
      </c>
      <c r="G2102" s="5">
        <v>7.13</v>
      </c>
      <c r="H2102" s="5">
        <v>7.5</v>
      </c>
      <c r="I2102" s="5">
        <v>7.74</v>
      </c>
      <c r="J2102" s="5">
        <v>8.01</v>
      </c>
      <c r="K2102" s="5">
        <v>8.2899999999999991</v>
      </c>
      <c r="L2102" s="5">
        <v>8.4499999999999993</v>
      </c>
      <c r="M2102" s="5">
        <v>8.57</v>
      </c>
    </row>
    <row r="2103" spans="1:13">
      <c r="A2103" s="139">
        <v>41168</v>
      </c>
      <c r="B2103" s="5">
        <v>5.82</v>
      </c>
      <c r="C2103" s="5">
        <v>6.02</v>
      </c>
      <c r="D2103" s="5">
        <v>6.22</v>
      </c>
      <c r="E2103" s="5">
        <v>6.39</v>
      </c>
      <c r="F2103" s="5">
        <v>6.96</v>
      </c>
      <c r="G2103" s="5">
        <v>7.34</v>
      </c>
      <c r="H2103" s="5">
        <v>7.71</v>
      </c>
      <c r="I2103" s="5">
        <v>7.86</v>
      </c>
      <c r="J2103" s="5">
        <v>8.0299999999999994</v>
      </c>
      <c r="K2103" s="5">
        <v>8.33</v>
      </c>
      <c r="L2103" s="5">
        <v>8.5500000000000007</v>
      </c>
      <c r="M2103" s="5">
        <v>8.7200000000000006</v>
      </c>
    </row>
    <row r="2104" spans="1:13">
      <c r="A2104" s="139">
        <v>41167</v>
      </c>
      <c r="B2104" s="5">
        <v>5.8</v>
      </c>
      <c r="C2104" s="5">
        <v>6</v>
      </c>
      <c r="D2104" s="5">
        <v>6.19</v>
      </c>
      <c r="E2104" s="5">
        <v>6.36</v>
      </c>
      <c r="F2104" s="5">
        <v>6.93</v>
      </c>
      <c r="G2104" s="5">
        <v>7.31</v>
      </c>
      <c r="H2104" s="5">
        <v>7.67</v>
      </c>
      <c r="I2104" s="5">
        <v>7.83</v>
      </c>
      <c r="J2104" s="5">
        <v>8</v>
      </c>
      <c r="K2104" s="5">
        <v>8.31</v>
      </c>
      <c r="L2104" s="5">
        <v>8.5299999999999994</v>
      </c>
      <c r="M2104" s="5">
        <v>8.6999999999999993</v>
      </c>
    </row>
    <row r="2105" spans="1:13">
      <c r="A2105" s="139">
        <v>41166</v>
      </c>
      <c r="B2105" s="5">
        <v>5.8</v>
      </c>
      <c r="C2105" s="5">
        <v>5.99</v>
      </c>
      <c r="D2105" s="5">
        <v>6.17</v>
      </c>
      <c r="E2105" s="5">
        <v>6.33</v>
      </c>
      <c r="F2105" s="5">
        <v>6.87</v>
      </c>
      <c r="G2105" s="5">
        <v>7.24</v>
      </c>
      <c r="H2105" s="5">
        <v>7.6</v>
      </c>
      <c r="I2105" s="5">
        <v>7.75</v>
      </c>
      <c r="J2105" s="5">
        <v>7.94</v>
      </c>
      <c r="K2105" s="5">
        <v>8.27</v>
      </c>
      <c r="L2105" s="5">
        <v>8.5</v>
      </c>
      <c r="M2105" s="5">
        <v>8.68</v>
      </c>
    </row>
    <row r="2106" spans="1:13">
      <c r="A2106" s="139">
        <v>41165</v>
      </c>
      <c r="B2106" s="5">
        <v>5.84</v>
      </c>
      <c r="C2106" s="5">
        <v>6.03</v>
      </c>
      <c r="D2106" s="5">
        <v>6.21</v>
      </c>
      <c r="E2106" s="5">
        <v>6.37</v>
      </c>
      <c r="F2106" s="5">
        <v>6.86</v>
      </c>
      <c r="G2106" s="5">
        <v>7.16</v>
      </c>
      <c r="H2106" s="5">
        <v>7.54</v>
      </c>
      <c r="I2106" s="5">
        <v>7.8</v>
      </c>
      <c r="J2106" s="5">
        <v>8.09</v>
      </c>
      <c r="K2106" s="5">
        <v>8.3699999999999992</v>
      </c>
      <c r="L2106" s="5">
        <v>8.51</v>
      </c>
      <c r="M2106" s="5">
        <v>8.6300000000000008</v>
      </c>
    </row>
    <row r="2107" spans="1:13">
      <c r="A2107" s="139">
        <v>41164</v>
      </c>
      <c r="B2107" s="5">
        <v>5.89</v>
      </c>
      <c r="C2107" s="5">
        <v>6.05</v>
      </c>
      <c r="D2107" s="5">
        <v>6.2</v>
      </c>
      <c r="E2107" s="5">
        <v>6.35</v>
      </c>
      <c r="F2107" s="5">
        <v>6.82</v>
      </c>
      <c r="G2107" s="5">
        <v>7.13</v>
      </c>
      <c r="H2107" s="5">
        <v>7.5</v>
      </c>
      <c r="I2107" s="5">
        <v>7.74</v>
      </c>
      <c r="J2107" s="5">
        <v>8.01</v>
      </c>
      <c r="K2107" s="5">
        <v>8.34</v>
      </c>
      <c r="L2107" s="5">
        <v>8.5299999999999994</v>
      </c>
      <c r="M2107" s="5">
        <v>8.6999999999999993</v>
      </c>
    </row>
    <row r="2108" spans="1:13">
      <c r="A2108" s="139">
        <v>41163</v>
      </c>
      <c r="B2108" s="5">
        <v>5.87</v>
      </c>
      <c r="C2108" s="5">
        <v>6.03</v>
      </c>
      <c r="D2108" s="5">
        <v>6.19</v>
      </c>
      <c r="E2108" s="5">
        <v>6.33</v>
      </c>
      <c r="F2108" s="5">
        <v>6.79</v>
      </c>
      <c r="G2108" s="5">
        <v>7.09</v>
      </c>
      <c r="H2108" s="5">
        <v>7.48</v>
      </c>
      <c r="I2108" s="5">
        <v>7.76</v>
      </c>
      <c r="J2108" s="5">
        <v>8.06</v>
      </c>
      <c r="K2108" s="5">
        <v>8.33</v>
      </c>
      <c r="L2108" s="5">
        <v>8.4600000000000009</v>
      </c>
      <c r="M2108" s="5">
        <v>8.59</v>
      </c>
    </row>
    <row r="2109" spans="1:13">
      <c r="A2109" s="139">
        <v>41162</v>
      </c>
      <c r="B2109" s="5">
        <v>5.91</v>
      </c>
      <c r="C2109" s="5">
        <v>6.06</v>
      </c>
      <c r="D2109" s="5">
        <v>6.21</v>
      </c>
      <c r="E2109" s="5">
        <v>6.36</v>
      </c>
      <c r="F2109" s="5">
        <v>6.83</v>
      </c>
      <c r="G2109" s="5">
        <v>7.13</v>
      </c>
      <c r="H2109" s="5">
        <v>7.51</v>
      </c>
      <c r="I2109" s="5">
        <v>7.77</v>
      </c>
      <c r="J2109" s="5">
        <v>8.0500000000000007</v>
      </c>
      <c r="K2109" s="5">
        <v>8.33</v>
      </c>
      <c r="L2109" s="5">
        <v>8.49</v>
      </c>
      <c r="M2109" s="5">
        <v>8.64</v>
      </c>
    </row>
    <row r="2110" spans="1:13">
      <c r="A2110" s="139">
        <v>41161</v>
      </c>
      <c r="B2110" s="5">
        <v>5.85</v>
      </c>
      <c r="C2110" s="5">
        <v>6</v>
      </c>
      <c r="D2110" s="5">
        <v>6.15</v>
      </c>
      <c r="E2110" s="5">
        <v>6.3</v>
      </c>
      <c r="F2110" s="5">
        <v>6.79</v>
      </c>
      <c r="G2110" s="5">
        <v>7.11</v>
      </c>
      <c r="H2110" s="5">
        <v>7.5</v>
      </c>
      <c r="I2110" s="5">
        <v>7.75</v>
      </c>
      <c r="J2110" s="5">
        <v>8.0399999999999991</v>
      </c>
      <c r="K2110" s="5">
        <v>8.36</v>
      </c>
      <c r="L2110" s="5">
        <v>8.57</v>
      </c>
      <c r="M2110" s="5">
        <v>8.81</v>
      </c>
    </row>
    <row r="2111" spans="1:13">
      <c r="A2111" s="139">
        <v>41160</v>
      </c>
      <c r="B2111" s="5">
        <v>5.85</v>
      </c>
      <c r="C2111" s="5">
        <v>6</v>
      </c>
      <c r="D2111" s="5">
        <v>6.15</v>
      </c>
      <c r="E2111" s="5">
        <v>6.3</v>
      </c>
      <c r="F2111" s="5">
        <v>6.79</v>
      </c>
      <c r="G2111" s="5">
        <v>7.11</v>
      </c>
      <c r="H2111" s="5">
        <v>7.5</v>
      </c>
      <c r="I2111" s="5">
        <v>7.75</v>
      </c>
      <c r="J2111" s="5">
        <v>8.0399999999999991</v>
      </c>
      <c r="K2111" s="5">
        <v>8.36</v>
      </c>
      <c r="L2111" s="5">
        <v>8.57</v>
      </c>
      <c r="M2111" s="5">
        <v>8.81</v>
      </c>
    </row>
    <row r="2112" spans="1:13">
      <c r="A2112" s="139">
        <v>41159</v>
      </c>
      <c r="B2112" s="5">
        <v>5.86</v>
      </c>
      <c r="C2112" s="5">
        <v>6.02</v>
      </c>
      <c r="D2112" s="5">
        <v>6.17</v>
      </c>
      <c r="E2112" s="5">
        <v>6.31</v>
      </c>
      <c r="F2112" s="5">
        <v>6.8</v>
      </c>
      <c r="G2112" s="5">
        <v>7.11</v>
      </c>
      <c r="H2112" s="5">
        <v>7.5</v>
      </c>
      <c r="I2112" s="5">
        <v>7.74</v>
      </c>
      <c r="J2112" s="5">
        <v>8.0299999999999994</v>
      </c>
      <c r="K2112" s="5">
        <v>8.35</v>
      </c>
      <c r="L2112" s="5">
        <v>8.56</v>
      </c>
      <c r="M2112" s="5">
        <v>8.8000000000000007</v>
      </c>
    </row>
    <row r="2113" spans="1:13">
      <c r="A2113" s="139">
        <v>41158</v>
      </c>
      <c r="B2113" s="5">
        <v>5.85</v>
      </c>
      <c r="C2113" s="5">
        <v>6.01</v>
      </c>
      <c r="D2113" s="5">
        <v>6.17</v>
      </c>
      <c r="E2113" s="5">
        <v>6.33</v>
      </c>
      <c r="F2113" s="5">
        <v>6.84</v>
      </c>
      <c r="G2113" s="5">
        <v>7.15</v>
      </c>
      <c r="H2113" s="5">
        <v>7.51</v>
      </c>
      <c r="I2113" s="5">
        <v>7.74</v>
      </c>
      <c r="J2113" s="5">
        <v>8.0399999999999991</v>
      </c>
      <c r="K2113" s="5">
        <v>8.39</v>
      </c>
      <c r="L2113" s="5">
        <v>8.6199999999999992</v>
      </c>
      <c r="M2113" s="5">
        <v>8.84</v>
      </c>
    </row>
    <row r="2114" spans="1:13">
      <c r="A2114" s="139">
        <v>41157</v>
      </c>
      <c r="B2114" s="5">
        <v>5.84</v>
      </c>
      <c r="C2114" s="5">
        <v>6.01</v>
      </c>
      <c r="D2114" s="5">
        <v>6.17</v>
      </c>
      <c r="E2114" s="5">
        <v>6.33</v>
      </c>
      <c r="F2114" s="5">
        <v>6.86</v>
      </c>
      <c r="G2114" s="5">
        <v>7.23</v>
      </c>
      <c r="H2114" s="5">
        <v>7.61</v>
      </c>
      <c r="I2114" s="5">
        <v>7.8</v>
      </c>
      <c r="J2114" s="5">
        <v>8.02</v>
      </c>
      <c r="K2114" s="5">
        <v>8.3699999999999992</v>
      </c>
      <c r="L2114" s="5">
        <v>8.6199999999999992</v>
      </c>
      <c r="M2114" s="5">
        <v>8.82</v>
      </c>
    </row>
    <row r="2115" spans="1:13">
      <c r="A2115" s="139">
        <v>41156</v>
      </c>
      <c r="B2115" s="5">
        <v>5.87</v>
      </c>
      <c r="C2115" s="5">
        <v>6.04</v>
      </c>
      <c r="D2115" s="5">
        <v>6.21</v>
      </c>
      <c r="E2115" s="5">
        <v>6.36</v>
      </c>
      <c r="F2115" s="5">
        <v>6.86</v>
      </c>
      <c r="G2115" s="5">
        <v>7.19</v>
      </c>
      <c r="H2115" s="5">
        <v>7.55</v>
      </c>
      <c r="I2115" s="5">
        <v>7.77</v>
      </c>
      <c r="J2115" s="5">
        <v>8.0399999999999991</v>
      </c>
      <c r="K2115" s="5">
        <v>8.3800000000000008</v>
      </c>
      <c r="L2115" s="5">
        <v>8.6</v>
      </c>
      <c r="M2115" s="5">
        <v>8.82</v>
      </c>
    </row>
    <row r="2116" spans="1:13">
      <c r="A2116" s="139">
        <v>41155</v>
      </c>
      <c r="B2116" s="5">
        <v>5.77</v>
      </c>
      <c r="C2116" s="5">
        <v>5.97</v>
      </c>
      <c r="D2116" s="5">
        <v>6.17</v>
      </c>
      <c r="E2116" s="5">
        <v>6.34</v>
      </c>
      <c r="F2116" s="5">
        <v>6.87</v>
      </c>
      <c r="G2116" s="5">
        <v>7.21</v>
      </c>
      <c r="H2116" s="5">
        <v>7.59</v>
      </c>
      <c r="I2116" s="5">
        <v>7.83</v>
      </c>
      <c r="J2116" s="5">
        <v>8.1300000000000008</v>
      </c>
      <c r="K2116" s="5">
        <v>8.5</v>
      </c>
      <c r="L2116" s="5">
        <v>8.7200000000000006</v>
      </c>
      <c r="M2116" s="5">
        <v>8.92</v>
      </c>
    </row>
    <row r="2117" spans="1:13">
      <c r="A2117" s="139">
        <v>41154</v>
      </c>
      <c r="B2117" s="5">
        <v>5.63</v>
      </c>
      <c r="C2117" s="5">
        <v>5.85</v>
      </c>
      <c r="D2117" s="5">
        <v>6.05</v>
      </c>
      <c r="E2117" s="5">
        <v>6.24</v>
      </c>
      <c r="F2117" s="5">
        <v>6.84</v>
      </c>
      <c r="G2117" s="5">
        <v>7.21</v>
      </c>
      <c r="H2117" s="5">
        <v>7.6</v>
      </c>
      <c r="I2117" s="5">
        <v>7.8</v>
      </c>
      <c r="J2117" s="5">
        <v>8.08</v>
      </c>
      <c r="K2117" s="5">
        <v>8.44</v>
      </c>
      <c r="L2117" s="5">
        <v>8.66</v>
      </c>
      <c r="M2117" s="5">
        <v>8.81</v>
      </c>
    </row>
    <row r="2118" spans="1:13">
      <c r="A2118" s="139">
        <v>41153</v>
      </c>
      <c r="B2118" s="5">
        <v>5.74</v>
      </c>
      <c r="C2118" s="5">
        <v>5.98</v>
      </c>
      <c r="D2118" s="5">
        <v>6.19</v>
      </c>
      <c r="E2118" s="5">
        <v>6.39</v>
      </c>
      <c r="F2118" s="5">
        <v>7.01</v>
      </c>
      <c r="G2118" s="5">
        <v>7.4</v>
      </c>
      <c r="H2118" s="5">
        <v>7.78</v>
      </c>
      <c r="I2118" s="5">
        <v>7.98</v>
      </c>
      <c r="J2118" s="5">
        <v>8.23</v>
      </c>
      <c r="K2118" s="5">
        <v>8.57</v>
      </c>
      <c r="L2118" s="5">
        <v>8.7799999999999994</v>
      </c>
      <c r="M2118" s="5">
        <v>8.9</v>
      </c>
    </row>
    <row r="2119" spans="1:13">
      <c r="A2119" s="139">
        <v>41152</v>
      </c>
      <c r="B2119" s="5">
        <v>5.65</v>
      </c>
      <c r="C2119" s="5">
        <v>5.87</v>
      </c>
      <c r="D2119" s="5">
        <v>6.07</v>
      </c>
      <c r="E2119" s="5">
        <v>6.26</v>
      </c>
      <c r="F2119" s="5">
        <v>6.85</v>
      </c>
      <c r="G2119" s="5">
        <v>7.22</v>
      </c>
      <c r="H2119" s="5">
        <v>7.61</v>
      </c>
      <c r="I2119" s="5">
        <v>7.83</v>
      </c>
      <c r="J2119" s="5">
        <v>8.11</v>
      </c>
      <c r="K2119" s="5">
        <v>8.48</v>
      </c>
      <c r="L2119" s="5">
        <v>8.69</v>
      </c>
      <c r="M2119" s="5">
        <v>8.83</v>
      </c>
    </row>
    <row r="2120" spans="1:13">
      <c r="A2120" s="139">
        <v>41151</v>
      </c>
      <c r="B2120" s="5">
        <v>5.81</v>
      </c>
      <c r="C2120" s="5">
        <v>5.99</v>
      </c>
      <c r="D2120" s="5">
        <v>6.17</v>
      </c>
      <c r="E2120" s="5">
        <v>6.33</v>
      </c>
      <c r="F2120" s="5">
        <v>6.87</v>
      </c>
      <c r="G2120" s="5">
        <v>7.19</v>
      </c>
      <c r="H2120" s="5">
        <v>7.56</v>
      </c>
      <c r="I2120" s="5">
        <v>7.81</v>
      </c>
      <c r="J2120" s="5">
        <v>8.1300000000000008</v>
      </c>
      <c r="K2120" s="5">
        <v>8.49</v>
      </c>
      <c r="L2120" s="5">
        <v>8.7100000000000009</v>
      </c>
      <c r="M2120" s="5">
        <v>8.9</v>
      </c>
    </row>
    <row r="2121" spans="1:13">
      <c r="A2121" s="139">
        <v>41150</v>
      </c>
      <c r="B2121" s="5">
        <v>5.93</v>
      </c>
      <c r="C2121" s="5">
        <v>6.09</v>
      </c>
      <c r="D2121" s="5">
        <v>6.25</v>
      </c>
      <c r="E2121" s="5">
        <v>6.4</v>
      </c>
      <c r="F2121" s="5">
        <v>6.89</v>
      </c>
      <c r="G2121" s="5">
        <v>7.2</v>
      </c>
      <c r="H2121" s="5">
        <v>7.55</v>
      </c>
      <c r="I2121" s="5">
        <v>7.79</v>
      </c>
      <c r="J2121" s="5">
        <v>8.11</v>
      </c>
      <c r="K2121" s="5">
        <v>8.49</v>
      </c>
      <c r="L2121" s="5">
        <v>8.7200000000000006</v>
      </c>
      <c r="M2121" s="5">
        <v>8.91</v>
      </c>
    </row>
    <row r="2122" spans="1:13">
      <c r="A2122" s="139">
        <v>41149</v>
      </c>
      <c r="B2122" s="5">
        <v>5.8</v>
      </c>
      <c r="C2122" s="5">
        <v>5.99</v>
      </c>
      <c r="D2122" s="5">
        <v>6.18</v>
      </c>
      <c r="E2122" s="5">
        <v>6.35</v>
      </c>
      <c r="F2122" s="5">
        <v>6.89</v>
      </c>
      <c r="G2122" s="5">
        <v>7.22</v>
      </c>
      <c r="H2122" s="5">
        <v>7.59</v>
      </c>
      <c r="I2122" s="5">
        <v>7.8</v>
      </c>
      <c r="J2122" s="5">
        <v>8.08</v>
      </c>
      <c r="K2122" s="5">
        <v>8.4600000000000009</v>
      </c>
      <c r="L2122" s="5">
        <v>8.6999999999999993</v>
      </c>
      <c r="M2122" s="5">
        <v>8.9</v>
      </c>
    </row>
    <row r="2123" spans="1:13">
      <c r="A2123" s="139">
        <v>41148</v>
      </c>
      <c r="B2123" s="5">
        <v>5.81</v>
      </c>
      <c r="C2123" s="5">
        <v>6.01</v>
      </c>
      <c r="D2123" s="5">
        <v>6.2</v>
      </c>
      <c r="E2123" s="5">
        <v>6.38</v>
      </c>
      <c r="F2123" s="5">
        <v>6.92</v>
      </c>
      <c r="G2123" s="5">
        <v>7.21</v>
      </c>
      <c r="H2123" s="5">
        <v>7.57</v>
      </c>
      <c r="I2123" s="5">
        <v>7.83</v>
      </c>
      <c r="J2123" s="5">
        <v>8.1199999999999992</v>
      </c>
      <c r="K2123" s="5">
        <v>8.39</v>
      </c>
      <c r="L2123" s="5">
        <v>8.5399999999999991</v>
      </c>
      <c r="M2123" s="5">
        <v>8.68</v>
      </c>
    </row>
    <row r="2124" spans="1:13">
      <c r="A2124" s="139">
        <v>41147</v>
      </c>
      <c r="B2124" s="5">
        <v>5.71</v>
      </c>
      <c r="C2124" s="5">
        <v>5.91</v>
      </c>
      <c r="D2124" s="5">
        <v>6.11</v>
      </c>
      <c r="E2124" s="5">
        <v>6.31</v>
      </c>
      <c r="F2124" s="5">
        <v>6.91</v>
      </c>
      <c r="G2124" s="5">
        <v>7.25</v>
      </c>
      <c r="H2124" s="5">
        <v>7.61</v>
      </c>
      <c r="I2124" s="5">
        <v>7.84</v>
      </c>
      <c r="J2124" s="5">
        <v>8.14</v>
      </c>
      <c r="K2124" s="5">
        <v>8.5</v>
      </c>
      <c r="L2124" s="5">
        <v>8.6999999999999993</v>
      </c>
      <c r="M2124" s="5">
        <v>8.84</v>
      </c>
    </row>
    <row r="2125" spans="1:13">
      <c r="A2125" s="139">
        <v>41146</v>
      </c>
      <c r="B2125" s="5">
        <v>5.73</v>
      </c>
      <c r="C2125" s="5">
        <v>5.94</v>
      </c>
      <c r="D2125" s="5">
        <v>6.15</v>
      </c>
      <c r="E2125" s="5">
        <v>6.34</v>
      </c>
      <c r="F2125" s="5">
        <v>6.97</v>
      </c>
      <c r="G2125" s="5">
        <v>7.32</v>
      </c>
      <c r="H2125" s="5">
        <v>7.69</v>
      </c>
      <c r="I2125" s="5">
        <v>7.91</v>
      </c>
      <c r="J2125" s="5">
        <v>8.1999999999999993</v>
      </c>
      <c r="K2125" s="5">
        <v>8.56</v>
      </c>
      <c r="L2125" s="5">
        <v>8.76</v>
      </c>
      <c r="M2125" s="5">
        <v>8.9</v>
      </c>
    </row>
    <row r="2126" spans="1:13">
      <c r="A2126" s="139">
        <v>41145</v>
      </c>
      <c r="B2126" s="5">
        <v>5.75</v>
      </c>
      <c r="C2126" s="5">
        <v>5.95</v>
      </c>
      <c r="D2126" s="5">
        <v>6.14</v>
      </c>
      <c r="E2126" s="5">
        <v>6.33</v>
      </c>
      <c r="F2126" s="5">
        <v>6.89</v>
      </c>
      <c r="G2126" s="5">
        <v>7.2</v>
      </c>
      <c r="H2126" s="5">
        <v>7.55</v>
      </c>
      <c r="I2126" s="5">
        <v>7.78</v>
      </c>
      <c r="J2126" s="5">
        <v>8.09</v>
      </c>
      <c r="K2126" s="5">
        <v>8.4700000000000006</v>
      </c>
      <c r="L2126" s="5">
        <v>8.69</v>
      </c>
      <c r="M2126" s="5">
        <v>8.85</v>
      </c>
    </row>
    <row r="2127" spans="1:13">
      <c r="A2127" s="139">
        <v>41144</v>
      </c>
      <c r="B2127" s="5">
        <v>5.71</v>
      </c>
      <c r="C2127" s="5">
        <v>5.92</v>
      </c>
      <c r="D2127" s="5">
        <v>6.13</v>
      </c>
      <c r="E2127" s="5">
        <v>6.31</v>
      </c>
      <c r="F2127" s="5">
        <v>6.9</v>
      </c>
      <c r="G2127" s="5">
        <v>7.26</v>
      </c>
      <c r="H2127" s="5">
        <v>7.59</v>
      </c>
      <c r="I2127" s="5">
        <v>7.76</v>
      </c>
      <c r="J2127" s="5">
        <v>8.01</v>
      </c>
      <c r="K2127" s="5">
        <v>8.4</v>
      </c>
      <c r="L2127" s="5">
        <v>8.65</v>
      </c>
      <c r="M2127" s="5">
        <v>8.85</v>
      </c>
    </row>
    <row r="2128" spans="1:13">
      <c r="A2128" s="139">
        <v>41143</v>
      </c>
      <c r="B2128" s="5">
        <v>5.63</v>
      </c>
      <c r="C2128" s="5">
        <v>5.86</v>
      </c>
      <c r="D2128" s="5">
        <v>6.08</v>
      </c>
      <c r="E2128" s="5">
        <v>6.28</v>
      </c>
      <c r="F2128" s="5">
        <v>6.89</v>
      </c>
      <c r="G2128" s="5">
        <v>7.25</v>
      </c>
      <c r="H2128" s="5">
        <v>7.61</v>
      </c>
      <c r="I2128" s="5">
        <v>7.81</v>
      </c>
      <c r="J2128" s="5">
        <v>8.0500000000000007</v>
      </c>
      <c r="K2128" s="5">
        <v>8.42</v>
      </c>
      <c r="L2128" s="5">
        <v>8.66</v>
      </c>
      <c r="M2128" s="5">
        <v>8.83</v>
      </c>
    </row>
    <row r="2129" spans="1:13">
      <c r="A2129" s="139">
        <v>41142</v>
      </c>
      <c r="B2129" s="5">
        <v>5.75</v>
      </c>
      <c r="C2129" s="5">
        <v>5.95</v>
      </c>
      <c r="D2129" s="5">
        <v>6.14</v>
      </c>
      <c r="E2129" s="5">
        <v>6.32</v>
      </c>
      <c r="F2129" s="5">
        <v>6.92</v>
      </c>
      <c r="G2129" s="5">
        <v>7.32</v>
      </c>
      <c r="H2129" s="5">
        <v>7.68</v>
      </c>
      <c r="I2129" s="5">
        <v>7.84</v>
      </c>
      <c r="J2129" s="5">
        <v>8.06</v>
      </c>
      <c r="K2129" s="5">
        <v>8.4499999999999993</v>
      </c>
      <c r="L2129" s="5">
        <v>8.73</v>
      </c>
      <c r="M2129" s="5">
        <v>8.9700000000000006</v>
      </c>
    </row>
    <row r="2130" spans="1:13">
      <c r="A2130" s="139">
        <v>41141</v>
      </c>
      <c r="B2130" s="5">
        <v>5.66</v>
      </c>
      <c r="C2130" s="5">
        <v>5.89</v>
      </c>
      <c r="D2130" s="5">
        <v>6.1</v>
      </c>
      <c r="E2130" s="5">
        <v>6.3</v>
      </c>
      <c r="F2130" s="5">
        <v>6.92</v>
      </c>
      <c r="G2130" s="5">
        <v>7.27</v>
      </c>
      <c r="H2130" s="5">
        <v>7.66</v>
      </c>
      <c r="I2130" s="5">
        <v>7.92</v>
      </c>
      <c r="J2130" s="5">
        <v>8.2200000000000006</v>
      </c>
      <c r="K2130" s="5">
        <v>8.52</v>
      </c>
      <c r="L2130" s="5">
        <v>8.68</v>
      </c>
      <c r="M2130" s="5">
        <v>8.82</v>
      </c>
    </row>
    <row r="2131" spans="1:13">
      <c r="A2131" s="139">
        <v>41140</v>
      </c>
      <c r="B2131" s="5">
        <v>5.76</v>
      </c>
      <c r="C2131" s="5">
        <v>5.96</v>
      </c>
      <c r="D2131" s="5">
        <v>6.16</v>
      </c>
      <c r="E2131" s="5">
        <v>6.35</v>
      </c>
      <c r="F2131" s="5">
        <v>6.93</v>
      </c>
      <c r="G2131" s="5">
        <v>7.27</v>
      </c>
      <c r="H2131" s="5">
        <v>7.62</v>
      </c>
      <c r="I2131" s="5">
        <v>7.81</v>
      </c>
      <c r="J2131" s="5">
        <v>8.08</v>
      </c>
      <c r="K2131" s="5">
        <v>8.4700000000000006</v>
      </c>
      <c r="L2131" s="5">
        <v>8.73</v>
      </c>
      <c r="M2131" s="5">
        <v>8.94</v>
      </c>
    </row>
    <row r="2132" spans="1:13">
      <c r="A2132" s="139">
        <v>41139</v>
      </c>
      <c r="B2132" s="5">
        <v>5.86</v>
      </c>
      <c r="C2132" s="5">
        <v>6.08</v>
      </c>
      <c r="D2132" s="5">
        <v>6.29</v>
      </c>
      <c r="E2132" s="5">
        <v>6.49</v>
      </c>
      <c r="F2132" s="5">
        <v>7.11</v>
      </c>
      <c r="G2132" s="5">
        <v>7.46</v>
      </c>
      <c r="H2132" s="5">
        <v>7.8</v>
      </c>
      <c r="I2132" s="5">
        <v>7.98</v>
      </c>
      <c r="J2132" s="5">
        <v>8.2200000000000006</v>
      </c>
      <c r="K2132" s="5">
        <v>8.58</v>
      </c>
      <c r="L2132" s="5">
        <v>8.82</v>
      </c>
      <c r="M2132" s="5">
        <v>9.01</v>
      </c>
    </row>
    <row r="2133" spans="1:13">
      <c r="A2133" s="139">
        <v>41138</v>
      </c>
      <c r="B2133" s="5">
        <v>5.73</v>
      </c>
      <c r="C2133" s="5">
        <v>5.94</v>
      </c>
      <c r="D2133" s="5">
        <v>6.13</v>
      </c>
      <c r="E2133" s="5">
        <v>6.32</v>
      </c>
      <c r="F2133" s="5">
        <v>6.91</v>
      </c>
      <c r="G2133" s="5">
        <v>7.26</v>
      </c>
      <c r="H2133" s="5">
        <v>7.62</v>
      </c>
      <c r="I2133" s="5">
        <v>7.82</v>
      </c>
      <c r="J2133" s="5">
        <v>8.09</v>
      </c>
      <c r="K2133" s="5">
        <v>8.4700000000000006</v>
      </c>
      <c r="L2133" s="5">
        <v>8.7200000000000006</v>
      </c>
      <c r="M2133" s="5">
        <v>8.93</v>
      </c>
    </row>
    <row r="2134" spans="1:13">
      <c r="A2134" s="139">
        <v>41137</v>
      </c>
      <c r="B2134" s="5">
        <v>5.6</v>
      </c>
      <c r="C2134" s="5">
        <v>5.83</v>
      </c>
      <c r="D2134" s="5">
        <v>6.05</v>
      </c>
      <c r="E2134" s="5">
        <v>6.25</v>
      </c>
      <c r="F2134" s="5">
        <v>6.9</v>
      </c>
      <c r="G2134" s="5">
        <v>7.33</v>
      </c>
      <c r="H2134" s="5">
        <v>7.71</v>
      </c>
      <c r="I2134" s="5">
        <v>7.86</v>
      </c>
      <c r="J2134" s="5">
        <v>8.0500000000000007</v>
      </c>
      <c r="K2134" s="5">
        <v>8.41</v>
      </c>
      <c r="L2134" s="5">
        <v>8.67</v>
      </c>
      <c r="M2134" s="5">
        <v>8.89</v>
      </c>
    </row>
    <row r="2135" spans="1:13">
      <c r="A2135" s="139">
        <v>41136</v>
      </c>
      <c r="B2135" s="5">
        <v>5.57</v>
      </c>
      <c r="C2135" s="5">
        <v>5.82</v>
      </c>
      <c r="D2135" s="5">
        <v>6.05</v>
      </c>
      <c r="E2135" s="5">
        <v>6.26</v>
      </c>
      <c r="F2135" s="5">
        <v>6.9</v>
      </c>
      <c r="G2135" s="5">
        <v>7.28</v>
      </c>
      <c r="H2135" s="5">
        <v>7.65</v>
      </c>
      <c r="I2135" s="5">
        <v>7.83</v>
      </c>
      <c r="J2135" s="5">
        <v>8.07</v>
      </c>
      <c r="K2135" s="5">
        <v>8.44</v>
      </c>
      <c r="L2135" s="5">
        <v>8.69</v>
      </c>
      <c r="M2135" s="5">
        <v>8.8800000000000008</v>
      </c>
    </row>
    <row r="2136" spans="1:13">
      <c r="A2136" s="139">
        <v>41135</v>
      </c>
      <c r="B2136" s="5">
        <v>5.62</v>
      </c>
      <c r="C2136" s="5">
        <v>5.86</v>
      </c>
      <c r="D2136" s="5">
        <v>6.07</v>
      </c>
      <c r="E2136" s="5">
        <v>6.27</v>
      </c>
      <c r="F2136" s="5">
        <v>6.89</v>
      </c>
      <c r="G2136" s="5">
        <v>7.27</v>
      </c>
      <c r="H2136" s="5">
        <v>7.63</v>
      </c>
      <c r="I2136" s="5">
        <v>7.81</v>
      </c>
      <c r="J2136" s="5">
        <v>8.0500000000000007</v>
      </c>
      <c r="K2136" s="5">
        <v>8.42</v>
      </c>
      <c r="L2136" s="5">
        <v>8.68</v>
      </c>
      <c r="M2136" s="5">
        <v>8.8699999999999992</v>
      </c>
    </row>
    <row r="2137" spans="1:13">
      <c r="A2137" s="139">
        <v>41134</v>
      </c>
      <c r="B2137" s="5">
        <v>5.48</v>
      </c>
      <c r="C2137" s="5">
        <v>5.77</v>
      </c>
      <c r="D2137" s="5">
        <v>6.02</v>
      </c>
      <c r="E2137" s="5">
        <v>6.24</v>
      </c>
      <c r="F2137" s="5">
        <v>6.87</v>
      </c>
      <c r="G2137" s="5">
        <v>7.25</v>
      </c>
      <c r="H2137" s="5">
        <v>7.68</v>
      </c>
      <c r="I2137" s="5">
        <v>7.95</v>
      </c>
      <c r="J2137" s="5">
        <v>8.2200000000000006</v>
      </c>
      <c r="K2137" s="5">
        <v>8.4600000000000009</v>
      </c>
      <c r="L2137" s="5">
        <v>8.57</v>
      </c>
      <c r="M2137" s="5">
        <v>8.65</v>
      </c>
    </row>
    <row r="2138" spans="1:13">
      <c r="A2138" s="139">
        <v>41133</v>
      </c>
      <c r="B2138" s="5">
        <v>5.53</v>
      </c>
      <c r="C2138" s="5">
        <v>5.83</v>
      </c>
      <c r="D2138" s="5">
        <v>6.1</v>
      </c>
      <c r="E2138" s="5">
        <v>6.33</v>
      </c>
      <c r="F2138" s="5">
        <v>6.99</v>
      </c>
      <c r="G2138" s="5">
        <v>7.39</v>
      </c>
      <c r="H2138" s="5">
        <v>7.78</v>
      </c>
      <c r="I2138" s="5">
        <v>7.97</v>
      </c>
      <c r="J2138" s="5">
        <v>8.18</v>
      </c>
      <c r="K2138" s="5">
        <v>8.4700000000000006</v>
      </c>
      <c r="L2138" s="5">
        <v>8.65</v>
      </c>
      <c r="M2138" s="5">
        <v>8.7899999999999991</v>
      </c>
    </row>
    <row r="2139" spans="1:13">
      <c r="A2139" s="139">
        <v>41132</v>
      </c>
      <c r="B2139" s="5">
        <v>5.46</v>
      </c>
      <c r="C2139" s="5">
        <v>5.75</v>
      </c>
      <c r="D2139" s="5">
        <v>6</v>
      </c>
      <c r="E2139" s="5">
        <v>6.22</v>
      </c>
      <c r="F2139" s="5">
        <v>6.87</v>
      </c>
      <c r="G2139" s="5">
        <v>7.26</v>
      </c>
      <c r="H2139" s="5">
        <v>7.65</v>
      </c>
      <c r="I2139" s="5">
        <v>7.86</v>
      </c>
      <c r="J2139" s="5">
        <v>8.09</v>
      </c>
      <c r="K2139" s="5">
        <v>8.4</v>
      </c>
      <c r="L2139" s="5">
        <v>8.59</v>
      </c>
      <c r="M2139" s="5">
        <v>8.74</v>
      </c>
    </row>
    <row r="2140" spans="1:13">
      <c r="A2140" s="139">
        <v>41131</v>
      </c>
      <c r="B2140" s="5">
        <v>5.47</v>
      </c>
      <c r="C2140" s="5">
        <v>5.76</v>
      </c>
      <c r="D2140" s="5">
        <v>6.01</v>
      </c>
      <c r="E2140" s="5">
        <v>6.23</v>
      </c>
      <c r="F2140" s="5">
        <v>6.88</v>
      </c>
      <c r="G2140" s="5">
        <v>7.27</v>
      </c>
      <c r="H2140" s="5">
        <v>7.66</v>
      </c>
      <c r="I2140" s="5">
        <v>7.86</v>
      </c>
      <c r="J2140" s="5">
        <v>8.1</v>
      </c>
      <c r="K2140" s="5">
        <v>8.4</v>
      </c>
      <c r="L2140" s="5">
        <v>8.6</v>
      </c>
      <c r="M2140" s="5">
        <v>8.74</v>
      </c>
    </row>
    <row r="2141" spans="1:13">
      <c r="A2141" s="139">
        <v>41130</v>
      </c>
      <c r="B2141" s="5">
        <v>5.53</v>
      </c>
      <c r="C2141" s="5">
        <v>5.78</v>
      </c>
      <c r="D2141" s="5">
        <v>6.01</v>
      </c>
      <c r="E2141" s="5">
        <v>6.21</v>
      </c>
      <c r="F2141" s="5">
        <v>6.86</v>
      </c>
      <c r="G2141" s="5">
        <v>7.28</v>
      </c>
      <c r="H2141" s="5">
        <v>7.65</v>
      </c>
      <c r="I2141" s="5">
        <v>7.79</v>
      </c>
      <c r="J2141" s="5">
        <v>7.98</v>
      </c>
      <c r="K2141" s="5">
        <v>8.33</v>
      </c>
      <c r="L2141" s="5">
        <v>8.59</v>
      </c>
      <c r="M2141" s="5">
        <v>8.7899999999999991</v>
      </c>
    </row>
    <row r="2142" spans="1:13">
      <c r="A2142" s="139">
        <v>41129</v>
      </c>
      <c r="B2142" s="5">
        <v>5.67</v>
      </c>
      <c r="C2142" s="5">
        <v>5.9</v>
      </c>
      <c r="D2142" s="5">
        <v>6.1</v>
      </c>
      <c r="E2142" s="5">
        <v>6.29</v>
      </c>
      <c r="F2142" s="5">
        <v>6.88</v>
      </c>
      <c r="G2142" s="5">
        <v>7.25</v>
      </c>
      <c r="H2142" s="5">
        <v>7.63</v>
      </c>
      <c r="I2142" s="5">
        <v>7.81</v>
      </c>
      <c r="J2142" s="5">
        <v>8.0299999999999994</v>
      </c>
      <c r="K2142" s="5">
        <v>8.39</v>
      </c>
      <c r="L2142" s="5">
        <v>8.64</v>
      </c>
      <c r="M2142" s="5">
        <v>8.8699999999999992</v>
      </c>
    </row>
    <row r="2143" spans="1:13">
      <c r="A2143" s="139">
        <v>41128</v>
      </c>
      <c r="B2143" s="5">
        <v>5.67</v>
      </c>
      <c r="C2143" s="5">
        <v>5.88</v>
      </c>
      <c r="D2143" s="5">
        <v>6.08</v>
      </c>
      <c r="E2143" s="5">
        <v>6.27</v>
      </c>
      <c r="F2143" s="5">
        <v>6.85</v>
      </c>
      <c r="G2143" s="5">
        <v>7.24</v>
      </c>
      <c r="H2143" s="5">
        <v>7.62</v>
      </c>
      <c r="I2143" s="5">
        <v>7.78</v>
      </c>
      <c r="J2143" s="5">
        <v>7.97</v>
      </c>
      <c r="K2143" s="5">
        <v>8.33</v>
      </c>
      <c r="L2143" s="5">
        <v>8.64</v>
      </c>
      <c r="M2143" s="5">
        <v>8.98</v>
      </c>
    </row>
    <row r="2144" spans="1:13">
      <c r="A2144" s="139">
        <v>41127</v>
      </c>
      <c r="B2144" s="5">
        <v>5.6</v>
      </c>
      <c r="C2144" s="5">
        <v>5.79</v>
      </c>
      <c r="D2144" s="5">
        <v>5.99</v>
      </c>
      <c r="E2144" s="5">
        <v>6.18</v>
      </c>
      <c r="F2144" s="5">
        <v>6.85</v>
      </c>
      <c r="G2144" s="5">
        <v>7.29</v>
      </c>
      <c r="H2144" s="5">
        <v>7.7</v>
      </c>
      <c r="I2144" s="5">
        <v>7.85</v>
      </c>
      <c r="J2144" s="5">
        <v>8.02</v>
      </c>
      <c r="K2144" s="5">
        <v>8.35</v>
      </c>
      <c r="L2144" s="5">
        <v>8.6199999999999992</v>
      </c>
      <c r="M2144" s="5">
        <v>8.94</v>
      </c>
    </row>
    <row r="2145" spans="1:13">
      <c r="A2145" s="139">
        <v>41126</v>
      </c>
      <c r="B2145" s="5">
        <v>5.54</v>
      </c>
      <c r="C2145" s="5">
        <v>5.78</v>
      </c>
      <c r="D2145" s="5">
        <v>6.01</v>
      </c>
      <c r="E2145" s="5">
        <v>6.22</v>
      </c>
      <c r="F2145" s="5">
        <v>6.89</v>
      </c>
      <c r="G2145" s="5">
        <v>7.34</v>
      </c>
      <c r="H2145" s="5">
        <v>7.77</v>
      </c>
      <c r="I2145" s="5">
        <v>7.92</v>
      </c>
      <c r="J2145" s="5">
        <v>8.08</v>
      </c>
      <c r="K2145" s="5">
        <v>8.3800000000000008</v>
      </c>
      <c r="L2145" s="5">
        <v>8.61</v>
      </c>
      <c r="M2145" s="5">
        <v>8.8000000000000007</v>
      </c>
    </row>
    <row r="2146" spans="1:13">
      <c r="A2146" s="139">
        <v>41125</v>
      </c>
      <c r="B2146" s="5">
        <v>5.54</v>
      </c>
      <c r="C2146" s="5">
        <v>5.78</v>
      </c>
      <c r="D2146" s="5">
        <v>6.01</v>
      </c>
      <c r="E2146" s="5">
        <v>6.22</v>
      </c>
      <c r="F2146" s="5">
        <v>6.89</v>
      </c>
      <c r="G2146" s="5">
        <v>7.34</v>
      </c>
      <c r="H2146" s="5">
        <v>7.77</v>
      </c>
      <c r="I2146" s="5">
        <v>7.92</v>
      </c>
      <c r="J2146" s="5">
        <v>8.08</v>
      </c>
      <c r="K2146" s="5">
        <v>8.3800000000000008</v>
      </c>
      <c r="L2146" s="5">
        <v>8.61</v>
      </c>
      <c r="M2146" s="5">
        <v>8.8000000000000007</v>
      </c>
    </row>
    <row r="2147" spans="1:13">
      <c r="A2147" s="139">
        <v>41124</v>
      </c>
      <c r="B2147" s="5">
        <v>5.53</v>
      </c>
      <c r="C2147" s="5">
        <v>5.77</v>
      </c>
      <c r="D2147" s="5">
        <v>6</v>
      </c>
      <c r="E2147" s="5">
        <v>6.21</v>
      </c>
      <c r="F2147" s="5">
        <v>6.88</v>
      </c>
      <c r="G2147" s="5">
        <v>7.33</v>
      </c>
      <c r="H2147" s="5">
        <v>7.76</v>
      </c>
      <c r="I2147" s="5">
        <v>7.92</v>
      </c>
      <c r="J2147" s="5">
        <v>8.08</v>
      </c>
      <c r="K2147" s="5">
        <v>8.3800000000000008</v>
      </c>
      <c r="L2147" s="5">
        <v>8.61</v>
      </c>
      <c r="M2147" s="5">
        <v>8.8000000000000007</v>
      </c>
    </row>
    <row r="2148" spans="1:13">
      <c r="A2148" s="139">
        <v>41123</v>
      </c>
      <c r="B2148" s="5">
        <v>5.64</v>
      </c>
      <c r="C2148" s="5">
        <v>5.87</v>
      </c>
      <c r="D2148" s="5">
        <v>6.09</v>
      </c>
      <c r="E2148" s="5">
        <v>6.28</v>
      </c>
      <c r="F2148" s="5">
        <v>6.91</v>
      </c>
      <c r="G2148" s="5">
        <v>7.33</v>
      </c>
      <c r="H2148" s="5">
        <v>7.71</v>
      </c>
      <c r="I2148" s="5">
        <v>7.84</v>
      </c>
      <c r="J2148" s="5">
        <v>8.01</v>
      </c>
      <c r="K2148" s="5">
        <v>8.3699999999999992</v>
      </c>
      <c r="L2148" s="5">
        <v>8.66</v>
      </c>
      <c r="M2148" s="5">
        <v>8.92</v>
      </c>
    </row>
    <row r="2149" spans="1:13">
      <c r="A2149" s="139">
        <v>41122</v>
      </c>
      <c r="B2149" s="5">
        <v>5.84</v>
      </c>
      <c r="C2149" s="5">
        <v>6.04</v>
      </c>
      <c r="D2149" s="5">
        <v>6.22</v>
      </c>
      <c r="E2149" s="5">
        <v>6.4</v>
      </c>
      <c r="F2149" s="5">
        <v>6.98</v>
      </c>
      <c r="G2149" s="5">
        <v>7.35</v>
      </c>
      <c r="H2149" s="5">
        <v>7.71</v>
      </c>
      <c r="I2149" s="5">
        <v>7.86</v>
      </c>
      <c r="J2149" s="5">
        <v>8.07</v>
      </c>
      <c r="K2149" s="5">
        <v>8.43</v>
      </c>
      <c r="L2149" s="5">
        <v>8.68</v>
      </c>
      <c r="M2149" s="5">
        <v>8.86</v>
      </c>
    </row>
    <row r="2150" spans="1:13">
      <c r="A2150" s="139">
        <v>41121</v>
      </c>
      <c r="B2150" s="5">
        <v>5.86</v>
      </c>
      <c r="C2150" s="5">
        <v>6.04</v>
      </c>
      <c r="D2150" s="5">
        <v>6.21</v>
      </c>
      <c r="E2150" s="5">
        <v>6.38</v>
      </c>
      <c r="F2150" s="5">
        <v>6.95</v>
      </c>
      <c r="G2150" s="5">
        <v>7.37</v>
      </c>
      <c r="H2150" s="5">
        <v>7.76</v>
      </c>
      <c r="I2150" s="5">
        <v>7.89</v>
      </c>
      <c r="J2150" s="5">
        <v>8.0299999999999994</v>
      </c>
      <c r="K2150" s="5">
        <v>8.3699999999999992</v>
      </c>
      <c r="L2150" s="5">
        <v>8.6300000000000008</v>
      </c>
      <c r="M2150" s="5">
        <v>8.83</v>
      </c>
    </row>
    <row r="2151" spans="1:13">
      <c r="A2151" s="139">
        <v>41120</v>
      </c>
      <c r="B2151" s="5">
        <v>5.76</v>
      </c>
      <c r="C2151" s="5">
        <v>5.97</v>
      </c>
      <c r="D2151" s="5">
        <v>6.16</v>
      </c>
      <c r="E2151" s="5">
        <v>6.34</v>
      </c>
      <c r="F2151" s="5">
        <v>6.92</v>
      </c>
      <c r="G2151" s="5">
        <v>7.33</v>
      </c>
      <c r="H2151" s="5">
        <v>7.72</v>
      </c>
      <c r="I2151" s="5">
        <v>7.87</v>
      </c>
      <c r="J2151" s="5">
        <v>8.0399999999999991</v>
      </c>
      <c r="K2151" s="5">
        <v>8.3800000000000008</v>
      </c>
      <c r="L2151" s="5">
        <v>8.6300000000000008</v>
      </c>
      <c r="M2151" s="5">
        <v>8.81</v>
      </c>
    </row>
    <row r="2152" spans="1:13">
      <c r="A2152" s="139">
        <v>41119</v>
      </c>
      <c r="B2152" s="5">
        <v>5.89</v>
      </c>
      <c r="C2152" s="5">
        <v>6.08</v>
      </c>
      <c r="D2152" s="5">
        <v>6.27</v>
      </c>
      <c r="E2152" s="5">
        <v>6.44</v>
      </c>
      <c r="F2152" s="5">
        <v>6.99</v>
      </c>
      <c r="G2152" s="5">
        <v>7.37</v>
      </c>
      <c r="H2152" s="5">
        <v>7.76</v>
      </c>
      <c r="I2152" s="5">
        <v>7.93</v>
      </c>
      <c r="J2152" s="5">
        <v>8.1</v>
      </c>
      <c r="K2152" s="5">
        <v>8.42</v>
      </c>
      <c r="L2152" s="5">
        <v>8.64</v>
      </c>
      <c r="M2152" s="5">
        <v>8.82</v>
      </c>
    </row>
    <row r="2153" spans="1:13">
      <c r="A2153" s="139">
        <v>41118</v>
      </c>
      <c r="B2153" s="5">
        <v>5.9</v>
      </c>
      <c r="C2153" s="5">
        <v>6.1</v>
      </c>
      <c r="D2153" s="5">
        <v>6.29</v>
      </c>
      <c r="E2153" s="5">
        <v>6.46</v>
      </c>
      <c r="F2153" s="5">
        <v>7.01</v>
      </c>
      <c r="G2153" s="5">
        <v>7.4</v>
      </c>
      <c r="H2153" s="5">
        <v>7.79</v>
      </c>
      <c r="I2153" s="5">
        <v>7.95</v>
      </c>
      <c r="J2153" s="5">
        <v>8.1300000000000008</v>
      </c>
      <c r="K2153" s="5">
        <v>8.44</v>
      </c>
      <c r="L2153" s="5">
        <v>8.66</v>
      </c>
      <c r="M2153" s="5">
        <v>8.84</v>
      </c>
    </row>
    <row r="2154" spans="1:13">
      <c r="A2154" s="139">
        <v>41117</v>
      </c>
      <c r="B2154" s="5">
        <v>5.88</v>
      </c>
      <c r="C2154" s="5">
        <v>6.08</v>
      </c>
      <c r="D2154" s="5">
        <v>6.27</v>
      </c>
      <c r="E2154" s="5">
        <v>6.43</v>
      </c>
      <c r="F2154" s="5">
        <v>6.98</v>
      </c>
      <c r="G2154" s="5">
        <v>7.37</v>
      </c>
      <c r="H2154" s="5">
        <v>7.76</v>
      </c>
      <c r="I2154" s="5">
        <v>7.93</v>
      </c>
      <c r="J2154" s="5">
        <v>8.1</v>
      </c>
      <c r="K2154" s="5">
        <v>8.42</v>
      </c>
      <c r="L2154" s="5">
        <v>8.65</v>
      </c>
      <c r="M2154" s="5">
        <v>8.82</v>
      </c>
    </row>
    <row r="2155" spans="1:13">
      <c r="A2155" s="139">
        <v>41116</v>
      </c>
      <c r="B2155" s="5">
        <v>5.91</v>
      </c>
      <c r="C2155" s="5">
        <v>6.11</v>
      </c>
      <c r="D2155" s="5">
        <v>6.3</v>
      </c>
      <c r="E2155" s="5">
        <v>6.47</v>
      </c>
      <c r="F2155" s="5">
        <v>7.03</v>
      </c>
      <c r="G2155" s="5">
        <v>7.42</v>
      </c>
      <c r="H2155" s="5">
        <v>7.83</v>
      </c>
      <c r="I2155" s="5">
        <v>8</v>
      </c>
      <c r="J2155" s="5">
        <v>8.18</v>
      </c>
      <c r="K2155" s="5">
        <v>8.49</v>
      </c>
      <c r="L2155" s="5">
        <v>8.7200000000000006</v>
      </c>
      <c r="M2155" s="5">
        <v>8.8800000000000008</v>
      </c>
    </row>
    <row r="2156" spans="1:13">
      <c r="A2156" s="139">
        <v>41115</v>
      </c>
      <c r="B2156" s="5">
        <v>6.12</v>
      </c>
      <c r="C2156" s="5">
        <v>6.28</v>
      </c>
      <c r="D2156" s="5">
        <v>6.43</v>
      </c>
      <c r="E2156" s="5">
        <v>6.57</v>
      </c>
      <c r="F2156" s="5">
        <v>7.07</v>
      </c>
      <c r="G2156" s="5">
        <v>7.48</v>
      </c>
      <c r="H2156" s="5">
        <v>7.93</v>
      </c>
      <c r="I2156" s="5">
        <v>8.1199999999999992</v>
      </c>
      <c r="J2156" s="5">
        <v>8.2899999999999991</v>
      </c>
      <c r="K2156" s="5">
        <v>8.59</v>
      </c>
      <c r="L2156" s="5">
        <v>8.81</v>
      </c>
      <c r="M2156" s="5">
        <v>8.9700000000000006</v>
      </c>
    </row>
    <row r="2157" spans="1:13">
      <c r="A2157" s="139">
        <v>41114</v>
      </c>
      <c r="B2157" s="5">
        <v>6.12</v>
      </c>
      <c r="C2157" s="5">
        <v>6.28</v>
      </c>
      <c r="D2157" s="5">
        <v>6.44</v>
      </c>
      <c r="E2157" s="5">
        <v>6.59</v>
      </c>
      <c r="F2157" s="5">
        <v>7.12</v>
      </c>
      <c r="G2157" s="5">
        <v>7.5</v>
      </c>
      <c r="H2157" s="5">
        <v>7.89</v>
      </c>
      <c r="I2157" s="5">
        <v>8.06</v>
      </c>
      <c r="J2157" s="5">
        <v>8.25</v>
      </c>
      <c r="K2157" s="5">
        <v>8.59</v>
      </c>
      <c r="L2157" s="5">
        <v>8.82</v>
      </c>
      <c r="M2157" s="5">
        <v>8.99</v>
      </c>
    </row>
    <row r="2158" spans="1:13">
      <c r="A2158" s="139">
        <v>41113</v>
      </c>
      <c r="B2158" s="5">
        <v>6.01</v>
      </c>
      <c r="C2158" s="5">
        <v>6.21</v>
      </c>
      <c r="D2158" s="5">
        <v>6.4</v>
      </c>
      <c r="E2158" s="5">
        <v>6.57</v>
      </c>
      <c r="F2158" s="5">
        <v>7.1</v>
      </c>
      <c r="G2158" s="5">
        <v>7.44</v>
      </c>
      <c r="H2158" s="5">
        <v>7.82</v>
      </c>
      <c r="I2158" s="5">
        <v>8.0399999999999991</v>
      </c>
      <c r="J2158" s="5">
        <v>8.3000000000000007</v>
      </c>
      <c r="K2158" s="5">
        <v>8.65</v>
      </c>
      <c r="L2158" s="5">
        <v>8.85</v>
      </c>
      <c r="M2158" s="5">
        <v>8.9700000000000006</v>
      </c>
    </row>
    <row r="2159" spans="1:13">
      <c r="A2159" s="139">
        <v>41112</v>
      </c>
      <c r="B2159" s="5">
        <v>6.03</v>
      </c>
      <c r="C2159" s="5">
        <v>6.19</v>
      </c>
      <c r="D2159" s="5">
        <v>6.35</v>
      </c>
      <c r="E2159" s="5">
        <v>6.5</v>
      </c>
      <c r="F2159" s="5">
        <v>7.01</v>
      </c>
      <c r="G2159" s="5">
        <v>7.39</v>
      </c>
      <c r="H2159" s="5">
        <v>7.8</v>
      </c>
      <c r="I2159" s="5">
        <v>7.98</v>
      </c>
      <c r="J2159" s="5">
        <v>8.19</v>
      </c>
      <c r="K2159" s="5">
        <v>8.5299999999999994</v>
      </c>
      <c r="L2159" s="5">
        <v>8.76</v>
      </c>
      <c r="M2159" s="5">
        <v>8.93</v>
      </c>
    </row>
    <row r="2160" spans="1:13">
      <c r="A2160" s="139">
        <v>41111</v>
      </c>
      <c r="B2160" s="5">
        <v>5.99</v>
      </c>
      <c r="C2160" s="5">
        <v>6.15</v>
      </c>
      <c r="D2160" s="5">
        <v>6.31</v>
      </c>
      <c r="E2160" s="5">
        <v>6.46</v>
      </c>
      <c r="F2160" s="5">
        <v>6.97</v>
      </c>
      <c r="G2160" s="5">
        <v>7.34</v>
      </c>
      <c r="H2160" s="5">
        <v>7.75</v>
      </c>
      <c r="I2160" s="5">
        <v>7.94</v>
      </c>
      <c r="J2160" s="5">
        <v>8.15</v>
      </c>
      <c r="K2160" s="5">
        <v>8.5</v>
      </c>
      <c r="L2160" s="5">
        <v>8.73</v>
      </c>
      <c r="M2160" s="5">
        <v>8.91</v>
      </c>
    </row>
    <row r="2161" spans="1:13">
      <c r="A2161" s="139">
        <v>41110</v>
      </c>
      <c r="B2161" s="5">
        <v>5.97</v>
      </c>
      <c r="C2161" s="5">
        <v>6.13</v>
      </c>
      <c r="D2161" s="5">
        <v>6.28</v>
      </c>
      <c r="E2161" s="5">
        <v>6.43</v>
      </c>
      <c r="F2161" s="5">
        <v>6.94</v>
      </c>
      <c r="G2161" s="5">
        <v>7.31</v>
      </c>
      <c r="H2161" s="5">
        <v>7.71</v>
      </c>
      <c r="I2161" s="5">
        <v>7.9</v>
      </c>
      <c r="J2161" s="5">
        <v>8.1199999999999992</v>
      </c>
      <c r="K2161" s="5">
        <v>8.4700000000000006</v>
      </c>
      <c r="L2161" s="5">
        <v>8.6999999999999993</v>
      </c>
      <c r="M2161" s="5">
        <v>8.89</v>
      </c>
    </row>
    <row r="2162" spans="1:13">
      <c r="A2162" s="139">
        <v>41109</v>
      </c>
      <c r="B2162" s="5">
        <v>6.05</v>
      </c>
      <c r="C2162" s="5">
        <v>6.19</v>
      </c>
      <c r="D2162" s="5">
        <v>6.33</v>
      </c>
      <c r="E2162" s="5">
        <v>6.47</v>
      </c>
      <c r="F2162" s="5">
        <v>6.95</v>
      </c>
      <c r="G2162" s="5">
        <v>7.29</v>
      </c>
      <c r="H2162" s="5">
        <v>7.66</v>
      </c>
      <c r="I2162" s="5">
        <v>7.82</v>
      </c>
      <c r="J2162" s="5">
        <v>8.0299999999999994</v>
      </c>
      <c r="K2162" s="5">
        <v>8.42</v>
      </c>
      <c r="L2162" s="5">
        <v>8.69</v>
      </c>
      <c r="M2162" s="5">
        <v>8.89</v>
      </c>
    </row>
    <row r="2163" spans="1:13">
      <c r="A2163" s="139">
        <v>41108</v>
      </c>
      <c r="B2163" s="5">
        <v>5.99</v>
      </c>
      <c r="C2163" s="5">
        <v>6.12</v>
      </c>
      <c r="D2163" s="5">
        <v>6.25</v>
      </c>
      <c r="E2163" s="5">
        <v>6.37</v>
      </c>
      <c r="F2163" s="5">
        <v>6.84</v>
      </c>
      <c r="G2163" s="5">
        <v>7.22</v>
      </c>
      <c r="H2163" s="5">
        <v>7.65</v>
      </c>
      <c r="I2163" s="5">
        <v>7.84</v>
      </c>
      <c r="J2163" s="5">
        <v>8.06</v>
      </c>
      <c r="K2163" s="5">
        <v>8.4499999999999993</v>
      </c>
      <c r="L2163" s="5">
        <v>8.7200000000000006</v>
      </c>
      <c r="M2163" s="5">
        <v>8.91</v>
      </c>
    </row>
    <row r="2164" spans="1:13">
      <c r="A2164" s="139">
        <v>41107</v>
      </c>
      <c r="B2164" s="5">
        <v>6.06</v>
      </c>
      <c r="C2164" s="5">
        <v>6.19</v>
      </c>
      <c r="D2164" s="5">
        <v>6.32</v>
      </c>
      <c r="E2164" s="5">
        <v>6.45</v>
      </c>
      <c r="F2164" s="5">
        <v>6.92</v>
      </c>
      <c r="G2164" s="5">
        <v>7.27</v>
      </c>
      <c r="H2164" s="5">
        <v>7.65</v>
      </c>
      <c r="I2164" s="5">
        <v>7.84</v>
      </c>
      <c r="J2164" s="5">
        <v>8.06</v>
      </c>
      <c r="K2164" s="5">
        <v>8.44</v>
      </c>
      <c r="L2164" s="5">
        <v>8.6999999999999993</v>
      </c>
      <c r="M2164" s="5">
        <v>8.8699999999999992</v>
      </c>
    </row>
    <row r="2165" spans="1:13">
      <c r="A2165" s="139">
        <v>41106</v>
      </c>
      <c r="B2165" s="5">
        <v>5.72</v>
      </c>
      <c r="C2165" s="5">
        <v>5.92</v>
      </c>
      <c r="D2165" s="5">
        <v>6.1</v>
      </c>
      <c r="E2165" s="5">
        <v>6.26</v>
      </c>
      <c r="F2165" s="5">
        <v>6.77</v>
      </c>
      <c r="G2165" s="5">
        <v>7.16</v>
      </c>
      <c r="H2165" s="5">
        <v>7.65</v>
      </c>
      <c r="I2165" s="5">
        <v>7.92</v>
      </c>
      <c r="J2165" s="5">
        <v>8.19</v>
      </c>
      <c r="K2165" s="5">
        <v>8.52</v>
      </c>
      <c r="L2165" s="5">
        <v>8.6999999999999993</v>
      </c>
      <c r="M2165" s="5">
        <v>8.7899999999999991</v>
      </c>
    </row>
    <row r="2166" spans="1:13">
      <c r="A2166" s="139">
        <v>41105</v>
      </c>
      <c r="B2166" s="5">
        <v>5.93</v>
      </c>
      <c r="C2166" s="5">
        <v>6.13</v>
      </c>
      <c r="D2166" s="5">
        <v>6.31</v>
      </c>
      <c r="E2166" s="5">
        <v>6.47</v>
      </c>
      <c r="F2166" s="5">
        <v>6.97</v>
      </c>
      <c r="G2166" s="5">
        <v>7.34</v>
      </c>
      <c r="H2166" s="5">
        <v>7.8</v>
      </c>
      <c r="I2166" s="5">
        <v>8.0500000000000007</v>
      </c>
      <c r="J2166" s="5">
        <v>8.32</v>
      </c>
      <c r="K2166" s="5">
        <v>8.66</v>
      </c>
      <c r="L2166" s="5">
        <v>8.85</v>
      </c>
      <c r="M2166" s="5">
        <v>8.9499999999999993</v>
      </c>
    </row>
    <row r="2167" spans="1:13">
      <c r="A2167" s="139">
        <v>41104</v>
      </c>
      <c r="B2167" s="5">
        <v>5.93</v>
      </c>
      <c r="C2167" s="5">
        <v>6.13</v>
      </c>
      <c r="D2167" s="5">
        <v>6.31</v>
      </c>
      <c r="E2167" s="5">
        <v>6.47</v>
      </c>
      <c r="F2167" s="5">
        <v>6.97</v>
      </c>
      <c r="G2167" s="5">
        <v>7.34</v>
      </c>
      <c r="H2167" s="5">
        <v>7.8</v>
      </c>
      <c r="I2167" s="5">
        <v>8.0500000000000007</v>
      </c>
      <c r="J2167" s="5">
        <v>8.32</v>
      </c>
      <c r="K2167" s="5">
        <v>8.66</v>
      </c>
      <c r="L2167" s="5">
        <v>8.85</v>
      </c>
      <c r="M2167" s="5">
        <v>8.9499999999999993</v>
      </c>
    </row>
    <row r="2168" spans="1:13">
      <c r="A2168" s="139">
        <v>41103</v>
      </c>
      <c r="B2168" s="5">
        <v>5.87</v>
      </c>
      <c r="C2168" s="5">
        <v>6.07</v>
      </c>
      <c r="D2168" s="5">
        <v>6.26</v>
      </c>
      <c r="E2168" s="5">
        <v>6.41</v>
      </c>
      <c r="F2168" s="5">
        <v>6.91</v>
      </c>
      <c r="G2168" s="5">
        <v>7.28</v>
      </c>
      <c r="H2168" s="5">
        <v>7.72</v>
      </c>
      <c r="I2168" s="5">
        <v>7.98</v>
      </c>
      <c r="J2168" s="5">
        <v>8.25</v>
      </c>
      <c r="K2168" s="5">
        <v>8.6</v>
      </c>
      <c r="L2168" s="5">
        <v>8.8000000000000007</v>
      </c>
      <c r="M2168" s="5">
        <v>8.91</v>
      </c>
    </row>
    <row r="2169" spans="1:13">
      <c r="A2169" s="139">
        <v>41102</v>
      </c>
      <c r="B2169" s="5">
        <v>6.1</v>
      </c>
      <c r="C2169" s="5">
        <v>6.25</v>
      </c>
      <c r="D2169" s="5">
        <v>6.39</v>
      </c>
      <c r="E2169" s="5">
        <v>6.52</v>
      </c>
      <c r="F2169" s="5">
        <v>6.95</v>
      </c>
      <c r="G2169" s="5">
        <v>7.35</v>
      </c>
      <c r="H2169" s="5">
        <v>7.87</v>
      </c>
      <c r="I2169" s="5">
        <v>8.15</v>
      </c>
      <c r="J2169" s="5">
        <v>8.42</v>
      </c>
      <c r="K2169" s="5">
        <v>8.73</v>
      </c>
      <c r="L2169" s="5">
        <v>8.89</v>
      </c>
      <c r="M2169" s="5">
        <v>9</v>
      </c>
    </row>
    <row r="2170" spans="1:13">
      <c r="A2170" s="139">
        <v>41101</v>
      </c>
      <c r="B2170" s="5">
        <v>6.13</v>
      </c>
      <c r="C2170" s="5">
        <v>6.3</v>
      </c>
      <c r="D2170" s="5">
        <v>6.46</v>
      </c>
      <c r="E2170" s="5">
        <v>6.6</v>
      </c>
      <c r="F2170" s="5">
        <v>7.04</v>
      </c>
      <c r="G2170" s="5">
        <v>7.41</v>
      </c>
      <c r="H2170" s="5">
        <v>7.88</v>
      </c>
      <c r="I2170" s="5">
        <v>8.16</v>
      </c>
      <c r="J2170" s="5">
        <v>8.4499999999999993</v>
      </c>
      <c r="K2170" s="5">
        <v>8.81</v>
      </c>
      <c r="L2170" s="5">
        <v>8.99</v>
      </c>
      <c r="M2170" s="5">
        <v>9.08</v>
      </c>
    </row>
    <row r="2171" spans="1:13">
      <c r="A2171" s="139">
        <v>41100</v>
      </c>
      <c r="B2171" s="5">
        <v>6.1</v>
      </c>
      <c r="C2171" s="5">
        <v>6.26</v>
      </c>
      <c r="D2171" s="5">
        <v>6.41</v>
      </c>
      <c r="E2171" s="5">
        <v>6.56</v>
      </c>
      <c r="F2171" s="5">
        <v>7.06</v>
      </c>
      <c r="G2171" s="5">
        <v>7.46</v>
      </c>
      <c r="H2171" s="5">
        <v>7.93</v>
      </c>
      <c r="I2171" s="5">
        <v>8.18</v>
      </c>
      <c r="J2171" s="5">
        <v>8.43</v>
      </c>
      <c r="K2171" s="5">
        <v>8.74</v>
      </c>
      <c r="L2171" s="5">
        <v>8.9</v>
      </c>
      <c r="M2171" s="5">
        <v>8.9600000000000009</v>
      </c>
    </row>
    <row r="2172" spans="1:13">
      <c r="A2172" s="139">
        <v>41099</v>
      </c>
      <c r="B2172" s="5">
        <v>6.1</v>
      </c>
      <c r="C2172" s="5">
        <v>6.28</v>
      </c>
      <c r="D2172" s="5">
        <v>6.45</v>
      </c>
      <c r="E2172" s="5">
        <v>6.59</v>
      </c>
      <c r="F2172" s="5">
        <v>7.05</v>
      </c>
      <c r="G2172" s="5">
        <v>7.44</v>
      </c>
      <c r="H2172" s="5">
        <v>7.95</v>
      </c>
      <c r="I2172" s="5">
        <v>8.24</v>
      </c>
      <c r="J2172" s="5">
        <v>8.5</v>
      </c>
      <c r="K2172" s="5">
        <v>8.7799999999999994</v>
      </c>
      <c r="L2172" s="5">
        <v>8.91</v>
      </c>
      <c r="M2172" s="5">
        <v>8.93</v>
      </c>
    </row>
    <row r="2173" spans="1:13">
      <c r="A2173" s="139">
        <v>41098</v>
      </c>
      <c r="B2173" s="5">
        <v>6.12</v>
      </c>
      <c r="C2173" s="5">
        <v>6.29</v>
      </c>
      <c r="D2173" s="5">
        <v>6.45</v>
      </c>
      <c r="E2173" s="5">
        <v>6.59</v>
      </c>
      <c r="F2173" s="5">
        <v>7.08</v>
      </c>
      <c r="G2173" s="5">
        <v>7.45</v>
      </c>
      <c r="H2173" s="5">
        <v>7.91</v>
      </c>
      <c r="I2173" s="5">
        <v>8.17</v>
      </c>
      <c r="J2173" s="5">
        <v>8.44</v>
      </c>
      <c r="K2173" s="5">
        <v>8.73</v>
      </c>
      <c r="L2173" s="5">
        <v>8.85</v>
      </c>
      <c r="M2173" s="5">
        <v>8.85</v>
      </c>
    </row>
    <row r="2174" spans="1:13">
      <c r="A2174" s="139">
        <v>41097</v>
      </c>
      <c r="B2174" s="5">
        <v>6.12</v>
      </c>
      <c r="C2174" s="5">
        <v>6.29</v>
      </c>
      <c r="D2174" s="5">
        <v>6.45</v>
      </c>
      <c r="E2174" s="5">
        <v>6.59</v>
      </c>
      <c r="F2174" s="5">
        <v>7.08</v>
      </c>
      <c r="G2174" s="5">
        <v>7.45</v>
      </c>
      <c r="H2174" s="5">
        <v>7.91</v>
      </c>
      <c r="I2174" s="5">
        <v>8.17</v>
      </c>
      <c r="J2174" s="5">
        <v>8.44</v>
      </c>
      <c r="K2174" s="5">
        <v>8.73</v>
      </c>
      <c r="L2174" s="5">
        <v>8.85</v>
      </c>
      <c r="M2174" s="5">
        <v>8.85</v>
      </c>
    </row>
    <row r="2175" spans="1:13">
      <c r="A2175" s="139">
        <v>41096</v>
      </c>
      <c r="B2175" s="5">
        <v>6.12</v>
      </c>
      <c r="C2175" s="5">
        <v>6.29</v>
      </c>
      <c r="D2175" s="5">
        <v>6.45</v>
      </c>
      <c r="E2175" s="5">
        <v>6.59</v>
      </c>
      <c r="F2175" s="5">
        <v>7.08</v>
      </c>
      <c r="G2175" s="5">
        <v>7.45</v>
      </c>
      <c r="H2175" s="5">
        <v>7.91</v>
      </c>
      <c r="I2175" s="5">
        <v>8.17</v>
      </c>
      <c r="J2175" s="5">
        <v>8.44</v>
      </c>
      <c r="K2175" s="5">
        <v>8.73</v>
      </c>
      <c r="L2175" s="5">
        <v>8.85</v>
      </c>
      <c r="M2175" s="5">
        <v>8.85</v>
      </c>
    </row>
    <row r="2176" spans="1:13">
      <c r="A2176" s="139">
        <v>41095</v>
      </c>
      <c r="B2176" s="5">
        <v>6.11</v>
      </c>
      <c r="C2176" s="5">
        <v>6.29</v>
      </c>
      <c r="D2176" s="5">
        <v>6.46</v>
      </c>
      <c r="E2176" s="5">
        <v>6.6</v>
      </c>
      <c r="F2176" s="5">
        <v>7.05</v>
      </c>
      <c r="G2176" s="5">
        <v>7.43</v>
      </c>
      <c r="H2176" s="5">
        <v>7.92</v>
      </c>
      <c r="I2176" s="5">
        <v>8.1999999999999993</v>
      </c>
      <c r="J2176" s="5">
        <v>8.44</v>
      </c>
      <c r="K2176" s="5">
        <v>8.68</v>
      </c>
      <c r="L2176" s="5">
        <v>8.7799999999999994</v>
      </c>
      <c r="M2176" s="5">
        <v>8.76</v>
      </c>
    </row>
    <row r="2177" spans="1:13">
      <c r="A2177" s="139">
        <v>41094</v>
      </c>
      <c r="B2177" s="5">
        <v>6.14</v>
      </c>
      <c r="C2177" s="5">
        <v>6.3</v>
      </c>
      <c r="D2177" s="5">
        <v>6.45</v>
      </c>
      <c r="E2177" s="5">
        <v>6.57</v>
      </c>
      <c r="F2177" s="5">
        <v>6.97</v>
      </c>
      <c r="G2177" s="5">
        <v>7.34</v>
      </c>
      <c r="H2177" s="5">
        <v>7.87</v>
      </c>
      <c r="I2177" s="5">
        <v>8.1999999999999993</v>
      </c>
      <c r="J2177" s="5">
        <v>8.5</v>
      </c>
      <c r="K2177" s="5">
        <v>8.7200000000000006</v>
      </c>
      <c r="L2177" s="5">
        <v>8.7799999999999994</v>
      </c>
      <c r="M2177" s="5">
        <v>8.74</v>
      </c>
    </row>
    <row r="2178" spans="1:13">
      <c r="A2178" s="139">
        <v>41093</v>
      </c>
      <c r="B2178" s="5">
        <v>6.24</v>
      </c>
      <c r="C2178" s="5">
        <v>6.4</v>
      </c>
      <c r="D2178" s="5">
        <v>6.54</v>
      </c>
      <c r="E2178" s="5">
        <v>6.67</v>
      </c>
      <c r="F2178" s="5">
        <v>7.11</v>
      </c>
      <c r="G2178" s="5">
        <v>7.45</v>
      </c>
      <c r="H2178" s="5">
        <v>7.92</v>
      </c>
      <c r="I2178" s="5">
        <v>8.23</v>
      </c>
      <c r="J2178" s="5">
        <v>8.5399999999999991</v>
      </c>
      <c r="K2178" s="5">
        <v>8.8000000000000007</v>
      </c>
      <c r="L2178" s="5">
        <v>8.89</v>
      </c>
      <c r="M2178" s="5">
        <v>8.8800000000000008</v>
      </c>
    </row>
    <row r="2179" spans="1:13">
      <c r="A2179" s="139">
        <v>41092</v>
      </c>
      <c r="B2179" s="5">
        <v>6.26</v>
      </c>
      <c r="C2179" s="5">
        <v>6.43</v>
      </c>
      <c r="D2179" s="5">
        <v>6.58</v>
      </c>
      <c r="E2179" s="5">
        <v>6.72</v>
      </c>
      <c r="F2179" s="5">
        <v>7.17</v>
      </c>
      <c r="G2179" s="5">
        <v>7.51</v>
      </c>
      <c r="H2179" s="5">
        <v>7.98</v>
      </c>
      <c r="I2179" s="5">
        <v>8.2899999999999991</v>
      </c>
      <c r="J2179" s="5">
        <v>8.61</v>
      </c>
      <c r="K2179" s="5">
        <v>8.8800000000000008</v>
      </c>
      <c r="L2179" s="5">
        <v>8.9600000000000009</v>
      </c>
      <c r="M2179" s="5">
        <v>8.9499999999999993</v>
      </c>
    </row>
    <row r="2180" spans="1:13">
      <c r="A2180" s="139">
        <v>41091</v>
      </c>
      <c r="B2180" s="5">
        <v>6.49</v>
      </c>
      <c r="C2180" s="5">
        <v>6.67</v>
      </c>
      <c r="D2180" s="5">
        <v>6.84</v>
      </c>
      <c r="E2180" s="5">
        <v>6.97</v>
      </c>
      <c r="F2180" s="5">
        <v>7.37</v>
      </c>
      <c r="G2180" s="5">
        <v>7.69</v>
      </c>
      <c r="H2180" s="5">
        <v>8.19</v>
      </c>
      <c r="I2180" s="5">
        <v>8.5399999999999991</v>
      </c>
      <c r="J2180" s="5">
        <v>8.8699999999999992</v>
      </c>
      <c r="K2180" s="5">
        <v>9.1300000000000008</v>
      </c>
      <c r="L2180" s="5">
        <v>9.2100000000000009</v>
      </c>
      <c r="M2180" s="5">
        <v>9.16</v>
      </c>
    </row>
    <row r="2181" spans="1:13">
      <c r="A2181" s="139">
        <v>41090</v>
      </c>
      <c r="B2181" s="5">
        <v>6.49</v>
      </c>
      <c r="C2181" s="5">
        <v>6.67</v>
      </c>
      <c r="D2181" s="5">
        <v>6.84</v>
      </c>
      <c r="E2181" s="5">
        <v>6.97</v>
      </c>
      <c r="F2181" s="5">
        <v>7.37</v>
      </c>
      <c r="G2181" s="5">
        <v>7.69</v>
      </c>
      <c r="H2181" s="5">
        <v>8.19</v>
      </c>
      <c r="I2181" s="5">
        <v>8.5399999999999991</v>
      </c>
      <c r="J2181" s="5">
        <v>8.8699999999999992</v>
      </c>
      <c r="K2181" s="5">
        <v>9.1300000000000008</v>
      </c>
      <c r="L2181" s="5">
        <v>9.2100000000000009</v>
      </c>
      <c r="M2181" s="5">
        <v>9.16</v>
      </c>
    </row>
    <row r="2182" spans="1:13">
      <c r="A2182" s="139">
        <v>41089</v>
      </c>
      <c r="B2182" s="5">
        <v>6.41</v>
      </c>
      <c r="C2182" s="5">
        <v>6.59</v>
      </c>
      <c r="D2182" s="5">
        <v>6.75</v>
      </c>
      <c r="E2182" s="5">
        <v>6.89</v>
      </c>
      <c r="F2182" s="5">
        <v>7.28</v>
      </c>
      <c r="G2182" s="5">
        <v>7.6</v>
      </c>
      <c r="H2182" s="5">
        <v>8.11</v>
      </c>
      <c r="I2182" s="5">
        <v>8.4600000000000009</v>
      </c>
      <c r="J2182" s="5">
        <v>8.7899999999999991</v>
      </c>
      <c r="K2182" s="5">
        <v>9.07</v>
      </c>
      <c r="L2182" s="5">
        <v>9.15</v>
      </c>
      <c r="M2182" s="5">
        <v>9.11</v>
      </c>
    </row>
    <row r="2183" spans="1:13">
      <c r="A2183" s="139">
        <v>41088</v>
      </c>
      <c r="B2183" s="5">
        <v>6.6</v>
      </c>
      <c r="C2183" s="5">
        <v>6.77</v>
      </c>
      <c r="D2183" s="5">
        <v>6.91</v>
      </c>
      <c r="E2183" s="5">
        <v>7.01</v>
      </c>
      <c r="F2183" s="5">
        <v>7.3</v>
      </c>
      <c r="G2183" s="5">
        <v>7.64</v>
      </c>
      <c r="H2183" s="5">
        <v>8.1999999999999993</v>
      </c>
      <c r="I2183" s="5">
        <v>8.58</v>
      </c>
      <c r="J2183" s="5">
        <v>8.91</v>
      </c>
      <c r="K2183" s="5">
        <v>9.15</v>
      </c>
      <c r="L2183" s="5">
        <v>9.2200000000000006</v>
      </c>
      <c r="M2183" s="5">
        <v>9.17</v>
      </c>
    </row>
    <row r="2184" spans="1:13">
      <c r="A2184" s="139">
        <v>41087</v>
      </c>
      <c r="B2184" s="5">
        <v>6.61</v>
      </c>
      <c r="C2184" s="5">
        <v>6.77</v>
      </c>
      <c r="D2184" s="5">
        <v>6.9</v>
      </c>
      <c r="E2184" s="5">
        <v>7</v>
      </c>
      <c r="F2184" s="5">
        <v>7.3</v>
      </c>
      <c r="G2184" s="5">
        <v>7.63</v>
      </c>
      <c r="H2184" s="5">
        <v>8.18</v>
      </c>
      <c r="I2184" s="5">
        <v>8.56</v>
      </c>
      <c r="J2184" s="5">
        <v>8.9</v>
      </c>
      <c r="K2184" s="5">
        <v>9.14</v>
      </c>
      <c r="L2184" s="5">
        <v>9.1999999999999993</v>
      </c>
      <c r="M2184" s="5">
        <v>9.14</v>
      </c>
    </row>
    <row r="2185" spans="1:13">
      <c r="A2185" s="139">
        <v>41086</v>
      </c>
      <c r="B2185" s="5">
        <v>6.47</v>
      </c>
      <c r="C2185" s="5">
        <v>6.63</v>
      </c>
      <c r="D2185" s="5">
        <v>6.77</v>
      </c>
      <c r="E2185" s="5">
        <v>6.89</v>
      </c>
      <c r="F2185" s="5">
        <v>7.28</v>
      </c>
      <c r="G2185" s="5">
        <v>7.61</v>
      </c>
      <c r="H2185" s="5">
        <v>8.15</v>
      </c>
      <c r="I2185" s="5">
        <v>8.56</v>
      </c>
      <c r="J2185" s="5">
        <v>8.9600000000000009</v>
      </c>
      <c r="K2185" s="5">
        <v>9.2100000000000009</v>
      </c>
      <c r="L2185" s="5">
        <v>9.25</v>
      </c>
      <c r="M2185" s="5">
        <v>9.16</v>
      </c>
    </row>
    <row r="2186" spans="1:13">
      <c r="A2186" s="139">
        <v>41085</v>
      </c>
      <c r="B2186" s="5">
        <v>6.6</v>
      </c>
      <c r="C2186" s="5">
        <v>6.76</v>
      </c>
      <c r="D2186" s="5">
        <v>6.89</v>
      </c>
      <c r="E2186" s="5">
        <v>6.99</v>
      </c>
      <c r="F2186" s="5">
        <v>7.28</v>
      </c>
      <c r="G2186" s="5">
        <v>7.6</v>
      </c>
      <c r="H2186" s="5">
        <v>8.15</v>
      </c>
      <c r="I2186" s="5">
        <v>8.5299999999999994</v>
      </c>
      <c r="J2186" s="5">
        <v>8.8800000000000008</v>
      </c>
      <c r="K2186" s="5">
        <v>9.15</v>
      </c>
      <c r="L2186" s="5">
        <v>9.23</v>
      </c>
      <c r="M2186" s="5">
        <v>9.19</v>
      </c>
    </row>
    <row r="2187" spans="1:13">
      <c r="A2187" s="139">
        <v>41084</v>
      </c>
      <c r="B2187" s="5">
        <v>6.62</v>
      </c>
      <c r="C2187" s="5">
        <v>6.77</v>
      </c>
      <c r="D2187" s="5">
        <v>6.89</v>
      </c>
      <c r="E2187" s="5">
        <v>6.99</v>
      </c>
      <c r="F2187" s="5">
        <v>7.3</v>
      </c>
      <c r="G2187" s="5">
        <v>7.63</v>
      </c>
      <c r="H2187" s="5">
        <v>8.16</v>
      </c>
      <c r="I2187" s="5">
        <v>8.51</v>
      </c>
      <c r="J2187" s="5">
        <v>8.82</v>
      </c>
      <c r="K2187" s="5">
        <v>9.08</v>
      </c>
      <c r="L2187" s="5">
        <v>9.15</v>
      </c>
      <c r="M2187" s="5">
        <v>9.0500000000000007</v>
      </c>
    </row>
    <row r="2188" spans="1:13">
      <c r="A2188" s="139">
        <v>41083</v>
      </c>
      <c r="B2188" s="5">
        <v>6.62</v>
      </c>
      <c r="C2188" s="5">
        <v>6.77</v>
      </c>
      <c r="D2188" s="5">
        <v>6.89</v>
      </c>
      <c r="E2188" s="5">
        <v>6.99</v>
      </c>
      <c r="F2188" s="5">
        <v>7.3</v>
      </c>
      <c r="G2188" s="5">
        <v>7.63</v>
      </c>
      <c r="H2188" s="5">
        <v>8.16</v>
      </c>
      <c r="I2188" s="5">
        <v>8.51</v>
      </c>
      <c r="J2188" s="5">
        <v>8.82</v>
      </c>
      <c r="K2188" s="5">
        <v>9.08</v>
      </c>
      <c r="L2188" s="5">
        <v>9.15</v>
      </c>
      <c r="M2188" s="5">
        <v>9.0500000000000007</v>
      </c>
    </row>
    <row r="2189" spans="1:13">
      <c r="A2189" s="139">
        <v>41082</v>
      </c>
      <c r="B2189" s="5">
        <v>6.62</v>
      </c>
      <c r="C2189" s="5">
        <v>6.77</v>
      </c>
      <c r="D2189" s="5">
        <v>6.89</v>
      </c>
      <c r="E2189" s="5">
        <v>6.99</v>
      </c>
      <c r="F2189" s="5">
        <v>7.3</v>
      </c>
      <c r="G2189" s="5">
        <v>7.63</v>
      </c>
      <c r="H2189" s="5">
        <v>8.16</v>
      </c>
      <c r="I2189" s="5">
        <v>8.51</v>
      </c>
      <c r="J2189" s="5">
        <v>8.82</v>
      </c>
      <c r="K2189" s="5">
        <v>9.08</v>
      </c>
      <c r="L2189" s="5">
        <v>9.15</v>
      </c>
      <c r="M2189" s="5">
        <v>9.0500000000000007</v>
      </c>
    </row>
    <row r="2190" spans="1:13">
      <c r="A2190" s="139">
        <v>41081</v>
      </c>
      <c r="B2190" s="5">
        <v>6.58</v>
      </c>
      <c r="C2190" s="5">
        <v>6.72</v>
      </c>
      <c r="D2190" s="5">
        <v>6.84</v>
      </c>
      <c r="E2190" s="5">
        <v>6.96</v>
      </c>
      <c r="F2190" s="5">
        <v>7.37</v>
      </c>
      <c r="G2190" s="5">
        <v>7.69</v>
      </c>
      <c r="H2190" s="5">
        <v>8.16</v>
      </c>
      <c r="I2190" s="5">
        <v>8.4700000000000006</v>
      </c>
      <c r="J2190" s="5">
        <v>8.7899999999999991</v>
      </c>
      <c r="K2190" s="5">
        <v>9.0500000000000007</v>
      </c>
      <c r="L2190" s="5">
        <v>9.1</v>
      </c>
      <c r="M2190" s="5">
        <v>8.94</v>
      </c>
    </row>
    <row r="2191" spans="1:13">
      <c r="A2191" s="139">
        <v>41080</v>
      </c>
      <c r="B2191" s="5">
        <v>6.54</v>
      </c>
      <c r="C2191" s="5">
        <v>6.67</v>
      </c>
      <c r="D2191" s="5">
        <v>6.8</v>
      </c>
      <c r="E2191" s="5">
        <v>6.92</v>
      </c>
      <c r="F2191" s="5">
        <v>7.35</v>
      </c>
      <c r="G2191" s="5">
        <v>7.73</v>
      </c>
      <c r="H2191" s="5">
        <v>8.1999999999999993</v>
      </c>
      <c r="I2191" s="5">
        <v>8.4499999999999993</v>
      </c>
      <c r="J2191" s="5">
        <v>8.69</v>
      </c>
      <c r="K2191" s="5">
        <v>8.9600000000000009</v>
      </c>
      <c r="L2191" s="5">
        <v>9.08</v>
      </c>
      <c r="M2191" s="5">
        <v>9.0299999999999994</v>
      </c>
    </row>
    <row r="2192" spans="1:13">
      <c r="A2192" s="139">
        <v>41079</v>
      </c>
      <c r="B2192" s="5">
        <v>6.56</v>
      </c>
      <c r="C2192" s="5">
        <v>6.71</v>
      </c>
      <c r="D2192" s="5">
        <v>6.85</v>
      </c>
      <c r="E2192" s="5">
        <v>6.97</v>
      </c>
      <c r="F2192" s="5">
        <v>7.42</v>
      </c>
      <c r="G2192" s="5">
        <v>7.79</v>
      </c>
      <c r="H2192" s="5">
        <v>8.26</v>
      </c>
      <c r="I2192" s="5">
        <v>8.52</v>
      </c>
      <c r="J2192" s="5">
        <v>8.75</v>
      </c>
      <c r="K2192" s="5">
        <v>8.9600000000000009</v>
      </c>
      <c r="L2192" s="5">
        <v>8.98</v>
      </c>
      <c r="M2192" s="5">
        <v>8.75</v>
      </c>
    </row>
    <row r="2193" spans="1:13">
      <c r="A2193" s="139">
        <v>41078</v>
      </c>
      <c r="B2193" s="5">
        <v>6.53</v>
      </c>
      <c r="C2193" s="5">
        <v>6.69</v>
      </c>
      <c r="D2193" s="5">
        <v>6.83</v>
      </c>
      <c r="E2193" s="5">
        <v>6.95</v>
      </c>
      <c r="F2193" s="5">
        <v>7.34</v>
      </c>
      <c r="G2193" s="5">
        <v>7.62</v>
      </c>
      <c r="H2193" s="5">
        <v>8.1199999999999992</v>
      </c>
      <c r="I2193" s="5">
        <v>8.52</v>
      </c>
      <c r="J2193" s="5">
        <v>8.9</v>
      </c>
      <c r="K2193" s="5">
        <v>9.09</v>
      </c>
      <c r="L2193" s="5">
        <v>9.07</v>
      </c>
      <c r="M2193" s="5">
        <v>8.93</v>
      </c>
    </row>
    <row r="2194" spans="1:13">
      <c r="A2194" s="139">
        <v>41077</v>
      </c>
      <c r="B2194" s="5">
        <v>6.57</v>
      </c>
      <c r="C2194" s="5">
        <v>6.71</v>
      </c>
      <c r="D2194" s="5">
        <v>6.83</v>
      </c>
      <c r="E2194" s="5">
        <v>6.94</v>
      </c>
      <c r="F2194" s="5">
        <v>7.29</v>
      </c>
      <c r="G2194" s="5">
        <v>7.64</v>
      </c>
      <c r="H2194" s="5">
        <v>8.16</v>
      </c>
      <c r="I2194" s="5">
        <v>8.48</v>
      </c>
      <c r="J2194" s="5">
        <v>8.76</v>
      </c>
      <c r="K2194" s="5">
        <v>9.0299999999999994</v>
      </c>
      <c r="L2194" s="5">
        <v>9.1300000000000008</v>
      </c>
      <c r="M2194" s="5">
        <v>9.07</v>
      </c>
    </row>
    <row r="2195" spans="1:13">
      <c r="A2195" s="139">
        <v>41076</v>
      </c>
      <c r="B2195" s="5">
        <v>6.57</v>
      </c>
      <c r="C2195" s="5">
        <v>6.71</v>
      </c>
      <c r="D2195" s="5">
        <v>6.83</v>
      </c>
      <c r="E2195" s="5">
        <v>6.94</v>
      </c>
      <c r="F2195" s="5">
        <v>7.29</v>
      </c>
      <c r="G2195" s="5">
        <v>7.64</v>
      </c>
      <c r="H2195" s="5">
        <v>8.16</v>
      </c>
      <c r="I2195" s="5">
        <v>8.48</v>
      </c>
      <c r="J2195" s="5">
        <v>8.76</v>
      </c>
      <c r="K2195" s="5">
        <v>9.0299999999999994</v>
      </c>
      <c r="L2195" s="5">
        <v>9.1300000000000008</v>
      </c>
      <c r="M2195" s="5">
        <v>9.07</v>
      </c>
    </row>
    <row r="2196" spans="1:13">
      <c r="A2196" s="139">
        <v>41075</v>
      </c>
      <c r="B2196" s="5">
        <v>6.57</v>
      </c>
      <c r="C2196" s="5">
        <v>6.71</v>
      </c>
      <c r="D2196" s="5">
        <v>6.83</v>
      </c>
      <c r="E2196" s="5">
        <v>6.94</v>
      </c>
      <c r="F2196" s="5">
        <v>7.29</v>
      </c>
      <c r="G2196" s="5">
        <v>7.64</v>
      </c>
      <c r="H2196" s="5">
        <v>8.16</v>
      </c>
      <c r="I2196" s="5">
        <v>8.48</v>
      </c>
      <c r="J2196" s="5">
        <v>8.76</v>
      </c>
      <c r="K2196" s="5">
        <v>9.0299999999999994</v>
      </c>
      <c r="L2196" s="5">
        <v>9.1300000000000008</v>
      </c>
      <c r="M2196" s="5">
        <v>9.07</v>
      </c>
    </row>
    <row r="2197" spans="1:13">
      <c r="A2197" s="139">
        <v>41074</v>
      </c>
      <c r="B2197" s="5">
        <v>6.51</v>
      </c>
      <c r="C2197" s="5">
        <v>6.65</v>
      </c>
      <c r="D2197" s="5">
        <v>6.78</v>
      </c>
      <c r="E2197" s="5">
        <v>6.9</v>
      </c>
      <c r="F2197" s="5">
        <v>7.29</v>
      </c>
      <c r="G2197" s="5">
        <v>7.61</v>
      </c>
      <c r="H2197" s="5">
        <v>8.1199999999999992</v>
      </c>
      <c r="I2197" s="5">
        <v>8.4700000000000006</v>
      </c>
      <c r="J2197" s="5">
        <v>8.7799999999999994</v>
      </c>
      <c r="K2197" s="5">
        <v>9</v>
      </c>
      <c r="L2197" s="5">
        <v>9.0399999999999991</v>
      </c>
      <c r="M2197" s="5">
        <v>8.9</v>
      </c>
    </row>
    <row r="2198" spans="1:13">
      <c r="A2198" s="139">
        <v>41073</v>
      </c>
      <c r="B2198" s="5">
        <v>6.47</v>
      </c>
      <c r="C2198" s="5">
        <v>6.61</v>
      </c>
      <c r="D2198" s="5">
        <v>6.75</v>
      </c>
      <c r="E2198" s="5">
        <v>6.87</v>
      </c>
      <c r="F2198" s="5">
        <v>7.31</v>
      </c>
      <c r="G2198" s="5">
        <v>7.67</v>
      </c>
      <c r="H2198" s="5">
        <v>8.2200000000000006</v>
      </c>
      <c r="I2198" s="5">
        <v>8.5500000000000007</v>
      </c>
      <c r="J2198" s="5">
        <v>8.7899999999999991</v>
      </c>
      <c r="K2198" s="5">
        <v>8.93</v>
      </c>
      <c r="L2198" s="5">
        <v>8.92</v>
      </c>
      <c r="M2198" s="5">
        <v>8.7899999999999991</v>
      </c>
    </row>
    <row r="2199" spans="1:13">
      <c r="A2199" s="139">
        <v>41072</v>
      </c>
      <c r="B2199" s="5">
        <v>6.46</v>
      </c>
      <c r="C2199" s="5">
        <v>6.61</v>
      </c>
      <c r="D2199" s="5">
        <v>6.75</v>
      </c>
      <c r="E2199" s="5">
        <v>6.89</v>
      </c>
      <c r="F2199" s="5">
        <v>7.43</v>
      </c>
      <c r="G2199" s="5">
        <v>7.89</v>
      </c>
      <c r="H2199" s="5">
        <v>8.3699999999999992</v>
      </c>
      <c r="I2199" s="5">
        <v>8.5399999999999991</v>
      </c>
      <c r="J2199" s="5">
        <v>8.66</v>
      </c>
      <c r="K2199" s="5">
        <v>8.93</v>
      </c>
      <c r="L2199" s="5">
        <v>9.11</v>
      </c>
      <c r="M2199" s="5">
        <v>9.17</v>
      </c>
    </row>
    <row r="2200" spans="1:13">
      <c r="A2200" s="139">
        <v>41071</v>
      </c>
      <c r="B2200" s="5">
        <v>6.43</v>
      </c>
      <c r="C2200" s="5">
        <v>6.58</v>
      </c>
      <c r="D2200" s="5">
        <v>6.72</v>
      </c>
      <c r="E2200" s="5">
        <v>6.86</v>
      </c>
      <c r="F2200" s="5">
        <v>7.4</v>
      </c>
      <c r="G2200" s="5">
        <v>7.85</v>
      </c>
      <c r="H2200" s="5">
        <v>8.33</v>
      </c>
      <c r="I2200" s="5">
        <v>8.51</v>
      </c>
      <c r="J2200" s="5">
        <v>8.6300000000000008</v>
      </c>
      <c r="K2200" s="5">
        <v>8.91</v>
      </c>
      <c r="L2200" s="5">
        <v>9.09</v>
      </c>
      <c r="M2200" s="5">
        <v>9.15</v>
      </c>
    </row>
    <row r="2201" spans="1:13">
      <c r="A2201" s="139">
        <v>41070</v>
      </c>
      <c r="B2201" s="5">
        <v>6.43</v>
      </c>
      <c r="C2201" s="5">
        <v>6.58</v>
      </c>
      <c r="D2201" s="5">
        <v>6.72</v>
      </c>
      <c r="E2201" s="5">
        <v>6.86</v>
      </c>
      <c r="F2201" s="5">
        <v>7.4</v>
      </c>
      <c r="G2201" s="5">
        <v>7.85</v>
      </c>
      <c r="H2201" s="5">
        <v>8.33</v>
      </c>
      <c r="I2201" s="5">
        <v>8.51</v>
      </c>
      <c r="J2201" s="5">
        <v>8.6300000000000008</v>
      </c>
      <c r="K2201" s="5">
        <v>8.91</v>
      </c>
      <c r="L2201" s="5">
        <v>9.09</v>
      </c>
      <c r="M2201" s="5">
        <v>9.15</v>
      </c>
    </row>
    <row r="2202" spans="1:13">
      <c r="A2202" s="139">
        <v>41069</v>
      </c>
      <c r="B2202" s="5">
        <v>6.43</v>
      </c>
      <c r="C2202" s="5">
        <v>6.58</v>
      </c>
      <c r="D2202" s="5">
        <v>6.72</v>
      </c>
      <c r="E2202" s="5">
        <v>6.86</v>
      </c>
      <c r="F2202" s="5">
        <v>7.4</v>
      </c>
      <c r="G2202" s="5">
        <v>7.85</v>
      </c>
      <c r="H2202" s="5">
        <v>8.33</v>
      </c>
      <c r="I2202" s="5">
        <v>8.51</v>
      </c>
      <c r="J2202" s="5">
        <v>8.6300000000000008</v>
      </c>
      <c r="K2202" s="5">
        <v>8.91</v>
      </c>
      <c r="L2202" s="5">
        <v>9.09</v>
      </c>
      <c r="M2202" s="5">
        <v>9.15</v>
      </c>
    </row>
    <row r="2203" spans="1:13">
      <c r="A2203" s="139">
        <v>41068</v>
      </c>
      <c r="B2203" s="5">
        <v>6.72</v>
      </c>
      <c r="C2203" s="5">
        <v>6.84</v>
      </c>
      <c r="D2203" s="5">
        <v>6.95</v>
      </c>
      <c r="E2203" s="5">
        <v>7.03</v>
      </c>
      <c r="F2203" s="5">
        <v>7.4</v>
      </c>
      <c r="G2203" s="5">
        <v>7.86</v>
      </c>
      <c r="H2203" s="5">
        <v>8.4499999999999993</v>
      </c>
      <c r="I2203" s="5">
        <v>8.68</v>
      </c>
      <c r="J2203" s="5">
        <v>8.76</v>
      </c>
      <c r="K2203" s="5">
        <v>8.8699999999999992</v>
      </c>
      <c r="L2203" s="5">
        <v>8.93</v>
      </c>
      <c r="M2203" s="5">
        <v>8.93</v>
      </c>
    </row>
    <row r="2204" spans="1:13">
      <c r="A2204" s="139">
        <v>41067</v>
      </c>
      <c r="B2204" s="5">
        <v>6.67</v>
      </c>
      <c r="C2204" s="5">
        <v>6.79</v>
      </c>
      <c r="D2204" s="5">
        <v>6.9</v>
      </c>
      <c r="E2204" s="5">
        <v>7.02</v>
      </c>
      <c r="F2204" s="5">
        <v>7.51</v>
      </c>
      <c r="G2204" s="5">
        <v>7.91</v>
      </c>
      <c r="H2204" s="5">
        <v>8.43</v>
      </c>
      <c r="I2204" s="5">
        <v>8.68</v>
      </c>
      <c r="J2204" s="5">
        <v>8.86</v>
      </c>
      <c r="K2204" s="5">
        <v>8.9700000000000006</v>
      </c>
      <c r="L2204" s="5">
        <v>8.99</v>
      </c>
      <c r="M2204" s="5">
        <v>8.94</v>
      </c>
    </row>
    <row r="2205" spans="1:13">
      <c r="A2205" s="139">
        <v>41066</v>
      </c>
      <c r="B2205" s="5">
        <v>6.51</v>
      </c>
      <c r="C2205" s="5">
        <v>6.66</v>
      </c>
      <c r="D2205" s="5">
        <v>6.82</v>
      </c>
      <c r="E2205" s="5">
        <v>6.96</v>
      </c>
      <c r="F2205" s="5">
        <v>7.46</v>
      </c>
      <c r="G2205" s="5">
        <v>7.83</v>
      </c>
      <c r="H2205" s="5">
        <v>8.34</v>
      </c>
      <c r="I2205" s="5">
        <v>8.68</v>
      </c>
      <c r="J2205" s="5">
        <v>9.01</v>
      </c>
      <c r="K2205" s="5">
        <v>9.26</v>
      </c>
      <c r="L2205" s="5">
        <v>9.33</v>
      </c>
      <c r="M2205" s="5">
        <v>9.31</v>
      </c>
    </row>
    <row r="2206" spans="1:13">
      <c r="A2206" s="139">
        <v>41065</v>
      </c>
      <c r="B2206" s="5">
        <v>6.48</v>
      </c>
      <c r="C2206" s="5">
        <v>6.62</v>
      </c>
      <c r="D2206" s="5">
        <v>6.75</v>
      </c>
      <c r="E2206" s="5">
        <v>6.88</v>
      </c>
      <c r="F2206" s="5">
        <v>7.32</v>
      </c>
      <c r="G2206" s="5">
        <v>7.67</v>
      </c>
      <c r="H2206" s="5">
        <v>8.2200000000000006</v>
      </c>
      <c r="I2206" s="5">
        <v>8.6300000000000008</v>
      </c>
      <c r="J2206" s="5">
        <v>9.0500000000000007</v>
      </c>
      <c r="K2206" s="5">
        <v>9.3699999999999992</v>
      </c>
      <c r="L2206" s="5">
        <v>9.4600000000000009</v>
      </c>
      <c r="M2206" s="5">
        <v>9.39</v>
      </c>
    </row>
    <row r="2207" spans="1:13">
      <c r="A2207" s="139">
        <v>41064</v>
      </c>
      <c r="B2207" s="5">
        <v>6.47</v>
      </c>
      <c r="C2207" s="5">
        <v>6.58</v>
      </c>
      <c r="D2207" s="5">
        <v>6.69</v>
      </c>
      <c r="E2207" s="5">
        <v>6.8</v>
      </c>
      <c r="F2207" s="5">
        <v>7.24</v>
      </c>
      <c r="G2207" s="5">
        <v>7.63</v>
      </c>
      <c r="H2207" s="5">
        <v>8.16</v>
      </c>
      <c r="I2207" s="5">
        <v>8.49</v>
      </c>
      <c r="J2207" s="5">
        <v>8.81</v>
      </c>
      <c r="K2207" s="5">
        <v>9.1300000000000008</v>
      </c>
      <c r="L2207" s="5">
        <v>9.24</v>
      </c>
      <c r="M2207" s="5">
        <v>9.1</v>
      </c>
    </row>
    <row r="2208" spans="1:13">
      <c r="A2208" s="139">
        <v>41063</v>
      </c>
      <c r="B2208" s="5">
        <v>6.4</v>
      </c>
      <c r="C2208" s="5">
        <v>6.57</v>
      </c>
      <c r="D2208" s="5">
        <v>6.73</v>
      </c>
      <c r="E2208" s="5">
        <v>6.87</v>
      </c>
      <c r="F2208" s="5">
        <v>7.37</v>
      </c>
      <c r="G2208" s="5">
        <v>7.73</v>
      </c>
      <c r="H2208" s="5">
        <v>8.19</v>
      </c>
      <c r="I2208" s="5">
        <v>8.48</v>
      </c>
      <c r="J2208" s="5">
        <v>8.8000000000000007</v>
      </c>
      <c r="K2208" s="5">
        <v>9.15</v>
      </c>
      <c r="L2208" s="5">
        <v>9.24</v>
      </c>
      <c r="M2208" s="5">
        <v>8.99</v>
      </c>
    </row>
    <row r="2209" spans="1:13">
      <c r="A2209" s="139">
        <v>41062</v>
      </c>
      <c r="B2209" s="5">
        <v>6.4</v>
      </c>
      <c r="C2209" s="5">
        <v>6.57</v>
      </c>
      <c r="D2209" s="5">
        <v>6.73</v>
      </c>
      <c r="E2209" s="5">
        <v>6.87</v>
      </c>
      <c r="F2209" s="5">
        <v>7.37</v>
      </c>
      <c r="G2209" s="5">
        <v>7.73</v>
      </c>
      <c r="H2209" s="5">
        <v>8.19</v>
      </c>
      <c r="I2209" s="5">
        <v>8.48</v>
      </c>
      <c r="J2209" s="5">
        <v>8.8000000000000007</v>
      </c>
      <c r="K2209" s="5">
        <v>9.15</v>
      </c>
      <c r="L2209" s="5">
        <v>9.24</v>
      </c>
      <c r="M2209" s="5">
        <v>8.99</v>
      </c>
    </row>
    <row r="2210" spans="1:13">
      <c r="A2210" s="139">
        <v>41061</v>
      </c>
      <c r="B2210" s="5">
        <v>6.4</v>
      </c>
      <c r="C2210" s="5">
        <v>6.57</v>
      </c>
      <c r="D2210" s="5">
        <v>6.73</v>
      </c>
      <c r="E2210" s="5">
        <v>6.87</v>
      </c>
      <c r="F2210" s="5">
        <v>7.37</v>
      </c>
      <c r="G2210" s="5">
        <v>7.73</v>
      </c>
      <c r="H2210" s="5">
        <v>8.19</v>
      </c>
      <c r="I2210" s="5">
        <v>8.48</v>
      </c>
      <c r="J2210" s="5">
        <v>8.8000000000000007</v>
      </c>
      <c r="K2210" s="5">
        <v>9.15</v>
      </c>
      <c r="L2210" s="5">
        <v>9.24</v>
      </c>
      <c r="M2210" s="5">
        <v>8.99</v>
      </c>
    </row>
    <row r="2211" spans="1:13">
      <c r="A2211" s="139">
        <v>41060</v>
      </c>
      <c r="B2211" s="5">
        <v>6.34</v>
      </c>
      <c r="C2211" s="5">
        <v>6.46</v>
      </c>
      <c r="D2211" s="5">
        <v>6.6</v>
      </c>
      <c r="E2211" s="5">
        <v>6.73</v>
      </c>
      <c r="F2211" s="5">
        <v>7.28</v>
      </c>
      <c r="G2211" s="5">
        <v>7.73</v>
      </c>
      <c r="H2211" s="5">
        <v>8.26</v>
      </c>
      <c r="I2211" s="5">
        <v>8.5299999999999994</v>
      </c>
      <c r="J2211" s="5">
        <v>8.75</v>
      </c>
      <c r="K2211" s="5">
        <v>8.9700000000000006</v>
      </c>
      <c r="L2211" s="5">
        <v>9.07</v>
      </c>
      <c r="M2211" s="5">
        <v>9.09</v>
      </c>
    </row>
    <row r="2212" spans="1:13">
      <c r="A2212" s="139">
        <v>41059</v>
      </c>
      <c r="B2212" s="5">
        <v>6.43</v>
      </c>
      <c r="C2212" s="5">
        <v>6.59</v>
      </c>
      <c r="D2212" s="5">
        <v>6.74</v>
      </c>
      <c r="E2212" s="5">
        <v>6.87</v>
      </c>
      <c r="F2212" s="5">
        <v>7.29</v>
      </c>
      <c r="G2212" s="5">
        <v>7.65</v>
      </c>
      <c r="H2212" s="5">
        <v>8.16</v>
      </c>
      <c r="I2212" s="5">
        <v>8.4700000000000006</v>
      </c>
      <c r="J2212" s="5">
        <v>8.75</v>
      </c>
      <c r="K2212" s="5">
        <v>8.9600000000000009</v>
      </c>
      <c r="L2212" s="5">
        <v>9.0299999999999994</v>
      </c>
      <c r="M2212" s="5">
        <v>9.02</v>
      </c>
    </row>
    <row r="2213" spans="1:13">
      <c r="A2213" s="139">
        <v>41058</v>
      </c>
      <c r="B2213" s="5">
        <v>6.37</v>
      </c>
      <c r="C2213" s="5">
        <v>6.54</v>
      </c>
      <c r="D2213" s="5">
        <v>6.69</v>
      </c>
      <c r="E2213" s="5">
        <v>6.83</v>
      </c>
      <c r="F2213" s="5">
        <v>7.28</v>
      </c>
      <c r="G2213" s="5">
        <v>7.62</v>
      </c>
      <c r="H2213" s="5">
        <v>8.1300000000000008</v>
      </c>
      <c r="I2213" s="5">
        <v>8.4499999999999993</v>
      </c>
      <c r="J2213" s="5">
        <v>8.74</v>
      </c>
      <c r="K2213" s="5">
        <v>9</v>
      </c>
      <c r="L2213" s="5">
        <v>9.08</v>
      </c>
      <c r="M2213" s="5">
        <v>9.01</v>
      </c>
    </row>
    <row r="2214" spans="1:13">
      <c r="A2214" s="139">
        <v>41057</v>
      </c>
      <c r="B2214" s="5">
        <v>6.31</v>
      </c>
      <c r="C2214" s="5">
        <v>6.46</v>
      </c>
      <c r="D2214" s="5">
        <v>6.6</v>
      </c>
      <c r="E2214" s="5">
        <v>6.74</v>
      </c>
      <c r="F2214" s="5">
        <v>7.19</v>
      </c>
      <c r="G2214" s="5">
        <v>7.49</v>
      </c>
      <c r="H2214" s="5">
        <v>7.98</v>
      </c>
      <c r="I2214" s="5">
        <v>8.3800000000000008</v>
      </c>
      <c r="J2214" s="5">
        <v>8.7799999999999994</v>
      </c>
      <c r="K2214" s="5">
        <v>9.06</v>
      </c>
      <c r="L2214" s="5">
        <v>9.14</v>
      </c>
      <c r="M2214" s="5">
        <v>9.09</v>
      </c>
    </row>
    <row r="2215" spans="1:13">
      <c r="A2215" s="139">
        <v>41056</v>
      </c>
      <c r="B2215" s="5">
        <v>6.33</v>
      </c>
      <c r="C2215" s="5">
        <v>6.45</v>
      </c>
      <c r="D2215" s="5">
        <v>6.56</v>
      </c>
      <c r="E2215" s="5">
        <v>6.68</v>
      </c>
      <c r="F2215" s="5">
        <v>7.16</v>
      </c>
      <c r="G2215" s="5">
        <v>7.58</v>
      </c>
      <c r="H2215" s="5">
        <v>8.1</v>
      </c>
      <c r="I2215" s="5">
        <v>8.39</v>
      </c>
      <c r="J2215" s="5">
        <v>8.67</v>
      </c>
      <c r="K2215" s="5">
        <v>8.9600000000000009</v>
      </c>
      <c r="L2215" s="5">
        <v>9.07</v>
      </c>
      <c r="M2215" s="5">
        <v>9.02</v>
      </c>
    </row>
    <row r="2216" spans="1:13">
      <c r="A2216" s="139">
        <v>41055</v>
      </c>
      <c r="B2216" s="5">
        <v>6.33</v>
      </c>
      <c r="C2216" s="5">
        <v>6.45</v>
      </c>
      <c r="D2216" s="5">
        <v>6.56</v>
      </c>
      <c r="E2216" s="5">
        <v>6.68</v>
      </c>
      <c r="F2216" s="5">
        <v>7.16</v>
      </c>
      <c r="G2216" s="5">
        <v>7.58</v>
      </c>
      <c r="H2216" s="5">
        <v>8.1</v>
      </c>
      <c r="I2216" s="5">
        <v>8.39</v>
      </c>
      <c r="J2216" s="5">
        <v>8.67</v>
      </c>
      <c r="K2216" s="5">
        <v>8.9600000000000009</v>
      </c>
      <c r="L2216" s="5">
        <v>9.07</v>
      </c>
      <c r="M2216" s="5">
        <v>9.02</v>
      </c>
    </row>
    <row r="2217" spans="1:13">
      <c r="A2217" s="139">
        <v>41054</v>
      </c>
      <c r="B2217" s="5">
        <v>6.33</v>
      </c>
      <c r="C2217" s="5">
        <v>6.45</v>
      </c>
      <c r="D2217" s="5">
        <v>6.56</v>
      </c>
      <c r="E2217" s="5">
        <v>6.68</v>
      </c>
      <c r="F2217" s="5">
        <v>7.16</v>
      </c>
      <c r="G2217" s="5">
        <v>7.58</v>
      </c>
      <c r="H2217" s="5">
        <v>8.1</v>
      </c>
      <c r="I2217" s="5">
        <v>8.39</v>
      </c>
      <c r="J2217" s="5">
        <v>8.67</v>
      </c>
      <c r="K2217" s="5">
        <v>8.9600000000000009</v>
      </c>
      <c r="L2217" s="5">
        <v>9.07</v>
      </c>
      <c r="M2217" s="5">
        <v>9.02</v>
      </c>
    </row>
    <row r="2218" spans="1:13">
      <c r="A2218" s="139">
        <v>41053</v>
      </c>
      <c r="B2218" s="5">
        <v>6.41</v>
      </c>
      <c r="C2218" s="5">
        <v>6.55</v>
      </c>
      <c r="D2218" s="5">
        <v>6.67</v>
      </c>
      <c r="E2218" s="5">
        <v>6.8</v>
      </c>
      <c r="F2218" s="5">
        <v>7.28</v>
      </c>
      <c r="G2218" s="5">
        <v>7.68</v>
      </c>
      <c r="H2218" s="5">
        <v>8.18</v>
      </c>
      <c r="I2218" s="5">
        <v>8.43</v>
      </c>
      <c r="J2218" s="5">
        <v>8.65</v>
      </c>
      <c r="K2218" s="5">
        <v>8.92</v>
      </c>
      <c r="L2218" s="5">
        <v>9.06</v>
      </c>
      <c r="M2218" s="5">
        <v>9.07</v>
      </c>
    </row>
    <row r="2219" spans="1:13">
      <c r="A2219" s="139">
        <v>41052</v>
      </c>
      <c r="B2219" s="5">
        <v>6.39</v>
      </c>
      <c r="C2219" s="5">
        <v>6.5</v>
      </c>
      <c r="D2219" s="5">
        <v>6.61</v>
      </c>
      <c r="E2219" s="5">
        <v>6.72</v>
      </c>
      <c r="F2219" s="5">
        <v>7.19</v>
      </c>
      <c r="G2219" s="5">
        <v>7.63</v>
      </c>
      <c r="H2219" s="5">
        <v>8.2200000000000006</v>
      </c>
      <c r="I2219" s="5">
        <v>8.5399999999999991</v>
      </c>
      <c r="J2219" s="5">
        <v>8.77</v>
      </c>
      <c r="K2219" s="5">
        <v>8.9600000000000009</v>
      </c>
      <c r="L2219" s="5">
        <v>9.0500000000000007</v>
      </c>
      <c r="M2219" s="5">
        <v>9.15</v>
      </c>
    </row>
    <row r="2220" spans="1:13">
      <c r="A2220" s="139">
        <v>41051</v>
      </c>
      <c r="B2220" s="5">
        <v>6.44</v>
      </c>
      <c r="C2220" s="5">
        <v>6.56</v>
      </c>
      <c r="D2220" s="5">
        <v>6.66</v>
      </c>
      <c r="E2220" s="5">
        <v>6.76</v>
      </c>
      <c r="F2220" s="5">
        <v>7.13</v>
      </c>
      <c r="G2220" s="5">
        <v>7.49</v>
      </c>
      <c r="H2220" s="5">
        <v>8.0500000000000007</v>
      </c>
      <c r="I2220" s="5">
        <v>8.4499999999999993</v>
      </c>
      <c r="J2220" s="5">
        <v>8.84</v>
      </c>
      <c r="K2220" s="5">
        <v>9.1300000000000008</v>
      </c>
      <c r="L2220" s="5">
        <v>9.2200000000000006</v>
      </c>
      <c r="M2220" s="5">
        <v>9.26</v>
      </c>
    </row>
    <row r="2221" spans="1:13">
      <c r="A2221" s="139">
        <v>41050</v>
      </c>
      <c r="B2221" s="5">
        <v>6.35</v>
      </c>
      <c r="C2221" s="5">
        <v>6.49</v>
      </c>
      <c r="D2221" s="5">
        <v>6.6</v>
      </c>
      <c r="E2221" s="5">
        <v>6.7</v>
      </c>
      <c r="F2221" s="5">
        <v>7.04</v>
      </c>
      <c r="G2221" s="5">
        <v>7.41</v>
      </c>
      <c r="H2221" s="5">
        <v>7.98</v>
      </c>
      <c r="I2221" s="5">
        <v>8.34</v>
      </c>
      <c r="J2221" s="5">
        <v>8.69</v>
      </c>
      <c r="K2221" s="5">
        <v>9.0500000000000007</v>
      </c>
      <c r="L2221" s="5">
        <v>9.24</v>
      </c>
      <c r="M2221" s="5">
        <v>9.41</v>
      </c>
    </row>
    <row r="2222" spans="1:13">
      <c r="A2222" s="139">
        <v>41049</v>
      </c>
      <c r="B2222" s="5">
        <v>6.32</v>
      </c>
      <c r="C2222" s="5">
        <v>6.43</v>
      </c>
      <c r="D2222" s="5">
        <v>6.53</v>
      </c>
      <c r="E2222" s="5">
        <v>6.61</v>
      </c>
      <c r="F2222" s="5">
        <v>6.93</v>
      </c>
      <c r="G2222" s="5">
        <v>7.29</v>
      </c>
      <c r="H2222" s="5">
        <v>7.84</v>
      </c>
      <c r="I2222" s="5">
        <v>8.2100000000000009</v>
      </c>
      <c r="J2222" s="5">
        <v>8.5500000000000007</v>
      </c>
      <c r="K2222" s="5">
        <v>8.91</v>
      </c>
      <c r="L2222" s="5">
        <v>9.09</v>
      </c>
      <c r="M2222" s="5">
        <v>9.1999999999999993</v>
      </c>
    </row>
    <row r="2223" spans="1:13">
      <c r="A2223" s="139">
        <v>41048</v>
      </c>
      <c r="B2223" s="5">
        <v>6.32</v>
      </c>
      <c r="C2223" s="5">
        <v>6.43</v>
      </c>
      <c r="D2223" s="5">
        <v>6.53</v>
      </c>
      <c r="E2223" s="5">
        <v>6.61</v>
      </c>
      <c r="F2223" s="5">
        <v>6.93</v>
      </c>
      <c r="G2223" s="5">
        <v>7.29</v>
      </c>
      <c r="H2223" s="5">
        <v>7.84</v>
      </c>
      <c r="I2223" s="5">
        <v>8.2100000000000009</v>
      </c>
      <c r="J2223" s="5">
        <v>8.5500000000000007</v>
      </c>
      <c r="K2223" s="5">
        <v>8.91</v>
      </c>
      <c r="L2223" s="5">
        <v>9.09</v>
      </c>
      <c r="M2223" s="5">
        <v>9.1999999999999993</v>
      </c>
    </row>
    <row r="2224" spans="1:13">
      <c r="A2224" s="139">
        <v>41047</v>
      </c>
      <c r="B2224" s="5">
        <v>6.32</v>
      </c>
      <c r="C2224" s="5">
        <v>6.43</v>
      </c>
      <c r="D2224" s="5">
        <v>6.53</v>
      </c>
      <c r="E2224" s="5">
        <v>6.61</v>
      </c>
      <c r="F2224" s="5">
        <v>6.93</v>
      </c>
      <c r="G2224" s="5">
        <v>7.29</v>
      </c>
      <c r="H2224" s="5">
        <v>7.84</v>
      </c>
      <c r="I2224" s="5">
        <v>8.2100000000000009</v>
      </c>
      <c r="J2224" s="5">
        <v>8.5500000000000007</v>
      </c>
      <c r="K2224" s="5">
        <v>8.91</v>
      </c>
      <c r="L2224" s="5">
        <v>9.09</v>
      </c>
      <c r="M2224" s="5">
        <v>9.1999999999999993</v>
      </c>
    </row>
    <row r="2225" spans="1:13">
      <c r="A2225" s="139">
        <v>41046</v>
      </c>
      <c r="B2225" s="5">
        <v>6.24</v>
      </c>
      <c r="C2225" s="5">
        <v>6.35</v>
      </c>
      <c r="D2225" s="5">
        <v>6.46</v>
      </c>
      <c r="E2225" s="5">
        <v>6.56</v>
      </c>
      <c r="F2225" s="5">
        <v>6.96</v>
      </c>
      <c r="G2225" s="5">
        <v>7.32</v>
      </c>
      <c r="H2225" s="5">
        <v>7.84</v>
      </c>
      <c r="I2225" s="5">
        <v>8.16</v>
      </c>
      <c r="J2225" s="5">
        <v>8.4700000000000006</v>
      </c>
      <c r="K2225" s="5">
        <v>8.82</v>
      </c>
      <c r="L2225" s="5">
        <v>9.01</v>
      </c>
      <c r="M2225" s="5">
        <v>9.1300000000000008</v>
      </c>
    </row>
    <row r="2226" spans="1:13">
      <c r="A2226" s="139">
        <v>41045</v>
      </c>
      <c r="B2226" s="5">
        <v>6.23</v>
      </c>
      <c r="C2226" s="5">
        <v>6.32</v>
      </c>
      <c r="D2226" s="5">
        <v>6.41</v>
      </c>
      <c r="E2226" s="5">
        <v>6.5</v>
      </c>
      <c r="F2226" s="5">
        <v>6.88</v>
      </c>
      <c r="G2226" s="5">
        <v>7.24</v>
      </c>
      <c r="H2226" s="5">
        <v>7.77</v>
      </c>
      <c r="I2226" s="5">
        <v>8.09</v>
      </c>
      <c r="J2226" s="5">
        <v>8.39</v>
      </c>
      <c r="K2226" s="5">
        <v>8.76</v>
      </c>
      <c r="L2226" s="5">
        <v>8.98</v>
      </c>
      <c r="M2226" s="5">
        <v>9.11</v>
      </c>
    </row>
    <row r="2227" spans="1:13">
      <c r="A2227" s="139">
        <v>41044</v>
      </c>
      <c r="B2227" s="5">
        <v>6.21</v>
      </c>
      <c r="C2227" s="5">
        <v>6.31</v>
      </c>
      <c r="D2227" s="5">
        <v>6.39</v>
      </c>
      <c r="E2227" s="5">
        <v>6.48</v>
      </c>
      <c r="F2227" s="5">
        <v>6.82</v>
      </c>
      <c r="G2227" s="5">
        <v>7.2</v>
      </c>
      <c r="H2227" s="5">
        <v>7.74</v>
      </c>
      <c r="I2227" s="5">
        <v>8.0500000000000007</v>
      </c>
      <c r="J2227" s="5">
        <v>8.3000000000000007</v>
      </c>
      <c r="K2227" s="5">
        <v>8.56</v>
      </c>
      <c r="L2227" s="5">
        <v>8.7100000000000009</v>
      </c>
      <c r="M2227" s="5">
        <v>8.84</v>
      </c>
    </row>
    <row r="2228" spans="1:13">
      <c r="A2228" s="139">
        <v>41043</v>
      </c>
      <c r="B2228" s="5">
        <v>6.16</v>
      </c>
      <c r="C2228" s="5">
        <v>6.26</v>
      </c>
      <c r="D2228" s="5">
        <v>6.35</v>
      </c>
      <c r="E2228" s="5">
        <v>6.44</v>
      </c>
      <c r="F2228" s="5">
        <v>6.81</v>
      </c>
      <c r="G2228" s="5">
        <v>7.18</v>
      </c>
      <c r="H2228" s="5">
        <v>7.69</v>
      </c>
      <c r="I2228" s="5">
        <v>7.99</v>
      </c>
      <c r="J2228" s="5">
        <v>8.27</v>
      </c>
      <c r="K2228" s="5">
        <v>8.56</v>
      </c>
      <c r="L2228" s="5">
        <v>8.6999999999999993</v>
      </c>
      <c r="M2228" s="5">
        <v>8.76</v>
      </c>
    </row>
    <row r="2229" spans="1:13">
      <c r="A2229" s="139">
        <v>41042</v>
      </c>
      <c r="B2229" s="5">
        <v>6.16</v>
      </c>
      <c r="C2229" s="5">
        <v>6.25</v>
      </c>
      <c r="D2229" s="5">
        <v>6.35</v>
      </c>
      <c r="E2229" s="5">
        <v>6.44</v>
      </c>
      <c r="F2229" s="5">
        <v>6.82</v>
      </c>
      <c r="G2229" s="5">
        <v>7.15</v>
      </c>
      <c r="H2229" s="5">
        <v>7.62</v>
      </c>
      <c r="I2229" s="5">
        <v>7.92</v>
      </c>
      <c r="J2229" s="5">
        <v>8.24</v>
      </c>
      <c r="K2229" s="5">
        <v>8.59</v>
      </c>
      <c r="L2229" s="5">
        <v>8.75</v>
      </c>
      <c r="M2229" s="5">
        <v>8.81</v>
      </c>
    </row>
    <row r="2230" spans="1:13">
      <c r="A2230" s="139">
        <v>41041</v>
      </c>
      <c r="B2230" s="5">
        <v>6.16</v>
      </c>
      <c r="C2230" s="5">
        <v>6.25</v>
      </c>
      <c r="D2230" s="5">
        <v>6.35</v>
      </c>
      <c r="E2230" s="5">
        <v>6.44</v>
      </c>
      <c r="F2230" s="5">
        <v>6.82</v>
      </c>
      <c r="G2230" s="5">
        <v>7.15</v>
      </c>
      <c r="H2230" s="5">
        <v>7.62</v>
      </c>
      <c r="I2230" s="5">
        <v>7.92</v>
      </c>
      <c r="J2230" s="5">
        <v>8.24</v>
      </c>
      <c r="K2230" s="5">
        <v>8.59</v>
      </c>
      <c r="L2230" s="5">
        <v>8.75</v>
      </c>
      <c r="M2230" s="5">
        <v>8.81</v>
      </c>
    </row>
    <row r="2231" spans="1:13">
      <c r="A2231" s="139">
        <v>41040</v>
      </c>
      <c r="B2231" s="5">
        <v>6.13</v>
      </c>
      <c r="C2231" s="5">
        <v>6.23</v>
      </c>
      <c r="D2231" s="5">
        <v>6.32</v>
      </c>
      <c r="E2231" s="5">
        <v>6.42</v>
      </c>
      <c r="F2231" s="5">
        <v>6.81</v>
      </c>
      <c r="G2231" s="5">
        <v>7.17</v>
      </c>
      <c r="H2231" s="5">
        <v>7.68</v>
      </c>
      <c r="I2231" s="5">
        <v>7.99</v>
      </c>
      <c r="J2231" s="5">
        <v>8.2799999999999994</v>
      </c>
      <c r="K2231" s="5">
        <v>8.5500000000000007</v>
      </c>
      <c r="L2231" s="5">
        <v>8.66</v>
      </c>
      <c r="M2231" s="5">
        <v>8.6999999999999993</v>
      </c>
    </row>
    <row r="2232" spans="1:13">
      <c r="A2232" s="139">
        <v>41039</v>
      </c>
      <c r="B2232" s="5">
        <v>6.14</v>
      </c>
      <c r="C2232" s="5">
        <v>6.24</v>
      </c>
      <c r="D2232" s="5">
        <v>6.33</v>
      </c>
      <c r="E2232" s="5">
        <v>6.42</v>
      </c>
      <c r="F2232" s="5">
        <v>6.8</v>
      </c>
      <c r="G2232" s="5">
        <v>7.15</v>
      </c>
      <c r="H2232" s="5">
        <v>7.66</v>
      </c>
      <c r="I2232" s="5">
        <v>7.97</v>
      </c>
      <c r="J2232" s="5">
        <v>8.27</v>
      </c>
      <c r="K2232" s="5">
        <v>8.5399999999999991</v>
      </c>
      <c r="L2232" s="5">
        <v>8.66</v>
      </c>
      <c r="M2232" s="5">
        <v>8.6999999999999993</v>
      </c>
    </row>
    <row r="2233" spans="1:13">
      <c r="A2233" s="139">
        <v>41037</v>
      </c>
      <c r="B2233" s="5">
        <v>6.15</v>
      </c>
      <c r="C2233" s="5">
        <v>6.24</v>
      </c>
      <c r="D2233" s="5">
        <v>6.34</v>
      </c>
      <c r="E2233" s="5">
        <v>6.43</v>
      </c>
      <c r="F2233" s="5">
        <v>6.79</v>
      </c>
      <c r="G2233" s="5">
        <v>7.13</v>
      </c>
      <c r="H2233" s="5">
        <v>7.63</v>
      </c>
      <c r="I2233" s="5">
        <v>7.95</v>
      </c>
      <c r="J2233" s="5">
        <v>8.26</v>
      </c>
      <c r="K2233" s="5">
        <v>8.5500000000000007</v>
      </c>
      <c r="L2233" s="5">
        <v>8.67</v>
      </c>
      <c r="M2233" s="5">
        <v>8.7200000000000006</v>
      </c>
    </row>
    <row r="2234" spans="1:13">
      <c r="A2234" s="139">
        <v>41036</v>
      </c>
      <c r="B2234" s="5">
        <v>6.11</v>
      </c>
      <c r="C2234" s="5">
        <v>6.2</v>
      </c>
      <c r="D2234" s="5">
        <v>6.29</v>
      </c>
      <c r="E2234" s="5">
        <v>6.38</v>
      </c>
      <c r="F2234" s="5">
        <v>6.74</v>
      </c>
      <c r="G2234" s="5">
        <v>7.08</v>
      </c>
      <c r="H2234" s="5">
        <v>7.58</v>
      </c>
      <c r="I2234" s="5">
        <v>7.91</v>
      </c>
      <c r="J2234" s="5">
        <v>8.2200000000000006</v>
      </c>
      <c r="K2234" s="5">
        <v>8.51</v>
      </c>
      <c r="L2234" s="5">
        <v>8.64</v>
      </c>
      <c r="M2234" s="5">
        <v>8.69</v>
      </c>
    </row>
    <row r="2235" spans="1:13">
      <c r="A2235" s="139">
        <v>41035</v>
      </c>
      <c r="B2235" s="5">
        <v>6.12</v>
      </c>
      <c r="C2235" s="5">
        <v>6.22</v>
      </c>
      <c r="D2235" s="5">
        <v>6.32</v>
      </c>
      <c r="E2235" s="5">
        <v>6.42</v>
      </c>
      <c r="F2235" s="5">
        <v>6.8</v>
      </c>
      <c r="G2235" s="5">
        <v>7.13</v>
      </c>
      <c r="H2235" s="5">
        <v>7.61</v>
      </c>
      <c r="I2235" s="5">
        <v>7.91</v>
      </c>
      <c r="J2235" s="5">
        <v>8.2100000000000009</v>
      </c>
      <c r="K2235" s="5">
        <v>8.49</v>
      </c>
      <c r="L2235" s="5">
        <v>8.6199999999999992</v>
      </c>
      <c r="M2235" s="5">
        <v>8.67</v>
      </c>
    </row>
    <row r="2236" spans="1:13">
      <c r="A2236" s="139">
        <v>41034</v>
      </c>
      <c r="B2236" s="5">
        <v>6.12</v>
      </c>
      <c r="C2236" s="5">
        <v>6.22</v>
      </c>
      <c r="D2236" s="5">
        <v>6.32</v>
      </c>
      <c r="E2236" s="5">
        <v>6.42</v>
      </c>
      <c r="F2236" s="5">
        <v>6.8</v>
      </c>
      <c r="G2236" s="5">
        <v>7.13</v>
      </c>
      <c r="H2236" s="5">
        <v>7.61</v>
      </c>
      <c r="I2236" s="5">
        <v>7.91</v>
      </c>
      <c r="J2236" s="5">
        <v>8.2100000000000009</v>
      </c>
      <c r="K2236" s="5">
        <v>8.49</v>
      </c>
      <c r="L2236" s="5">
        <v>8.6199999999999992</v>
      </c>
      <c r="M2236" s="5">
        <v>8.67</v>
      </c>
    </row>
    <row r="2237" spans="1:13">
      <c r="A2237" s="139">
        <v>41033</v>
      </c>
      <c r="B2237" s="5">
        <v>6.11</v>
      </c>
      <c r="C2237" s="5">
        <v>6.21</v>
      </c>
      <c r="D2237" s="5">
        <v>6.31</v>
      </c>
      <c r="E2237" s="5">
        <v>6.4</v>
      </c>
      <c r="F2237" s="5">
        <v>6.78</v>
      </c>
      <c r="G2237" s="5">
        <v>7.12</v>
      </c>
      <c r="H2237" s="5">
        <v>7.59</v>
      </c>
      <c r="I2237" s="5">
        <v>7.89</v>
      </c>
      <c r="J2237" s="5">
        <v>8.17</v>
      </c>
      <c r="K2237" s="5">
        <v>8.4499999999999993</v>
      </c>
      <c r="L2237" s="5">
        <v>8.59</v>
      </c>
      <c r="M2237" s="5">
        <v>8.66</v>
      </c>
    </row>
    <row r="2238" spans="1:13">
      <c r="A2238" s="139">
        <v>41032</v>
      </c>
      <c r="B2238" s="5">
        <v>6.12</v>
      </c>
      <c r="C2238" s="5">
        <v>6.22</v>
      </c>
      <c r="D2238" s="5">
        <v>6.31</v>
      </c>
      <c r="E2238" s="5">
        <v>6.41</v>
      </c>
      <c r="F2238" s="5">
        <v>6.78</v>
      </c>
      <c r="G2238" s="5">
        <v>7.13</v>
      </c>
      <c r="H2238" s="5">
        <v>7.64</v>
      </c>
      <c r="I2238" s="5">
        <v>7.95</v>
      </c>
      <c r="J2238" s="5">
        <v>8.2100000000000009</v>
      </c>
      <c r="K2238" s="5">
        <v>8.4499999999999993</v>
      </c>
      <c r="L2238" s="5">
        <v>8.57</v>
      </c>
      <c r="M2238" s="5">
        <v>8.6300000000000008</v>
      </c>
    </row>
    <row r="2239" spans="1:13">
      <c r="A2239" s="139">
        <v>41031</v>
      </c>
      <c r="B2239" s="5">
        <v>6.1</v>
      </c>
      <c r="C2239" s="5">
        <v>6.21</v>
      </c>
      <c r="D2239" s="5">
        <v>6.31</v>
      </c>
      <c r="E2239" s="5">
        <v>6.4</v>
      </c>
      <c r="F2239" s="5">
        <v>6.76</v>
      </c>
      <c r="G2239" s="5">
        <v>7.11</v>
      </c>
      <c r="H2239" s="5">
        <v>7.61</v>
      </c>
      <c r="I2239" s="5">
        <v>7.92</v>
      </c>
      <c r="J2239" s="5">
        <v>8.1999999999999993</v>
      </c>
      <c r="K2239" s="5">
        <v>8.44</v>
      </c>
      <c r="L2239" s="5">
        <v>8.5500000000000007</v>
      </c>
      <c r="M2239" s="5">
        <v>8.6</v>
      </c>
    </row>
    <row r="2240" spans="1:13">
      <c r="A2240" s="139">
        <v>41030</v>
      </c>
      <c r="B2240" s="5">
        <v>6.13</v>
      </c>
      <c r="C2240" s="5">
        <v>6.24</v>
      </c>
      <c r="D2240" s="5">
        <v>6.34</v>
      </c>
      <c r="E2240" s="5">
        <v>6.43</v>
      </c>
      <c r="F2240" s="5">
        <v>6.76</v>
      </c>
      <c r="G2240" s="5">
        <v>7.11</v>
      </c>
      <c r="H2240" s="5">
        <v>7.62</v>
      </c>
      <c r="I2240" s="5">
        <v>7.94</v>
      </c>
      <c r="J2240" s="5">
        <v>8.2100000000000009</v>
      </c>
      <c r="K2240" s="5">
        <v>8.43</v>
      </c>
      <c r="L2240" s="5">
        <v>8.5299999999999994</v>
      </c>
      <c r="M2240" s="5">
        <v>8.59</v>
      </c>
    </row>
    <row r="2241" spans="1:13">
      <c r="A2241" s="139">
        <v>41029</v>
      </c>
      <c r="B2241" s="5">
        <v>6.13</v>
      </c>
      <c r="C2241" s="5">
        <v>6.24</v>
      </c>
      <c r="D2241" s="5">
        <v>6.34</v>
      </c>
      <c r="E2241" s="5">
        <v>6.43</v>
      </c>
      <c r="F2241" s="5">
        <v>6.76</v>
      </c>
      <c r="G2241" s="5">
        <v>7.11</v>
      </c>
      <c r="H2241" s="5">
        <v>7.62</v>
      </c>
      <c r="I2241" s="5">
        <v>7.94</v>
      </c>
      <c r="J2241" s="5">
        <v>8.2100000000000009</v>
      </c>
      <c r="K2241" s="5">
        <v>8.43</v>
      </c>
      <c r="L2241" s="5">
        <v>8.5299999999999994</v>
      </c>
      <c r="M2241" s="5">
        <v>8.59</v>
      </c>
    </row>
    <row r="2242" spans="1:13">
      <c r="A2242" s="139">
        <v>41028</v>
      </c>
      <c r="B2242" s="5">
        <v>6.12</v>
      </c>
      <c r="C2242" s="5">
        <v>6.23</v>
      </c>
      <c r="D2242" s="5">
        <v>6.33</v>
      </c>
      <c r="E2242" s="5">
        <v>6.41</v>
      </c>
      <c r="F2242" s="5">
        <v>6.75</v>
      </c>
      <c r="G2242" s="5">
        <v>7.09</v>
      </c>
      <c r="H2242" s="5">
        <v>7.61</v>
      </c>
      <c r="I2242" s="5">
        <v>7.93</v>
      </c>
      <c r="J2242" s="5">
        <v>8.1999999999999993</v>
      </c>
      <c r="K2242" s="5">
        <v>8.43</v>
      </c>
      <c r="L2242" s="5">
        <v>8.5299999999999994</v>
      </c>
      <c r="M2242" s="5">
        <v>8.59</v>
      </c>
    </row>
    <row r="2243" spans="1:13">
      <c r="A2243" s="139">
        <v>41027</v>
      </c>
      <c r="B2243" s="5">
        <v>6.12</v>
      </c>
      <c r="C2243" s="5">
        <v>6.23</v>
      </c>
      <c r="D2243" s="5">
        <v>6.33</v>
      </c>
      <c r="E2243" s="5">
        <v>6.41</v>
      </c>
      <c r="F2243" s="5">
        <v>6.75</v>
      </c>
      <c r="G2243" s="5">
        <v>7.09</v>
      </c>
      <c r="H2243" s="5">
        <v>7.61</v>
      </c>
      <c r="I2243" s="5">
        <v>7.93</v>
      </c>
      <c r="J2243" s="5">
        <v>8.1999999999999993</v>
      </c>
      <c r="K2243" s="5">
        <v>8.43</v>
      </c>
      <c r="L2243" s="5">
        <v>8.5299999999999994</v>
      </c>
      <c r="M2243" s="5">
        <v>8.59</v>
      </c>
    </row>
    <row r="2244" spans="1:13">
      <c r="A2244" s="139">
        <v>41026</v>
      </c>
      <c r="B2244" s="5">
        <v>6.12</v>
      </c>
      <c r="C2244" s="5">
        <v>6.21</v>
      </c>
      <c r="D2244" s="5">
        <v>6.31</v>
      </c>
      <c r="E2244" s="5">
        <v>6.4</v>
      </c>
      <c r="F2244" s="5">
        <v>6.76</v>
      </c>
      <c r="G2244" s="5">
        <v>7.12</v>
      </c>
      <c r="H2244" s="5">
        <v>7.64</v>
      </c>
      <c r="I2244" s="5">
        <v>7.96</v>
      </c>
      <c r="J2244" s="5">
        <v>8.24</v>
      </c>
      <c r="K2244" s="5">
        <v>8.5</v>
      </c>
      <c r="L2244" s="5">
        <v>8.6199999999999992</v>
      </c>
      <c r="M2244" s="5">
        <v>8.69</v>
      </c>
    </row>
    <row r="2245" spans="1:13">
      <c r="A2245" s="139">
        <v>41025</v>
      </c>
      <c r="B2245" s="5">
        <v>6.07</v>
      </c>
      <c r="C2245" s="5">
        <v>6.17</v>
      </c>
      <c r="D2245" s="5">
        <v>6.26</v>
      </c>
      <c r="E2245" s="5">
        <v>6.35</v>
      </c>
      <c r="F2245" s="5">
        <v>6.69</v>
      </c>
      <c r="G2245" s="5">
        <v>7.04</v>
      </c>
      <c r="H2245" s="5">
        <v>7.58</v>
      </c>
      <c r="I2245" s="5">
        <v>7.92</v>
      </c>
      <c r="J2245" s="5">
        <v>8.2100000000000009</v>
      </c>
      <c r="K2245" s="5">
        <v>8.4600000000000009</v>
      </c>
      <c r="L2245" s="5">
        <v>8.57</v>
      </c>
      <c r="M2245" s="5">
        <v>8.6300000000000008</v>
      </c>
    </row>
    <row r="2246" spans="1:13">
      <c r="A2246" s="139">
        <v>41024</v>
      </c>
      <c r="B2246" s="5">
        <v>6.12</v>
      </c>
      <c r="C2246" s="5">
        <v>6.22</v>
      </c>
      <c r="D2246" s="5">
        <v>6.31</v>
      </c>
      <c r="E2246" s="5">
        <v>6.4</v>
      </c>
      <c r="F2246" s="5">
        <v>6.75</v>
      </c>
      <c r="G2246" s="5">
        <v>7.12</v>
      </c>
      <c r="H2246" s="5">
        <v>7.65</v>
      </c>
      <c r="I2246" s="5">
        <v>7.97</v>
      </c>
      <c r="J2246" s="5">
        <v>8.25</v>
      </c>
      <c r="K2246" s="5">
        <v>8.48</v>
      </c>
      <c r="L2246" s="5">
        <v>8.59</v>
      </c>
      <c r="M2246" s="5">
        <v>8.66</v>
      </c>
    </row>
    <row r="2247" spans="1:13">
      <c r="A2247" s="139">
        <v>41023</v>
      </c>
      <c r="B2247" s="5">
        <v>6.12</v>
      </c>
      <c r="C2247" s="5">
        <v>6.23</v>
      </c>
      <c r="D2247" s="5">
        <v>6.32</v>
      </c>
      <c r="E2247" s="5">
        <v>6.42</v>
      </c>
      <c r="F2247" s="5">
        <v>6.8</v>
      </c>
      <c r="G2247" s="5">
        <v>7.15</v>
      </c>
      <c r="H2247" s="5">
        <v>7.66</v>
      </c>
      <c r="I2247" s="5">
        <v>7.97</v>
      </c>
      <c r="J2247" s="5">
        <v>8.25</v>
      </c>
      <c r="K2247" s="5">
        <v>8.52</v>
      </c>
      <c r="L2247" s="5">
        <v>8.65</v>
      </c>
      <c r="M2247" s="5">
        <v>8.73</v>
      </c>
    </row>
    <row r="2248" spans="1:13">
      <c r="A2248" s="139">
        <v>41022</v>
      </c>
      <c r="B2248" s="5">
        <v>6.12</v>
      </c>
      <c r="C2248" s="5">
        <v>6.23</v>
      </c>
      <c r="D2248" s="5">
        <v>6.34</v>
      </c>
      <c r="E2248" s="5">
        <v>6.44</v>
      </c>
      <c r="F2248" s="5">
        <v>6.82</v>
      </c>
      <c r="G2248" s="5">
        <v>7.17</v>
      </c>
      <c r="H2248" s="5">
        <v>7.66</v>
      </c>
      <c r="I2248" s="5">
        <v>7.96</v>
      </c>
      <c r="J2248" s="5">
        <v>8.23</v>
      </c>
      <c r="K2248" s="5">
        <v>8.5</v>
      </c>
      <c r="L2248" s="5">
        <v>8.64</v>
      </c>
      <c r="M2248" s="5">
        <v>8.7200000000000006</v>
      </c>
    </row>
    <row r="2249" spans="1:13">
      <c r="A2249" s="139">
        <v>41021</v>
      </c>
      <c r="B2249" s="5">
        <v>6.11</v>
      </c>
      <c r="C2249" s="5">
        <v>6.21</v>
      </c>
      <c r="D2249" s="5">
        <v>6.3</v>
      </c>
      <c r="E2249" s="5">
        <v>6.39</v>
      </c>
      <c r="F2249" s="5">
        <v>6.76</v>
      </c>
      <c r="G2249" s="5">
        <v>7.11</v>
      </c>
      <c r="H2249" s="5">
        <v>7.61</v>
      </c>
      <c r="I2249" s="5">
        <v>7.9</v>
      </c>
      <c r="J2249" s="5">
        <v>8.15</v>
      </c>
      <c r="K2249" s="5">
        <v>8.43</v>
      </c>
      <c r="L2249" s="5">
        <v>8.58</v>
      </c>
      <c r="M2249" s="5">
        <v>8.68</v>
      </c>
    </row>
    <row r="2250" spans="1:13">
      <c r="A2250" s="139">
        <v>41020</v>
      </c>
      <c r="B2250" s="5">
        <v>6.11</v>
      </c>
      <c r="C2250" s="5">
        <v>6.21</v>
      </c>
      <c r="D2250" s="5">
        <v>6.3</v>
      </c>
      <c r="E2250" s="5">
        <v>6.39</v>
      </c>
      <c r="F2250" s="5">
        <v>6.76</v>
      </c>
      <c r="G2250" s="5">
        <v>7.11</v>
      </c>
      <c r="H2250" s="5">
        <v>7.61</v>
      </c>
      <c r="I2250" s="5">
        <v>7.9</v>
      </c>
      <c r="J2250" s="5">
        <v>8.15</v>
      </c>
      <c r="K2250" s="5">
        <v>8.43</v>
      </c>
      <c r="L2250" s="5">
        <v>8.58</v>
      </c>
      <c r="M2250" s="5">
        <v>8.68</v>
      </c>
    </row>
    <row r="2251" spans="1:13">
      <c r="A2251" s="139">
        <v>41019</v>
      </c>
      <c r="B2251" s="5">
        <v>6.11</v>
      </c>
      <c r="C2251" s="5">
        <v>6.21</v>
      </c>
      <c r="D2251" s="5">
        <v>6.3</v>
      </c>
      <c r="E2251" s="5">
        <v>6.39</v>
      </c>
      <c r="F2251" s="5">
        <v>6.76</v>
      </c>
      <c r="G2251" s="5">
        <v>7.11</v>
      </c>
      <c r="H2251" s="5">
        <v>7.61</v>
      </c>
      <c r="I2251" s="5">
        <v>7.9</v>
      </c>
      <c r="J2251" s="5">
        <v>8.15</v>
      </c>
      <c r="K2251" s="5">
        <v>8.43</v>
      </c>
      <c r="L2251" s="5">
        <v>8.58</v>
      </c>
      <c r="M2251" s="5">
        <v>8.68</v>
      </c>
    </row>
    <row r="2252" spans="1:13">
      <c r="A2252" s="139">
        <v>41018</v>
      </c>
      <c r="B2252" s="5">
        <v>6.15</v>
      </c>
      <c r="C2252" s="5">
        <v>6.25</v>
      </c>
      <c r="D2252" s="5">
        <v>6.35</v>
      </c>
      <c r="E2252" s="5">
        <v>6.44</v>
      </c>
      <c r="F2252" s="5">
        <v>6.77</v>
      </c>
      <c r="G2252" s="5">
        <v>7.11</v>
      </c>
      <c r="H2252" s="5">
        <v>7.62</v>
      </c>
      <c r="I2252" s="5">
        <v>7.93</v>
      </c>
      <c r="J2252" s="5">
        <v>8.2100000000000009</v>
      </c>
      <c r="K2252" s="5">
        <v>8.4700000000000006</v>
      </c>
      <c r="L2252" s="5">
        <v>8.61</v>
      </c>
      <c r="M2252" s="5">
        <v>8.6999999999999993</v>
      </c>
    </row>
    <row r="2253" spans="1:13">
      <c r="A2253" s="139">
        <v>41017</v>
      </c>
      <c r="B2253" s="5">
        <v>6.12</v>
      </c>
      <c r="C2253" s="5">
        <v>6.21</v>
      </c>
      <c r="D2253" s="5">
        <v>6.31</v>
      </c>
      <c r="E2253" s="5">
        <v>6.4</v>
      </c>
      <c r="F2253" s="5">
        <v>6.78</v>
      </c>
      <c r="G2253" s="5">
        <v>7.14</v>
      </c>
      <c r="H2253" s="5">
        <v>7.63</v>
      </c>
      <c r="I2253" s="5">
        <v>7.92</v>
      </c>
      <c r="J2253" s="5">
        <v>8.19</v>
      </c>
      <c r="K2253" s="5">
        <v>8.48</v>
      </c>
      <c r="L2253" s="5">
        <v>8.6300000000000008</v>
      </c>
      <c r="M2253" s="5">
        <v>8.73</v>
      </c>
    </row>
    <row r="2254" spans="1:13">
      <c r="A2254" s="139">
        <v>41016</v>
      </c>
      <c r="B2254" s="5">
        <v>6.12</v>
      </c>
      <c r="C2254" s="5">
        <v>6.21</v>
      </c>
      <c r="D2254" s="5">
        <v>6.31</v>
      </c>
      <c r="E2254" s="5">
        <v>6.4</v>
      </c>
      <c r="F2254" s="5">
        <v>6.78</v>
      </c>
      <c r="G2254" s="5">
        <v>7.15</v>
      </c>
      <c r="H2254" s="5">
        <v>7.67</v>
      </c>
      <c r="I2254" s="5">
        <v>7.97</v>
      </c>
      <c r="J2254" s="5">
        <v>8.23</v>
      </c>
      <c r="K2254" s="5">
        <v>8.49</v>
      </c>
      <c r="L2254" s="5">
        <v>8.6300000000000008</v>
      </c>
      <c r="M2254" s="5">
        <v>8.73</v>
      </c>
    </row>
    <row r="2255" spans="1:13">
      <c r="A2255" s="139">
        <v>41015</v>
      </c>
      <c r="B2255" s="5">
        <v>6.1</v>
      </c>
      <c r="C2255" s="5">
        <v>6.2</v>
      </c>
      <c r="D2255" s="5">
        <v>6.3</v>
      </c>
      <c r="E2255" s="5">
        <v>6.4</v>
      </c>
      <c r="F2255" s="5">
        <v>6.82</v>
      </c>
      <c r="G2255" s="5">
        <v>7.2</v>
      </c>
      <c r="H2255" s="5">
        <v>7.7</v>
      </c>
      <c r="I2255" s="5">
        <v>7.99</v>
      </c>
      <c r="J2255" s="5">
        <v>8.25</v>
      </c>
      <c r="K2255" s="5">
        <v>8.5299999999999994</v>
      </c>
      <c r="L2255" s="5">
        <v>8.67</v>
      </c>
      <c r="M2255" s="5">
        <v>8.75</v>
      </c>
    </row>
    <row r="2256" spans="1:13">
      <c r="A2256" s="139">
        <v>41014</v>
      </c>
      <c r="B2256" s="5">
        <v>6.15</v>
      </c>
      <c r="C2256" s="5">
        <v>6.27</v>
      </c>
      <c r="D2256" s="5">
        <v>6.38</v>
      </c>
      <c r="E2256" s="5">
        <v>6.49</v>
      </c>
      <c r="F2256" s="5">
        <v>6.86</v>
      </c>
      <c r="G2256" s="5">
        <v>7.22</v>
      </c>
      <c r="H2256" s="5">
        <v>7.74</v>
      </c>
      <c r="I2256" s="5">
        <v>8.06</v>
      </c>
      <c r="J2256" s="5">
        <v>8.32</v>
      </c>
      <c r="K2256" s="5">
        <v>8.59</v>
      </c>
      <c r="L2256" s="5">
        <v>8.7200000000000006</v>
      </c>
      <c r="M2256" s="5">
        <v>8.8000000000000007</v>
      </c>
    </row>
    <row r="2257" spans="1:13">
      <c r="A2257" s="139">
        <v>41013</v>
      </c>
      <c r="B2257" s="5">
        <v>6.15</v>
      </c>
      <c r="C2257" s="5">
        <v>6.27</v>
      </c>
      <c r="D2257" s="5">
        <v>6.38</v>
      </c>
      <c r="E2257" s="5">
        <v>6.48</v>
      </c>
      <c r="F2257" s="5">
        <v>6.85</v>
      </c>
      <c r="G2257" s="5">
        <v>7.2</v>
      </c>
      <c r="H2257" s="5">
        <v>7.72</v>
      </c>
      <c r="I2257" s="5">
        <v>8.0299999999999994</v>
      </c>
      <c r="J2257" s="5">
        <v>8.3000000000000007</v>
      </c>
      <c r="K2257" s="5">
        <v>8.57</v>
      </c>
      <c r="L2257" s="5">
        <v>8.7100000000000009</v>
      </c>
      <c r="M2257" s="5">
        <v>8.7899999999999991</v>
      </c>
    </row>
    <row r="2258" spans="1:13">
      <c r="A2258" s="139">
        <v>41012</v>
      </c>
      <c r="B2258" s="5">
        <v>6.1</v>
      </c>
      <c r="C2258" s="5">
        <v>6.21</v>
      </c>
      <c r="D2258" s="5">
        <v>6.32</v>
      </c>
      <c r="E2258" s="5">
        <v>6.42</v>
      </c>
      <c r="F2258" s="5">
        <v>6.78</v>
      </c>
      <c r="G2258" s="5">
        <v>7.11</v>
      </c>
      <c r="H2258" s="5">
        <v>7.62</v>
      </c>
      <c r="I2258" s="5">
        <v>7.94</v>
      </c>
      <c r="J2258" s="5">
        <v>8.2200000000000006</v>
      </c>
      <c r="K2258" s="5">
        <v>8.5</v>
      </c>
      <c r="L2258" s="5">
        <v>8.65</v>
      </c>
      <c r="M2258" s="5">
        <v>8.75</v>
      </c>
    </row>
    <row r="2259" spans="1:13">
      <c r="A2259" s="139">
        <v>41011</v>
      </c>
      <c r="B2259" s="5">
        <v>6.12</v>
      </c>
      <c r="C2259" s="5">
        <v>6.23</v>
      </c>
      <c r="D2259" s="5">
        <v>6.33</v>
      </c>
      <c r="E2259" s="5">
        <v>6.43</v>
      </c>
      <c r="F2259" s="5">
        <v>6.8</v>
      </c>
      <c r="G2259" s="5">
        <v>7.13</v>
      </c>
      <c r="H2259" s="5">
        <v>7.63</v>
      </c>
      <c r="I2259" s="5">
        <v>7.95</v>
      </c>
      <c r="J2259" s="5">
        <v>8.25</v>
      </c>
      <c r="K2259" s="5">
        <v>8.5399999999999991</v>
      </c>
      <c r="L2259" s="5">
        <v>8.68</v>
      </c>
      <c r="M2259" s="5">
        <v>8.77</v>
      </c>
    </row>
    <row r="2260" spans="1:13">
      <c r="A2260" s="139">
        <v>41010</v>
      </c>
      <c r="B2260" s="5">
        <v>6.13</v>
      </c>
      <c r="C2260" s="5">
        <v>6.22</v>
      </c>
      <c r="D2260" s="5">
        <v>6.32</v>
      </c>
      <c r="E2260" s="5">
        <v>6.41</v>
      </c>
      <c r="F2260" s="5">
        <v>6.79</v>
      </c>
      <c r="G2260" s="5">
        <v>7.14</v>
      </c>
      <c r="H2260" s="5">
        <v>7.64</v>
      </c>
      <c r="I2260" s="5">
        <v>7.95</v>
      </c>
      <c r="J2260" s="5">
        <v>8.23</v>
      </c>
      <c r="K2260" s="5">
        <v>8.52</v>
      </c>
      <c r="L2260" s="5">
        <v>8.66</v>
      </c>
      <c r="M2260" s="5">
        <v>8.76</v>
      </c>
    </row>
    <row r="2261" spans="1:13">
      <c r="A2261" s="139">
        <v>41009</v>
      </c>
      <c r="B2261" s="5">
        <v>6.15</v>
      </c>
      <c r="C2261" s="5">
        <v>6.24</v>
      </c>
      <c r="D2261" s="5">
        <v>6.34</v>
      </c>
      <c r="E2261" s="5">
        <v>6.43</v>
      </c>
      <c r="F2261" s="5">
        <v>6.81</v>
      </c>
      <c r="G2261" s="5">
        <v>7.15</v>
      </c>
      <c r="H2261" s="5">
        <v>7.62</v>
      </c>
      <c r="I2261" s="5">
        <v>7.93</v>
      </c>
      <c r="J2261" s="5">
        <v>8.24</v>
      </c>
      <c r="K2261" s="5">
        <v>8.5299999999999994</v>
      </c>
      <c r="L2261" s="5">
        <v>8.67</v>
      </c>
      <c r="M2261" s="5">
        <v>8.75</v>
      </c>
    </row>
    <row r="2262" spans="1:13">
      <c r="A2262" s="139">
        <v>41008</v>
      </c>
      <c r="B2262" s="5">
        <v>6.21</v>
      </c>
      <c r="C2262" s="5">
        <v>6.32</v>
      </c>
      <c r="D2262" s="5">
        <v>6.42</v>
      </c>
      <c r="E2262" s="5">
        <v>6.52</v>
      </c>
      <c r="F2262" s="5">
        <v>6.86</v>
      </c>
      <c r="G2262" s="5">
        <v>7.12</v>
      </c>
      <c r="H2262" s="5">
        <v>7.5</v>
      </c>
      <c r="I2262" s="5">
        <v>7.78</v>
      </c>
      <c r="J2262" s="5">
        <v>8.11</v>
      </c>
      <c r="K2262" s="5">
        <v>8.4499999999999993</v>
      </c>
      <c r="L2262" s="5">
        <v>8.61</v>
      </c>
      <c r="M2262" s="5">
        <v>8.7100000000000009</v>
      </c>
    </row>
    <row r="2263" spans="1:13">
      <c r="A2263" s="139">
        <v>41007</v>
      </c>
      <c r="B2263" s="5">
        <v>6.23</v>
      </c>
      <c r="C2263" s="5">
        <v>6.33</v>
      </c>
      <c r="D2263" s="5">
        <v>6.42</v>
      </c>
      <c r="E2263" s="5">
        <v>6.5</v>
      </c>
      <c r="F2263" s="5">
        <v>6.74</v>
      </c>
      <c r="G2263" s="5">
        <v>6.92</v>
      </c>
      <c r="H2263" s="5">
        <v>7.21</v>
      </c>
      <c r="I2263" s="5">
        <v>7.48</v>
      </c>
      <c r="J2263" s="5">
        <v>7.84</v>
      </c>
      <c r="K2263" s="5">
        <v>8.23</v>
      </c>
      <c r="L2263" s="5">
        <v>8.4499999999999993</v>
      </c>
      <c r="M2263" s="5">
        <v>8.61</v>
      </c>
    </row>
    <row r="2264" spans="1:13">
      <c r="A2264" s="139">
        <v>41006</v>
      </c>
      <c r="B2264" s="5">
        <v>6.11</v>
      </c>
      <c r="C2264" s="5">
        <v>6.22</v>
      </c>
      <c r="D2264" s="5">
        <v>6.32</v>
      </c>
      <c r="E2264" s="5">
        <v>6.42</v>
      </c>
      <c r="F2264" s="5">
        <v>6.77</v>
      </c>
      <c r="G2264" s="5">
        <v>7.07</v>
      </c>
      <c r="H2264" s="5">
        <v>7.51</v>
      </c>
      <c r="I2264" s="5">
        <v>7.82</v>
      </c>
      <c r="J2264" s="5">
        <v>8.14</v>
      </c>
      <c r="K2264" s="5">
        <v>8.4600000000000009</v>
      </c>
      <c r="L2264" s="5">
        <v>8.6199999999999992</v>
      </c>
      <c r="M2264" s="5">
        <v>8.7200000000000006</v>
      </c>
    </row>
    <row r="2265" spans="1:13">
      <c r="A2265" s="139">
        <v>41005</v>
      </c>
      <c r="B2265" s="5">
        <v>6.1</v>
      </c>
      <c r="C2265" s="5">
        <v>6.21</v>
      </c>
      <c r="D2265" s="5">
        <v>6.32</v>
      </c>
      <c r="E2265" s="5">
        <v>6.42</v>
      </c>
      <c r="F2265" s="5">
        <v>6.77</v>
      </c>
      <c r="G2265" s="5">
        <v>7.06</v>
      </c>
      <c r="H2265" s="5">
        <v>7.51</v>
      </c>
      <c r="I2265" s="5">
        <v>7.82</v>
      </c>
      <c r="J2265" s="5">
        <v>8.14</v>
      </c>
      <c r="K2265" s="5">
        <v>8.4600000000000009</v>
      </c>
      <c r="L2265" s="5">
        <v>8.61</v>
      </c>
      <c r="M2265" s="5">
        <v>8.7100000000000009</v>
      </c>
    </row>
    <row r="2266" spans="1:13">
      <c r="A2266" s="139">
        <v>41004</v>
      </c>
      <c r="B2266" s="5">
        <v>6.09</v>
      </c>
      <c r="C2266" s="5">
        <v>6.2</v>
      </c>
      <c r="D2266" s="5">
        <v>6.31</v>
      </c>
      <c r="E2266" s="5">
        <v>6.41</v>
      </c>
      <c r="F2266" s="5">
        <v>6.78</v>
      </c>
      <c r="G2266" s="5">
        <v>7.09</v>
      </c>
      <c r="H2266" s="5">
        <v>7.52</v>
      </c>
      <c r="I2266" s="5">
        <v>7.82</v>
      </c>
      <c r="J2266" s="5">
        <v>8.1300000000000008</v>
      </c>
      <c r="K2266" s="5">
        <v>8.4499999999999993</v>
      </c>
      <c r="L2266" s="5">
        <v>8.61</v>
      </c>
      <c r="M2266" s="5">
        <v>8.6999999999999993</v>
      </c>
    </row>
    <row r="2267" spans="1:13">
      <c r="A2267" s="139">
        <v>41003</v>
      </c>
      <c r="B2267" s="5">
        <v>6.08</v>
      </c>
      <c r="C2267" s="5">
        <v>6.18</v>
      </c>
      <c r="D2267" s="5">
        <v>6.29</v>
      </c>
      <c r="E2267" s="5">
        <v>6.39</v>
      </c>
      <c r="F2267" s="5">
        <v>6.75</v>
      </c>
      <c r="G2267" s="5">
        <v>7.05</v>
      </c>
      <c r="H2267" s="5">
        <v>7.48</v>
      </c>
      <c r="I2267" s="5">
        <v>7.78</v>
      </c>
      <c r="J2267" s="5">
        <v>8.1199999999999992</v>
      </c>
      <c r="K2267" s="5">
        <v>8.44</v>
      </c>
      <c r="L2267" s="5">
        <v>8.58</v>
      </c>
      <c r="M2267" s="5">
        <v>8.66</v>
      </c>
    </row>
    <row r="2268" spans="1:13">
      <c r="A2268" s="139">
        <v>41002</v>
      </c>
      <c r="B2268" s="5">
        <v>6.1</v>
      </c>
      <c r="C2268" s="5">
        <v>6.2</v>
      </c>
      <c r="D2268" s="5">
        <v>6.3</v>
      </c>
      <c r="E2268" s="5">
        <v>6.39</v>
      </c>
      <c r="F2268" s="5">
        <v>6.73</v>
      </c>
      <c r="G2268" s="5">
        <v>7.05</v>
      </c>
      <c r="H2268" s="5">
        <v>7.52</v>
      </c>
      <c r="I2268" s="5">
        <v>7.78</v>
      </c>
      <c r="J2268" s="5">
        <v>8</v>
      </c>
      <c r="K2268" s="5">
        <v>8.2200000000000006</v>
      </c>
      <c r="L2268" s="5">
        <v>8.34</v>
      </c>
      <c r="M2268" s="5">
        <v>8.41</v>
      </c>
    </row>
    <row r="2269" spans="1:13">
      <c r="A2269" s="139">
        <v>41001</v>
      </c>
      <c r="B2269" s="5">
        <v>6.15</v>
      </c>
      <c r="C2269" s="5">
        <v>6.25</v>
      </c>
      <c r="D2269" s="5">
        <v>6.35</v>
      </c>
      <c r="E2269" s="5">
        <v>6.44</v>
      </c>
      <c r="F2269" s="5">
        <v>6.79</v>
      </c>
      <c r="G2269" s="5">
        <v>7.07</v>
      </c>
      <c r="H2269" s="5">
        <v>7.47</v>
      </c>
      <c r="I2269" s="5">
        <v>7.74</v>
      </c>
      <c r="J2269" s="5">
        <v>8.02</v>
      </c>
      <c r="K2269" s="5">
        <v>8.31</v>
      </c>
      <c r="L2269" s="5">
        <v>8.44</v>
      </c>
      <c r="M2269" s="5">
        <v>8.49</v>
      </c>
    </row>
    <row r="2270" spans="1:13">
      <c r="A2270" s="139">
        <v>41000</v>
      </c>
      <c r="B2270" s="5">
        <v>5.98</v>
      </c>
      <c r="C2270" s="5">
        <v>6.11</v>
      </c>
      <c r="D2270" s="5">
        <v>6.25</v>
      </c>
      <c r="E2270" s="5">
        <v>6.37</v>
      </c>
      <c r="F2270" s="5">
        <v>6.77</v>
      </c>
      <c r="G2270" s="5">
        <v>7.06</v>
      </c>
      <c r="H2270" s="5">
        <v>7.48</v>
      </c>
      <c r="I2270" s="5">
        <v>7.77</v>
      </c>
      <c r="J2270" s="5">
        <v>8.0399999999999991</v>
      </c>
      <c r="K2270" s="5">
        <v>8.26</v>
      </c>
      <c r="L2270" s="5">
        <v>8.33</v>
      </c>
      <c r="M2270" s="5">
        <v>8.33</v>
      </c>
    </row>
    <row r="2271" spans="1:13">
      <c r="A2271" s="139">
        <v>40999</v>
      </c>
      <c r="B2271" s="5">
        <v>5.98</v>
      </c>
      <c r="C2271" s="5">
        <v>6.11</v>
      </c>
      <c r="D2271" s="5">
        <v>6.25</v>
      </c>
      <c r="E2271" s="5">
        <v>6.37</v>
      </c>
      <c r="F2271" s="5">
        <v>6.77</v>
      </c>
      <c r="G2271" s="5">
        <v>7.06</v>
      </c>
      <c r="H2271" s="5">
        <v>7.48</v>
      </c>
      <c r="I2271" s="5">
        <v>7.77</v>
      </c>
      <c r="J2271" s="5">
        <v>8.0399999999999991</v>
      </c>
      <c r="K2271" s="5">
        <v>8.26</v>
      </c>
      <c r="L2271" s="5">
        <v>8.33</v>
      </c>
      <c r="M2271" s="5">
        <v>8.33</v>
      </c>
    </row>
    <row r="2272" spans="1:13">
      <c r="A2272" s="139">
        <v>40998</v>
      </c>
      <c r="B2272" s="5">
        <v>5.98</v>
      </c>
      <c r="C2272" s="5">
        <v>6.11</v>
      </c>
      <c r="D2272" s="5">
        <v>6.25</v>
      </c>
      <c r="E2272" s="5">
        <v>6.37</v>
      </c>
      <c r="F2272" s="5">
        <v>6.77</v>
      </c>
      <c r="G2272" s="5">
        <v>7.06</v>
      </c>
      <c r="H2272" s="5">
        <v>7.48</v>
      </c>
      <c r="I2272" s="5">
        <v>7.77</v>
      </c>
      <c r="J2272" s="5">
        <v>8.0399999999999991</v>
      </c>
      <c r="K2272" s="5">
        <v>8.26</v>
      </c>
      <c r="L2272" s="5">
        <v>8.33</v>
      </c>
      <c r="M2272" s="5">
        <v>8.33</v>
      </c>
    </row>
    <row r="2273" spans="1:13">
      <c r="A2273" s="139">
        <v>40997</v>
      </c>
      <c r="B2273" s="5">
        <v>5.93</v>
      </c>
      <c r="C2273" s="5">
        <v>6.07</v>
      </c>
      <c r="D2273" s="5">
        <v>6.21</v>
      </c>
      <c r="E2273" s="5">
        <v>6.34</v>
      </c>
      <c r="F2273" s="5">
        <v>6.75</v>
      </c>
      <c r="G2273" s="5">
        <v>7.05</v>
      </c>
      <c r="H2273" s="5">
        <v>7.48</v>
      </c>
      <c r="I2273" s="5">
        <v>7.77</v>
      </c>
      <c r="J2273" s="5">
        <v>8.0299999999999994</v>
      </c>
      <c r="K2273" s="5">
        <v>8.24</v>
      </c>
      <c r="L2273" s="5">
        <v>8.31</v>
      </c>
      <c r="M2273" s="5">
        <v>8.32</v>
      </c>
    </row>
    <row r="2274" spans="1:13">
      <c r="A2274" s="139">
        <v>40996</v>
      </c>
      <c r="B2274" s="5">
        <v>5.92</v>
      </c>
      <c r="C2274" s="5">
        <v>6.06</v>
      </c>
      <c r="D2274" s="5">
        <v>6.19</v>
      </c>
      <c r="E2274" s="5">
        <v>6.32</v>
      </c>
      <c r="F2274" s="5">
        <v>6.74</v>
      </c>
      <c r="G2274" s="5">
        <v>7.06</v>
      </c>
      <c r="H2274" s="5">
        <v>7.51</v>
      </c>
      <c r="I2274" s="5">
        <v>7.79</v>
      </c>
      <c r="J2274" s="5">
        <v>8.02</v>
      </c>
      <c r="K2274" s="5">
        <v>8.2200000000000006</v>
      </c>
      <c r="L2274" s="5">
        <v>8.2799999999999994</v>
      </c>
      <c r="M2274" s="5">
        <v>8.3000000000000007</v>
      </c>
    </row>
    <row r="2275" spans="1:13">
      <c r="A2275" s="139">
        <v>40995</v>
      </c>
      <c r="B2275" s="5">
        <v>5.92</v>
      </c>
      <c r="C2275" s="5">
        <v>6.05</v>
      </c>
      <c r="D2275" s="5">
        <v>6.18</v>
      </c>
      <c r="E2275" s="5">
        <v>6.3</v>
      </c>
      <c r="F2275" s="5">
        <v>6.73</v>
      </c>
      <c r="G2275" s="5">
        <v>7.04</v>
      </c>
      <c r="H2275" s="5">
        <v>7.47</v>
      </c>
      <c r="I2275" s="5">
        <v>7.75</v>
      </c>
      <c r="J2275" s="5">
        <v>8.0299999999999994</v>
      </c>
      <c r="K2275" s="5">
        <v>8.26</v>
      </c>
      <c r="L2275" s="5">
        <v>8.34</v>
      </c>
      <c r="M2275" s="5">
        <v>8.35</v>
      </c>
    </row>
    <row r="2276" spans="1:13">
      <c r="A2276" s="139">
        <v>40994</v>
      </c>
      <c r="B2276" s="5">
        <v>5.9</v>
      </c>
      <c r="C2276" s="5">
        <v>6.04</v>
      </c>
      <c r="D2276" s="5">
        <v>6.18</v>
      </c>
      <c r="E2276" s="5">
        <v>6.31</v>
      </c>
      <c r="F2276" s="5">
        <v>6.74</v>
      </c>
      <c r="G2276" s="5">
        <v>7.04</v>
      </c>
      <c r="H2276" s="5">
        <v>7.47</v>
      </c>
      <c r="I2276" s="5">
        <v>7.75</v>
      </c>
      <c r="J2276" s="5">
        <v>8.0500000000000007</v>
      </c>
      <c r="K2276" s="5">
        <v>8.3000000000000007</v>
      </c>
      <c r="L2276" s="5">
        <v>8.39</v>
      </c>
      <c r="M2276" s="5">
        <v>8.3800000000000008</v>
      </c>
    </row>
    <row r="2277" spans="1:13">
      <c r="A2277" s="139">
        <v>40993</v>
      </c>
      <c r="B2277" s="5">
        <v>5.93</v>
      </c>
      <c r="C2277" s="5">
        <v>6.06</v>
      </c>
      <c r="D2277" s="5">
        <v>6.2</v>
      </c>
      <c r="E2277" s="5">
        <v>6.32</v>
      </c>
      <c r="F2277" s="5">
        <v>6.74</v>
      </c>
      <c r="G2277" s="5">
        <v>7.04</v>
      </c>
      <c r="H2277" s="5">
        <v>7.45</v>
      </c>
      <c r="I2277" s="5">
        <v>7.75</v>
      </c>
      <c r="J2277" s="5">
        <v>8.07</v>
      </c>
      <c r="K2277" s="5">
        <v>8.36</v>
      </c>
      <c r="L2277" s="5">
        <v>8.4499999999999993</v>
      </c>
      <c r="M2277" s="5">
        <v>8.42</v>
      </c>
    </row>
    <row r="2278" spans="1:13">
      <c r="A2278" s="139">
        <v>40992</v>
      </c>
      <c r="B2278" s="5">
        <v>5.93</v>
      </c>
      <c r="C2278" s="5">
        <v>6.06</v>
      </c>
      <c r="D2278" s="5">
        <v>6.2</v>
      </c>
      <c r="E2278" s="5">
        <v>6.32</v>
      </c>
      <c r="F2278" s="5">
        <v>6.74</v>
      </c>
      <c r="G2278" s="5">
        <v>7.04</v>
      </c>
      <c r="H2278" s="5">
        <v>7.45</v>
      </c>
      <c r="I2278" s="5">
        <v>7.75</v>
      </c>
      <c r="J2278" s="5">
        <v>8.07</v>
      </c>
      <c r="K2278" s="5">
        <v>8.36</v>
      </c>
      <c r="L2278" s="5">
        <v>8.4499999999999993</v>
      </c>
      <c r="M2278" s="5">
        <v>8.42</v>
      </c>
    </row>
    <row r="2279" spans="1:13">
      <c r="A2279" s="139">
        <v>40991</v>
      </c>
      <c r="B2279" s="5">
        <v>5.93</v>
      </c>
      <c r="C2279" s="5">
        <v>6.06</v>
      </c>
      <c r="D2279" s="5">
        <v>6.2</v>
      </c>
      <c r="E2279" s="5">
        <v>6.32</v>
      </c>
      <c r="F2279" s="5">
        <v>6.74</v>
      </c>
      <c r="G2279" s="5">
        <v>7.04</v>
      </c>
      <c r="H2279" s="5">
        <v>7.45</v>
      </c>
      <c r="I2279" s="5">
        <v>7.75</v>
      </c>
      <c r="J2279" s="5">
        <v>8.07</v>
      </c>
      <c r="K2279" s="5">
        <v>8.36</v>
      </c>
      <c r="L2279" s="5">
        <v>8.4499999999999993</v>
      </c>
      <c r="M2279" s="5">
        <v>8.42</v>
      </c>
    </row>
    <row r="2280" spans="1:13">
      <c r="A2280" s="139">
        <v>40990</v>
      </c>
      <c r="B2280" s="5">
        <v>5.91</v>
      </c>
      <c r="C2280" s="5">
        <v>6.05</v>
      </c>
      <c r="D2280" s="5">
        <v>6.18</v>
      </c>
      <c r="E2280" s="5">
        <v>6.31</v>
      </c>
      <c r="F2280" s="5">
        <v>6.72</v>
      </c>
      <c r="G2280" s="5">
        <v>7</v>
      </c>
      <c r="H2280" s="5">
        <v>7.42</v>
      </c>
      <c r="I2280" s="5">
        <v>7.72</v>
      </c>
      <c r="J2280" s="5">
        <v>8.0399999999999991</v>
      </c>
      <c r="K2280" s="5">
        <v>8.27</v>
      </c>
      <c r="L2280" s="5">
        <v>8.33</v>
      </c>
      <c r="M2280" s="5">
        <v>8.32</v>
      </c>
    </row>
    <row r="2281" spans="1:13">
      <c r="A2281" s="139">
        <v>40989</v>
      </c>
      <c r="B2281" s="5">
        <v>5.89</v>
      </c>
      <c r="C2281" s="5">
        <v>6.04</v>
      </c>
      <c r="D2281" s="5">
        <v>6.18</v>
      </c>
      <c r="E2281" s="5">
        <v>6.31</v>
      </c>
      <c r="F2281" s="5">
        <v>6.72</v>
      </c>
      <c r="G2281" s="5">
        <v>6.99</v>
      </c>
      <c r="H2281" s="5">
        <v>7.39</v>
      </c>
      <c r="I2281" s="5">
        <v>7.71</v>
      </c>
      <c r="J2281" s="5">
        <v>8.06</v>
      </c>
      <c r="K2281" s="5">
        <v>8.3000000000000007</v>
      </c>
      <c r="L2281" s="5">
        <v>8.36</v>
      </c>
      <c r="M2281" s="5">
        <v>8.33</v>
      </c>
    </row>
    <row r="2282" spans="1:13">
      <c r="A2282" s="139">
        <v>40988</v>
      </c>
      <c r="B2282" s="5">
        <v>5.88</v>
      </c>
      <c r="C2282" s="5">
        <v>6.02</v>
      </c>
      <c r="D2282" s="5">
        <v>6.16</v>
      </c>
      <c r="E2282" s="5">
        <v>6.28</v>
      </c>
      <c r="F2282" s="5">
        <v>6.72</v>
      </c>
      <c r="G2282" s="5">
        <v>7.03</v>
      </c>
      <c r="H2282" s="5">
        <v>7.44</v>
      </c>
      <c r="I2282" s="5">
        <v>7.71</v>
      </c>
      <c r="J2282" s="5">
        <v>7.99</v>
      </c>
      <c r="K2282" s="5">
        <v>8.2100000000000009</v>
      </c>
      <c r="L2282" s="5">
        <v>8.2799999999999994</v>
      </c>
      <c r="M2282" s="5">
        <v>8.2899999999999991</v>
      </c>
    </row>
    <row r="2283" spans="1:13">
      <c r="A2283" s="139">
        <v>40987</v>
      </c>
      <c r="B2283" s="5">
        <v>5.86</v>
      </c>
      <c r="C2283" s="5">
        <v>6</v>
      </c>
      <c r="D2283" s="5">
        <v>6.14</v>
      </c>
      <c r="E2283" s="5">
        <v>6.27</v>
      </c>
      <c r="F2283" s="5">
        <v>6.71</v>
      </c>
      <c r="G2283" s="5">
        <v>7.04</v>
      </c>
      <c r="H2283" s="5">
        <v>7.47</v>
      </c>
      <c r="I2283" s="5">
        <v>7.72</v>
      </c>
      <c r="J2283" s="5">
        <v>7.95</v>
      </c>
      <c r="K2283" s="5">
        <v>8.14</v>
      </c>
      <c r="L2283" s="5">
        <v>8.2100000000000009</v>
      </c>
      <c r="M2283" s="5">
        <v>8.24</v>
      </c>
    </row>
    <row r="2284" spans="1:13">
      <c r="A2284" s="139">
        <v>40986</v>
      </c>
      <c r="B2284" s="5">
        <v>5.88</v>
      </c>
      <c r="C2284" s="5">
        <v>6.03</v>
      </c>
      <c r="D2284" s="5">
        <v>6.16</v>
      </c>
      <c r="E2284" s="5">
        <v>6.29</v>
      </c>
      <c r="F2284" s="5">
        <v>6.73</v>
      </c>
      <c r="G2284" s="5">
        <v>7.06</v>
      </c>
      <c r="H2284" s="5">
        <v>7.48</v>
      </c>
      <c r="I2284" s="5">
        <v>7.72</v>
      </c>
      <c r="J2284" s="5">
        <v>7.94</v>
      </c>
      <c r="K2284" s="5">
        <v>8.1199999999999992</v>
      </c>
      <c r="L2284" s="5">
        <v>8.1999999999999993</v>
      </c>
      <c r="M2284" s="5">
        <v>8.24</v>
      </c>
    </row>
    <row r="2285" spans="1:13">
      <c r="A2285" s="139">
        <v>40985</v>
      </c>
      <c r="B2285" s="5">
        <v>5.88</v>
      </c>
      <c r="C2285" s="5">
        <v>6.03</v>
      </c>
      <c r="D2285" s="5">
        <v>6.16</v>
      </c>
      <c r="E2285" s="5">
        <v>6.29</v>
      </c>
      <c r="F2285" s="5">
        <v>6.73</v>
      </c>
      <c r="G2285" s="5">
        <v>7.06</v>
      </c>
      <c r="H2285" s="5">
        <v>7.48</v>
      </c>
      <c r="I2285" s="5">
        <v>7.72</v>
      </c>
      <c r="J2285" s="5">
        <v>7.94</v>
      </c>
      <c r="K2285" s="5">
        <v>8.1199999999999992</v>
      </c>
      <c r="L2285" s="5">
        <v>8.1999999999999993</v>
      </c>
      <c r="M2285" s="5">
        <v>8.24</v>
      </c>
    </row>
    <row r="2286" spans="1:13">
      <c r="A2286" s="139">
        <v>40984</v>
      </c>
      <c r="B2286" s="5">
        <v>5.88</v>
      </c>
      <c r="C2286" s="5">
        <v>6.03</v>
      </c>
      <c r="D2286" s="5">
        <v>6.16</v>
      </c>
      <c r="E2286" s="5">
        <v>6.29</v>
      </c>
      <c r="F2286" s="5">
        <v>6.73</v>
      </c>
      <c r="G2286" s="5">
        <v>7.06</v>
      </c>
      <c r="H2286" s="5">
        <v>7.48</v>
      </c>
      <c r="I2286" s="5">
        <v>7.72</v>
      </c>
      <c r="J2286" s="5">
        <v>7.94</v>
      </c>
      <c r="K2286" s="5">
        <v>8.1199999999999992</v>
      </c>
      <c r="L2286" s="5">
        <v>8.1999999999999993</v>
      </c>
      <c r="M2286" s="5">
        <v>8.24</v>
      </c>
    </row>
    <row r="2287" spans="1:13">
      <c r="A2287" s="139">
        <v>40983</v>
      </c>
      <c r="B2287" s="5">
        <v>5.88</v>
      </c>
      <c r="C2287" s="5">
        <v>6.02</v>
      </c>
      <c r="D2287" s="5">
        <v>6.15</v>
      </c>
      <c r="E2287" s="5">
        <v>6.28</v>
      </c>
      <c r="F2287" s="5">
        <v>6.73</v>
      </c>
      <c r="G2287" s="5">
        <v>7.09</v>
      </c>
      <c r="H2287" s="5">
        <v>7.54</v>
      </c>
      <c r="I2287" s="5">
        <v>7.77</v>
      </c>
      <c r="J2287" s="5">
        <v>7.96</v>
      </c>
      <c r="K2287" s="5">
        <v>8.1300000000000008</v>
      </c>
      <c r="L2287" s="5">
        <v>8.2100000000000009</v>
      </c>
      <c r="M2287" s="5">
        <v>8.27</v>
      </c>
    </row>
    <row r="2288" spans="1:13">
      <c r="A2288" s="139">
        <v>40982</v>
      </c>
      <c r="B2288" s="5">
        <v>5.89</v>
      </c>
      <c r="C2288" s="5">
        <v>6.02</v>
      </c>
      <c r="D2288" s="5">
        <v>6.15</v>
      </c>
      <c r="E2288" s="5">
        <v>6.28</v>
      </c>
      <c r="F2288" s="5">
        <v>6.73</v>
      </c>
      <c r="G2288" s="5">
        <v>7.08</v>
      </c>
      <c r="H2288" s="5">
        <v>7.53</v>
      </c>
      <c r="I2288" s="5">
        <v>7.77</v>
      </c>
      <c r="J2288" s="5">
        <v>7.98</v>
      </c>
      <c r="K2288" s="5">
        <v>8.16</v>
      </c>
      <c r="L2288" s="5">
        <v>8.24</v>
      </c>
      <c r="M2288" s="5">
        <v>8.2899999999999991</v>
      </c>
    </row>
    <row r="2289" spans="1:13">
      <c r="A2289" s="139">
        <v>40981</v>
      </c>
      <c r="B2289" s="5">
        <v>5.87</v>
      </c>
      <c r="C2289" s="5">
        <v>6.01</v>
      </c>
      <c r="D2289" s="5">
        <v>6.14</v>
      </c>
      <c r="E2289" s="5">
        <v>6.27</v>
      </c>
      <c r="F2289" s="5">
        <v>6.72</v>
      </c>
      <c r="G2289" s="5">
        <v>7.08</v>
      </c>
      <c r="H2289" s="5">
        <v>7.56</v>
      </c>
      <c r="I2289" s="5">
        <v>7.84</v>
      </c>
      <c r="J2289" s="5">
        <v>8.07</v>
      </c>
      <c r="K2289" s="5">
        <v>8.24</v>
      </c>
      <c r="L2289" s="5">
        <v>8.31</v>
      </c>
      <c r="M2289" s="5">
        <v>8.34</v>
      </c>
    </row>
    <row r="2290" spans="1:13">
      <c r="A2290" s="139">
        <v>40980</v>
      </c>
      <c r="B2290" s="5">
        <v>5.86</v>
      </c>
      <c r="C2290" s="5">
        <v>6.01</v>
      </c>
      <c r="D2290" s="5">
        <v>6.15</v>
      </c>
      <c r="E2290" s="5">
        <v>6.28</v>
      </c>
      <c r="F2290" s="5">
        <v>6.73</v>
      </c>
      <c r="G2290" s="5">
        <v>7.08</v>
      </c>
      <c r="H2290" s="5">
        <v>7.55</v>
      </c>
      <c r="I2290" s="5">
        <v>7.84</v>
      </c>
      <c r="J2290" s="5">
        <v>8.1</v>
      </c>
      <c r="K2290" s="5">
        <v>8.2899999999999991</v>
      </c>
      <c r="L2290" s="5">
        <v>8.36</v>
      </c>
      <c r="M2290" s="5">
        <v>8.3699999999999992</v>
      </c>
    </row>
    <row r="2291" spans="1:13">
      <c r="A2291" s="139">
        <v>40979</v>
      </c>
      <c r="B2291" s="5">
        <v>5.87</v>
      </c>
      <c r="C2291" s="5">
        <v>6.01</v>
      </c>
      <c r="D2291" s="5">
        <v>6.14</v>
      </c>
      <c r="E2291" s="5">
        <v>6.28</v>
      </c>
      <c r="F2291" s="5">
        <v>6.73</v>
      </c>
      <c r="G2291" s="5">
        <v>7.06</v>
      </c>
      <c r="H2291" s="5">
        <v>7.53</v>
      </c>
      <c r="I2291" s="5">
        <v>7.83</v>
      </c>
      <c r="J2291" s="5">
        <v>8.11</v>
      </c>
      <c r="K2291" s="5">
        <v>8.32</v>
      </c>
      <c r="L2291" s="5">
        <v>8.3800000000000008</v>
      </c>
      <c r="M2291" s="5">
        <v>8.3800000000000008</v>
      </c>
    </row>
    <row r="2292" spans="1:13">
      <c r="A2292" s="139">
        <v>40978</v>
      </c>
      <c r="B2292" s="5">
        <v>5.83</v>
      </c>
      <c r="C2292" s="5">
        <v>5.98</v>
      </c>
      <c r="D2292" s="5">
        <v>6.13</v>
      </c>
      <c r="E2292" s="5">
        <v>6.27</v>
      </c>
      <c r="F2292" s="5">
        <v>6.74</v>
      </c>
      <c r="G2292" s="5">
        <v>7.08</v>
      </c>
      <c r="H2292" s="5">
        <v>7.53</v>
      </c>
      <c r="I2292" s="5">
        <v>7.82</v>
      </c>
      <c r="J2292" s="5">
        <v>8.11</v>
      </c>
      <c r="K2292" s="5">
        <v>8.32</v>
      </c>
      <c r="L2292" s="5">
        <v>8.39</v>
      </c>
      <c r="M2292" s="5">
        <v>8.39</v>
      </c>
    </row>
    <row r="2293" spans="1:13">
      <c r="A2293" s="139">
        <v>40977</v>
      </c>
      <c r="B2293" s="5">
        <v>5.83</v>
      </c>
      <c r="C2293" s="5">
        <v>5.98</v>
      </c>
      <c r="D2293" s="5">
        <v>6.13</v>
      </c>
      <c r="E2293" s="5">
        <v>6.27</v>
      </c>
      <c r="F2293" s="5">
        <v>6.74</v>
      </c>
      <c r="G2293" s="5">
        <v>7.08</v>
      </c>
      <c r="H2293" s="5">
        <v>7.53</v>
      </c>
      <c r="I2293" s="5">
        <v>7.82</v>
      </c>
      <c r="J2293" s="5">
        <v>8.11</v>
      </c>
      <c r="K2293" s="5">
        <v>8.32</v>
      </c>
      <c r="L2293" s="5">
        <v>8.39</v>
      </c>
      <c r="M2293" s="5">
        <v>8.39</v>
      </c>
    </row>
    <row r="2294" spans="1:13">
      <c r="A2294" s="139">
        <v>40975</v>
      </c>
      <c r="B2294" s="5">
        <v>5.83</v>
      </c>
      <c r="C2294" s="5">
        <v>5.98</v>
      </c>
      <c r="D2294" s="5">
        <v>6.13</v>
      </c>
      <c r="E2294" s="5">
        <v>6.27</v>
      </c>
      <c r="F2294" s="5">
        <v>6.74</v>
      </c>
      <c r="G2294" s="5">
        <v>7.08</v>
      </c>
      <c r="H2294" s="5">
        <v>7.53</v>
      </c>
      <c r="I2294" s="5">
        <v>7.82</v>
      </c>
      <c r="J2294" s="5">
        <v>8.11</v>
      </c>
      <c r="K2294" s="5">
        <v>8.32</v>
      </c>
      <c r="L2294" s="5">
        <v>8.39</v>
      </c>
      <c r="M2294" s="5">
        <v>8.39</v>
      </c>
    </row>
    <row r="2295" spans="1:13">
      <c r="A2295" s="139">
        <v>40974</v>
      </c>
      <c r="B2295" s="5">
        <v>5.86</v>
      </c>
      <c r="C2295" s="5">
        <v>6</v>
      </c>
      <c r="D2295" s="5">
        <v>6.13</v>
      </c>
      <c r="E2295" s="5">
        <v>6.26</v>
      </c>
      <c r="F2295" s="5">
        <v>6.71</v>
      </c>
      <c r="G2295" s="5">
        <v>7.07</v>
      </c>
      <c r="H2295" s="5">
        <v>7.57</v>
      </c>
      <c r="I2295" s="5">
        <v>7.85</v>
      </c>
      <c r="J2295" s="5">
        <v>8.09</v>
      </c>
      <c r="K2295" s="5">
        <v>8.2799999999999994</v>
      </c>
      <c r="L2295" s="5">
        <v>8.36</v>
      </c>
      <c r="M2295" s="5">
        <v>8.39</v>
      </c>
    </row>
    <row r="2296" spans="1:13">
      <c r="A2296" s="139">
        <v>40973</v>
      </c>
      <c r="B2296" s="5">
        <v>5.88</v>
      </c>
      <c r="C2296" s="5">
        <v>6.02</v>
      </c>
      <c r="D2296" s="5">
        <v>6.15</v>
      </c>
      <c r="E2296" s="5">
        <v>6.28</v>
      </c>
      <c r="F2296" s="5">
        <v>6.72</v>
      </c>
      <c r="G2296" s="5">
        <v>7.07</v>
      </c>
      <c r="H2296" s="5">
        <v>7.56</v>
      </c>
      <c r="I2296" s="5">
        <v>7.85</v>
      </c>
      <c r="J2296" s="5">
        <v>8.1</v>
      </c>
      <c r="K2296" s="5">
        <v>8.3000000000000007</v>
      </c>
      <c r="L2296" s="5">
        <v>8.3699999999999992</v>
      </c>
      <c r="M2296" s="5">
        <v>8.3800000000000008</v>
      </c>
    </row>
    <row r="2297" spans="1:13">
      <c r="A2297" s="139">
        <v>40971</v>
      </c>
      <c r="B2297" s="5">
        <v>5.85</v>
      </c>
      <c r="C2297" s="5">
        <v>5.99</v>
      </c>
      <c r="D2297" s="5">
        <v>6.12</v>
      </c>
      <c r="E2297" s="5">
        <v>6.25</v>
      </c>
      <c r="F2297" s="5">
        <v>6.69</v>
      </c>
      <c r="G2297" s="5">
        <v>7.05</v>
      </c>
      <c r="H2297" s="5">
        <v>7.55</v>
      </c>
      <c r="I2297" s="5">
        <v>7.85</v>
      </c>
      <c r="J2297" s="5">
        <v>8.09</v>
      </c>
      <c r="K2297" s="5">
        <v>8.2899999999999991</v>
      </c>
      <c r="L2297" s="5">
        <v>8.36</v>
      </c>
      <c r="M2297" s="5">
        <v>8.3800000000000008</v>
      </c>
    </row>
    <row r="2298" spans="1:13">
      <c r="A2298" s="139">
        <v>40970</v>
      </c>
      <c r="B2298" s="5">
        <v>5.85</v>
      </c>
      <c r="C2298" s="5">
        <v>5.99</v>
      </c>
      <c r="D2298" s="5">
        <v>6.12</v>
      </c>
      <c r="E2298" s="5">
        <v>6.25</v>
      </c>
      <c r="F2298" s="5">
        <v>6.69</v>
      </c>
      <c r="G2298" s="5">
        <v>7.05</v>
      </c>
      <c r="H2298" s="5">
        <v>7.55</v>
      </c>
      <c r="I2298" s="5">
        <v>7.85</v>
      </c>
      <c r="J2298" s="5">
        <v>8.09</v>
      </c>
      <c r="K2298" s="5">
        <v>8.2899999999999991</v>
      </c>
      <c r="L2298" s="5">
        <v>8.36</v>
      </c>
      <c r="M2298" s="5">
        <v>8.3800000000000008</v>
      </c>
    </row>
    <row r="2299" spans="1:13">
      <c r="A2299" s="139">
        <v>40969</v>
      </c>
      <c r="B2299" s="5">
        <v>5.87</v>
      </c>
      <c r="C2299" s="5">
        <v>6.01</v>
      </c>
      <c r="D2299" s="5">
        <v>6.15</v>
      </c>
      <c r="E2299" s="5">
        <v>6.28</v>
      </c>
      <c r="F2299" s="5">
        <v>6.72</v>
      </c>
      <c r="G2299" s="5">
        <v>7.08</v>
      </c>
      <c r="H2299" s="5">
        <v>7.57</v>
      </c>
      <c r="I2299" s="5">
        <v>7.88</v>
      </c>
      <c r="J2299" s="5">
        <v>8.14</v>
      </c>
      <c r="K2299" s="5">
        <v>8.34</v>
      </c>
      <c r="L2299" s="5">
        <v>8.4</v>
      </c>
      <c r="M2299" s="5">
        <v>8.41</v>
      </c>
    </row>
    <row r="2300" spans="1:13">
      <c r="A2300" s="139">
        <v>40968</v>
      </c>
      <c r="B2300" s="5">
        <v>5.87</v>
      </c>
      <c r="C2300" s="5">
        <v>6.01</v>
      </c>
      <c r="D2300" s="5">
        <v>6.14</v>
      </c>
      <c r="E2300" s="5">
        <v>6.27</v>
      </c>
      <c r="F2300" s="5">
        <v>6.7</v>
      </c>
      <c r="G2300" s="5">
        <v>7.06</v>
      </c>
      <c r="H2300" s="5">
        <v>7.56</v>
      </c>
      <c r="I2300" s="5">
        <v>7.86</v>
      </c>
      <c r="J2300" s="5">
        <v>8.1199999999999992</v>
      </c>
      <c r="K2300" s="5">
        <v>8.31</v>
      </c>
      <c r="L2300" s="5">
        <v>8.3699999999999992</v>
      </c>
      <c r="M2300" s="5">
        <v>8.3800000000000008</v>
      </c>
    </row>
    <row r="2301" spans="1:13">
      <c r="A2301" s="139">
        <v>40967</v>
      </c>
      <c r="B2301" s="5">
        <v>5.88</v>
      </c>
      <c r="C2301" s="5">
        <v>6.02</v>
      </c>
      <c r="D2301" s="5">
        <v>6.16</v>
      </c>
      <c r="E2301" s="5">
        <v>6.28</v>
      </c>
      <c r="F2301" s="5">
        <v>6.71</v>
      </c>
      <c r="G2301" s="5">
        <v>7.07</v>
      </c>
      <c r="H2301" s="5">
        <v>7.56</v>
      </c>
      <c r="I2301" s="5">
        <v>7.86</v>
      </c>
      <c r="J2301" s="5">
        <v>8.1</v>
      </c>
      <c r="K2301" s="5">
        <v>8.2799999999999994</v>
      </c>
      <c r="L2301" s="5">
        <v>8.34</v>
      </c>
      <c r="M2301" s="5">
        <v>8.35</v>
      </c>
    </row>
    <row r="2302" spans="1:13">
      <c r="A2302" s="139">
        <v>40966</v>
      </c>
      <c r="B2302" s="5">
        <v>5.86</v>
      </c>
      <c r="C2302" s="5">
        <v>6</v>
      </c>
      <c r="D2302" s="5">
        <v>6.14</v>
      </c>
      <c r="E2302" s="5">
        <v>6.27</v>
      </c>
      <c r="F2302" s="5">
        <v>6.71</v>
      </c>
      <c r="G2302" s="5">
        <v>7.07</v>
      </c>
      <c r="H2302" s="5">
        <v>7.56</v>
      </c>
      <c r="I2302" s="5">
        <v>7.86</v>
      </c>
      <c r="J2302" s="5">
        <v>8.11</v>
      </c>
      <c r="K2302" s="5">
        <v>8.2899999999999991</v>
      </c>
      <c r="L2302" s="5">
        <v>8.35</v>
      </c>
      <c r="M2302" s="5">
        <v>8.36</v>
      </c>
    </row>
    <row r="2303" spans="1:13">
      <c r="A2303" s="139">
        <v>40963</v>
      </c>
      <c r="B2303" s="5">
        <v>5.84</v>
      </c>
      <c r="C2303" s="5">
        <v>5.99</v>
      </c>
      <c r="D2303" s="5">
        <v>6.13</v>
      </c>
      <c r="E2303" s="5">
        <v>6.26</v>
      </c>
      <c r="F2303" s="5">
        <v>6.71</v>
      </c>
      <c r="G2303" s="5">
        <v>7.06</v>
      </c>
      <c r="H2303" s="5">
        <v>7.57</v>
      </c>
      <c r="I2303" s="5">
        <v>7.89</v>
      </c>
      <c r="J2303" s="5">
        <v>8.16</v>
      </c>
      <c r="K2303" s="5">
        <v>8.34</v>
      </c>
      <c r="L2303" s="5">
        <v>8.3800000000000008</v>
      </c>
      <c r="M2303" s="5">
        <v>8.3699999999999992</v>
      </c>
    </row>
    <row r="2304" spans="1:13">
      <c r="A2304" s="139">
        <v>40962</v>
      </c>
      <c r="B2304" s="5">
        <v>5.89</v>
      </c>
      <c r="C2304" s="5">
        <v>6.04</v>
      </c>
      <c r="D2304" s="5">
        <v>6.18</v>
      </c>
      <c r="E2304" s="5">
        <v>6.31</v>
      </c>
      <c r="F2304" s="5">
        <v>6.73</v>
      </c>
      <c r="G2304" s="5">
        <v>7.06</v>
      </c>
      <c r="H2304" s="5">
        <v>7.54</v>
      </c>
      <c r="I2304" s="5">
        <v>7.85</v>
      </c>
      <c r="J2304" s="5">
        <v>8.14</v>
      </c>
      <c r="K2304" s="5">
        <v>8.34</v>
      </c>
      <c r="L2304" s="5">
        <v>8.4</v>
      </c>
      <c r="M2304" s="5">
        <v>8.39</v>
      </c>
    </row>
    <row r="2305" spans="1:13">
      <c r="A2305" s="139">
        <v>40961</v>
      </c>
      <c r="B2305" s="5">
        <v>5.89</v>
      </c>
      <c r="C2305" s="5">
        <v>6.04</v>
      </c>
      <c r="D2305" s="5">
        <v>6.18</v>
      </c>
      <c r="E2305" s="5">
        <v>6.31</v>
      </c>
      <c r="F2305" s="5">
        <v>6.73</v>
      </c>
      <c r="G2305" s="5">
        <v>7.06</v>
      </c>
      <c r="H2305" s="5">
        <v>7.54</v>
      </c>
      <c r="I2305" s="5">
        <v>7.85</v>
      </c>
      <c r="J2305" s="5">
        <v>8.14</v>
      </c>
      <c r="K2305" s="5">
        <v>8.34</v>
      </c>
      <c r="L2305" s="5">
        <v>8.4</v>
      </c>
      <c r="M2305" s="5">
        <v>8.39</v>
      </c>
    </row>
    <row r="2306" spans="1:13">
      <c r="A2306" s="139">
        <v>40960</v>
      </c>
      <c r="B2306" s="5">
        <v>5.88</v>
      </c>
      <c r="C2306" s="5">
        <v>6.03</v>
      </c>
      <c r="D2306" s="5">
        <v>6.16</v>
      </c>
      <c r="E2306" s="5">
        <v>6.29</v>
      </c>
      <c r="F2306" s="5">
        <v>6.71</v>
      </c>
      <c r="G2306" s="5">
        <v>7.04</v>
      </c>
      <c r="H2306" s="5">
        <v>7.53</v>
      </c>
      <c r="I2306" s="5">
        <v>7.84</v>
      </c>
      <c r="J2306" s="5">
        <v>8.11</v>
      </c>
      <c r="K2306" s="5">
        <v>8.2799999999999994</v>
      </c>
      <c r="L2306" s="5">
        <v>8.33</v>
      </c>
      <c r="M2306" s="5">
        <v>8.32</v>
      </c>
    </row>
    <row r="2307" spans="1:13">
      <c r="A2307" s="139">
        <v>40959</v>
      </c>
      <c r="B2307" s="5">
        <v>5.86</v>
      </c>
      <c r="C2307" s="5">
        <v>6.01</v>
      </c>
      <c r="D2307" s="5">
        <v>6.15</v>
      </c>
      <c r="E2307" s="5">
        <v>6.28</v>
      </c>
      <c r="F2307" s="5">
        <v>6.71</v>
      </c>
      <c r="G2307" s="5">
        <v>7.04</v>
      </c>
      <c r="H2307" s="5">
        <v>7.52</v>
      </c>
      <c r="I2307" s="5">
        <v>7.83</v>
      </c>
      <c r="J2307" s="5">
        <v>8.09</v>
      </c>
      <c r="K2307" s="5">
        <v>8.26</v>
      </c>
      <c r="L2307" s="5">
        <v>8.31</v>
      </c>
      <c r="M2307" s="5">
        <v>8.31</v>
      </c>
    </row>
    <row r="2308" spans="1:13">
      <c r="A2308" s="139">
        <v>40956</v>
      </c>
      <c r="B2308" s="5">
        <v>5.87</v>
      </c>
      <c r="C2308" s="5">
        <v>6.02</v>
      </c>
      <c r="D2308" s="5">
        <v>6.16</v>
      </c>
      <c r="E2308" s="5">
        <v>6.29</v>
      </c>
      <c r="F2308" s="5">
        <v>6.72</v>
      </c>
      <c r="G2308" s="5">
        <v>7.05</v>
      </c>
      <c r="H2308" s="5">
        <v>7.53</v>
      </c>
      <c r="I2308" s="5">
        <v>7.84</v>
      </c>
      <c r="J2308" s="5">
        <v>8.09</v>
      </c>
      <c r="K2308" s="5">
        <v>8.26</v>
      </c>
      <c r="L2308" s="5">
        <v>8.3000000000000007</v>
      </c>
      <c r="M2308" s="5">
        <v>8.31</v>
      </c>
    </row>
    <row r="2309" spans="1:13">
      <c r="A2309" s="139">
        <v>40955</v>
      </c>
      <c r="B2309" s="5">
        <v>5.87</v>
      </c>
      <c r="C2309" s="5">
        <v>6.03</v>
      </c>
      <c r="D2309" s="5">
        <v>6.18</v>
      </c>
      <c r="E2309" s="5">
        <v>6.31</v>
      </c>
      <c r="F2309" s="5">
        <v>6.74</v>
      </c>
      <c r="G2309" s="5">
        <v>7.07</v>
      </c>
      <c r="H2309" s="5">
        <v>7.54</v>
      </c>
      <c r="I2309" s="5">
        <v>7.85</v>
      </c>
      <c r="J2309" s="5">
        <v>8.1</v>
      </c>
      <c r="K2309" s="5">
        <v>8.26</v>
      </c>
      <c r="L2309" s="5">
        <v>8.3000000000000007</v>
      </c>
      <c r="M2309" s="5">
        <v>8.3000000000000007</v>
      </c>
    </row>
    <row r="2310" spans="1:13">
      <c r="A2310" s="139">
        <v>40954</v>
      </c>
      <c r="B2310" s="5">
        <v>5.87</v>
      </c>
      <c r="C2310" s="5">
        <v>6.04</v>
      </c>
      <c r="D2310" s="5">
        <v>6.18</v>
      </c>
      <c r="E2310" s="5">
        <v>6.32</v>
      </c>
      <c r="F2310" s="5">
        <v>6.74</v>
      </c>
      <c r="G2310" s="5">
        <v>7.05</v>
      </c>
      <c r="H2310" s="5">
        <v>7.52</v>
      </c>
      <c r="I2310" s="5">
        <v>7.82</v>
      </c>
      <c r="J2310" s="5">
        <v>8.06</v>
      </c>
      <c r="K2310" s="5">
        <v>8.23</v>
      </c>
      <c r="L2310" s="5">
        <v>8.27</v>
      </c>
      <c r="M2310" s="5">
        <v>8.2799999999999994</v>
      </c>
    </row>
    <row r="2311" spans="1:13">
      <c r="A2311" s="139">
        <v>40953</v>
      </c>
      <c r="B2311" s="5">
        <v>5.75</v>
      </c>
      <c r="C2311" s="5">
        <v>5.93</v>
      </c>
      <c r="D2311" s="5">
        <v>6.1</v>
      </c>
      <c r="E2311" s="5">
        <v>6.24</v>
      </c>
      <c r="F2311" s="5">
        <v>6.67</v>
      </c>
      <c r="G2311" s="5">
        <v>7</v>
      </c>
      <c r="H2311" s="5">
        <v>7.47</v>
      </c>
      <c r="I2311" s="5">
        <v>7.77</v>
      </c>
      <c r="J2311" s="5">
        <v>8.01</v>
      </c>
      <c r="K2311" s="5">
        <v>8.17</v>
      </c>
      <c r="L2311" s="5">
        <v>8.2200000000000006</v>
      </c>
      <c r="M2311" s="5">
        <v>8.23</v>
      </c>
    </row>
    <row r="2312" spans="1:13">
      <c r="A2312" s="139">
        <v>40952</v>
      </c>
      <c r="B2312" s="5">
        <v>5.78</v>
      </c>
      <c r="C2312" s="5">
        <v>5.95</v>
      </c>
      <c r="D2312" s="5">
        <v>6.11</v>
      </c>
      <c r="E2312" s="5">
        <v>6.25</v>
      </c>
      <c r="F2312" s="5">
        <v>6.68</v>
      </c>
      <c r="G2312" s="5">
        <v>7</v>
      </c>
      <c r="H2312" s="5">
        <v>7.49</v>
      </c>
      <c r="I2312" s="5">
        <v>7.8</v>
      </c>
      <c r="J2312" s="5">
        <v>8.0500000000000007</v>
      </c>
      <c r="K2312" s="5">
        <v>8.2100000000000009</v>
      </c>
      <c r="L2312" s="5">
        <v>8.25</v>
      </c>
      <c r="M2312" s="5">
        <v>8.26</v>
      </c>
    </row>
    <row r="2313" spans="1:13">
      <c r="A2313" s="139">
        <v>40949</v>
      </c>
      <c r="B2313" s="5">
        <v>5.82</v>
      </c>
      <c r="C2313" s="5">
        <v>6</v>
      </c>
      <c r="D2313" s="5">
        <v>6.16</v>
      </c>
      <c r="E2313" s="5">
        <v>6.31</v>
      </c>
      <c r="F2313" s="5">
        <v>6.77</v>
      </c>
      <c r="G2313" s="5">
        <v>7.1</v>
      </c>
      <c r="H2313" s="5">
        <v>7.58</v>
      </c>
      <c r="I2313" s="5">
        <v>7.89</v>
      </c>
      <c r="J2313" s="5">
        <v>8.1300000000000008</v>
      </c>
      <c r="K2313" s="5">
        <v>8.2799999999999994</v>
      </c>
      <c r="L2313" s="5">
        <v>8.31</v>
      </c>
      <c r="M2313" s="5">
        <v>8.3000000000000007</v>
      </c>
    </row>
    <row r="2314" spans="1:13">
      <c r="A2314" s="139">
        <v>40948</v>
      </c>
      <c r="B2314" s="5">
        <v>5.8</v>
      </c>
      <c r="C2314" s="5">
        <v>5.99</v>
      </c>
      <c r="D2314" s="5">
        <v>6.16</v>
      </c>
      <c r="E2314" s="5">
        <v>6.3</v>
      </c>
      <c r="F2314" s="5">
        <v>6.74</v>
      </c>
      <c r="G2314" s="5">
        <v>7.05</v>
      </c>
      <c r="H2314" s="5">
        <v>7.53</v>
      </c>
      <c r="I2314" s="5">
        <v>7.84</v>
      </c>
      <c r="J2314" s="5">
        <v>8.1</v>
      </c>
      <c r="K2314" s="5">
        <v>8.24</v>
      </c>
      <c r="L2314" s="5">
        <v>8.27</v>
      </c>
      <c r="M2314" s="5">
        <v>8.27</v>
      </c>
    </row>
    <row r="2315" spans="1:13">
      <c r="A2315" s="139">
        <v>40947</v>
      </c>
      <c r="B2315" s="5">
        <v>5.77</v>
      </c>
      <c r="C2315" s="5">
        <v>5.96</v>
      </c>
      <c r="D2315" s="5">
        <v>6.12</v>
      </c>
      <c r="E2315" s="5">
        <v>6.26</v>
      </c>
      <c r="F2315" s="5">
        <v>6.66</v>
      </c>
      <c r="G2315" s="5">
        <v>6.95</v>
      </c>
      <c r="H2315" s="5">
        <v>7.43</v>
      </c>
      <c r="I2315" s="5">
        <v>7.75</v>
      </c>
      <c r="J2315" s="5">
        <v>8</v>
      </c>
      <c r="K2315" s="5">
        <v>8.15</v>
      </c>
      <c r="L2315" s="5">
        <v>8.18</v>
      </c>
      <c r="M2315" s="5">
        <v>8.1999999999999993</v>
      </c>
    </row>
    <row r="2316" spans="1:13">
      <c r="A2316" s="139">
        <v>40946</v>
      </c>
      <c r="B2316" s="5">
        <v>5.78</v>
      </c>
      <c r="C2316" s="5">
        <v>5.96</v>
      </c>
      <c r="D2316" s="5">
        <v>6.12</v>
      </c>
      <c r="E2316" s="5">
        <v>6.26</v>
      </c>
      <c r="F2316" s="5">
        <v>6.67</v>
      </c>
      <c r="G2316" s="5">
        <v>6.97</v>
      </c>
      <c r="H2316" s="5">
        <v>7.43</v>
      </c>
      <c r="I2316" s="5">
        <v>7.74</v>
      </c>
      <c r="J2316" s="5">
        <v>8</v>
      </c>
      <c r="K2316" s="5">
        <v>8.17</v>
      </c>
      <c r="L2316" s="5">
        <v>8.2200000000000006</v>
      </c>
      <c r="M2316" s="5">
        <v>8.24</v>
      </c>
    </row>
    <row r="2317" spans="1:13">
      <c r="A2317" s="139">
        <v>40945</v>
      </c>
      <c r="B2317" s="5">
        <v>5.83</v>
      </c>
      <c r="C2317" s="5">
        <v>6.01</v>
      </c>
      <c r="D2317" s="5">
        <v>6.17</v>
      </c>
      <c r="E2317" s="5">
        <v>6.31</v>
      </c>
      <c r="F2317" s="5">
        <v>6.72</v>
      </c>
      <c r="G2317" s="5">
        <v>7.02</v>
      </c>
      <c r="H2317" s="5">
        <v>7.48</v>
      </c>
      <c r="I2317" s="5">
        <v>7.8</v>
      </c>
      <c r="J2317" s="5">
        <v>8.1199999999999992</v>
      </c>
      <c r="K2317" s="5">
        <v>8.4</v>
      </c>
      <c r="L2317" s="5">
        <v>8.51</v>
      </c>
      <c r="M2317" s="5">
        <v>8.56</v>
      </c>
    </row>
    <row r="2318" spans="1:13">
      <c r="A2318" s="139">
        <v>40942</v>
      </c>
      <c r="B2318" s="5">
        <v>5.8</v>
      </c>
      <c r="C2318" s="5">
        <v>5.97</v>
      </c>
      <c r="D2318" s="5">
        <v>6.13</v>
      </c>
      <c r="E2318" s="5">
        <v>6.28</v>
      </c>
      <c r="F2318" s="5">
        <v>6.75</v>
      </c>
      <c r="G2318" s="5">
        <v>7.08</v>
      </c>
      <c r="H2318" s="5">
        <v>7.52</v>
      </c>
      <c r="I2318" s="5">
        <v>7.8</v>
      </c>
      <c r="J2318" s="5">
        <v>8.09</v>
      </c>
      <c r="K2318" s="5">
        <v>8.41</v>
      </c>
      <c r="L2318" s="5">
        <v>8.5500000000000007</v>
      </c>
      <c r="M2318" s="5">
        <v>8.61</v>
      </c>
    </row>
    <row r="2319" spans="1:13">
      <c r="A2319" s="139">
        <v>40941</v>
      </c>
      <c r="B2319" s="5">
        <v>5.81</v>
      </c>
      <c r="C2319" s="5">
        <v>5.99</v>
      </c>
      <c r="D2319" s="5">
        <v>6.15</v>
      </c>
      <c r="E2319" s="5">
        <v>6.31</v>
      </c>
      <c r="F2319" s="5">
        <v>6.83</v>
      </c>
      <c r="G2319" s="5">
        <v>7.16</v>
      </c>
      <c r="H2319" s="5">
        <v>7.6</v>
      </c>
      <c r="I2319" s="5">
        <v>7.91</v>
      </c>
      <c r="J2319" s="5">
        <v>8.25</v>
      </c>
      <c r="K2319" s="5">
        <v>8.56</v>
      </c>
      <c r="L2319" s="5">
        <v>8.67</v>
      </c>
      <c r="M2319" s="5">
        <v>8.68</v>
      </c>
    </row>
    <row r="2320" spans="1:13">
      <c r="A2320" s="139">
        <v>40940</v>
      </c>
      <c r="B2320" s="5">
        <v>5.82</v>
      </c>
      <c r="C2320" s="5">
        <v>6.02</v>
      </c>
      <c r="D2320" s="5">
        <v>6.21</v>
      </c>
      <c r="E2320" s="5">
        <v>6.38</v>
      </c>
      <c r="F2320" s="5">
        <v>6.93</v>
      </c>
      <c r="G2320" s="5">
        <v>7.23</v>
      </c>
      <c r="H2320" s="5">
        <v>7.63</v>
      </c>
      <c r="I2320" s="5">
        <v>7.96</v>
      </c>
      <c r="J2320" s="5">
        <v>8.3800000000000008</v>
      </c>
      <c r="K2320" s="5">
        <v>8.69</v>
      </c>
      <c r="L2320" s="5">
        <v>8.7799999999999994</v>
      </c>
      <c r="M2320" s="5">
        <v>8.74</v>
      </c>
    </row>
    <row r="2321" spans="1:13">
      <c r="A2321" s="139">
        <v>40939</v>
      </c>
      <c r="B2321" s="5">
        <v>5.82</v>
      </c>
      <c r="C2321" s="5">
        <v>6.02</v>
      </c>
      <c r="D2321" s="5">
        <v>6.21</v>
      </c>
      <c r="E2321" s="5">
        <v>6.38</v>
      </c>
      <c r="F2321" s="5">
        <v>6.95</v>
      </c>
      <c r="G2321" s="5">
        <v>7.28</v>
      </c>
      <c r="H2321" s="5">
        <v>7.74</v>
      </c>
      <c r="I2321" s="5">
        <v>8.1</v>
      </c>
      <c r="J2321" s="5">
        <v>8.52</v>
      </c>
      <c r="K2321" s="5">
        <v>8.7899999999999991</v>
      </c>
      <c r="L2321" s="5">
        <v>8.83</v>
      </c>
      <c r="M2321" s="5">
        <v>8.76</v>
      </c>
    </row>
    <row r="2322" spans="1:13">
      <c r="A2322" s="139">
        <v>40938</v>
      </c>
      <c r="B2322" s="5">
        <v>5.79</v>
      </c>
      <c r="C2322" s="5">
        <v>6</v>
      </c>
      <c r="D2322" s="5">
        <v>6.21</v>
      </c>
      <c r="E2322" s="5">
        <v>6.41</v>
      </c>
      <c r="F2322" s="5">
        <v>7.06</v>
      </c>
      <c r="G2322" s="5">
        <v>7.45</v>
      </c>
      <c r="H2322" s="5">
        <v>7.9</v>
      </c>
      <c r="I2322" s="5">
        <v>8.19</v>
      </c>
      <c r="J2322" s="5">
        <v>8.49</v>
      </c>
      <c r="K2322" s="5">
        <v>8.69</v>
      </c>
      <c r="L2322" s="5">
        <v>8.74</v>
      </c>
      <c r="M2322" s="5">
        <v>8.69</v>
      </c>
    </row>
    <row r="2323" spans="1:13">
      <c r="A2323" s="139">
        <v>40935</v>
      </c>
      <c r="B2323" s="5">
        <v>5.75</v>
      </c>
      <c r="C2323" s="5">
        <v>5.96</v>
      </c>
      <c r="D2323" s="5">
        <v>6.16</v>
      </c>
      <c r="E2323" s="5">
        <v>6.35</v>
      </c>
      <c r="F2323" s="5">
        <v>6.97</v>
      </c>
      <c r="G2323" s="5">
        <v>7.34</v>
      </c>
      <c r="H2323" s="5">
        <v>7.79</v>
      </c>
      <c r="I2323" s="5">
        <v>8.09</v>
      </c>
      <c r="J2323" s="5">
        <v>8.42</v>
      </c>
      <c r="K2323" s="5">
        <v>8.65</v>
      </c>
      <c r="L2323" s="5">
        <v>8.6999999999999993</v>
      </c>
      <c r="M2323" s="5">
        <v>8.66</v>
      </c>
    </row>
    <row r="2324" spans="1:13">
      <c r="A2324" s="139">
        <v>40934</v>
      </c>
      <c r="B2324" s="5">
        <v>5.73</v>
      </c>
      <c r="C2324" s="5">
        <v>5.96</v>
      </c>
      <c r="D2324" s="5">
        <v>6.17</v>
      </c>
      <c r="E2324" s="5">
        <v>6.38</v>
      </c>
      <c r="F2324" s="5">
        <v>7.04</v>
      </c>
      <c r="G2324" s="5">
        <v>7.47</v>
      </c>
      <c r="H2324" s="5">
        <v>7.95</v>
      </c>
      <c r="I2324" s="5">
        <v>8.2200000000000006</v>
      </c>
      <c r="J2324" s="5">
        <v>8.4600000000000009</v>
      </c>
      <c r="K2324" s="5">
        <v>8.59</v>
      </c>
      <c r="L2324" s="5">
        <v>8.58</v>
      </c>
      <c r="M2324" s="5">
        <v>8.51</v>
      </c>
    </row>
    <row r="2325" spans="1:13">
      <c r="A2325" s="139">
        <v>40933</v>
      </c>
      <c r="B2325" s="5">
        <v>5.76</v>
      </c>
      <c r="C2325" s="5">
        <v>5.99</v>
      </c>
      <c r="D2325" s="5">
        <v>6.2</v>
      </c>
      <c r="E2325" s="5">
        <v>6.41</v>
      </c>
      <c r="F2325" s="5">
        <v>7.1</v>
      </c>
      <c r="G2325" s="5">
        <v>7.54</v>
      </c>
      <c r="H2325" s="5">
        <v>8.0299999999999994</v>
      </c>
      <c r="I2325" s="5">
        <v>8.3000000000000007</v>
      </c>
      <c r="J2325" s="5">
        <v>8.56</v>
      </c>
      <c r="K2325" s="5">
        <v>8.67</v>
      </c>
      <c r="L2325" s="5">
        <v>8.65</v>
      </c>
      <c r="M2325" s="5">
        <v>8.5500000000000007</v>
      </c>
    </row>
    <row r="2326" spans="1:13">
      <c r="A2326" s="139">
        <v>40932</v>
      </c>
      <c r="B2326" s="5">
        <v>5.75</v>
      </c>
      <c r="C2326" s="5">
        <v>5.97</v>
      </c>
      <c r="D2326" s="5">
        <v>6.19</v>
      </c>
      <c r="E2326" s="5">
        <v>6.4</v>
      </c>
      <c r="F2326" s="5">
        <v>7.11</v>
      </c>
      <c r="G2326" s="5">
        <v>7.55</v>
      </c>
      <c r="H2326" s="5">
        <v>8.0299999999999994</v>
      </c>
      <c r="I2326" s="5">
        <v>8.3000000000000007</v>
      </c>
      <c r="J2326" s="5">
        <v>8.57</v>
      </c>
      <c r="K2326" s="5">
        <v>8.74</v>
      </c>
      <c r="L2326" s="5">
        <v>8.76</v>
      </c>
      <c r="M2326" s="5">
        <v>8.6999999999999993</v>
      </c>
    </row>
    <row r="2327" spans="1:13">
      <c r="A2327" s="139">
        <v>40931</v>
      </c>
      <c r="B2327" s="5">
        <v>5.73</v>
      </c>
      <c r="C2327" s="5">
        <v>5.97</v>
      </c>
      <c r="D2327" s="5">
        <v>6.19</v>
      </c>
      <c r="E2327" s="5">
        <v>6.4</v>
      </c>
      <c r="F2327" s="5">
        <v>7.08</v>
      </c>
      <c r="G2327" s="5">
        <v>7.52</v>
      </c>
      <c r="H2327" s="5">
        <v>8.0299999999999994</v>
      </c>
      <c r="I2327" s="5">
        <v>8.2899999999999991</v>
      </c>
      <c r="J2327" s="5">
        <v>8.5</v>
      </c>
      <c r="K2327" s="5">
        <v>8.59</v>
      </c>
      <c r="L2327" s="5">
        <v>8.59</v>
      </c>
      <c r="M2327" s="5">
        <v>8.56</v>
      </c>
    </row>
    <row r="2328" spans="1:13">
      <c r="A2328" s="139">
        <v>40928</v>
      </c>
      <c r="B2328" s="5">
        <v>5.63</v>
      </c>
      <c r="C2328" s="5">
        <v>5.88</v>
      </c>
      <c r="D2328" s="5">
        <v>6.11</v>
      </c>
      <c r="E2328" s="5">
        <v>6.34</v>
      </c>
      <c r="F2328" s="5">
        <v>7.05</v>
      </c>
      <c r="G2328" s="5">
        <v>7.51</v>
      </c>
      <c r="H2328" s="5">
        <v>8.0299999999999994</v>
      </c>
      <c r="I2328" s="5">
        <v>8.2899999999999991</v>
      </c>
      <c r="J2328" s="5">
        <v>8.49</v>
      </c>
      <c r="K2328" s="5">
        <v>8.58</v>
      </c>
      <c r="L2328" s="5">
        <v>8.57</v>
      </c>
      <c r="M2328" s="5">
        <v>8.5399999999999991</v>
      </c>
    </row>
    <row r="2329" spans="1:13">
      <c r="A2329" s="139">
        <v>40927</v>
      </c>
      <c r="B2329" s="5">
        <v>5.64</v>
      </c>
      <c r="C2329" s="5">
        <v>5.89</v>
      </c>
      <c r="D2329" s="5">
        <v>6.12</v>
      </c>
      <c r="E2329" s="5">
        <v>6.35</v>
      </c>
      <c r="F2329" s="5">
        <v>7.09</v>
      </c>
      <c r="G2329" s="5">
        <v>7.57</v>
      </c>
      <c r="H2329" s="5">
        <v>8.09</v>
      </c>
      <c r="I2329" s="5">
        <v>8.33</v>
      </c>
      <c r="J2329" s="5">
        <v>8.51</v>
      </c>
      <c r="K2329" s="5">
        <v>8.58</v>
      </c>
      <c r="L2329" s="5">
        <v>8.58</v>
      </c>
      <c r="M2329" s="5">
        <v>8.5500000000000007</v>
      </c>
    </row>
    <row r="2330" spans="1:13">
      <c r="A2330" s="139">
        <v>40926</v>
      </c>
      <c r="B2330" s="5">
        <v>5.64</v>
      </c>
      <c r="C2330" s="5">
        <v>5.9</v>
      </c>
      <c r="D2330" s="5">
        <v>6.15</v>
      </c>
      <c r="E2330" s="5">
        <v>6.38</v>
      </c>
      <c r="F2330" s="5">
        <v>7.11</v>
      </c>
      <c r="G2330" s="5">
        <v>7.56</v>
      </c>
      <c r="H2330" s="5">
        <v>8.07</v>
      </c>
      <c r="I2330" s="5">
        <v>8.33</v>
      </c>
      <c r="J2330" s="5">
        <v>8.5500000000000007</v>
      </c>
      <c r="K2330" s="5">
        <v>8.65</v>
      </c>
      <c r="L2330" s="5">
        <v>8.65</v>
      </c>
      <c r="M2330" s="5">
        <v>8.6</v>
      </c>
    </row>
    <row r="2331" spans="1:13">
      <c r="A2331" s="139">
        <v>40925</v>
      </c>
      <c r="B2331" s="5">
        <v>5.64</v>
      </c>
      <c r="C2331" s="5">
        <v>5.88</v>
      </c>
      <c r="D2331" s="5">
        <v>6.12</v>
      </c>
      <c r="E2331" s="5">
        <v>6.34</v>
      </c>
      <c r="F2331" s="5">
        <v>7.07</v>
      </c>
      <c r="G2331" s="5">
        <v>7.55</v>
      </c>
      <c r="H2331" s="5">
        <v>8.08</v>
      </c>
      <c r="I2331" s="5">
        <v>8.35</v>
      </c>
      <c r="J2331" s="5">
        <v>8.5399999999999991</v>
      </c>
      <c r="K2331" s="5">
        <v>8.6300000000000008</v>
      </c>
      <c r="L2331" s="5">
        <v>8.6300000000000008</v>
      </c>
      <c r="M2331" s="5">
        <v>8.59</v>
      </c>
    </row>
    <row r="2332" spans="1:13">
      <c r="A2332" s="139">
        <v>40924</v>
      </c>
      <c r="B2332" s="5">
        <v>5.69</v>
      </c>
      <c r="C2332" s="5">
        <v>5.94</v>
      </c>
      <c r="D2332" s="5">
        <v>6.17</v>
      </c>
      <c r="E2332" s="5">
        <v>6.39</v>
      </c>
      <c r="F2332" s="5">
        <v>7.13</v>
      </c>
      <c r="G2332" s="5">
        <v>7.61</v>
      </c>
      <c r="H2332" s="5">
        <v>8.15</v>
      </c>
      <c r="I2332" s="5">
        <v>8.42</v>
      </c>
      <c r="J2332" s="5">
        <v>8.6199999999999992</v>
      </c>
      <c r="K2332" s="5">
        <v>8.7200000000000006</v>
      </c>
      <c r="L2332" s="5">
        <v>8.7200000000000006</v>
      </c>
      <c r="M2332" s="5">
        <v>8.66</v>
      </c>
    </row>
    <row r="2333" spans="1:13">
      <c r="A2333" s="139">
        <v>40921</v>
      </c>
      <c r="B2333" s="5">
        <v>5.71</v>
      </c>
      <c r="C2333" s="5">
        <v>5.95</v>
      </c>
      <c r="D2333" s="5">
        <v>6.18</v>
      </c>
      <c r="E2333" s="5">
        <v>6.4</v>
      </c>
      <c r="F2333" s="5">
        <v>7.11</v>
      </c>
      <c r="G2333" s="5">
        <v>7.59</v>
      </c>
      <c r="H2333" s="5">
        <v>8.14</v>
      </c>
      <c r="I2333" s="5">
        <v>8.42</v>
      </c>
      <c r="J2333" s="5">
        <v>8.6</v>
      </c>
      <c r="K2333" s="5">
        <v>8.67</v>
      </c>
      <c r="L2333" s="5">
        <v>8.65</v>
      </c>
      <c r="M2333" s="5">
        <v>8.59</v>
      </c>
    </row>
    <row r="2334" spans="1:13">
      <c r="A2334" s="139">
        <v>40920</v>
      </c>
      <c r="B2334" s="5">
        <v>5.73</v>
      </c>
      <c r="C2334" s="5">
        <v>5.97</v>
      </c>
      <c r="D2334" s="5">
        <v>6.19</v>
      </c>
      <c r="E2334" s="5">
        <v>6.41</v>
      </c>
      <c r="F2334" s="5">
        <v>7.13</v>
      </c>
      <c r="G2334" s="5">
        <v>7.6</v>
      </c>
      <c r="H2334" s="5">
        <v>8.1300000000000008</v>
      </c>
      <c r="I2334" s="5">
        <v>8.4</v>
      </c>
      <c r="J2334" s="5">
        <v>8.61</v>
      </c>
      <c r="K2334" s="5">
        <v>8.6999999999999993</v>
      </c>
      <c r="L2334" s="5">
        <v>8.69</v>
      </c>
      <c r="M2334" s="5">
        <v>8.6199999999999992</v>
      </c>
    </row>
    <row r="2335" spans="1:13">
      <c r="A2335" s="139">
        <v>40919</v>
      </c>
      <c r="B2335" s="5">
        <v>5.75</v>
      </c>
      <c r="C2335" s="5">
        <v>6</v>
      </c>
      <c r="D2335" s="5">
        <v>6.23</v>
      </c>
      <c r="E2335" s="5">
        <v>6.45</v>
      </c>
      <c r="F2335" s="5">
        <v>7.18</v>
      </c>
      <c r="G2335" s="5">
        <v>7.67</v>
      </c>
      <c r="H2335" s="5">
        <v>8.2100000000000009</v>
      </c>
      <c r="I2335" s="5">
        <v>8.48</v>
      </c>
      <c r="J2335" s="5">
        <v>8.6999999999999993</v>
      </c>
      <c r="K2335" s="5">
        <v>8.8000000000000007</v>
      </c>
      <c r="L2335" s="5">
        <v>8.8000000000000007</v>
      </c>
      <c r="M2335" s="5">
        <v>8.7100000000000009</v>
      </c>
    </row>
    <row r="2336" spans="1:13">
      <c r="A2336" s="139">
        <v>40918</v>
      </c>
      <c r="B2336" s="5">
        <v>5.8</v>
      </c>
      <c r="C2336" s="5">
        <v>6.04</v>
      </c>
      <c r="D2336" s="5">
        <v>6.26</v>
      </c>
      <c r="E2336" s="5">
        <v>6.47</v>
      </c>
      <c r="F2336" s="5">
        <v>7.18</v>
      </c>
      <c r="G2336" s="5">
        <v>7.65</v>
      </c>
      <c r="H2336" s="5">
        <v>8.19</v>
      </c>
      <c r="I2336" s="5">
        <v>8.4700000000000006</v>
      </c>
      <c r="J2336" s="5">
        <v>8.7100000000000009</v>
      </c>
      <c r="K2336" s="5">
        <v>8.82</v>
      </c>
      <c r="L2336" s="5">
        <v>8.82</v>
      </c>
      <c r="M2336" s="5">
        <v>8.7200000000000006</v>
      </c>
    </row>
    <row r="2337" spans="1:13">
      <c r="A2337" s="139">
        <v>40917</v>
      </c>
      <c r="B2337" s="5">
        <v>5.75</v>
      </c>
      <c r="C2337" s="5">
        <v>6.01</v>
      </c>
      <c r="D2337" s="5">
        <v>6.25</v>
      </c>
      <c r="E2337" s="5">
        <v>6.48</v>
      </c>
      <c r="F2337" s="5">
        <v>7.23</v>
      </c>
      <c r="G2337" s="5">
        <v>7.74</v>
      </c>
      <c r="H2337" s="5">
        <v>8.2899999999999991</v>
      </c>
      <c r="I2337" s="5">
        <v>8.51</v>
      </c>
      <c r="J2337" s="5">
        <v>8.61</v>
      </c>
      <c r="K2337" s="5">
        <v>8.6</v>
      </c>
      <c r="L2337" s="5">
        <v>8.56</v>
      </c>
      <c r="M2337" s="5">
        <v>8.51</v>
      </c>
    </row>
    <row r="2338" spans="1:13">
      <c r="A2338" s="139">
        <v>40914</v>
      </c>
      <c r="B2338" s="5">
        <v>5.77</v>
      </c>
      <c r="C2338" s="5">
        <v>6.03</v>
      </c>
      <c r="D2338" s="5">
        <v>6.27</v>
      </c>
      <c r="E2338" s="5">
        <v>6.49</v>
      </c>
      <c r="F2338" s="5">
        <v>7.23</v>
      </c>
      <c r="G2338" s="5">
        <v>7.74</v>
      </c>
      <c r="H2338" s="5">
        <v>8.2899999999999991</v>
      </c>
      <c r="I2338" s="5">
        <v>8.51</v>
      </c>
      <c r="J2338" s="5">
        <v>8.61</v>
      </c>
      <c r="K2338" s="5">
        <v>8.6</v>
      </c>
      <c r="L2338" s="5">
        <v>8.56</v>
      </c>
      <c r="M2338" s="5">
        <v>8.51</v>
      </c>
    </row>
    <row r="2339" spans="1:13">
      <c r="A2339" s="139">
        <v>40913</v>
      </c>
      <c r="B2339" s="5">
        <v>5.76</v>
      </c>
      <c r="C2339" s="5">
        <v>6.02</v>
      </c>
      <c r="D2339" s="5">
        <v>6.26</v>
      </c>
      <c r="E2339" s="5">
        <v>6.48</v>
      </c>
      <c r="F2339" s="5">
        <v>7.23</v>
      </c>
      <c r="G2339" s="5">
        <v>7.74</v>
      </c>
      <c r="H2339" s="5">
        <v>8.2899999999999991</v>
      </c>
      <c r="I2339" s="5">
        <v>8.51</v>
      </c>
      <c r="J2339" s="5">
        <v>8.61</v>
      </c>
      <c r="K2339" s="5">
        <v>8.6</v>
      </c>
      <c r="L2339" s="5">
        <v>8.56</v>
      </c>
      <c r="M2339" s="5">
        <v>8.51</v>
      </c>
    </row>
    <row r="2340" spans="1:13">
      <c r="A2340" s="139">
        <v>40912</v>
      </c>
      <c r="B2340" s="5">
        <v>5.74</v>
      </c>
      <c r="C2340" s="5">
        <v>6</v>
      </c>
      <c r="D2340" s="5">
        <v>6.23</v>
      </c>
      <c r="E2340" s="5">
        <v>6.46</v>
      </c>
      <c r="F2340" s="5">
        <v>7.19</v>
      </c>
      <c r="G2340" s="5">
        <v>7.7</v>
      </c>
      <c r="H2340" s="5">
        <v>8.25</v>
      </c>
      <c r="I2340" s="5">
        <v>8.4700000000000006</v>
      </c>
      <c r="J2340" s="5">
        <v>8.57</v>
      </c>
      <c r="K2340" s="5">
        <v>8.57</v>
      </c>
      <c r="L2340" s="5">
        <v>8.5399999999999991</v>
      </c>
      <c r="M2340" s="5">
        <v>8.49</v>
      </c>
    </row>
    <row r="2341" spans="1:13">
      <c r="A2341" s="139">
        <v>40911</v>
      </c>
      <c r="B2341" s="5">
        <v>5.72</v>
      </c>
      <c r="C2341" s="5">
        <v>6</v>
      </c>
      <c r="D2341" s="5">
        <v>6.25</v>
      </c>
      <c r="E2341" s="5">
        <v>6.48</v>
      </c>
      <c r="F2341" s="5">
        <v>7.24</v>
      </c>
      <c r="G2341" s="5">
        <v>7.74</v>
      </c>
      <c r="H2341" s="5">
        <v>8.2799999999999994</v>
      </c>
      <c r="I2341" s="5">
        <v>8.49</v>
      </c>
      <c r="J2341" s="5">
        <v>8.58</v>
      </c>
      <c r="K2341" s="5">
        <v>8.57</v>
      </c>
      <c r="L2341" s="5">
        <v>8.5299999999999994</v>
      </c>
      <c r="M2341" s="5">
        <v>8.49</v>
      </c>
    </row>
    <row r="2342" spans="1:13">
      <c r="A2342" s="139">
        <v>40907</v>
      </c>
      <c r="B2342" s="5">
        <v>5.7</v>
      </c>
      <c r="C2342" s="5">
        <v>5.97</v>
      </c>
      <c r="D2342" s="5">
        <v>6.23</v>
      </c>
      <c r="E2342" s="5">
        <v>6.47</v>
      </c>
      <c r="F2342" s="5">
        <v>7.22</v>
      </c>
      <c r="G2342" s="5">
        <v>7.7</v>
      </c>
      <c r="H2342" s="5">
        <v>8.18</v>
      </c>
      <c r="I2342" s="5">
        <v>8.36</v>
      </c>
      <c r="J2342" s="5">
        <v>8.4499999999999993</v>
      </c>
      <c r="K2342" s="5">
        <v>8.4700000000000006</v>
      </c>
      <c r="L2342" s="5">
        <v>8.4499999999999993</v>
      </c>
      <c r="M2342" s="5">
        <v>8.43</v>
      </c>
    </row>
    <row r="2343" spans="1:13">
      <c r="A2343" s="139">
        <v>40906</v>
      </c>
      <c r="B2343" s="5">
        <v>5.86</v>
      </c>
      <c r="C2343" s="5">
        <v>6.11</v>
      </c>
      <c r="D2343" s="5">
        <v>6.34</v>
      </c>
      <c r="E2343" s="5">
        <v>6.55</v>
      </c>
      <c r="F2343" s="5">
        <v>7.25</v>
      </c>
      <c r="G2343" s="5">
        <v>7.74</v>
      </c>
      <c r="H2343" s="5">
        <v>8.2899999999999991</v>
      </c>
      <c r="I2343" s="5">
        <v>8.51</v>
      </c>
      <c r="J2343" s="5">
        <v>8.59</v>
      </c>
      <c r="K2343" s="5">
        <v>8.59</v>
      </c>
      <c r="L2343" s="5">
        <v>8.56</v>
      </c>
      <c r="M2343" s="5">
        <v>8.5399999999999991</v>
      </c>
    </row>
    <row r="2344" spans="1:13">
      <c r="A2344" s="139">
        <v>40905</v>
      </c>
      <c r="B2344" s="5">
        <v>5.9</v>
      </c>
      <c r="C2344" s="5">
        <v>6.14</v>
      </c>
      <c r="D2344" s="5">
        <v>6.36</v>
      </c>
      <c r="E2344" s="5">
        <v>6.56</v>
      </c>
      <c r="F2344" s="5">
        <v>7.23</v>
      </c>
      <c r="G2344" s="5">
        <v>7.69</v>
      </c>
      <c r="H2344" s="5">
        <v>8.2100000000000009</v>
      </c>
      <c r="I2344" s="5">
        <v>8.4600000000000009</v>
      </c>
      <c r="J2344" s="5">
        <v>8.6199999999999992</v>
      </c>
      <c r="K2344" s="5">
        <v>8.66</v>
      </c>
      <c r="L2344" s="5">
        <v>8.64</v>
      </c>
      <c r="M2344" s="5">
        <v>8.59</v>
      </c>
    </row>
    <row r="2345" spans="1:13">
      <c r="A2345" s="139">
        <v>40904</v>
      </c>
      <c r="B2345" s="5">
        <v>5.91</v>
      </c>
      <c r="C2345" s="5">
        <v>6.16</v>
      </c>
      <c r="D2345" s="5">
        <v>6.38</v>
      </c>
      <c r="E2345" s="5">
        <v>6.6</v>
      </c>
      <c r="F2345" s="5">
        <v>7.31</v>
      </c>
      <c r="G2345" s="5">
        <v>7.81</v>
      </c>
      <c r="H2345" s="5">
        <v>8.36</v>
      </c>
      <c r="I2345" s="5">
        <v>8.59</v>
      </c>
      <c r="J2345" s="5">
        <v>8.69</v>
      </c>
      <c r="K2345" s="5">
        <v>8.69</v>
      </c>
      <c r="L2345" s="5">
        <v>8.66</v>
      </c>
      <c r="M2345" s="5">
        <v>8.6</v>
      </c>
    </row>
    <row r="2346" spans="1:13">
      <c r="A2346" s="139">
        <v>40903</v>
      </c>
      <c r="B2346" s="5">
        <v>6.02</v>
      </c>
      <c r="C2346" s="5">
        <v>6.24</v>
      </c>
      <c r="D2346" s="5">
        <v>6.45</v>
      </c>
      <c r="E2346" s="5">
        <v>6.65</v>
      </c>
      <c r="F2346" s="5">
        <v>7.33</v>
      </c>
      <c r="G2346" s="5">
        <v>7.82</v>
      </c>
      <c r="H2346" s="5">
        <v>8.3699999999999992</v>
      </c>
      <c r="I2346" s="5">
        <v>8.6</v>
      </c>
      <c r="J2346" s="5">
        <v>8.73</v>
      </c>
      <c r="K2346" s="5">
        <v>8.73</v>
      </c>
      <c r="L2346" s="5">
        <v>8.6999999999999993</v>
      </c>
      <c r="M2346" s="5">
        <v>8.64</v>
      </c>
    </row>
    <row r="2347" spans="1:13">
      <c r="A2347" s="139">
        <v>40900</v>
      </c>
      <c r="B2347" s="5">
        <v>6.04</v>
      </c>
      <c r="C2347" s="5">
        <v>6.26</v>
      </c>
      <c r="D2347" s="5">
        <v>6.47</v>
      </c>
      <c r="E2347" s="5">
        <v>6.66</v>
      </c>
      <c r="F2347" s="5">
        <v>7.33</v>
      </c>
      <c r="G2347" s="5">
        <v>7.81</v>
      </c>
      <c r="H2347" s="5">
        <v>8.35</v>
      </c>
      <c r="I2347" s="5">
        <v>8.58</v>
      </c>
      <c r="J2347" s="5">
        <v>8.69</v>
      </c>
      <c r="K2347" s="5">
        <v>8.69</v>
      </c>
      <c r="L2347" s="5">
        <v>8.66</v>
      </c>
      <c r="M2347" s="5">
        <v>8.61</v>
      </c>
    </row>
    <row r="2348" spans="1:13">
      <c r="A2348" s="139">
        <v>40899</v>
      </c>
      <c r="B2348" s="5">
        <v>6.03</v>
      </c>
      <c r="C2348" s="5">
        <v>6.25</v>
      </c>
      <c r="D2348" s="5">
        <v>6.47</v>
      </c>
      <c r="E2348" s="5">
        <v>6.67</v>
      </c>
      <c r="F2348" s="5">
        <v>7.34</v>
      </c>
      <c r="G2348" s="5">
        <v>7.83</v>
      </c>
      <c r="H2348" s="5">
        <v>8.3800000000000008</v>
      </c>
      <c r="I2348" s="5">
        <v>8.6199999999999992</v>
      </c>
      <c r="J2348" s="5">
        <v>8.7200000000000006</v>
      </c>
      <c r="K2348" s="5">
        <v>8.6999999999999993</v>
      </c>
      <c r="L2348" s="5">
        <v>8.65</v>
      </c>
      <c r="M2348" s="5">
        <v>8.58</v>
      </c>
    </row>
    <row r="2349" spans="1:13">
      <c r="A2349" s="139">
        <v>40898</v>
      </c>
      <c r="B2349" s="5">
        <v>5.84</v>
      </c>
      <c r="C2349" s="5">
        <v>6.14</v>
      </c>
      <c r="D2349" s="5">
        <v>6.4</v>
      </c>
      <c r="E2349" s="5">
        <v>6.63</v>
      </c>
      <c r="F2349" s="5">
        <v>7.36</v>
      </c>
      <c r="G2349" s="5">
        <v>7.83</v>
      </c>
      <c r="H2349" s="5">
        <v>8.2799999999999994</v>
      </c>
      <c r="I2349" s="5">
        <v>8.4</v>
      </c>
      <c r="J2349" s="5">
        <v>8.3800000000000008</v>
      </c>
      <c r="K2349" s="5">
        <v>8.27</v>
      </c>
      <c r="L2349" s="5">
        <v>8.23</v>
      </c>
      <c r="M2349" s="5">
        <v>8.26</v>
      </c>
    </row>
    <row r="2350" spans="1:13">
      <c r="A2350" s="139">
        <v>40897</v>
      </c>
      <c r="B2350" s="5">
        <v>5.81</v>
      </c>
      <c r="C2350" s="5">
        <v>6.09</v>
      </c>
      <c r="D2350" s="5">
        <v>6.34</v>
      </c>
      <c r="E2350" s="5">
        <v>6.57</v>
      </c>
      <c r="F2350" s="5">
        <v>7.29</v>
      </c>
      <c r="G2350" s="5">
        <v>7.76</v>
      </c>
      <c r="H2350" s="5">
        <v>8.23</v>
      </c>
      <c r="I2350" s="5">
        <v>8.3699999999999992</v>
      </c>
      <c r="J2350" s="5">
        <v>8.33</v>
      </c>
      <c r="K2350" s="5">
        <v>8.2100000000000009</v>
      </c>
      <c r="L2350" s="5">
        <v>8.17</v>
      </c>
      <c r="M2350" s="5">
        <v>8.23</v>
      </c>
    </row>
    <row r="2351" spans="1:13">
      <c r="A2351" s="139">
        <v>40896</v>
      </c>
      <c r="B2351" s="5">
        <v>6.01</v>
      </c>
      <c r="C2351" s="5">
        <v>6.25</v>
      </c>
      <c r="D2351" s="5">
        <v>6.47</v>
      </c>
      <c r="E2351" s="5">
        <v>6.68</v>
      </c>
      <c r="F2351" s="5">
        <v>7.36</v>
      </c>
      <c r="G2351" s="5">
        <v>7.85</v>
      </c>
      <c r="H2351" s="5">
        <v>8.3699999999999992</v>
      </c>
      <c r="I2351" s="5">
        <v>8.57</v>
      </c>
      <c r="J2351" s="5">
        <v>8.6300000000000008</v>
      </c>
      <c r="K2351" s="5">
        <v>8.6199999999999992</v>
      </c>
      <c r="L2351" s="5">
        <v>8.6</v>
      </c>
      <c r="M2351" s="5">
        <v>8.6</v>
      </c>
    </row>
    <row r="2352" spans="1:13">
      <c r="A2352" s="139">
        <v>40893</v>
      </c>
      <c r="B2352" s="5">
        <v>6.1</v>
      </c>
      <c r="C2352" s="5">
        <v>6.33</v>
      </c>
      <c r="D2352" s="5">
        <v>6.54</v>
      </c>
      <c r="E2352" s="5">
        <v>6.73</v>
      </c>
      <c r="F2352" s="5">
        <v>7.37</v>
      </c>
      <c r="G2352" s="5">
        <v>7.82</v>
      </c>
      <c r="H2352" s="5">
        <v>8.32</v>
      </c>
      <c r="I2352" s="5">
        <v>8.5299999999999994</v>
      </c>
      <c r="J2352" s="5">
        <v>8.6300000000000008</v>
      </c>
      <c r="K2352" s="5">
        <v>8.65</v>
      </c>
      <c r="L2352" s="5">
        <v>8.65</v>
      </c>
      <c r="M2352" s="5">
        <v>8.65</v>
      </c>
    </row>
    <row r="2353" spans="1:13">
      <c r="A2353" s="139">
        <v>40892</v>
      </c>
      <c r="B2353" s="5">
        <v>5.89</v>
      </c>
      <c r="C2353" s="5">
        <v>6.16</v>
      </c>
      <c r="D2353" s="5">
        <v>6.4</v>
      </c>
      <c r="E2353" s="5">
        <v>6.62</v>
      </c>
      <c r="F2353" s="5">
        <v>7.32</v>
      </c>
      <c r="G2353" s="5">
        <v>7.8</v>
      </c>
      <c r="H2353" s="5">
        <v>8.33</v>
      </c>
      <c r="I2353" s="5">
        <v>8.56</v>
      </c>
      <c r="J2353" s="5">
        <v>8.68</v>
      </c>
      <c r="K2353" s="5">
        <v>8.6999999999999993</v>
      </c>
      <c r="L2353" s="5">
        <v>8.69</v>
      </c>
      <c r="M2353" s="5">
        <v>8.66</v>
      </c>
    </row>
    <row r="2354" spans="1:13">
      <c r="A2354" s="139">
        <v>40891</v>
      </c>
      <c r="B2354" s="5">
        <v>5.72</v>
      </c>
      <c r="C2354" s="5">
        <v>6.04</v>
      </c>
      <c r="D2354" s="5">
        <v>6.32</v>
      </c>
      <c r="E2354" s="5">
        <v>6.58</v>
      </c>
      <c r="F2354" s="5">
        <v>7.35</v>
      </c>
      <c r="G2354" s="5">
        <v>7.84</v>
      </c>
      <c r="H2354" s="5">
        <v>8.33</v>
      </c>
      <c r="I2354" s="5">
        <v>8.5</v>
      </c>
      <c r="J2354" s="5">
        <v>8.58</v>
      </c>
      <c r="K2354" s="5">
        <v>8.59</v>
      </c>
      <c r="L2354" s="5">
        <v>8.58</v>
      </c>
      <c r="M2354" s="5">
        <v>8.57</v>
      </c>
    </row>
    <row r="2355" spans="1:13">
      <c r="A2355" s="139">
        <v>40890</v>
      </c>
      <c r="B2355" s="5">
        <v>5.57</v>
      </c>
      <c r="C2355" s="5">
        <v>5.94</v>
      </c>
      <c r="D2355" s="5">
        <v>6.24</v>
      </c>
      <c r="E2355" s="5">
        <v>6.51</v>
      </c>
      <c r="F2355" s="5">
        <v>7.28</v>
      </c>
      <c r="G2355" s="5">
        <v>7.78</v>
      </c>
      <c r="H2355" s="5">
        <v>8.27</v>
      </c>
      <c r="I2355" s="5">
        <v>8.4499999999999993</v>
      </c>
      <c r="J2355" s="5">
        <v>8.52</v>
      </c>
      <c r="K2355" s="5">
        <v>8.5299999999999994</v>
      </c>
      <c r="L2355" s="5">
        <v>8.52</v>
      </c>
      <c r="M2355" s="5">
        <v>8.51</v>
      </c>
    </row>
    <row r="2356" spans="1:13">
      <c r="A2356" s="139">
        <v>40889</v>
      </c>
      <c r="B2356" s="5">
        <v>5.38</v>
      </c>
      <c r="C2356" s="5">
        <v>6</v>
      </c>
      <c r="D2356" s="5">
        <v>6.47</v>
      </c>
      <c r="E2356" s="5">
        <v>6.85</v>
      </c>
      <c r="F2356" s="5">
        <v>7.7</v>
      </c>
      <c r="G2356" s="5">
        <v>8.0500000000000007</v>
      </c>
      <c r="H2356" s="5">
        <v>8.26</v>
      </c>
      <c r="I2356" s="5">
        <v>8.32</v>
      </c>
      <c r="J2356" s="5">
        <v>8.33</v>
      </c>
      <c r="K2356" s="5">
        <v>8.34</v>
      </c>
      <c r="L2356" s="5">
        <v>8.33</v>
      </c>
      <c r="M2356" s="5">
        <v>8.33</v>
      </c>
    </row>
    <row r="2357" spans="1:13">
      <c r="A2357" s="139">
        <v>40886</v>
      </c>
      <c r="B2357" s="5">
        <v>5.09</v>
      </c>
      <c r="C2357" s="5">
        <v>5.6</v>
      </c>
      <c r="D2357" s="5">
        <v>6.01</v>
      </c>
      <c r="E2357" s="5">
        <v>6.36</v>
      </c>
      <c r="F2357" s="5">
        <v>7.29</v>
      </c>
      <c r="G2357" s="5">
        <v>7.79</v>
      </c>
      <c r="H2357" s="5">
        <v>8.2100000000000009</v>
      </c>
      <c r="I2357" s="5">
        <v>8.33</v>
      </c>
      <c r="J2357" s="5">
        <v>8.36</v>
      </c>
      <c r="K2357" s="5">
        <v>8.35</v>
      </c>
      <c r="L2357" s="5">
        <v>8.33</v>
      </c>
      <c r="M2357" s="5">
        <v>8.31</v>
      </c>
    </row>
    <row r="2358" spans="1:13">
      <c r="A2358" s="139">
        <v>40885</v>
      </c>
      <c r="B2358" s="5">
        <v>5.01</v>
      </c>
      <c r="C2358" s="5">
        <v>5.61</v>
      </c>
      <c r="D2358" s="5">
        <v>6.09</v>
      </c>
      <c r="E2358" s="5">
        <v>6.47</v>
      </c>
      <c r="F2358" s="5">
        <v>7.4</v>
      </c>
      <c r="G2358" s="5">
        <v>7.82</v>
      </c>
      <c r="H2358" s="5">
        <v>8.15</v>
      </c>
      <c r="I2358" s="5">
        <v>8.27</v>
      </c>
      <c r="J2358" s="5">
        <v>8.33</v>
      </c>
      <c r="K2358" s="5">
        <v>8.34</v>
      </c>
      <c r="L2358" s="5">
        <v>8.32</v>
      </c>
      <c r="M2358" s="5">
        <v>8.2799999999999994</v>
      </c>
    </row>
    <row r="2359" spans="1:13">
      <c r="A2359" s="139">
        <v>40884</v>
      </c>
      <c r="B2359" s="5">
        <v>4.9800000000000004</v>
      </c>
      <c r="C2359" s="5">
        <v>5.52</v>
      </c>
      <c r="D2359" s="5">
        <v>5.97</v>
      </c>
      <c r="E2359" s="5">
        <v>6.34</v>
      </c>
      <c r="F2359" s="5">
        <v>7.29</v>
      </c>
      <c r="G2359" s="5">
        <v>7.76</v>
      </c>
      <c r="H2359" s="5">
        <v>8.11</v>
      </c>
      <c r="I2359" s="5">
        <v>8.2100000000000009</v>
      </c>
      <c r="J2359" s="5">
        <v>8.25</v>
      </c>
      <c r="K2359" s="5">
        <v>8.26</v>
      </c>
      <c r="L2359" s="5">
        <v>8.26</v>
      </c>
      <c r="M2359" s="5">
        <v>8.25</v>
      </c>
    </row>
    <row r="2360" spans="1:13">
      <c r="A2360" s="139">
        <v>40883</v>
      </c>
      <c r="B2360" s="5">
        <v>5.08</v>
      </c>
      <c r="C2360" s="5">
        <v>5.56</v>
      </c>
      <c r="D2360" s="5">
        <v>5.97</v>
      </c>
      <c r="E2360" s="5">
        <v>6.31</v>
      </c>
      <c r="F2360" s="5">
        <v>7.24</v>
      </c>
      <c r="G2360" s="5">
        <v>7.75</v>
      </c>
      <c r="H2360" s="5">
        <v>8.15</v>
      </c>
      <c r="I2360" s="5">
        <v>8.27</v>
      </c>
      <c r="J2360" s="5">
        <v>8.32</v>
      </c>
      <c r="K2360" s="5">
        <v>8.34</v>
      </c>
      <c r="L2360" s="5">
        <v>8.35</v>
      </c>
      <c r="M2360" s="5">
        <v>8.36</v>
      </c>
    </row>
    <row r="2361" spans="1:13">
      <c r="A2361" s="139">
        <v>40882</v>
      </c>
      <c r="B2361" s="5">
        <v>4.82</v>
      </c>
      <c r="C2361" s="5">
        <v>5.28</v>
      </c>
      <c r="D2361" s="5">
        <v>5.68</v>
      </c>
      <c r="E2361" s="5">
        <v>6.03</v>
      </c>
      <c r="F2361" s="5">
        <v>7.04</v>
      </c>
      <c r="G2361" s="5">
        <v>7.63</v>
      </c>
      <c r="H2361" s="5">
        <v>8.18</v>
      </c>
      <c r="I2361" s="5">
        <v>8.3699999999999992</v>
      </c>
      <c r="J2361" s="5">
        <v>8.44</v>
      </c>
      <c r="K2361" s="5">
        <v>8.44</v>
      </c>
      <c r="L2361" s="5">
        <v>8.41</v>
      </c>
      <c r="M2361" s="5">
        <v>8.3699999999999992</v>
      </c>
    </row>
    <row r="2362" spans="1:13">
      <c r="A2362" s="139">
        <v>40879</v>
      </c>
      <c r="B2362" s="5">
        <v>5.08</v>
      </c>
      <c r="C2362" s="5">
        <v>5.61</v>
      </c>
      <c r="D2362" s="5">
        <v>6.05</v>
      </c>
      <c r="E2362" s="5">
        <v>6.42</v>
      </c>
      <c r="F2362" s="5">
        <v>7.37</v>
      </c>
      <c r="G2362" s="5">
        <v>7.85</v>
      </c>
      <c r="H2362" s="5">
        <v>8.23</v>
      </c>
      <c r="I2362" s="5">
        <v>8.35</v>
      </c>
      <c r="J2362" s="5">
        <v>8.42</v>
      </c>
      <c r="K2362" s="5">
        <v>8.44</v>
      </c>
      <c r="L2362" s="5">
        <v>8.43</v>
      </c>
      <c r="M2362" s="5">
        <v>8.39</v>
      </c>
    </row>
    <row r="2363" spans="1:13">
      <c r="A2363" s="139">
        <v>40878</v>
      </c>
      <c r="B2363" s="5">
        <v>5.0199999999999996</v>
      </c>
      <c r="C2363" s="5">
        <v>5.54</v>
      </c>
      <c r="D2363" s="5">
        <v>5.98</v>
      </c>
      <c r="E2363" s="5">
        <v>6.35</v>
      </c>
      <c r="F2363" s="5">
        <v>7.34</v>
      </c>
      <c r="G2363" s="5">
        <v>7.87</v>
      </c>
      <c r="H2363" s="5">
        <v>8.2799999999999994</v>
      </c>
      <c r="I2363" s="5">
        <v>8.39</v>
      </c>
      <c r="J2363" s="5">
        <v>8.43</v>
      </c>
      <c r="K2363" s="5">
        <v>8.43</v>
      </c>
      <c r="L2363" s="5">
        <v>8.42</v>
      </c>
      <c r="M2363" s="5">
        <v>8.41</v>
      </c>
    </row>
    <row r="2364" spans="1:13">
      <c r="A2364" s="139">
        <v>40877</v>
      </c>
      <c r="B2364" s="5">
        <v>5.27</v>
      </c>
      <c r="C2364" s="5">
        <v>5.66</v>
      </c>
      <c r="D2364" s="5">
        <v>6</v>
      </c>
      <c r="E2364" s="5">
        <v>6.29</v>
      </c>
      <c r="F2364" s="5">
        <v>7.18</v>
      </c>
      <c r="G2364" s="5">
        <v>7.76</v>
      </c>
      <c r="H2364" s="5">
        <v>8.34</v>
      </c>
      <c r="I2364" s="5">
        <v>8.5500000000000007</v>
      </c>
      <c r="J2364" s="5">
        <v>8.61</v>
      </c>
      <c r="K2364" s="5">
        <v>8.61</v>
      </c>
      <c r="L2364" s="5">
        <v>8.6</v>
      </c>
      <c r="M2364" s="5">
        <v>8.61</v>
      </c>
    </row>
    <row r="2365" spans="1:13">
      <c r="A2365" s="139">
        <v>40876</v>
      </c>
      <c r="B2365" s="5">
        <v>5.28</v>
      </c>
      <c r="C2365" s="5">
        <v>5.72</v>
      </c>
      <c r="D2365" s="5">
        <v>6.1</v>
      </c>
      <c r="E2365" s="5">
        <v>6.43</v>
      </c>
      <c r="F2365" s="5">
        <v>7.37</v>
      </c>
      <c r="G2365" s="5">
        <v>7.94</v>
      </c>
      <c r="H2365" s="5">
        <v>8.4700000000000006</v>
      </c>
      <c r="I2365" s="5">
        <v>8.64</v>
      </c>
      <c r="J2365" s="5">
        <v>8.69</v>
      </c>
      <c r="K2365" s="5">
        <v>8.68</v>
      </c>
      <c r="L2365" s="5">
        <v>8.68</v>
      </c>
      <c r="M2365" s="5">
        <v>8.68</v>
      </c>
    </row>
    <row r="2366" spans="1:13">
      <c r="A2366" s="139">
        <v>40875</v>
      </c>
      <c r="B2366" s="5">
        <v>4.96</v>
      </c>
      <c r="C2366" s="5">
        <v>5.48</v>
      </c>
      <c r="D2366" s="5">
        <v>5.92</v>
      </c>
      <c r="E2366" s="5">
        <v>6.29</v>
      </c>
      <c r="F2366" s="5">
        <v>7.33</v>
      </c>
      <c r="G2366" s="5">
        <v>7.91</v>
      </c>
      <c r="H2366" s="5">
        <v>8.42</v>
      </c>
      <c r="I2366" s="5">
        <v>8.57</v>
      </c>
      <c r="J2366" s="5">
        <v>8.61</v>
      </c>
      <c r="K2366" s="5">
        <v>8.6</v>
      </c>
      <c r="L2366" s="5">
        <v>8.6</v>
      </c>
      <c r="M2366" s="5">
        <v>8.61</v>
      </c>
    </row>
    <row r="2367" spans="1:13">
      <c r="A2367" s="139">
        <v>40872</v>
      </c>
      <c r="B2367" s="5">
        <v>5.03</v>
      </c>
      <c r="C2367" s="5">
        <v>5.59</v>
      </c>
      <c r="D2367" s="5">
        <v>6.06</v>
      </c>
      <c r="E2367" s="5">
        <v>6.45</v>
      </c>
      <c r="F2367" s="5">
        <v>7.51</v>
      </c>
      <c r="G2367" s="5">
        <v>8.08</v>
      </c>
      <c r="H2367" s="5">
        <v>8.51</v>
      </c>
      <c r="I2367" s="5">
        <v>8.61</v>
      </c>
      <c r="J2367" s="5">
        <v>8.6199999999999992</v>
      </c>
      <c r="K2367" s="5">
        <v>8.61</v>
      </c>
      <c r="L2367" s="5">
        <v>8.6199999999999992</v>
      </c>
      <c r="M2367" s="5">
        <v>8.65</v>
      </c>
    </row>
    <row r="2368" spans="1:13">
      <c r="A2368" s="139">
        <v>40871</v>
      </c>
      <c r="B2368" s="5">
        <v>4.76</v>
      </c>
      <c r="C2368" s="5">
        <v>5.39</v>
      </c>
      <c r="D2368" s="5">
        <v>5.91</v>
      </c>
      <c r="E2368" s="5">
        <v>6.34</v>
      </c>
      <c r="F2368" s="5">
        <v>7.45</v>
      </c>
      <c r="G2368" s="5">
        <v>8.02</v>
      </c>
      <c r="H2368" s="5">
        <v>8.4499999999999993</v>
      </c>
      <c r="I2368" s="5">
        <v>8.56</v>
      </c>
      <c r="J2368" s="5">
        <v>8.57</v>
      </c>
      <c r="K2368" s="5">
        <v>8.5500000000000007</v>
      </c>
      <c r="L2368" s="5">
        <v>8.5500000000000007</v>
      </c>
      <c r="M2368" s="5">
        <v>8.5500000000000007</v>
      </c>
    </row>
    <row r="2369" spans="1:13">
      <c r="A2369" s="139">
        <v>40870</v>
      </c>
      <c r="B2369" s="5">
        <v>4.76</v>
      </c>
      <c r="C2369" s="5">
        <v>5.52</v>
      </c>
      <c r="D2369" s="5">
        <v>6.11</v>
      </c>
      <c r="E2369" s="5">
        <v>6.57</v>
      </c>
      <c r="F2369" s="5">
        <v>7.65</v>
      </c>
      <c r="G2369" s="5">
        <v>8.14</v>
      </c>
      <c r="H2369" s="5">
        <v>8.51</v>
      </c>
      <c r="I2369" s="5">
        <v>8.6199999999999992</v>
      </c>
      <c r="J2369" s="5">
        <v>8.6300000000000008</v>
      </c>
      <c r="K2369" s="5">
        <v>8.59</v>
      </c>
      <c r="L2369" s="5">
        <v>8.5500000000000007</v>
      </c>
      <c r="M2369" s="5">
        <v>8.51</v>
      </c>
    </row>
    <row r="2370" spans="1:13">
      <c r="A2370" s="139">
        <v>40869</v>
      </c>
      <c r="B2370" s="5">
        <v>4.72</v>
      </c>
      <c r="C2370" s="5">
        <v>5.58</v>
      </c>
      <c r="D2370" s="5">
        <v>6.24</v>
      </c>
      <c r="E2370" s="5">
        <v>6.74</v>
      </c>
      <c r="F2370" s="5">
        <v>7.78</v>
      </c>
      <c r="G2370" s="5">
        <v>8.16</v>
      </c>
      <c r="H2370" s="5">
        <v>8.3800000000000008</v>
      </c>
      <c r="I2370" s="5">
        <v>8.44</v>
      </c>
      <c r="J2370" s="5">
        <v>8.4499999999999993</v>
      </c>
      <c r="K2370" s="5">
        <v>8.44</v>
      </c>
      <c r="L2370" s="5">
        <v>8.41</v>
      </c>
      <c r="M2370" s="5">
        <v>8.36</v>
      </c>
    </row>
    <row r="2371" spans="1:13">
      <c r="A2371" s="139">
        <v>40868</v>
      </c>
      <c r="B2371" s="5">
        <v>4.6399999999999997</v>
      </c>
      <c r="C2371" s="5">
        <v>5.41</v>
      </c>
      <c r="D2371" s="5">
        <v>6.03</v>
      </c>
      <c r="E2371" s="5">
        <v>6.52</v>
      </c>
      <c r="F2371" s="5">
        <v>7.69</v>
      </c>
      <c r="G2371" s="5">
        <v>8.17</v>
      </c>
      <c r="H2371" s="5">
        <v>8.4700000000000006</v>
      </c>
      <c r="I2371" s="5">
        <v>8.51</v>
      </c>
      <c r="J2371" s="5">
        <v>8.49</v>
      </c>
      <c r="K2371" s="5">
        <v>8.43</v>
      </c>
      <c r="L2371" s="5">
        <v>8.39</v>
      </c>
      <c r="M2371" s="5">
        <v>8.35</v>
      </c>
    </row>
    <row r="2372" spans="1:13">
      <c r="A2372" s="139">
        <v>40865</v>
      </c>
      <c r="B2372" s="5">
        <v>4.82</v>
      </c>
      <c r="C2372" s="5">
        <v>5.42</v>
      </c>
      <c r="D2372" s="5">
        <v>5.94</v>
      </c>
      <c r="E2372" s="5">
        <v>6.36</v>
      </c>
      <c r="F2372" s="5">
        <v>7.48</v>
      </c>
      <c r="G2372" s="5">
        <v>8.0299999999999994</v>
      </c>
      <c r="H2372" s="5">
        <v>8.44</v>
      </c>
      <c r="I2372" s="5">
        <v>8.5399999999999991</v>
      </c>
      <c r="J2372" s="5">
        <v>8.56</v>
      </c>
      <c r="K2372" s="5">
        <v>8.52</v>
      </c>
      <c r="L2372" s="5">
        <v>8.4700000000000006</v>
      </c>
      <c r="M2372" s="5">
        <v>8.4</v>
      </c>
    </row>
    <row r="2373" spans="1:13">
      <c r="A2373" s="139">
        <v>40864</v>
      </c>
      <c r="B2373" s="5">
        <v>5.21</v>
      </c>
      <c r="C2373" s="5">
        <v>5.65</v>
      </c>
      <c r="D2373" s="5">
        <v>6.03</v>
      </c>
      <c r="E2373" s="5">
        <v>6.36</v>
      </c>
      <c r="F2373" s="5">
        <v>7.3</v>
      </c>
      <c r="G2373" s="5">
        <v>7.85</v>
      </c>
      <c r="H2373" s="5">
        <v>8.36</v>
      </c>
      <c r="I2373" s="5">
        <v>8.5299999999999994</v>
      </c>
      <c r="J2373" s="5">
        <v>8.59</v>
      </c>
      <c r="K2373" s="5">
        <v>8.57</v>
      </c>
      <c r="L2373" s="5">
        <v>8.5399999999999991</v>
      </c>
      <c r="M2373" s="5">
        <v>8.48</v>
      </c>
    </row>
    <row r="2374" spans="1:13">
      <c r="A2374" s="139">
        <v>40863</v>
      </c>
      <c r="B2374" s="5">
        <v>5.32</v>
      </c>
      <c r="C2374" s="5">
        <v>5.72</v>
      </c>
      <c r="D2374" s="5">
        <v>6.06</v>
      </c>
      <c r="E2374" s="5">
        <v>6.36</v>
      </c>
      <c r="F2374" s="5">
        <v>7.24</v>
      </c>
      <c r="G2374" s="5">
        <v>7.8</v>
      </c>
      <c r="H2374" s="5">
        <v>8.33</v>
      </c>
      <c r="I2374" s="5">
        <v>8.5</v>
      </c>
      <c r="J2374" s="5">
        <v>8.5399999999999991</v>
      </c>
      <c r="K2374" s="5">
        <v>8.51</v>
      </c>
      <c r="L2374" s="5">
        <v>8.49</v>
      </c>
      <c r="M2374" s="5">
        <v>8.4700000000000006</v>
      </c>
    </row>
    <row r="2375" spans="1:13">
      <c r="A2375" s="139">
        <v>40862</v>
      </c>
      <c r="B2375" s="5">
        <v>5.26</v>
      </c>
      <c r="C2375" s="5">
        <v>5.67</v>
      </c>
      <c r="D2375" s="5">
        <v>6.03</v>
      </c>
      <c r="E2375" s="5">
        <v>6.34</v>
      </c>
      <c r="F2375" s="5">
        <v>7.24</v>
      </c>
      <c r="G2375" s="5">
        <v>7.8</v>
      </c>
      <c r="H2375" s="5">
        <v>8.32</v>
      </c>
      <c r="I2375" s="5">
        <v>8.49</v>
      </c>
      <c r="J2375" s="5">
        <v>8.5299999999999994</v>
      </c>
      <c r="K2375" s="5">
        <v>8.51</v>
      </c>
      <c r="L2375" s="5">
        <v>8.5</v>
      </c>
      <c r="M2375" s="5">
        <v>8.48</v>
      </c>
    </row>
    <row r="2376" spans="1:13">
      <c r="A2376" s="139">
        <v>40861</v>
      </c>
      <c r="B2376" s="5">
        <v>5.2</v>
      </c>
      <c r="C2376" s="5">
        <v>5.6</v>
      </c>
      <c r="D2376" s="5">
        <v>5.95</v>
      </c>
      <c r="E2376" s="5">
        <v>6.25</v>
      </c>
      <c r="F2376" s="5">
        <v>7.15</v>
      </c>
      <c r="G2376" s="5">
        <v>7.72</v>
      </c>
      <c r="H2376" s="5">
        <v>8.27</v>
      </c>
      <c r="I2376" s="5">
        <v>8.44</v>
      </c>
      <c r="J2376" s="5">
        <v>8.48</v>
      </c>
      <c r="K2376" s="5">
        <v>8.4600000000000009</v>
      </c>
      <c r="L2376" s="5">
        <v>8.4499999999999993</v>
      </c>
      <c r="M2376" s="5">
        <v>8.44</v>
      </c>
    </row>
    <row r="2377" spans="1:13">
      <c r="A2377" s="139">
        <v>40858</v>
      </c>
      <c r="B2377" s="5">
        <v>5.09</v>
      </c>
      <c r="C2377" s="5">
        <v>5.53</v>
      </c>
      <c r="D2377" s="5">
        <v>5.9</v>
      </c>
      <c r="E2377" s="5">
        <v>6.22</v>
      </c>
      <c r="F2377" s="5">
        <v>7.15</v>
      </c>
      <c r="G2377" s="5">
        <v>7.75</v>
      </c>
      <c r="H2377" s="5">
        <v>8.32</v>
      </c>
      <c r="I2377" s="5">
        <v>8.5</v>
      </c>
      <c r="J2377" s="5">
        <v>8.5299999999999994</v>
      </c>
      <c r="K2377" s="5">
        <v>8.49</v>
      </c>
      <c r="L2377" s="5">
        <v>8.4600000000000009</v>
      </c>
      <c r="M2377" s="5">
        <v>8.4499999999999993</v>
      </c>
    </row>
    <row r="2378" spans="1:13">
      <c r="A2378" s="139">
        <v>40857</v>
      </c>
      <c r="B2378" s="5">
        <v>5.03</v>
      </c>
      <c r="C2378" s="5">
        <v>5.48</v>
      </c>
      <c r="D2378" s="5">
        <v>5.88</v>
      </c>
      <c r="E2378" s="5">
        <v>6.21</v>
      </c>
      <c r="F2378" s="5">
        <v>7.19</v>
      </c>
      <c r="G2378" s="5">
        <v>7.78</v>
      </c>
      <c r="H2378" s="5">
        <v>8.33</v>
      </c>
      <c r="I2378" s="5">
        <v>8.49</v>
      </c>
      <c r="J2378" s="5">
        <v>8.52</v>
      </c>
      <c r="K2378" s="5">
        <v>8.48</v>
      </c>
      <c r="L2378" s="5">
        <v>8.4600000000000009</v>
      </c>
      <c r="M2378" s="5">
        <v>8.4499999999999993</v>
      </c>
    </row>
    <row r="2379" spans="1:13">
      <c r="A2379" s="139">
        <v>40856</v>
      </c>
      <c r="B2379" s="5">
        <v>4.97</v>
      </c>
      <c r="C2379" s="5">
        <v>5.44</v>
      </c>
      <c r="D2379" s="5">
        <v>5.84</v>
      </c>
      <c r="E2379" s="5">
        <v>6.18</v>
      </c>
      <c r="F2379" s="5">
        <v>7.14</v>
      </c>
      <c r="G2379" s="5">
        <v>7.7</v>
      </c>
      <c r="H2379" s="5">
        <v>8.2100000000000009</v>
      </c>
      <c r="I2379" s="5">
        <v>8.3699999999999992</v>
      </c>
      <c r="J2379" s="5">
        <v>8.42</v>
      </c>
      <c r="K2379" s="5">
        <v>8.42</v>
      </c>
      <c r="L2379" s="5">
        <v>8.42</v>
      </c>
      <c r="M2379" s="5">
        <v>8.43</v>
      </c>
    </row>
    <row r="2380" spans="1:13">
      <c r="A2380" s="139">
        <v>40855</v>
      </c>
      <c r="B2380" s="5">
        <v>4.82</v>
      </c>
      <c r="C2380" s="5">
        <v>5.35</v>
      </c>
      <c r="D2380" s="5">
        <v>5.79</v>
      </c>
      <c r="E2380" s="5">
        <v>6.17</v>
      </c>
      <c r="F2380" s="5">
        <v>7.19</v>
      </c>
      <c r="G2380" s="5">
        <v>7.74</v>
      </c>
      <c r="H2380" s="5">
        <v>8.2100000000000009</v>
      </c>
      <c r="I2380" s="5">
        <v>8.35</v>
      </c>
      <c r="J2380" s="5">
        <v>8.41</v>
      </c>
      <c r="K2380" s="5">
        <v>8.41</v>
      </c>
      <c r="L2380" s="5">
        <v>8.39</v>
      </c>
      <c r="M2380" s="5">
        <v>8.34</v>
      </c>
    </row>
    <row r="2381" spans="1:13">
      <c r="A2381" s="139">
        <v>40854</v>
      </c>
      <c r="B2381" s="5">
        <v>4.83</v>
      </c>
      <c r="C2381" s="5">
        <v>5.39</v>
      </c>
      <c r="D2381" s="5">
        <v>5.87</v>
      </c>
      <c r="E2381" s="5">
        <v>6.27</v>
      </c>
      <c r="F2381" s="5">
        <v>7.32</v>
      </c>
      <c r="G2381" s="5">
        <v>7.84</v>
      </c>
      <c r="H2381" s="5">
        <v>8.25</v>
      </c>
      <c r="I2381" s="5">
        <v>8.3699999999999992</v>
      </c>
      <c r="J2381" s="5">
        <v>8.42</v>
      </c>
      <c r="K2381" s="5">
        <v>8.4</v>
      </c>
      <c r="L2381" s="5">
        <v>8.3699999999999992</v>
      </c>
      <c r="M2381" s="5">
        <v>8.31</v>
      </c>
    </row>
    <row r="2382" spans="1:13">
      <c r="A2382" s="139">
        <v>40850</v>
      </c>
      <c r="B2382" s="5">
        <v>4.9800000000000004</v>
      </c>
      <c r="C2382" s="5">
        <v>5.51</v>
      </c>
      <c r="D2382" s="5">
        <v>5.95</v>
      </c>
      <c r="E2382" s="5">
        <v>6.32</v>
      </c>
      <c r="F2382" s="5">
        <v>7.3</v>
      </c>
      <c r="G2382" s="5">
        <v>7.83</v>
      </c>
      <c r="H2382" s="5">
        <v>8.26</v>
      </c>
      <c r="I2382" s="5">
        <v>8.3800000000000008</v>
      </c>
      <c r="J2382" s="5">
        <v>8.39</v>
      </c>
      <c r="K2382" s="5">
        <v>8.35</v>
      </c>
      <c r="L2382" s="5">
        <v>8.33</v>
      </c>
      <c r="M2382" s="5">
        <v>8.3000000000000007</v>
      </c>
    </row>
    <row r="2383" spans="1:13">
      <c r="A2383" s="139">
        <v>40849</v>
      </c>
      <c r="B2383" s="5">
        <v>5.05</v>
      </c>
      <c r="C2383" s="5">
        <v>5.55</v>
      </c>
      <c r="D2383" s="5">
        <v>5.98</v>
      </c>
      <c r="E2383" s="5">
        <v>6.33</v>
      </c>
      <c r="F2383" s="5">
        <v>7.3</v>
      </c>
      <c r="G2383" s="5">
        <v>7.83</v>
      </c>
      <c r="H2383" s="5">
        <v>8.27</v>
      </c>
      <c r="I2383" s="5">
        <v>8.39</v>
      </c>
      <c r="J2383" s="5">
        <v>8.41</v>
      </c>
      <c r="K2383" s="5">
        <v>8.3800000000000008</v>
      </c>
      <c r="L2383" s="5">
        <v>8.36</v>
      </c>
      <c r="M2383" s="5">
        <v>8.34</v>
      </c>
    </row>
    <row r="2384" spans="1:13">
      <c r="A2384" s="139">
        <v>40848</v>
      </c>
      <c r="B2384" s="5">
        <v>5.03</v>
      </c>
      <c r="C2384" s="5">
        <v>5.54</v>
      </c>
      <c r="D2384" s="5">
        <v>5.97</v>
      </c>
      <c r="E2384" s="5">
        <v>6.33</v>
      </c>
      <c r="F2384" s="5">
        <v>7.3</v>
      </c>
      <c r="G2384" s="5">
        <v>7.84</v>
      </c>
      <c r="H2384" s="5">
        <v>8.3000000000000007</v>
      </c>
      <c r="I2384" s="5">
        <v>8.43</v>
      </c>
      <c r="J2384" s="5">
        <v>8.4499999999999993</v>
      </c>
      <c r="K2384" s="5">
        <v>8.42</v>
      </c>
      <c r="L2384" s="5">
        <v>8.4</v>
      </c>
      <c r="M2384" s="5">
        <v>8.3800000000000008</v>
      </c>
    </row>
    <row r="2385" spans="1:13">
      <c r="A2385" s="139">
        <v>40847</v>
      </c>
      <c r="B2385" s="5">
        <v>4.9000000000000004</v>
      </c>
      <c r="C2385" s="5">
        <v>5.37</v>
      </c>
      <c r="D2385" s="5">
        <v>5.77</v>
      </c>
      <c r="E2385" s="5">
        <v>6.12</v>
      </c>
      <c r="F2385" s="5">
        <v>7.07</v>
      </c>
      <c r="G2385" s="5">
        <v>7.63</v>
      </c>
      <c r="H2385" s="5">
        <v>8.15</v>
      </c>
      <c r="I2385" s="5">
        <v>8.32</v>
      </c>
      <c r="J2385" s="5">
        <v>8.3800000000000008</v>
      </c>
      <c r="K2385" s="5">
        <v>8.3800000000000008</v>
      </c>
      <c r="L2385" s="5">
        <v>8.36</v>
      </c>
      <c r="M2385" s="5">
        <v>8.35</v>
      </c>
    </row>
    <row r="2386" spans="1:13">
      <c r="A2386" s="139">
        <v>40844</v>
      </c>
      <c r="B2386" s="5">
        <v>4.66</v>
      </c>
      <c r="C2386" s="5">
        <v>5.28</v>
      </c>
      <c r="D2386" s="5">
        <v>5.77</v>
      </c>
      <c r="E2386" s="5">
        <v>6.18</v>
      </c>
      <c r="F2386" s="5">
        <v>7.19</v>
      </c>
      <c r="G2386" s="5">
        <v>7.67</v>
      </c>
      <c r="H2386" s="5">
        <v>8.0500000000000007</v>
      </c>
      <c r="I2386" s="5">
        <v>8.1999999999999993</v>
      </c>
      <c r="J2386" s="5">
        <v>8.2899999999999991</v>
      </c>
      <c r="K2386" s="5">
        <v>8.33</v>
      </c>
      <c r="L2386" s="5">
        <v>8.32</v>
      </c>
      <c r="M2386" s="5">
        <v>8.2799999999999994</v>
      </c>
    </row>
    <row r="2387" spans="1:13">
      <c r="A2387" s="139">
        <v>40843</v>
      </c>
      <c r="B2387" s="5">
        <v>4.5599999999999996</v>
      </c>
      <c r="C2387" s="5">
        <v>5.22</v>
      </c>
      <c r="D2387" s="5">
        <v>5.76</v>
      </c>
      <c r="E2387" s="5">
        <v>6.2</v>
      </c>
      <c r="F2387" s="5">
        <v>7.27</v>
      </c>
      <c r="G2387" s="5">
        <v>7.76</v>
      </c>
      <c r="H2387" s="5">
        <v>8.1</v>
      </c>
      <c r="I2387" s="5">
        <v>8.1999999999999993</v>
      </c>
      <c r="J2387" s="5">
        <v>8.25</v>
      </c>
      <c r="K2387" s="5">
        <v>8.27</v>
      </c>
      <c r="L2387" s="5">
        <v>8.2799999999999994</v>
      </c>
      <c r="M2387" s="5">
        <v>8.27</v>
      </c>
    </row>
    <row r="2388" spans="1:13">
      <c r="A2388" s="139">
        <v>40842</v>
      </c>
      <c r="B2388" s="5">
        <v>4.68</v>
      </c>
      <c r="C2388" s="5">
        <v>5.34</v>
      </c>
      <c r="D2388" s="5">
        <v>5.88</v>
      </c>
      <c r="E2388" s="5">
        <v>6.33</v>
      </c>
      <c r="F2388" s="5">
        <v>7.45</v>
      </c>
      <c r="G2388" s="5">
        <v>7.99</v>
      </c>
      <c r="H2388" s="5">
        <v>8.35</v>
      </c>
      <c r="I2388" s="5">
        <v>8.43</v>
      </c>
      <c r="J2388" s="5">
        <v>8.4499999999999993</v>
      </c>
      <c r="K2388" s="5">
        <v>8.4600000000000009</v>
      </c>
      <c r="L2388" s="5">
        <v>8.4600000000000009</v>
      </c>
      <c r="M2388" s="5">
        <v>8.4600000000000009</v>
      </c>
    </row>
    <row r="2389" spans="1:13">
      <c r="A2389" s="139">
        <v>40841</v>
      </c>
      <c r="B2389" s="5">
        <v>4.67</v>
      </c>
      <c r="C2389" s="5">
        <v>5.36</v>
      </c>
      <c r="D2389" s="5">
        <v>5.93</v>
      </c>
      <c r="E2389" s="5">
        <v>6.4</v>
      </c>
      <c r="F2389" s="5">
        <v>7.58</v>
      </c>
      <c r="G2389" s="5">
        <v>8.1300000000000008</v>
      </c>
      <c r="H2389" s="5">
        <v>8.5</v>
      </c>
      <c r="I2389" s="5">
        <v>8.58</v>
      </c>
      <c r="J2389" s="5">
        <v>8.6</v>
      </c>
      <c r="K2389" s="5">
        <v>8.59</v>
      </c>
      <c r="L2389" s="5">
        <v>8.58</v>
      </c>
      <c r="M2389" s="5">
        <v>8.5500000000000007</v>
      </c>
    </row>
    <row r="2390" spans="1:13">
      <c r="A2390" s="139">
        <v>40840</v>
      </c>
      <c r="B2390" s="5">
        <v>4.66</v>
      </c>
      <c r="C2390" s="5">
        <v>5.34</v>
      </c>
      <c r="D2390" s="5">
        <v>5.9</v>
      </c>
      <c r="E2390" s="5">
        <v>6.35</v>
      </c>
      <c r="F2390" s="5">
        <v>7.48</v>
      </c>
      <c r="G2390" s="5">
        <v>8.0399999999999991</v>
      </c>
      <c r="H2390" s="5">
        <v>8.4600000000000009</v>
      </c>
      <c r="I2390" s="5">
        <v>8.57</v>
      </c>
      <c r="J2390" s="5">
        <v>8.59</v>
      </c>
      <c r="K2390" s="5">
        <v>8.58</v>
      </c>
      <c r="L2390" s="5">
        <v>8.56</v>
      </c>
      <c r="M2390" s="5">
        <v>8.5500000000000007</v>
      </c>
    </row>
    <row r="2391" spans="1:13">
      <c r="A2391" s="139">
        <v>40837</v>
      </c>
      <c r="B2391" s="5">
        <v>4.63</v>
      </c>
      <c r="C2391" s="5">
        <v>5.33</v>
      </c>
      <c r="D2391" s="5">
        <v>5.9</v>
      </c>
      <c r="E2391" s="5">
        <v>6.36</v>
      </c>
      <c r="F2391" s="5">
        <v>7.49</v>
      </c>
      <c r="G2391" s="5">
        <v>8.06</v>
      </c>
      <c r="H2391" s="5">
        <v>8.49</v>
      </c>
      <c r="I2391" s="5">
        <v>8.61</v>
      </c>
      <c r="J2391" s="5">
        <v>8.6199999999999992</v>
      </c>
      <c r="K2391" s="5">
        <v>8.6</v>
      </c>
      <c r="L2391" s="5">
        <v>8.57</v>
      </c>
      <c r="M2391" s="5">
        <v>8.5500000000000007</v>
      </c>
    </row>
    <row r="2392" spans="1:13">
      <c r="A2392" s="139">
        <v>40836</v>
      </c>
      <c r="B2392" s="5">
        <v>4.5999999999999996</v>
      </c>
      <c r="C2392" s="5">
        <v>5.32</v>
      </c>
      <c r="D2392" s="5">
        <v>5.9</v>
      </c>
      <c r="E2392" s="5">
        <v>6.38</v>
      </c>
      <c r="F2392" s="5">
        <v>7.58</v>
      </c>
      <c r="G2392" s="5">
        <v>8.14</v>
      </c>
      <c r="H2392" s="5">
        <v>8.5299999999999994</v>
      </c>
      <c r="I2392" s="5">
        <v>8.6199999999999992</v>
      </c>
      <c r="J2392" s="5">
        <v>8.64</v>
      </c>
      <c r="K2392" s="5">
        <v>8.6300000000000008</v>
      </c>
      <c r="L2392" s="5">
        <v>8.6</v>
      </c>
      <c r="M2392" s="5">
        <v>8.56</v>
      </c>
    </row>
    <row r="2393" spans="1:13">
      <c r="A2393" s="139">
        <v>40835</v>
      </c>
      <c r="B2393" s="5">
        <v>4.57</v>
      </c>
      <c r="C2393" s="5">
        <v>5.26</v>
      </c>
      <c r="D2393" s="5">
        <v>5.82</v>
      </c>
      <c r="E2393" s="5">
        <v>6.28</v>
      </c>
      <c r="F2393" s="5">
        <v>7.44</v>
      </c>
      <c r="G2393" s="5">
        <v>8.01</v>
      </c>
      <c r="H2393" s="5">
        <v>8.44</v>
      </c>
      <c r="I2393" s="5">
        <v>8.57</v>
      </c>
      <c r="J2393" s="5">
        <v>8.61</v>
      </c>
      <c r="K2393" s="5">
        <v>8.6199999999999992</v>
      </c>
      <c r="L2393" s="5">
        <v>8.6199999999999992</v>
      </c>
      <c r="M2393" s="5">
        <v>8.61</v>
      </c>
    </row>
    <row r="2394" spans="1:13">
      <c r="A2394" s="139">
        <v>40834</v>
      </c>
      <c r="B2394" s="5">
        <v>4.63</v>
      </c>
      <c r="C2394" s="5">
        <v>5.43</v>
      </c>
      <c r="D2394" s="5">
        <v>6.05</v>
      </c>
      <c r="E2394" s="5">
        <v>6.55</v>
      </c>
      <c r="F2394" s="5">
        <v>7.7</v>
      </c>
      <c r="G2394" s="5">
        <v>8.19</v>
      </c>
      <c r="H2394" s="5">
        <v>8.5299999999999994</v>
      </c>
      <c r="I2394" s="5">
        <v>8.65</v>
      </c>
      <c r="J2394" s="5">
        <v>8.7200000000000006</v>
      </c>
      <c r="K2394" s="5">
        <v>8.74</v>
      </c>
      <c r="L2394" s="5">
        <v>8.7200000000000006</v>
      </c>
      <c r="M2394" s="5">
        <v>8.67</v>
      </c>
    </row>
    <row r="2395" spans="1:13">
      <c r="A2395" s="139">
        <v>40833</v>
      </c>
      <c r="B2395" s="5">
        <v>4.5199999999999996</v>
      </c>
      <c r="C2395" s="5">
        <v>5.35</v>
      </c>
      <c r="D2395" s="5">
        <v>5.99</v>
      </c>
      <c r="E2395" s="5">
        <v>6.5</v>
      </c>
      <c r="F2395" s="5">
        <v>7.66</v>
      </c>
      <c r="G2395" s="5">
        <v>8.1300000000000008</v>
      </c>
      <c r="H2395" s="5">
        <v>8.44</v>
      </c>
      <c r="I2395" s="5">
        <v>8.56</v>
      </c>
      <c r="J2395" s="5">
        <v>8.66</v>
      </c>
      <c r="K2395" s="5">
        <v>8.69</v>
      </c>
      <c r="L2395" s="5">
        <v>8.68</v>
      </c>
      <c r="M2395" s="5">
        <v>8.6199999999999992</v>
      </c>
    </row>
    <row r="2396" spans="1:13">
      <c r="A2396" s="139">
        <v>40830</v>
      </c>
      <c r="B2396" s="5">
        <v>4.4400000000000004</v>
      </c>
      <c r="C2396" s="5">
        <v>5.31</v>
      </c>
      <c r="D2396" s="5">
        <v>5.99</v>
      </c>
      <c r="E2396" s="5">
        <v>6.53</v>
      </c>
      <c r="F2396" s="5">
        <v>7.72</v>
      </c>
      <c r="G2396" s="5">
        <v>8.19</v>
      </c>
      <c r="H2396" s="5">
        <v>8.4700000000000006</v>
      </c>
      <c r="I2396" s="5">
        <v>8.5399999999999991</v>
      </c>
      <c r="J2396" s="5">
        <v>8.59</v>
      </c>
      <c r="K2396" s="5">
        <v>8.59</v>
      </c>
      <c r="L2396" s="5">
        <v>8.57</v>
      </c>
      <c r="M2396" s="5">
        <v>8.52</v>
      </c>
    </row>
    <row r="2397" spans="1:13">
      <c r="A2397" s="139">
        <v>40829</v>
      </c>
      <c r="B2397" s="5">
        <v>4.1399999999999997</v>
      </c>
      <c r="C2397" s="5">
        <v>4.9000000000000004</v>
      </c>
      <c r="D2397" s="5">
        <v>5.52</v>
      </c>
      <c r="E2397" s="5">
        <v>6.03</v>
      </c>
      <c r="F2397" s="5">
        <v>7.33</v>
      </c>
      <c r="G2397" s="5">
        <v>7.95</v>
      </c>
      <c r="H2397" s="5">
        <v>8.4</v>
      </c>
      <c r="I2397" s="5">
        <v>8.52</v>
      </c>
      <c r="J2397" s="5">
        <v>8.56</v>
      </c>
      <c r="K2397" s="5">
        <v>8.5399999999999991</v>
      </c>
      <c r="L2397" s="5">
        <v>8.5</v>
      </c>
      <c r="M2397" s="5">
        <v>8.44</v>
      </c>
    </row>
    <row r="2398" spans="1:13">
      <c r="A2398" s="139">
        <v>40828</v>
      </c>
      <c r="B2398" s="5">
        <v>4.4400000000000004</v>
      </c>
      <c r="C2398" s="5">
        <v>5.21</v>
      </c>
      <c r="D2398" s="5">
        <v>5.85</v>
      </c>
      <c r="E2398" s="5">
        <v>6.35</v>
      </c>
      <c r="F2398" s="5">
        <v>7.57</v>
      </c>
      <c r="G2398" s="5">
        <v>8.08</v>
      </c>
      <c r="H2398" s="5">
        <v>8.42</v>
      </c>
      <c r="I2398" s="5">
        <v>8.52</v>
      </c>
      <c r="J2398" s="5">
        <v>8.57</v>
      </c>
      <c r="K2398" s="5">
        <v>8.56</v>
      </c>
      <c r="L2398" s="5">
        <v>8.52</v>
      </c>
      <c r="M2398" s="5">
        <v>8.43</v>
      </c>
    </row>
    <row r="2399" spans="1:13">
      <c r="A2399" s="139">
        <v>40827</v>
      </c>
      <c r="B2399" s="5">
        <v>4.74</v>
      </c>
      <c r="C2399" s="5">
        <v>5.58</v>
      </c>
      <c r="D2399" s="5">
        <v>6.24</v>
      </c>
      <c r="E2399" s="5">
        <v>6.74</v>
      </c>
      <c r="F2399" s="5">
        <v>7.81</v>
      </c>
      <c r="G2399" s="5">
        <v>8.17</v>
      </c>
      <c r="H2399" s="5">
        <v>8.35</v>
      </c>
      <c r="I2399" s="5">
        <v>8.43</v>
      </c>
      <c r="J2399" s="5">
        <v>8.5399999999999991</v>
      </c>
      <c r="K2399" s="5">
        <v>8.57</v>
      </c>
      <c r="L2399" s="5">
        <v>8.5299999999999994</v>
      </c>
      <c r="M2399" s="5">
        <v>8.42</v>
      </c>
    </row>
    <row r="2400" spans="1:13">
      <c r="A2400" s="139">
        <v>40826</v>
      </c>
      <c r="B2400" s="5">
        <v>4.88</v>
      </c>
      <c r="C2400" s="5">
        <v>5.51</v>
      </c>
      <c r="D2400" s="5">
        <v>6.04</v>
      </c>
      <c r="E2400" s="5">
        <v>6.47</v>
      </c>
      <c r="F2400" s="5">
        <v>7.56</v>
      </c>
      <c r="G2400" s="5">
        <v>8.1</v>
      </c>
      <c r="H2400" s="5">
        <v>8.51</v>
      </c>
      <c r="I2400" s="5">
        <v>8.6300000000000008</v>
      </c>
      <c r="J2400" s="5">
        <v>8.68</v>
      </c>
      <c r="K2400" s="5">
        <v>8.66</v>
      </c>
      <c r="L2400" s="5">
        <v>8.6</v>
      </c>
      <c r="M2400" s="5">
        <v>8.5</v>
      </c>
    </row>
    <row r="2401" spans="1:13">
      <c r="A2401" s="139">
        <v>40823</v>
      </c>
      <c r="B2401" s="5">
        <v>4.99</v>
      </c>
      <c r="C2401" s="5">
        <v>5.59</v>
      </c>
      <c r="D2401" s="5">
        <v>6.09</v>
      </c>
      <c r="E2401" s="5">
        <v>6.51</v>
      </c>
      <c r="F2401" s="5">
        <v>7.61</v>
      </c>
      <c r="G2401" s="5">
        <v>8.17</v>
      </c>
      <c r="H2401" s="5">
        <v>8.58</v>
      </c>
      <c r="I2401" s="5">
        <v>8.68</v>
      </c>
      <c r="J2401" s="5">
        <v>8.67</v>
      </c>
      <c r="K2401" s="5">
        <v>8.6</v>
      </c>
      <c r="L2401" s="5">
        <v>8.5299999999999994</v>
      </c>
      <c r="M2401" s="5">
        <v>8.4499999999999993</v>
      </c>
    </row>
    <row r="2402" spans="1:13">
      <c r="A2402" s="139">
        <v>40822</v>
      </c>
      <c r="B2402" s="5">
        <v>5.27</v>
      </c>
      <c r="C2402" s="5">
        <v>5.81</v>
      </c>
      <c r="D2402" s="5">
        <v>6.26</v>
      </c>
      <c r="E2402" s="5">
        <v>6.64</v>
      </c>
      <c r="F2402" s="5">
        <v>7.64</v>
      </c>
      <c r="G2402" s="5">
        <v>8.17</v>
      </c>
      <c r="H2402" s="5">
        <v>8.58</v>
      </c>
      <c r="I2402" s="5">
        <v>8.66</v>
      </c>
      <c r="J2402" s="5">
        <v>8.64</v>
      </c>
      <c r="K2402" s="5">
        <v>8.58</v>
      </c>
      <c r="L2402" s="5">
        <v>8.5299999999999994</v>
      </c>
      <c r="M2402" s="5">
        <v>8.4600000000000009</v>
      </c>
    </row>
    <row r="2403" spans="1:13">
      <c r="A2403" s="139">
        <v>40821</v>
      </c>
      <c r="B2403" s="5">
        <v>5.31</v>
      </c>
      <c r="C2403" s="5">
        <v>5.88</v>
      </c>
      <c r="D2403" s="5">
        <v>6.35</v>
      </c>
      <c r="E2403" s="5">
        <v>6.74</v>
      </c>
      <c r="F2403" s="5">
        <v>7.76</v>
      </c>
      <c r="G2403" s="5">
        <v>8.2799999999999994</v>
      </c>
      <c r="H2403" s="5">
        <v>8.64</v>
      </c>
      <c r="I2403" s="5">
        <v>8.6999999999999993</v>
      </c>
      <c r="J2403" s="5">
        <v>8.67</v>
      </c>
      <c r="K2403" s="5">
        <v>8.59</v>
      </c>
      <c r="L2403" s="5">
        <v>8.5399999999999991</v>
      </c>
      <c r="M2403" s="5">
        <v>8.4600000000000009</v>
      </c>
    </row>
    <row r="2404" spans="1:13">
      <c r="A2404" s="139">
        <v>40820</v>
      </c>
      <c r="B2404" s="5">
        <v>5.46</v>
      </c>
      <c r="C2404" s="5">
        <v>5.97</v>
      </c>
      <c r="D2404" s="5">
        <v>6.4</v>
      </c>
      <c r="E2404" s="5">
        <v>6.76</v>
      </c>
      <c r="F2404" s="5">
        <v>7.74</v>
      </c>
      <c r="G2404" s="5">
        <v>8.2899999999999991</v>
      </c>
      <c r="H2404" s="5">
        <v>8.74</v>
      </c>
      <c r="I2404" s="5">
        <v>8.84</v>
      </c>
      <c r="J2404" s="5">
        <v>8.7799999999999994</v>
      </c>
      <c r="K2404" s="5">
        <v>8.66</v>
      </c>
      <c r="L2404" s="5">
        <v>8.59</v>
      </c>
      <c r="M2404" s="5">
        <v>8.52</v>
      </c>
    </row>
    <row r="2405" spans="1:13">
      <c r="A2405" s="139">
        <v>40819</v>
      </c>
      <c r="B2405" s="5">
        <v>5.39</v>
      </c>
      <c r="C2405" s="5">
        <v>6</v>
      </c>
      <c r="D2405" s="5">
        <v>6.49</v>
      </c>
      <c r="E2405" s="5">
        <v>6.9</v>
      </c>
      <c r="F2405" s="5">
        <v>7.87</v>
      </c>
      <c r="G2405" s="5">
        <v>8.2799999999999994</v>
      </c>
      <c r="H2405" s="5">
        <v>8.4600000000000009</v>
      </c>
      <c r="I2405" s="5">
        <v>8.43</v>
      </c>
      <c r="J2405" s="5">
        <v>8.36</v>
      </c>
      <c r="K2405" s="5">
        <v>8.2799999999999994</v>
      </c>
      <c r="L2405" s="5">
        <v>8.24</v>
      </c>
      <c r="M2405" s="5">
        <v>8.1999999999999993</v>
      </c>
    </row>
    <row r="2406" spans="1:13">
      <c r="A2406" s="139">
        <v>40816</v>
      </c>
      <c r="B2406" s="5">
        <v>5.38</v>
      </c>
      <c r="C2406" s="5">
        <v>5.7</v>
      </c>
      <c r="D2406" s="5">
        <v>5.98</v>
      </c>
      <c r="E2406" s="5">
        <v>6.24</v>
      </c>
      <c r="F2406" s="5">
        <v>7.03</v>
      </c>
      <c r="G2406" s="5">
        <v>7.62</v>
      </c>
      <c r="H2406" s="5">
        <v>8.2899999999999991</v>
      </c>
      <c r="I2406" s="5">
        <v>8.5500000000000007</v>
      </c>
      <c r="J2406" s="5">
        <v>8.6199999999999992</v>
      </c>
      <c r="K2406" s="5">
        <v>8.5399999999999991</v>
      </c>
      <c r="L2406" s="5">
        <v>8.4600000000000009</v>
      </c>
      <c r="M2406" s="5">
        <v>8.3800000000000008</v>
      </c>
    </row>
    <row r="2407" spans="1:13">
      <c r="A2407" s="139">
        <v>40815</v>
      </c>
      <c r="B2407" s="5">
        <v>5.49</v>
      </c>
      <c r="C2407" s="5">
        <v>5.77</v>
      </c>
      <c r="D2407" s="5">
        <v>6.03</v>
      </c>
      <c r="E2407" s="5">
        <v>6.27</v>
      </c>
      <c r="F2407" s="5">
        <v>7.06</v>
      </c>
      <c r="G2407" s="5">
        <v>7.63</v>
      </c>
      <c r="H2407" s="5">
        <v>8.27</v>
      </c>
      <c r="I2407" s="5">
        <v>8.5399999999999991</v>
      </c>
      <c r="J2407" s="5">
        <v>8.68</v>
      </c>
      <c r="K2407" s="5">
        <v>8.66</v>
      </c>
      <c r="L2407" s="5">
        <v>8.59</v>
      </c>
      <c r="M2407" s="5">
        <v>8.48</v>
      </c>
    </row>
    <row r="2408" spans="1:13">
      <c r="A2408" s="139">
        <v>40814</v>
      </c>
      <c r="B2408" s="5">
        <v>5.28</v>
      </c>
      <c r="C2408" s="5">
        <v>5.57</v>
      </c>
      <c r="D2408" s="5">
        <v>5.84</v>
      </c>
      <c r="E2408" s="5">
        <v>6.08</v>
      </c>
      <c r="F2408" s="5">
        <v>6.86</v>
      </c>
      <c r="G2408" s="5">
        <v>7.4</v>
      </c>
      <c r="H2408" s="5">
        <v>7.99</v>
      </c>
      <c r="I2408" s="5">
        <v>8.25</v>
      </c>
      <c r="J2408" s="5">
        <v>8.39</v>
      </c>
      <c r="K2408" s="5">
        <v>8.41</v>
      </c>
      <c r="L2408" s="5">
        <v>8.3800000000000008</v>
      </c>
      <c r="M2408" s="5">
        <v>8.32</v>
      </c>
    </row>
    <row r="2409" spans="1:13">
      <c r="A2409" s="139">
        <v>40813</v>
      </c>
      <c r="B2409" s="5">
        <v>5.56</v>
      </c>
      <c r="C2409" s="5">
        <v>5.91</v>
      </c>
      <c r="D2409" s="5">
        <v>6.23</v>
      </c>
      <c r="E2409" s="5">
        <v>6.51</v>
      </c>
      <c r="F2409" s="5">
        <v>7.39</v>
      </c>
      <c r="G2409" s="5">
        <v>7.96</v>
      </c>
      <c r="H2409" s="5">
        <v>8.5399999999999991</v>
      </c>
      <c r="I2409" s="5">
        <v>8.7200000000000006</v>
      </c>
      <c r="J2409" s="5">
        <v>8.74</v>
      </c>
      <c r="K2409" s="5">
        <v>8.64</v>
      </c>
      <c r="L2409" s="5">
        <v>8.56</v>
      </c>
      <c r="M2409" s="5">
        <v>8.4600000000000009</v>
      </c>
    </row>
    <row r="2410" spans="1:13">
      <c r="A2410" s="139">
        <v>40812</v>
      </c>
      <c r="B2410" s="5">
        <v>5.39</v>
      </c>
      <c r="C2410" s="5">
        <v>5.82</v>
      </c>
      <c r="D2410" s="5">
        <v>6.19</v>
      </c>
      <c r="E2410" s="5">
        <v>6.52</v>
      </c>
      <c r="F2410" s="5">
        <v>7.46</v>
      </c>
      <c r="G2410" s="5">
        <v>7.98</v>
      </c>
      <c r="H2410" s="5">
        <v>8.35</v>
      </c>
      <c r="I2410" s="5">
        <v>8.35</v>
      </c>
      <c r="J2410" s="5">
        <v>8.24</v>
      </c>
      <c r="K2410" s="5">
        <v>8.1300000000000008</v>
      </c>
      <c r="L2410" s="5">
        <v>8.1</v>
      </c>
      <c r="M2410" s="5">
        <v>8.1</v>
      </c>
    </row>
    <row r="2411" spans="1:13">
      <c r="A2411" s="139">
        <v>40809</v>
      </c>
      <c r="B2411" s="5">
        <v>5.29</v>
      </c>
      <c r="C2411" s="5">
        <v>5.7</v>
      </c>
      <c r="D2411" s="5">
        <v>6.06</v>
      </c>
      <c r="E2411" s="5">
        <v>6.37</v>
      </c>
      <c r="F2411" s="5">
        <v>7.31</v>
      </c>
      <c r="G2411" s="5">
        <v>7.88</v>
      </c>
      <c r="H2411" s="5">
        <v>8.32</v>
      </c>
      <c r="I2411" s="5">
        <v>8.3800000000000008</v>
      </c>
      <c r="J2411" s="5">
        <v>8.3000000000000007</v>
      </c>
      <c r="K2411" s="5">
        <v>8.19</v>
      </c>
      <c r="L2411" s="5">
        <v>8.15</v>
      </c>
      <c r="M2411" s="5">
        <v>8.14</v>
      </c>
    </row>
    <row r="2412" spans="1:13">
      <c r="A2412" s="139">
        <v>40808</v>
      </c>
      <c r="B2412" s="5">
        <v>5.22</v>
      </c>
      <c r="C2412" s="5">
        <v>5.61</v>
      </c>
      <c r="D2412" s="5">
        <v>5.94</v>
      </c>
      <c r="E2412" s="5">
        <v>6.24</v>
      </c>
      <c r="F2412" s="5">
        <v>7.11</v>
      </c>
      <c r="G2412" s="5">
        <v>7.68</v>
      </c>
      <c r="H2412" s="5">
        <v>8.2100000000000009</v>
      </c>
      <c r="I2412" s="5">
        <v>8.34</v>
      </c>
      <c r="J2412" s="5">
        <v>8.3000000000000007</v>
      </c>
      <c r="K2412" s="5">
        <v>8.1999999999999993</v>
      </c>
      <c r="L2412" s="5">
        <v>8.16</v>
      </c>
      <c r="M2412" s="5">
        <v>8.1300000000000008</v>
      </c>
    </row>
    <row r="2413" spans="1:13">
      <c r="A2413" s="139">
        <v>40807</v>
      </c>
      <c r="B2413" s="5">
        <v>4.9000000000000004</v>
      </c>
      <c r="C2413" s="5">
        <v>5.3</v>
      </c>
      <c r="D2413" s="5">
        <v>5.65</v>
      </c>
      <c r="E2413" s="5">
        <v>5.96</v>
      </c>
      <c r="F2413" s="5">
        <v>6.88</v>
      </c>
      <c r="G2413" s="5">
        <v>7.49</v>
      </c>
      <c r="H2413" s="5">
        <v>8.1</v>
      </c>
      <c r="I2413" s="5">
        <v>8.2899999999999991</v>
      </c>
      <c r="J2413" s="5">
        <v>8.2799999999999994</v>
      </c>
      <c r="K2413" s="5">
        <v>8.19</v>
      </c>
      <c r="L2413" s="5">
        <v>8.15</v>
      </c>
      <c r="M2413" s="5">
        <v>8.11</v>
      </c>
    </row>
    <row r="2414" spans="1:13">
      <c r="A2414" s="139">
        <v>40806</v>
      </c>
      <c r="B2414" s="5">
        <v>5.27</v>
      </c>
      <c r="C2414" s="5">
        <v>5.59</v>
      </c>
      <c r="D2414" s="5">
        <v>5.87</v>
      </c>
      <c r="E2414" s="5">
        <v>6.12</v>
      </c>
      <c r="F2414" s="5">
        <v>6.92</v>
      </c>
      <c r="G2414" s="5">
        <v>7.52</v>
      </c>
      <c r="H2414" s="5">
        <v>8.18</v>
      </c>
      <c r="I2414" s="5">
        <v>8.39</v>
      </c>
      <c r="J2414" s="5">
        <v>8.3800000000000008</v>
      </c>
      <c r="K2414" s="5">
        <v>8.2799999999999994</v>
      </c>
      <c r="L2414" s="5">
        <v>8.2200000000000006</v>
      </c>
      <c r="M2414" s="5">
        <v>8.1999999999999993</v>
      </c>
    </row>
    <row r="2415" spans="1:13">
      <c r="A2415" s="139">
        <v>40805</v>
      </c>
      <c r="B2415" s="5">
        <v>5.0199999999999996</v>
      </c>
      <c r="C2415" s="5">
        <v>5.4</v>
      </c>
      <c r="D2415" s="5">
        <v>5.74</v>
      </c>
      <c r="E2415" s="5">
        <v>6.03</v>
      </c>
      <c r="F2415" s="5">
        <v>6.93</v>
      </c>
      <c r="G2415" s="5">
        <v>7.53</v>
      </c>
      <c r="H2415" s="5">
        <v>8.15</v>
      </c>
      <c r="I2415" s="5">
        <v>8.33</v>
      </c>
      <c r="J2415" s="5">
        <v>8.31</v>
      </c>
      <c r="K2415" s="5">
        <v>8.2100000000000009</v>
      </c>
      <c r="L2415" s="5">
        <v>8.16</v>
      </c>
      <c r="M2415" s="5">
        <v>8.14</v>
      </c>
    </row>
    <row r="2416" spans="1:13">
      <c r="A2416" s="139">
        <v>40802</v>
      </c>
      <c r="B2416" s="5">
        <v>4.92</v>
      </c>
      <c r="C2416" s="5">
        <v>5.25</v>
      </c>
      <c r="D2416" s="5">
        <v>5.55</v>
      </c>
      <c r="E2416" s="5">
        <v>5.82</v>
      </c>
      <c r="F2416" s="5">
        <v>6.66</v>
      </c>
      <c r="G2416" s="5">
        <v>7.27</v>
      </c>
      <c r="H2416" s="5">
        <v>7.98</v>
      </c>
      <c r="I2416" s="5">
        <v>8.26</v>
      </c>
      <c r="J2416" s="5">
        <v>8.34</v>
      </c>
      <c r="K2416" s="5">
        <v>8.2799999999999994</v>
      </c>
      <c r="L2416" s="5">
        <v>8.23</v>
      </c>
      <c r="M2416" s="5">
        <v>8.18</v>
      </c>
    </row>
    <row r="2417" spans="1:13">
      <c r="A2417" s="139">
        <v>40801</v>
      </c>
      <c r="B2417" s="5">
        <v>5</v>
      </c>
      <c r="C2417" s="5">
        <v>5.31</v>
      </c>
      <c r="D2417" s="5">
        <v>5.58</v>
      </c>
      <c r="E2417" s="5">
        <v>5.83</v>
      </c>
      <c r="F2417" s="5">
        <v>6.62</v>
      </c>
      <c r="G2417" s="5">
        <v>7.22</v>
      </c>
      <c r="H2417" s="5">
        <v>7.95</v>
      </c>
      <c r="I2417" s="5">
        <v>8.2799999999999994</v>
      </c>
      <c r="J2417" s="5">
        <v>8.41</v>
      </c>
      <c r="K2417" s="5">
        <v>8.3800000000000008</v>
      </c>
      <c r="L2417" s="5">
        <v>8.33</v>
      </c>
      <c r="M2417" s="5">
        <v>8.27</v>
      </c>
    </row>
    <row r="2418" spans="1:13">
      <c r="A2418" s="139">
        <v>40800</v>
      </c>
      <c r="B2418" s="5">
        <v>4.9800000000000004</v>
      </c>
      <c r="C2418" s="5">
        <v>5.25</v>
      </c>
      <c r="D2418" s="5">
        <v>5.49</v>
      </c>
      <c r="E2418" s="5">
        <v>5.71</v>
      </c>
      <c r="F2418" s="5">
        <v>6.44</v>
      </c>
      <c r="G2418" s="5">
        <v>7.04</v>
      </c>
      <c r="H2418" s="5">
        <v>7.81</v>
      </c>
      <c r="I2418" s="5">
        <v>8.18</v>
      </c>
      <c r="J2418" s="5">
        <v>8.35</v>
      </c>
      <c r="K2418" s="5">
        <v>8.36</v>
      </c>
      <c r="L2418" s="5">
        <v>8.32</v>
      </c>
      <c r="M2418" s="5">
        <v>8.2799999999999994</v>
      </c>
    </row>
    <row r="2419" spans="1:13">
      <c r="A2419" s="139">
        <v>40799</v>
      </c>
      <c r="B2419" s="5">
        <v>4.82</v>
      </c>
      <c r="C2419" s="5">
        <v>5.0999999999999996</v>
      </c>
      <c r="D2419" s="5">
        <v>5.35</v>
      </c>
      <c r="E2419" s="5">
        <v>5.59</v>
      </c>
      <c r="F2419" s="5">
        <v>6.37</v>
      </c>
      <c r="G2419" s="5">
        <v>6.99</v>
      </c>
      <c r="H2419" s="5">
        <v>7.78</v>
      </c>
      <c r="I2419" s="5">
        <v>8.17</v>
      </c>
      <c r="J2419" s="5">
        <v>8.3800000000000008</v>
      </c>
      <c r="K2419" s="5">
        <v>8.41</v>
      </c>
      <c r="L2419" s="5">
        <v>8.3699999999999992</v>
      </c>
      <c r="M2419" s="5">
        <v>8.3000000000000007</v>
      </c>
    </row>
    <row r="2420" spans="1:13">
      <c r="A2420" s="139">
        <v>40798</v>
      </c>
      <c r="B2420" s="5">
        <v>4.8</v>
      </c>
      <c r="C2420" s="5">
        <v>5.09</v>
      </c>
      <c r="D2420" s="5">
        <v>5.36</v>
      </c>
      <c r="E2420" s="5">
        <v>5.61</v>
      </c>
      <c r="F2420" s="5">
        <v>6.43</v>
      </c>
      <c r="G2420" s="5">
        <v>7.06</v>
      </c>
      <c r="H2420" s="5">
        <v>7.85</v>
      </c>
      <c r="I2420" s="5">
        <v>8.2100000000000009</v>
      </c>
      <c r="J2420" s="5">
        <v>8.3699999999999992</v>
      </c>
      <c r="K2420" s="5">
        <v>8.36</v>
      </c>
      <c r="L2420" s="5">
        <v>8.31</v>
      </c>
      <c r="M2420" s="5">
        <v>8.25</v>
      </c>
    </row>
    <row r="2421" spans="1:13">
      <c r="A2421" s="139">
        <v>40795</v>
      </c>
      <c r="B2421" s="5">
        <v>4.72</v>
      </c>
      <c r="C2421" s="5">
        <v>5.0199999999999996</v>
      </c>
      <c r="D2421" s="5">
        <v>5.29</v>
      </c>
      <c r="E2421" s="5">
        <v>5.54</v>
      </c>
      <c r="F2421" s="5">
        <v>6.35</v>
      </c>
      <c r="G2421" s="5">
        <v>6.98</v>
      </c>
      <c r="H2421" s="5">
        <v>7.75</v>
      </c>
      <c r="I2421" s="5">
        <v>8.1</v>
      </c>
      <c r="J2421" s="5">
        <v>8.24</v>
      </c>
      <c r="K2421" s="5">
        <v>8.24</v>
      </c>
      <c r="L2421" s="5">
        <v>8.1999999999999993</v>
      </c>
      <c r="M2421" s="5">
        <v>8.16</v>
      </c>
    </row>
    <row r="2422" spans="1:13">
      <c r="A2422" s="139">
        <v>40794</v>
      </c>
      <c r="B2422" s="5">
        <v>4.72</v>
      </c>
      <c r="C2422" s="5">
        <v>5.03</v>
      </c>
      <c r="D2422" s="5">
        <v>5.3</v>
      </c>
      <c r="E2422" s="5">
        <v>5.55</v>
      </c>
      <c r="F2422" s="5">
        <v>6.38</v>
      </c>
      <c r="G2422" s="5">
        <v>7.01</v>
      </c>
      <c r="H2422" s="5">
        <v>7.78</v>
      </c>
      <c r="I2422" s="5">
        <v>8.1199999999999992</v>
      </c>
      <c r="J2422" s="5">
        <v>8.26</v>
      </c>
      <c r="K2422" s="5">
        <v>8.25</v>
      </c>
      <c r="L2422" s="5">
        <v>8.2100000000000009</v>
      </c>
      <c r="M2422" s="5">
        <v>8.17</v>
      </c>
    </row>
    <row r="2423" spans="1:13">
      <c r="A2423" s="139">
        <v>40793</v>
      </c>
      <c r="B2423" s="5">
        <v>4.6900000000000004</v>
      </c>
      <c r="C2423" s="5">
        <v>4.99</v>
      </c>
      <c r="D2423" s="5">
        <v>5.25</v>
      </c>
      <c r="E2423" s="5">
        <v>5.5</v>
      </c>
      <c r="F2423" s="5">
        <v>6.33</v>
      </c>
      <c r="G2423" s="5">
        <v>6.98</v>
      </c>
      <c r="H2423" s="5">
        <v>7.8</v>
      </c>
      <c r="I2423" s="5">
        <v>8.17</v>
      </c>
      <c r="J2423" s="5">
        <v>8.33</v>
      </c>
      <c r="K2423" s="5">
        <v>8.33</v>
      </c>
      <c r="L2423" s="5">
        <v>8.2799999999999994</v>
      </c>
      <c r="M2423" s="5">
        <v>8.23</v>
      </c>
    </row>
    <row r="2424" spans="1:13">
      <c r="A2424" s="139">
        <v>40792</v>
      </c>
      <c r="B2424" s="5">
        <v>4.6100000000000003</v>
      </c>
      <c r="C2424" s="5">
        <v>4.93</v>
      </c>
      <c r="D2424" s="5">
        <v>5.21</v>
      </c>
      <c r="E2424" s="5">
        <v>5.47</v>
      </c>
      <c r="F2424" s="5">
        <v>6.32</v>
      </c>
      <c r="G2424" s="5">
        <v>6.97</v>
      </c>
      <c r="H2424" s="5">
        <v>7.77</v>
      </c>
      <c r="I2424" s="5">
        <v>8.11</v>
      </c>
      <c r="J2424" s="5">
        <v>8.24</v>
      </c>
      <c r="K2424" s="5">
        <v>8.23</v>
      </c>
      <c r="L2424" s="5">
        <v>8.19</v>
      </c>
      <c r="M2424" s="5">
        <v>8.16</v>
      </c>
    </row>
    <row r="2425" spans="1:13">
      <c r="A2425" s="139">
        <v>40791</v>
      </c>
      <c r="B2425" s="5">
        <v>4.53</v>
      </c>
      <c r="C2425" s="5">
        <v>4.8499999999999996</v>
      </c>
      <c r="D2425" s="5">
        <v>5.13</v>
      </c>
      <c r="E2425" s="5">
        <v>5.39</v>
      </c>
      <c r="F2425" s="5">
        <v>6.24</v>
      </c>
      <c r="G2425" s="5">
        <v>6.9</v>
      </c>
      <c r="H2425" s="5">
        <v>7.7</v>
      </c>
      <c r="I2425" s="5">
        <v>8.07</v>
      </c>
      <c r="J2425" s="5">
        <v>8.23</v>
      </c>
      <c r="K2425" s="5">
        <v>8.24</v>
      </c>
      <c r="L2425" s="5">
        <v>8.1999999999999993</v>
      </c>
      <c r="M2425" s="5">
        <v>8.17</v>
      </c>
    </row>
    <row r="2426" spans="1:13">
      <c r="A2426" s="139">
        <v>40788</v>
      </c>
      <c r="B2426" s="5">
        <v>4.47</v>
      </c>
      <c r="C2426" s="5">
        <v>4.83</v>
      </c>
      <c r="D2426" s="5">
        <v>5.15</v>
      </c>
      <c r="E2426" s="5">
        <v>5.44</v>
      </c>
      <c r="F2426" s="5">
        <v>6.34</v>
      </c>
      <c r="G2426" s="5">
        <v>6.98</v>
      </c>
      <c r="H2426" s="5">
        <v>7.7</v>
      </c>
      <c r="I2426" s="5">
        <v>8.01</v>
      </c>
      <c r="J2426" s="5">
        <v>8.14</v>
      </c>
      <c r="K2426" s="5">
        <v>8.14</v>
      </c>
      <c r="L2426" s="5">
        <v>8.1199999999999992</v>
      </c>
      <c r="M2426" s="5">
        <v>8.11</v>
      </c>
    </row>
    <row r="2427" spans="1:13">
      <c r="A2427" s="139">
        <v>40787</v>
      </c>
      <c r="B2427" s="5">
        <v>4.4800000000000004</v>
      </c>
      <c r="C2427" s="5">
        <v>4.83</v>
      </c>
      <c r="D2427" s="5">
        <v>5.15</v>
      </c>
      <c r="E2427" s="5">
        <v>5.43</v>
      </c>
      <c r="F2427" s="5">
        <v>6.33</v>
      </c>
      <c r="G2427" s="5">
        <v>6.98</v>
      </c>
      <c r="H2427" s="5">
        <v>7.71</v>
      </c>
      <c r="I2427" s="5">
        <v>8.01</v>
      </c>
      <c r="J2427" s="5">
        <v>8.1300000000000008</v>
      </c>
      <c r="K2427" s="5">
        <v>8.1300000000000008</v>
      </c>
      <c r="L2427" s="5">
        <v>8.11</v>
      </c>
      <c r="M2427" s="5">
        <v>8.11</v>
      </c>
    </row>
    <row r="2428" spans="1:13">
      <c r="A2428" s="139">
        <v>40786</v>
      </c>
      <c r="B2428" s="5">
        <v>4.5</v>
      </c>
      <c r="C2428" s="5">
        <v>4.84</v>
      </c>
      <c r="D2428" s="5">
        <v>5.14</v>
      </c>
      <c r="E2428" s="5">
        <v>5.41</v>
      </c>
      <c r="F2428" s="5">
        <v>6.27</v>
      </c>
      <c r="G2428" s="5">
        <v>6.89</v>
      </c>
      <c r="H2428" s="5">
        <v>7.64</v>
      </c>
      <c r="I2428" s="5">
        <v>7.99</v>
      </c>
      <c r="J2428" s="5">
        <v>8.17</v>
      </c>
      <c r="K2428" s="5">
        <v>8.2100000000000009</v>
      </c>
      <c r="L2428" s="5">
        <v>8.19</v>
      </c>
      <c r="M2428" s="5">
        <v>8.16</v>
      </c>
    </row>
    <row r="2429" spans="1:13">
      <c r="A2429" s="139">
        <v>40785</v>
      </c>
      <c r="B2429" s="5">
        <v>4.5599999999999996</v>
      </c>
      <c r="C2429" s="5">
        <v>4.9000000000000004</v>
      </c>
      <c r="D2429" s="5">
        <v>5.2</v>
      </c>
      <c r="E2429" s="5">
        <v>5.47</v>
      </c>
      <c r="F2429" s="5">
        <v>6.33</v>
      </c>
      <c r="G2429" s="5">
        <v>6.96</v>
      </c>
      <c r="H2429" s="5">
        <v>7.69</v>
      </c>
      <c r="I2429" s="5">
        <v>7.98</v>
      </c>
      <c r="J2429" s="5">
        <v>8.08</v>
      </c>
      <c r="K2429" s="5">
        <v>8.06</v>
      </c>
      <c r="L2429" s="5">
        <v>8.0500000000000007</v>
      </c>
      <c r="M2429" s="5">
        <v>8.09</v>
      </c>
    </row>
    <row r="2430" spans="1:13">
      <c r="A2430" s="139">
        <v>40784</v>
      </c>
      <c r="B2430" s="5">
        <v>4.58</v>
      </c>
      <c r="C2430" s="5">
        <v>4.92</v>
      </c>
      <c r="D2430" s="5">
        <v>5.22</v>
      </c>
      <c r="E2430" s="5">
        <v>5.48</v>
      </c>
      <c r="F2430" s="5">
        <v>6.34</v>
      </c>
      <c r="G2430" s="5">
        <v>6.98</v>
      </c>
      <c r="H2430" s="5">
        <v>7.74</v>
      </c>
      <c r="I2430" s="5">
        <v>8.09</v>
      </c>
      <c r="J2430" s="5">
        <v>8.26</v>
      </c>
      <c r="K2430" s="5">
        <v>8.2799999999999994</v>
      </c>
      <c r="L2430" s="5">
        <v>8.26</v>
      </c>
      <c r="M2430" s="5">
        <v>8.23</v>
      </c>
    </row>
    <row r="2431" spans="1:13">
      <c r="A2431" s="139">
        <v>40781</v>
      </c>
      <c r="B2431" s="5">
        <v>4.42</v>
      </c>
      <c r="C2431" s="5">
        <v>4.8</v>
      </c>
      <c r="D2431" s="5">
        <v>5.12</v>
      </c>
      <c r="E2431" s="5">
        <v>5.42</v>
      </c>
      <c r="F2431" s="5">
        <v>6.35</v>
      </c>
      <c r="G2431" s="5">
        <v>7.03</v>
      </c>
      <c r="H2431" s="5">
        <v>7.8</v>
      </c>
      <c r="I2431" s="5">
        <v>8.11</v>
      </c>
      <c r="J2431" s="5">
        <v>8.1999999999999993</v>
      </c>
      <c r="K2431" s="5">
        <v>8.19</v>
      </c>
      <c r="L2431" s="5">
        <v>8.16</v>
      </c>
      <c r="M2431" s="5">
        <v>8.16</v>
      </c>
    </row>
    <row r="2432" spans="1:13">
      <c r="A2432" s="139">
        <v>40780</v>
      </c>
      <c r="B2432" s="5">
        <v>4.16</v>
      </c>
      <c r="C2432" s="5">
        <v>4.6100000000000003</v>
      </c>
      <c r="D2432" s="5">
        <v>5.01</v>
      </c>
      <c r="E2432" s="5">
        <v>5.36</v>
      </c>
      <c r="F2432" s="5">
        <v>6.44</v>
      </c>
      <c r="G2432" s="5">
        <v>7.13</v>
      </c>
      <c r="H2432" s="5">
        <v>7.83</v>
      </c>
      <c r="I2432" s="5">
        <v>8.07</v>
      </c>
      <c r="J2432" s="5">
        <v>8.15</v>
      </c>
      <c r="K2432" s="5">
        <v>8.1300000000000008</v>
      </c>
      <c r="L2432" s="5">
        <v>8.1199999999999992</v>
      </c>
      <c r="M2432" s="5">
        <v>8.1199999999999992</v>
      </c>
    </row>
    <row r="2433" spans="1:13">
      <c r="A2433" s="139">
        <v>40779</v>
      </c>
      <c r="B2433" s="5">
        <v>4.13</v>
      </c>
      <c r="C2433" s="5">
        <v>4.59</v>
      </c>
      <c r="D2433" s="5">
        <v>4.99</v>
      </c>
      <c r="E2433" s="5">
        <v>5.34</v>
      </c>
      <c r="F2433" s="5">
        <v>6.4</v>
      </c>
      <c r="G2433" s="5">
        <v>7.08</v>
      </c>
      <c r="H2433" s="5">
        <v>7.77</v>
      </c>
      <c r="I2433" s="5">
        <v>8.0299999999999994</v>
      </c>
      <c r="J2433" s="5">
        <v>8.1300000000000008</v>
      </c>
      <c r="K2433" s="5">
        <v>8.14</v>
      </c>
      <c r="L2433" s="5">
        <v>8.14</v>
      </c>
      <c r="M2433" s="5">
        <v>8.1300000000000008</v>
      </c>
    </row>
    <row r="2434" spans="1:13">
      <c r="A2434" s="139">
        <v>40778</v>
      </c>
      <c r="B2434" s="5">
        <v>4.1399999999999997</v>
      </c>
      <c r="C2434" s="5">
        <v>4.59</v>
      </c>
      <c r="D2434" s="5">
        <v>4.9800000000000004</v>
      </c>
      <c r="E2434" s="5">
        <v>5.33</v>
      </c>
      <c r="F2434" s="5">
        <v>6.38</v>
      </c>
      <c r="G2434" s="5">
        <v>7.06</v>
      </c>
      <c r="H2434" s="5">
        <v>7.76</v>
      </c>
      <c r="I2434" s="5">
        <v>8.01</v>
      </c>
      <c r="J2434" s="5">
        <v>8.09</v>
      </c>
      <c r="K2434" s="5">
        <v>8.09</v>
      </c>
      <c r="L2434" s="5">
        <v>8.09</v>
      </c>
      <c r="M2434" s="5">
        <v>8.1</v>
      </c>
    </row>
    <row r="2435" spans="1:13">
      <c r="A2435" s="139">
        <v>40777</v>
      </c>
      <c r="B2435" s="5">
        <v>4.2300000000000004</v>
      </c>
      <c r="C2435" s="5">
        <v>4.6100000000000003</v>
      </c>
      <c r="D2435" s="5">
        <v>4.95</v>
      </c>
      <c r="E2435" s="5">
        <v>5.25</v>
      </c>
      <c r="F2435" s="5">
        <v>6.22</v>
      </c>
      <c r="G2435" s="5">
        <v>6.92</v>
      </c>
      <c r="H2435" s="5">
        <v>7.7</v>
      </c>
      <c r="I2435" s="5">
        <v>8.02</v>
      </c>
      <c r="J2435" s="5">
        <v>8.1199999999999992</v>
      </c>
      <c r="K2435" s="5">
        <v>8.11</v>
      </c>
      <c r="L2435" s="5">
        <v>8.09</v>
      </c>
      <c r="M2435" s="5">
        <v>8.1</v>
      </c>
    </row>
    <row r="2436" spans="1:13">
      <c r="A2436" s="139">
        <v>40774</v>
      </c>
      <c r="B2436" s="5">
        <v>4.04</v>
      </c>
      <c r="C2436" s="5">
        <v>4.49</v>
      </c>
      <c r="D2436" s="5">
        <v>4.8899999999999997</v>
      </c>
      <c r="E2436" s="5">
        <v>5.24</v>
      </c>
      <c r="F2436" s="5">
        <v>6.32</v>
      </c>
      <c r="G2436" s="5">
        <v>7.03</v>
      </c>
      <c r="H2436" s="5">
        <v>7.78</v>
      </c>
      <c r="I2436" s="5">
        <v>8.06</v>
      </c>
      <c r="J2436" s="5">
        <v>8.17</v>
      </c>
      <c r="K2436" s="5">
        <v>8.16</v>
      </c>
      <c r="L2436" s="5">
        <v>8.15</v>
      </c>
      <c r="M2436" s="5">
        <v>8.1199999999999992</v>
      </c>
    </row>
    <row r="2437" spans="1:13">
      <c r="A2437" s="139">
        <v>40773</v>
      </c>
      <c r="B2437" s="5">
        <v>4.1100000000000003</v>
      </c>
      <c r="C2437" s="5">
        <v>4.5199999999999996</v>
      </c>
      <c r="D2437" s="5">
        <v>4.88</v>
      </c>
      <c r="E2437" s="5">
        <v>5.21</v>
      </c>
      <c r="F2437" s="5">
        <v>6.21</v>
      </c>
      <c r="G2437" s="5">
        <v>6.89</v>
      </c>
      <c r="H2437" s="5">
        <v>7.63</v>
      </c>
      <c r="I2437" s="5">
        <v>7.96</v>
      </c>
      <c r="J2437" s="5">
        <v>8.1300000000000008</v>
      </c>
      <c r="K2437" s="5">
        <v>8.1999999999999993</v>
      </c>
      <c r="L2437" s="5">
        <v>8.1999999999999993</v>
      </c>
      <c r="M2437" s="5">
        <v>8.17</v>
      </c>
    </row>
    <row r="2438" spans="1:13">
      <c r="A2438" s="139">
        <v>40772</v>
      </c>
      <c r="B2438" s="5">
        <v>4.0999999999999996</v>
      </c>
      <c r="C2438" s="5">
        <v>4.51</v>
      </c>
      <c r="D2438" s="5">
        <v>4.8899999999999997</v>
      </c>
      <c r="E2438" s="5">
        <v>5.22</v>
      </c>
      <c r="F2438" s="5">
        <v>6.24</v>
      </c>
      <c r="G2438" s="5">
        <v>6.93</v>
      </c>
      <c r="H2438" s="5">
        <v>7.67</v>
      </c>
      <c r="I2438" s="5">
        <v>7.98</v>
      </c>
      <c r="J2438" s="5">
        <v>8.15</v>
      </c>
      <c r="K2438" s="5">
        <v>8.1999999999999993</v>
      </c>
      <c r="L2438" s="5">
        <v>8.1999999999999993</v>
      </c>
      <c r="M2438" s="5">
        <v>8.16</v>
      </c>
    </row>
    <row r="2439" spans="1:13">
      <c r="A2439" s="139">
        <v>40771</v>
      </c>
      <c r="B2439" s="5">
        <v>4.16</v>
      </c>
      <c r="C2439" s="5">
        <v>4.58</v>
      </c>
      <c r="D2439" s="5">
        <v>4.95</v>
      </c>
      <c r="E2439" s="5">
        <v>5.29</v>
      </c>
      <c r="F2439" s="5">
        <v>6.32</v>
      </c>
      <c r="G2439" s="5">
        <v>6.99</v>
      </c>
      <c r="H2439" s="5">
        <v>7.71</v>
      </c>
      <c r="I2439" s="5">
        <v>7.99</v>
      </c>
      <c r="J2439" s="5">
        <v>8.11</v>
      </c>
      <c r="K2439" s="5">
        <v>8.14</v>
      </c>
      <c r="L2439" s="5">
        <v>8.14</v>
      </c>
      <c r="M2439" s="5">
        <v>8.1300000000000008</v>
      </c>
    </row>
    <row r="2440" spans="1:13">
      <c r="A2440" s="139">
        <v>40770</v>
      </c>
      <c r="B2440" s="5">
        <v>4.1100000000000003</v>
      </c>
      <c r="C2440" s="5">
        <v>4.5199999999999996</v>
      </c>
      <c r="D2440" s="5">
        <v>4.88</v>
      </c>
      <c r="E2440" s="5">
        <v>5.22</v>
      </c>
      <c r="F2440" s="5">
        <v>6.25</v>
      </c>
      <c r="G2440" s="5">
        <v>6.94</v>
      </c>
      <c r="H2440" s="5">
        <v>7.7</v>
      </c>
      <c r="I2440" s="5">
        <v>8</v>
      </c>
      <c r="J2440" s="5">
        <v>8.11</v>
      </c>
      <c r="K2440" s="5">
        <v>8.1199999999999992</v>
      </c>
      <c r="L2440" s="5">
        <v>8.11</v>
      </c>
      <c r="M2440" s="5">
        <v>8.1</v>
      </c>
    </row>
    <row r="2441" spans="1:13">
      <c r="A2441" s="139">
        <v>40767</v>
      </c>
      <c r="B2441" s="5">
        <v>4.42</v>
      </c>
      <c r="C2441" s="5">
        <v>4.79</v>
      </c>
      <c r="D2441" s="5">
        <v>5.1100000000000003</v>
      </c>
      <c r="E2441" s="5">
        <v>5.41</v>
      </c>
      <c r="F2441" s="5">
        <v>6.34</v>
      </c>
      <c r="G2441" s="5">
        <v>7</v>
      </c>
      <c r="H2441" s="5">
        <v>7.76</v>
      </c>
      <c r="I2441" s="5">
        <v>8.07</v>
      </c>
      <c r="J2441" s="5">
        <v>8.2100000000000009</v>
      </c>
      <c r="K2441" s="5">
        <v>8.2200000000000006</v>
      </c>
      <c r="L2441" s="5">
        <v>8.19</v>
      </c>
      <c r="M2441" s="5">
        <v>8.17</v>
      </c>
    </row>
    <row r="2442" spans="1:13">
      <c r="A2442" s="139">
        <v>40766</v>
      </c>
      <c r="B2442" s="5">
        <v>4.26</v>
      </c>
      <c r="C2442" s="5">
        <v>4.68</v>
      </c>
      <c r="D2442" s="5">
        <v>5.04</v>
      </c>
      <c r="E2442" s="5">
        <v>5.37</v>
      </c>
      <c r="F2442" s="5">
        <v>6.39</v>
      </c>
      <c r="G2442" s="5">
        <v>7.09</v>
      </c>
      <c r="H2442" s="5">
        <v>7.83</v>
      </c>
      <c r="I2442" s="5">
        <v>8.09</v>
      </c>
      <c r="J2442" s="5">
        <v>8.15</v>
      </c>
      <c r="K2442" s="5">
        <v>8.1199999999999992</v>
      </c>
      <c r="L2442" s="5">
        <v>8.1</v>
      </c>
      <c r="M2442" s="5">
        <v>8.09</v>
      </c>
    </row>
    <row r="2443" spans="1:13">
      <c r="A2443" s="139">
        <v>40765</v>
      </c>
      <c r="B2443" s="5">
        <v>3.9</v>
      </c>
      <c r="C2443" s="5">
        <v>4.33</v>
      </c>
      <c r="D2443" s="5">
        <v>4.7300000000000004</v>
      </c>
      <c r="E2443" s="5">
        <v>5.08</v>
      </c>
      <c r="F2443" s="5">
        <v>6.19</v>
      </c>
      <c r="G2443" s="5">
        <v>6.92</v>
      </c>
      <c r="H2443" s="5">
        <v>7.69</v>
      </c>
      <c r="I2443" s="5">
        <v>7.98</v>
      </c>
      <c r="J2443" s="5">
        <v>8.09</v>
      </c>
      <c r="K2443" s="5">
        <v>8.1</v>
      </c>
      <c r="L2443" s="5">
        <v>8.09</v>
      </c>
      <c r="M2443" s="5">
        <v>8.08</v>
      </c>
    </row>
    <row r="2444" spans="1:13">
      <c r="A2444" s="139">
        <v>40764</v>
      </c>
      <c r="B2444" s="5">
        <v>4.2699999999999996</v>
      </c>
      <c r="C2444" s="5">
        <v>4.6399999999999997</v>
      </c>
      <c r="D2444" s="5">
        <v>4.9800000000000004</v>
      </c>
      <c r="E2444" s="5">
        <v>5.3</v>
      </c>
      <c r="F2444" s="5">
        <v>6.32</v>
      </c>
      <c r="G2444" s="5">
        <v>7.07</v>
      </c>
      <c r="H2444" s="5">
        <v>7.9</v>
      </c>
      <c r="I2444" s="5">
        <v>8.23</v>
      </c>
      <c r="J2444" s="5">
        <v>8.33</v>
      </c>
      <c r="K2444" s="5">
        <v>8.27</v>
      </c>
      <c r="L2444" s="5">
        <v>8.2100000000000009</v>
      </c>
      <c r="M2444" s="5">
        <v>8.14</v>
      </c>
    </row>
    <row r="2445" spans="1:13">
      <c r="A2445" s="139">
        <v>40763</v>
      </c>
      <c r="B2445" s="5">
        <v>4.1100000000000003</v>
      </c>
      <c r="C2445" s="5">
        <v>4.45</v>
      </c>
      <c r="D2445" s="5">
        <v>4.7699999999999996</v>
      </c>
      <c r="E2445" s="5">
        <v>5.0599999999999996</v>
      </c>
      <c r="F2445" s="5">
        <v>6.03</v>
      </c>
      <c r="G2445" s="5">
        <v>6.75</v>
      </c>
      <c r="H2445" s="5">
        <v>7.6</v>
      </c>
      <c r="I2445" s="5">
        <v>7.95</v>
      </c>
      <c r="J2445" s="5">
        <v>8.1</v>
      </c>
      <c r="K2445" s="5">
        <v>8.1</v>
      </c>
      <c r="L2445" s="5">
        <v>8.07</v>
      </c>
      <c r="M2445" s="5">
        <v>8.02</v>
      </c>
    </row>
    <row r="2446" spans="1:13">
      <c r="A2446" s="139">
        <v>40760</v>
      </c>
      <c r="B2446" s="5">
        <v>4.09</v>
      </c>
      <c r="C2446" s="5">
        <v>4.4000000000000004</v>
      </c>
      <c r="D2446" s="5">
        <v>4.6900000000000004</v>
      </c>
      <c r="E2446" s="5">
        <v>4.96</v>
      </c>
      <c r="F2446" s="5">
        <v>5.88</v>
      </c>
      <c r="G2446" s="5">
        <v>6.57</v>
      </c>
      <c r="H2446" s="5">
        <v>7.43</v>
      </c>
      <c r="I2446" s="5">
        <v>7.82</v>
      </c>
      <c r="J2446" s="5">
        <v>8.02</v>
      </c>
      <c r="K2446" s="5">
        <v>8.06</v>
      </c>
      <c r="L2446" s="5">
        <v>8.0299999999999994</v>
      </c>
      <c r="M2446" s="5">
        <v>8</v>
      </c>
    </row>
    <row r="2447" spans="1:13">
      <c r="A2447" s="139">
        <v>40759</v>
      </c>
      <c r="B2447" s="5">
        <v>4</v>
      </c>
      <c r="C2447" s="5">
        <v>4.33</v>
      </c>
      <c r="D2447" s="5">
        <v>4.6399999999999997</v>
      </c>
      <c r="E2447" s="5">
        <v>4.91</v>
      </c>
      <c r="F2447" s="5">
        <v>5.82</v>
      </c>
      <c r="G2447" s="5">
        <v>6.5</v>
      </c>
      <c r="H2447" s="5">
        <v>7.32</v>
      </c>
      <c r="I2447" s="5">
        <v>7.7</v>
      </c>
      <c r="J2447" s="5">
        <v>7.88</v>
      </c>
      <c r="K2447" s="5">
        <v>7.91</v>
      </c>
      <c r="L2447" s="5">
        <v>7.89</v>
      </c>
      <c r="M2447" s="5">
        <v>7.87</v>
      </c>
    </row>
    <row r="2448" spans="1:13">
      <c r="A2448" s="139">
        <v>40758</v>
      </c>
      <c r="B2448" s="5">
        <v>4.05</v>
      </c>
      <c r="C2448" s="5">
        <v>4.38</v>
      </c>
      <c r="D2448" s="5">
        <v>4.67</v>
      </c>
      <c r="E2448" s="5">
        <v>4.9400000000000004</v>
      </c>
      <c r="F2448" s="5">
        <v>5.83</v>
      </c>
      <c r="G2448" s="5">
        <v>6.51</v>
      </c>
      <c r="H2448" s="5">
        <v>7.35</v>
      </c>
      <c r="I2448" s="5">
        <v>7.74</v>
      </c>
      <c r="J2448" s="5">
        <v>7.92</v>
      </c>
      <c r="K2448" s="5">
        <v>7.95</v>
      </c>
      <c r="L2448" s="5">
        <v>7.94</v>
      </c>
      <c r="M2448" s="5">
        <v>7.93</v>
      </c>
    </row>
    <row r="2449" spans="1:13">
      <c r="A2449" s="139">
        <v>40757</v>
      </c>
      <c r="B2449" s="5">
        <v>3.94</v>
      </c>
      <c r="C2449" s="5">
        <v>4.2699999999999996</v>
      </c>
      <c r="D2449" s="5">
        <v>4.5599999999999996</v>
      </c>
      <c r="E2449" s="5">
        <v>4.83</v>
      </c>
      <c r="F2449" s="5">
        <v>5.73</v>
      </c>
      <c r="G2449" s="5">
        <v>6.42</v>
      </c>
      <c r="H2449" s="5">
        <v>7.28</v>
      </c>
      <c r="I2449" s="5">
        <v>7.69</v>
      </c>
      <c r="J2449" s="5">
        <v>7.89</v>
      </c>
      <c r="K2449" s="5">
        <v>7.93</v>
      </c>
      <c r="L2449" s="5">
        <v>7.92</v>
      </c>
      <c r="M2449" s="5">
        <v>7.93</v>
      </c>
    </row>
    <row r="2450" spans="1:13">
      <c r="A2450" s="139">
        <v>40756</v>
      </c>
      <c r="B2450" s="5">
        <v>3.97</v>
      </c>
      <c r="C2450" s="5">
        <v>4.29</v>
      </c>
      <c r="D2450" s="5">
        <v>4.58</v>
      </c>
      <c r="E2450" s="5">
        <v>4.8499999999999996</v>
      </c>
      <c r="F2450" s="5">
        <v>5.74</v>
      </c>
      <c r="G2450" s="5">
        <v>6.41</v>
      </c>
      <c r="H2450" s="5">
        <v>7.27</v>
      </c>
      <c r="I2450" s="5">
        <v>7.7</v>
      </c>
      <c r="J2450" s="5">
        <v>7.98</v>
      </c>
      <c r="K2450" s="5">
        <v>8.09</v>
      </c>
      <c r="L2450" s="5">
        <v>8.09</v>
      </c>
      <c r="M2450" s="5">
        <v>8.07</v>
      </c>
    </row>
    <row r="2451" spans="1:13">
      <c r="A2451" s="139">
        <v>40753</v>
      </c>
      <c r="B2451" s="5">
        <v>3.95</v>
      </c>
      <c r="C2451" s="5">
        <v>4.28</v>
      </c>
      <c r="D2451" s="5">
        <v>4.59</v>
      </c>
      <c r="E2451" s="5">
        <v>4.87</v>
      </c>
      <c r="F2451" s="5">
        <v>5.79</v>
      </c>
      <c r="G2451" s="5">
        <v>6.48</v>
      </c>
      <c r="H2451" s="5">
        <v>7.34</v>
      </c>
      <c r="I2451" s="5">
        <v>7.76</v>
      </c>
      <c r="J2451" s="5">
        <v>8.01</v>
      </c>
      <c r="K2451" s="5">
        <v>8.11</v>
      </c>
      <c r="L2451" s="5">
        <v>8.11</v>
      </c>
      <c r="M2451" s="5">
        <v>8.09</v>
      </c>
    </row>
    <row r="2452" spans="1:13">
      <c r="A2452" s="139">
        <v>40752</v>
      </c>
      <c r="B2452" s="5">
        <v>3.94</v>
      </c>
      <c r="C2452" s="5">
        <v>4.28</v>
      </c>
      <c r="D2452" s="5">
        <v>4.59</v>
      </c>
      <c r="E2452" s="5">
        <v>4.87</v>
      </c>
      <c r="F2452" s="5">
        <v>5.8</v>
      </c>
      <c r="G2452" s="5">
        <v>6.5</v>
      </c>
      <c r="H2452" s="5">
        <v>7.37</v>
      </c>
      <c r="I2452" s="5">
        <v>7.81</v>
      </c>
      <c r="J2452" s="5">
        <v>8.07</v>
      </c>
      <c r="K2452" s="5">
        <v>8.17</v>
      </c>
      <c r="L2452" s="5">
        <v>8.18</v>
      </c>
      <c r="M2452" s="5">
        <v>8.14</v>
      </c>
    </row>
    <row r="2453" spans="1:13">
      <c r="A2453" s="139">
        <v>40751</v>
      </c>
      <c r="B2453" s="5">
        <v>3.87</v>
      </c>
      <c r="C2453" s="5">
        <v>4.21</v>
      </c>
      <c r="D2453" s="5">
        <v>4.5199999999999996</v>
      </c>
      <c r="E2453" s="5">
        <v>4.8</v>
      </c>
      <c r="F2453" s="5">
        <v>5.76</v>
      </c>
      <c r="G2453" s="5">
        <v>6.48</v>
      </c>
      <c r="H2453" s="5">
        <v>7.39</v>
      </c>
      <c r="I2453" s="5">
        <v>7.82</v>
      </c>
      <c r="J2453" s="5">
        <v>8.0399999999999991</v>
      </c>
      <c r="K2453" s="5">
        <v>8.09</v>
      </c>
      <c r="L2453" s="5">
        <v>8.08</v>
      </c>
      <c r="M2453" s="5">
        <v>8.07</v>
      </c>
    </row>
    <row r="2454" spans="1:13">
      <c r="A2454" s="139">
        <v>40750</v>
      </c>
      <c r="B2454" s="5">
        <v>3.88</v>
      </c>
      <c r="C2454" s="5">
        <v>4.21</v>
      </c>
      <c r="D2454" s="5">
        <v>4.5199999999999996</v>
      </c>
      <c r="E2454" s="5">
        <v>4.8</v>
      </c>
      <c r="F2454" s="5">
        <v>5.74</v>
      </c>
      <c r="G2454" s="5">
        <v>6.45</v>
      </c>
      <c r="H2454" s="5">
        <v>7.35</v>
      </c>
      <c r="I2454" s="5">
        <v>7.8</v>
      </c>
      <c r="J2454" s="5">
        <v>8.07</v>
      </c>
      <c r="K2454" s="5">
        <v>8.18</v>
      </c>
      <c r="L2454" s="5">
        <v>8.19</v>
      </c>
      <c r="M2454" s="5">
        <v>8.17</v>
      </c>
    </row>
    <row r="2455" spans="1:13">
      <c r="A2455" s="139">
        <v>40749</v>
      </c>
      <c r="B2455" s="5">
        <v>3.83</v>
      </c>
      <c r="C2455" s="5">
        <v>4.18</v>
      </c>
      <c r="D2455" s="5">
        <v>4.5</v>
      </c>
      <c r="E2455" s="5">
        <v>4.8</v>
      </c>
      <c r="F2455" s="5">
        <v>5.78</v>
      </c>
      <c r="G2455" s="5">
        <v>6.53</v>
      </c>
      <c r="H2455" s="5">
        <v>7.46</v>
      </c>
      <c r="I2455" s="5">
        <v>7.9</v>
      </c>
      <c r="J2455" s="5">
        <v>8.1300000000000008</v>
      </c>
      <c r="K2455" s="5">
        <v>8.18</v>
      </c>
      <c r="L2455" s="5">
        <v>8.17</v>
      </c>
      <c r="M2455" s="5">
        <v>8.15</v>
      </c>
    </row>
    <row r="2456" spans="1:13">
      <c r="A2456" s="139">
        <v>40746</v>
      </c>
      <c r="B2456" s="5">
        <v>3.83</v>
      </c>
      <c r="C2456" s="5">
        <v>4.18</v>
      </c>
      <c r="D2456" s="5">
        <v>4.49</v>
      </c>
      <c r="E2456" s="5">
        <v>4.79</v>
      </c>
      <c r="F2456" s="5">
        <v>5.77</v>
      </c>
      <c r="G2456" s="5">
        <v>6.5</v>
      </c>
      <c r="H2456" s="5">
        <v>7.42</v>
      </c>
      <c r="I2456" s="5">
        <v>7.87</v>
      </c>
      <c r="J2456" s="5">
        <v>8.11</v>
      </c>
      <c r="K2456" s="5">
        <v>8.18</v>
      </c>
      <c r="L2456" s="5">
        <v>8.17</v>
      </c>
      <c r="M2456" s="5">
        <v>8.14</v>
      </c>
    </row>
    <row r="2457" spans="1:13">
      <c r="A2457" s="139">
        <v>40745</v>
      </c>
      <c r="B2457" s="5">
        <v>3.81</v>
      </c>
      <c r="C2457" s="5">
        <v>4.17</v>
      </c>
      <c r="D2457" s="5">
        <v>4.5</v>
      </c>
      <c r="E2457" s="5">
        <v>4.8</v>
      </c>
      <c r="F2457" s="5">
        <v>5.8</v>
      </c>
      <c r="G2457" s="5">
        <v>6.54</v>
      </c>
      <c r="H2457" s="5">
        <v>7.45</v>
      </c>
      <c r="I2457" s="5">
        <v>7.89</v>
      </c>
      <c r="J2457" s="5">
        <v>8.11</v>
      </c>
      <c r="K2457" s="5">
        <v>8.16</v>
      </c>
      <c r="L2457" s="5">
        <v>8.15</v>
      </c>
      <c r="M2457" s="5">
        <v>8.1300000000000008</v>
      </c>
    </row>
    <row r="2458" spans="1:13">
      <c r="A2458" s="139">
        <v>40744</v>
      </c>
      <c r="B2458" s="5">
        <v>3.82</v>
      </c>
      <c r="C2458" s="5">
        <v>4.18</v>
      </c>
      <c r="D2458" s="5">
        <v>4.5</v>
      </c>
      <c r="E2458" s="5">
        <v>4.8</v>
      </c>
      <c r="F2458" s="5">
        <v>5.78</v>
      </c>
      <c r="G2458" s="5">
        <v>6.51</v>
      </c>
      <c r="H2458" s="5">
        <v>7.42</v>
      </c>
      <c r="I2458" s="5">
        <v>7.87</v>
      </c>
      <c r="J2458" s="5">
        <v>8.1300000000000008</v>
      </c>
      <c r="K2458" s="5">
        <v>8.1999999999999993</v>
      </c>
      <c r="L2458" s="5">
        <v>8.19</v>
      </c>
      <c r="M2458" s="5">
        <v>8.17</v>
      </c>
    </row>
    <row r="2459" spans="1:13">
      <c r="A2459" s="139">
        <v>40743</v>
      </c>
      <c r="B2459" s="5">
        <v>3.81</v>
      </c>
      <c r="C2459" s="5">
        <v>4.16</v>
      </c>
      <c r="D2459" s="5">
        <v>4.4800000000000004</v>
      </c>
      <c r="E2459" s="5">
        <v>4.78</v>
      </c>
      <c r="F2459" s="5">
        <v>5.75</v>
      </c>
      <c r="G2459" s="5">
        <v>6.46</v>
      </c>
      <c r="H2459" s="5">
        <v>7.36</v>
      </c>
      <c r="I2459" s="5">
        <v>7.82</v>
      </c>
      <c r="J2459" s="5">
        <v>8.1300000000000008</v>
      </c>
      <c r="K2459" s="5">
        <v>8.25</v>
      </c>
      <c r="L2459" s="5">
        <v>8.25</v>
      </c>
      <c r="M2459" s="5">
        <v>8.1999999999999993</v>
      </c>
    </row>
    <row r="2460" spans="1:13">
      <c r="A2460" s="139">
        <v>40742</v>
      </c>
      <c r="B2460" s="5">
        <v>3.83</v>
      </c>
      <c r="C2460" s="5">
        <v>4.17</v>
      </c>
      <c r="D2460" s="5">
        <v>4.5</v>
      </c>
      <c r="E2460" s="5">
        <v>4.79</v>
      </c>
      <c r="F2460" s="5">
        <v>5.77</v>
      </c>
      <c r="G2460" s="5">
        <v>6.49</v>
      </c>
      <c r="H2460" s="5">
        <v>7.39</v>
      </c>
      <c r="I2460" s="5">
        <v>7.86</v>
      </c>
      <c r="J2460" s="5">
        <v>8.15</v>
      </c>
      <c r="K2460" s="5">
        <v>8.27</v>
      </c>
      <c r="L2460" s="5">
        <v>8.27</v>
      </c>
      <c r="M2460" s="5">
        <v>8.23</v>
      </c>
    </row>
    <row r="2461" spans="1:13">
      <c r="A2461" s="139">
        <v>40739</v>
      </c>
      <c r="B2461" s="5">
        <v>3.84</v>
      </c>
      <c r="C2461" s="5">
        <v>4.2</v>
      </c>
      <c r="D2461" s="5">
        <v>4.5199999999999996</v>
      </c>
      <c r="E2461" s="5">
        <v>4.82</v>
      </c>
      <c r="F2461" s="5">
        <v>5.81</v>
      </c>
      <c r="G2461" s="5">
        <v>6.56</v>
      </c>
      <c r="H2461" s="5">
        <v>7.5</v>
      </c>
      <c r="I2461" s="5">
        <v>7.96</v>
      </c>
      <c r="J2461" s="5">
        <v>8.2200000000000006</v>
      </c>
      <c r="K2461" s="5">
        <v>8.3000000000000007</v>
      </c>
      <c r="L2461" s="5">
        <v>8.2799999999999994</v>
      </c>
      <c r="M2461" s="5">
        <v>8.25</v>
      </c>
    </row>
    <row r="2462" spans="1:13">
      <c r="A2462" s="139">
        <v>40738</v>
      </c>
      <c r="B2462" s="5">
        <v>3.77</v>
      </c>
      <c r="C2462" s="5">
        <v>4.12</v>
      </c>
      <c r="D2462" s="5">
        <v>4.45</v>
      </c>
      <c r="E2462" s="5">
        <v>4.75</v>
      </c>
      <c r="F2462" s="5">
        <v>5.75</v>
      </c>
      <c r="G2462" s="5">
        <v>6.5</v>
      </c>
      <c r="H2462" s="5">
        <v>7.46</v>
      </c>
      <c r="I2462" s="5">
        <v>7.94</v>
      </c>
      <c r="J2462" s="5">
        <v>8.1999999999999993</v>
      </c>
      <c r="K2462" s="5">
        <v>8.26</v>
      </c>
      <c r="L2462" s="5">
        <v>8.24</v>
      </c>
      <c r="M2462" s="5">
        <v>8.1999999999999993</v>
      </c>
    </row>
    <row r="2463" spans="1:13">
      <c r="A2463" s="139">
        <v>40737</v>
      </c>
      <c r="B2463" s="5">
        <v>3.79</v>
      </c>
      <c r="C2463" s="5">
        <v>4.1500000000000004</v>
      </c>
      <c r="D2463" s="5">
        <v>4.4800000000000004</v>
      </c>
      <c r="E2463" s="5">
        <v>4.78</v>
      </c>
      <c r="F2463" s="5">
        <v>5.78</v>
      </c>
      <c r="G2463" s="5">
        <v>6.54</v>
      </c>
      <c r="H2463" s="5">
        <v>7.49</v>
      </c>
      <c r="I2463" s="5">
        <v>7.95</v>
      </c>
      <c r="J2463" s="5">
        <v>8.1999999999999993</v>
      </c>
      <c r="K2463" s="5">
        <v>8.26</v>
      </c>
      <c r="L2463" s="5">
        <v>8.23</v>
      </c>
      <c r="M2463" s="5">
        <v>8.18</v>
      </c>
    </row>
    <row r="2464" spans="1:13">
      <c r="A2464" s="139">
        <v>40736</v>
      </c>
      <c r="B2464" s="5">
        <v>3.78</v>
      </c>
      <c r="C2464" s="5">
        <v>4.1399999999999997</v>
      </c>
      <c r="D2464" s="5">
        <v>4.47</v>
      </c>
      <c r="E2464" s="5">
        <v>4.78</v>
      </c>
      <c r="F2464" s="5">
        <v>5.79</v>
      </c>
      <c r="G2464" s="5">
        <v>6.55</v>
      </c>
      <c r="H2464" s="5">
        <v>7.5</v>
      </c>
      <c r="I2464" s="5">
        <v>7.96</v>
      </c>
      <c r="J2464" s="5">
        <v>8.2200000000000006</v>
      </c>
      <c r="K2464" s="5">
        <v>8.2799999999999994</v>
      </c>
      <c r="L2464" s="5">
        <v>8.26</v>
      </c>
      <c r="M2464" s="5">
        <v>8.2200000000000006</v>
      </c>
    </row>
    <row r="2465" spans="1:13">
      <c r="A2465" s="139">
        <v>40735</v>
      </c>
      <c r="B2465" s="5">
        <v>3.74</v>
      </c>
      <c r="C2465" s="5">
        <v>4.09</v>
      </c>
      <c r="D2465" s="5">
        <v>4.41</v>
      </c>
      <c r="E2465" s="5">
        <v>4.71</v>
      </c>
      <c r="F2465" s="5">
        <v>5.71</v>
      </c>
      <c r="G2465" s="5">
        <v>6.49</v>
      </c>
      <c r="H2465" s="5">
        <v>7.48</v>
      </c>
      <c r="I2465" s="5">
        <v>7.96</v>
      </c>
      <c r="J2465" s="5">
        <v>8.23</v>
      </c>
      <c r="K2465" s="5">
        <v>8.2899999999999991</v>
      </c>
      <c r="L2465" s="5">
        <v>8.25</v>
      </c>
      <c r="M2465" s="5">
        <v>8.1999999999999993</v>
      </c>
    </row>
    <row r="2466" spans="1:13">
      <c r="A2466" s="139">
        <v>40732</v>
      </c>
      <c r="B2466" s="5">
        <v>3.8</v>
      </c>
      <c r="C2466" s="5">
        <v>4.13</v>
      </c>
      <c r="D2466" s="5">
        <v>4.4400000000000004</v>
      </c>
      <c r="E2466" s="5">
        <v>4.7300000000000004</v>
      </c>
      <c r="F2466" s="5">
        <v>5.69</v>
      </c>
      <c r="G2466" s="5">
        <v>6.43</v>
      </c>
      <c r="H2466" s="5">
        <v>7.4</v>
      </c>
      <c r="I2466" s="5">
        <v>7.9</v>
      </c>
      <c r="J2466" s="5">
        <v>8.1999999999999993</v>
      </c>
      <c r="K2466" s="5">
        <v>8.32</v>
      </c>
      <c r="L2466" s="5">
        <v>8.31</v>
      </c>
      <c r="M2466" s="5">
        <v>8.2899999999999991</v>
      </c>
    </row>
    <row r="2467" spans="1:13">
      <c r="A2467" s="139">
        <v>40731</v>
      </c>
      <c r="B2467" s="5">
        <v>3.74</v>
      </c>
      <c r="C2467" s="5">
        <v>4.09</v>
      </c>
      <c r="D2467" s="5">
        <v>4.4000000000000004</v>
      </c>
      <c r="E2467" s="5">
        <v>4.6900000000000004</v>
      </c>
      <c r="F2467" s="5">
        <v>5.67</v>
      </c>
      <c r="G2467" s="5">
        <v>6.43</v>
      </c>
      <c r="H2467" s="5">
        <v>7.42</v>
      </c>
      <c r="I2467" s="5">
        <v>7.93</v>
      </c>
      <c r="J2467" s="5">
        <v>8.2200000000000006</v>
      </c>
      <c r="K2467" s="5">
        <v>8.3000000000000007</v>
      </c>
      <c r="L2467" s="5">
        <v>8.27</v>
      </c>
      <c r="M2467" s="5">
        <v>8.23</v>
      </c>
    </row>
    <row r="2468" spans="1:13">
      <c r="A2468" s="139">
        <v>40730</v>
      </c>
      <c r="B2468" s="5">
        <v>3.71</v>
      </c>
      <c r="C2468" s="5">
        <v>4.0599999999999996</v>
      </c>
      <c r="D2468" s="5">
        <v>4.38</v>
      </c>
      <c r="E2468" s="5">
        <v>4.68</v>
      </c>
      <c r="F2468" s="5">
        <v>5.68</v>
      </c>
      <c r="G2468" s="5">
        <v>6.46</v>
      </c>
      <c r="H2468" s="5">
        <v>7.48</v>
      </c>
      <c r="I2468" s="5">
        <v>8</v>
      </c>
      <c r="J2468" s="5">
        <v>8.2799999999999994</v>
      </c>
      <c r="K2468" s="5">
        <v>8.34</v>
      </c>
      <c r="L2468" s="5">
        <v>8.2899999999999991</v>
      </c>
      <c r="M2468" s="5">
        <v>8.23</v>
      </c>
    </row>
    <row r="2469" spans="1:13">
      <c r="A2469" s="139">
        <v>40729</v>
      </c>
      <c r="B2469" s="5">
        <v>3.75</v>
      </c>
      <c r="C2469" s="5">
        <v>4.1100000000000003</v>
      </c>
      <c r="D2469" s="5">
        <v>4.4400000000000004</v>
      </c>
      <c r="E2469" s="5">
        <v>4.74</v>
      </c>
      <c r="F2469" s="5">
        <v>5.77</v>
      </c>
      <c r="G2469" s="5">
        <v>6.55</v>
      </c>
      <c r="H2469" s="5">
        <v>7.54</v>
      </c>
      <c r="I2469" s="5">
        <v>8.02</v>
      </c>
      <c r="J2469" s="5">
        <v>8.2799999999999994</v>
      </c>
      <c r="K2469" s="5">
        <v>8.33</v>
      </c>
      <c r="L2469" s="5">
        <v>8.2899999999999991</v>
      </c>
      <c r="M2469" s="5">
        <v>8.2799999999999994</v>
      </c>
    </row>
    <row r="2470" spans="1:13">
      <c r="A2470" s="139">
        <v>40728</v>
      </c>
      <c r="B2470" s="5">
        <v>3.78</v>
      </c>
      <c r="C2470" s="5">
        <v>4.12</v>
      </c>
      <c r="D2470" s="5">
        <v>4.43</v>
      </c>
      <c r="E2470" s="5">
        <v>4.7300000000000004</v>
      </c>
      <c r="F2470" s="5">
        <v>5.74</v>
      </c>
      <c r="G2470" s="5">
        <v>6.55</v>
      </c>
      <c r="H2470" s="5">
        <v>7.6</v>
      </c>
      <c r="I2470" s="5">
        <v>8.11</v>
      </c>
      <c r="J2470" s="5">
        <v>8.3800000000000008</v>
      </c>
      <c r="K2470" s="5">
        <v>8.4499999999999993</v>
      </c>
      <c r="L2470" s="5">
        <v>8.43</v>
      </c>
      <c r="M2470" s="5">
        <v>8.39</v>
      </c>
    </row>
    <row r="2471" spans="1:13">
      <c r="A2471" s="139">
        <v>40725</v>
      </c>
      <c r="B2471" s="5">
        <v>3.87</v>
      </c>
      <c r="C2471" s="5">
        <v>4.21</v>
      </c>
      <c r="D2471" s="5">
        <v>4.53</v>
      </c>
      <c r="E2471" s="5">
        <v>4.82</v>
      </c>
      <c r="F2471" s="5">
        <v>5.81</v>
      </c>
      <c r="G2471" s="5">
        <v>6.59</v>
      </c>
      <c r="H2471" s="5">
        <v>7.59</v>
      </c>
      <c r="I2471" s="5">
        <v>8.1</v>
      </c>
      <c r="J2471" s="5">
        <v>8.39</v>
      </c>
      <c r="K2471" s="5">
        <v>8.4499999999999993</v>
      </c>
      <c r="L2471" s="5">
        <v>8.41</v>
      </c>
      <c r="M2471" s="5">
        <v>8.36</v>
      </c>
    </row>
    <row r="2472" spans="1:13">
      <c r="A2472" s="139">
        <v>40724</v>
      </c>
      <c r="B2472" s="5">
        <v>3.95</v>
      </c>
      <c r="C2472" s="5">
        <v>4.28</v>
      </c>
      <c r="D2472" s="5">
        <v>4.59</v>
      </c>
      <c r="E2472" s="5">
        <v>4.87</v>
      </c>
      <c r="F2472" s="5">
        <v>5.84</v>
      </c>
      <c r="G2472" s="5">
        <v>6.57</v>
      </c>
      <c r="H2472" s="5">
        <v>7.53</v>
      </c>
      <c r="I2472" s="5">
        <v>8.0500000000000007</v>
      </c>
      <c r="J2472" s="5">
        <v>8.39</v>
      </c>
      <c r="K2472" s="5">
        <v>8.52</v>
      </c>
      <c r="L2472" s="5">
        <v>8.5</v>
      </c>
      <c r="M2472" s="5">
        <v>8.44</v>
      </c>
    </row>
    <row r="2473" spans="1:13">
      <c r="A2473" s="139">
        <v>40723</v>
      </c>
      <c r="B2473" s="5">
        <v>3.99</v>
      </c>
      <c r="C2473" s="5">
        <v>4.33</v>
      </c>
      <c r="D2473" s="5">
        <v>4.6500000000000004</v>
      </c>
      <c r="E2473" s="5">
        <v>4.9400000000000004</v>
      </c>
      <c r="F2473" s="5">
        <v>5.93</v>
      </c>
      <c r="G2473" s="5">
        <v>6.67</v>
      </c>
      <c r="H2473" s="5">
        <v>7.61</v>
      </c>
      <c r="I2473" s="5">
        <v>8.09</v>
      </c>
      <c r="J2473" s="5">
        <v>8.4</v>
      </c>
      <c r="K2473" s="5">
        <v>8.5</v>
      </c>
      <c r="L2473" s="5">
        <v>8.4700000000000006</v>
      </c>
      <c r="M2473" s="5">
        <v>8.43</v>
      </c>
    </row>
    <row r="2474" spans="1:13">
      <c r="A2474" s="139">
        <v>40722</v>
      </c>
      <c r="B2474" s="5">
        <v>4.1100000000000003</v>
      </c>
      <c r="C2474" s="5">
        <v>4.43</v>
      </c>
      <c r="D2474" s="5">
        <v>4.7300000000000004</v>
      </c>
      <c r="E2474" s="5">
        <v>5.01</v>
      </c>
      <c r="F2474" s="5">
        <v>5.96</v>
      </c>
      <c r="G2474" s="5">
        <v>6.68</v>
      </c>
      <c r="H2474" s="5">
        <v>7.6</v>
      </c>
      <c r="I2474" s="5">
        <v>8.09</v>
      </c>
      <c r="J2474" s="5">
        <v>8.41</v>
      </c>
      <c r="K2474" s="5">
        <v>8.51</v>
      </c>
      <c r="L2474" s="5">
        <v>8.49</v>
      </c>
      <c r="M2474" s="5">
        <v>8.4499999999999993</v>
      </c>
    </row>
    <row r="2475" spans="1:13">
      <c r="A2475" s="139">
        <v>40721</v>
      </c>
      <c r="B2475" s="5">
        <v>4.08</v>
      </c>
      <c r="C2475" s="5">
        <v>4.42</v>
      </c>
      <c r="D2475" s="5">
        <v>4.74</v>
      </c>
      <c r="E2475" s="5">
        <v>5.04</v>
      </c>
      <c r="F2475" s="5">
        <v>6.04</v>
      </c>
      <c r="G2475" s="5">
        <v>6.77</v>
      </c>
      <c r="H2475" s="5">
        <v>7.69</v>
      </c>
      <c r="I2475" s="5">
        <v>8.15</v>
      </c>
      <c r="J2475" s="5">
        <v>8.43</v>
      </c>
      <c r="K2475" s="5">
        <v>8.51</v>
      </c>
      <c r="L2475" s="5">
        <v>8.5</v>
      </c>
      <c r="M2475" s="5">
        <v>8.4600000000000009</v>
      </c>
    </row>
    <row r="2476" spans="1:13">
      <c r="A2476" s="139">
        <v>40718</v>
      </c>
      <c r="B2476" s="5">
        <v>4.1100000000000003</v>
      </c>
      <c r="C2476" s="5">
        <v>4.4400000000000004</v>
      </c>
      <c r="D2476" s="5">
        <v>4.75</v>
      </c>
      <c r="E2476" s="5">
        <v>5.03</v>
      </c>
      <c r="F2476" s="5">
        <v>6.01</v>
      </c>
      <c r="G2476" s="5">
        <v>6.73</v>
      </c>
      <c r="H2476" s="5">
        <v>7.65</v>
      </c>
      <c r="I2476" s="5">
        <v>8.1199999999999992</v>
      </c>
      <c r="J2476" s="5">
        <v>8.42</v>
      </c>
      <c r="K2476" s="5">
        <v>8.51</v>
      </c>
      <c r="L2476" s="5">
        <v>8.5</v>
      </c>
      <c r="M2476" s="5">
        <v>8.4600000000000009</v>
      </c>
    </row>
    <row r="2477" spans="1:13">
      <c r="A2477" s="139">
        <v>40717</v>
      </c>
      <c r="B2477" s="5">
        <v>4</v>
      </c>
      <c r="C2477" s="5">
        <v>4.34</v>
      </c>
      <c r="D2477" s="5">
        <v>4.66</v>
      </c>
      <c r="E2477" s="5">
        <v>4.95</v>
      </c>
      <c r="F2477" s="5">
        <v>5.94</v>
      </c>
      <c r="G2477" s="5">
        <v>6.68</v>
      </c>
      <c r="H2477" s="5">
        <v>7.61</v>
      </c>
      <c r="I2477" s="5">
        <v>8.09</v>
      </c>
      <c r="J2477" s="5">
        <v>8.39</v>
      </c>
      <c r="K2477" s="5">
        <v>8.48</v>
      </c>
      <c r="L2477" s="5">
        <v>8.4700000000000006</v>
      </c>
      <c r="M2477" s="5">
        <v>8.43</v>
      </c>
    </row>
    <row r="2478" spans="1:13">
      <c r="A2478" s="139">
        <v>40716</v>
      </c>
      <c r="B2478" s="5">
        <v>4.04</v>
      </c>
      <c r="C2478" s="5">
        <v>4.38</v>
      </c>
      <c r="D2478" s="5">
        <v>4.7</v>
      </c>
      <c r="E2478" s="5">
        <v>4.99</v>
      </c>
      <c r="F2478" s="5">
        <v>5.97</v>
      </c>
      <c r="G2478" s="5">
        <v>6.7</v>
      </c>
      <c r="H2478" s="5">
        <v>7.61</v>
      </c>
      <c r="I2478" s="5">
        <v>8.09</v>
      </c>
      <c r="J2478" s="5">
        <v>8.3800000000000008</v>
      </c>
      <c r="K2478" s="5">
        <v>8.4700000000000006</v>
      </c>
      <c r="L2478" s="5">
        <v>8.4499999999999993</v>
      </c>
      <c r="M2478" s="5">
        <v>8.41</v>
      </c>
    </row>
    <row r="2479" spans="1:13">
      <c r="A2479" s="139">
        <v>40715</v>
      </c>
      <c r="B2479" s="5">
        <v>4.12</v>
      </c>
      <c r="C2479" s="5">
        <v>4.46</v>
      </c>
      <c r="D2479" s="5">
        <v>4.7699999999999996</v>
      </c>
      <c r="E2479" s="5">
        <v>5.0599999999999996</v>
      </c>
      <c r="F2479" s="5">
        <v>6.03</v>
      </c>
      <c r="G2479" s="5">
        <v>6.75</v>
      </c>
      <c r="H2479" s="5">
        <v>7.64</v>
      </c>
      <c r="I2479" s="5">
        <v>8.1</v>
      </c>
      <c r="J2479" s="5">
        <v>8.3699999999999992</v>
      </c>
      <c r="K2479" s="5">
        <v>8.44</v>
      </c>
      <c r="L2479" s="5">
        <v>8.41</v>
      </c>
      <c r="M2479" s="5">
        <v>8.35</v>
      </c>
    </row>
    <row r="2480" spans="1:13">
      <c r="A2480" s="139">
        <v>40714</v>
      </c>
      <c r="B2480" s="5">
        <v>3.96</v>
      </c>
      <c r="C2480" s="5">
        <v>4.32</v>
      </c>
      <c r="D2480" s="5">
        <v>4.6500000000000004</v>
      </c>
      <c r="E2480" s="5">
        <v>4.96</v>
      </c>
      <c r="F2480" s="5">
        <v>5.98</v>
      </c>
      <c r="G2480" s="5">
        <v>6.72</v>
      </c>
      <c r="H2480" s="5">
        <v>7.64</v>
      </c>
      <c r="I2480" s="5">
        <v>8.11</v>
      </c>
      <c r="J2480" s="5">
        <v>8.3800000000000008</v>
      </c>
      <c r="K2480" s="5">
        <v>8.44</v>
      </c>
      <c r="L2480" s="5">
        <v>8.4</v>
      </c>
      <c r="M2480" s="5">
        <v>8.32</v>
      </c>
    </row>
    <row r="2481" spans="1:13">
      <c r="A2481" s="139">
        <v>40711</v>
      </c>
      <c r="B2481" s="5">
        <v>3.93</v>
      </c>
      <c r="C2481" s="5">
        <v>4.3099999999999996</v>
      </c>
      <c r="D2481" s="5">
        <v>4.6500000000000004</v>
      </c>
      <c r="E2481" s="5">
        <v>4.96</v>
      </c>
      <c r="F2481" s="5">
        <v>5.99</v>
      </c>
      <c r="G2481" s="5">
        <v>6.73</v>
      </c>
      <c r="H2481" s="5">
        <v>7.64</v>
      </c>
      <c r="I2481" s="5">
        <v>8.08</v>
      </c>
      <c r="J2481" s="5">
        <v>8.35</v>
      </c>
      <c r="K2481" s="5">
        <v>8.41</v>
      </c>
      <c r="L2481" s="5">
        <v>8.3800000000000008</v>
      </c>
      <c r="M2481" s="5">
        <v>8.31</v>
      </c>
    </row>
    <row r="2482" spans="1:13">
      <c r="A2482" s="139">
        <v>40710</v>
      </c>
      <c r="B2482" s="5">
        <v>3.97</v>
      </c>
      <c r="C2482" s="5">
        <v>4.34</v>
      </c>
      <c r="D2482" s="5">
        <v>4.68</v>
      </c>
      <c r="E2482" s="5">
        <v>5</v>
      </c>
      <c r="F2482" s="5">
        <v>6.03</v>
      </c>
      <c r="G2482" s="5">
        <v>6.78</v>
      </c>
      <c r="H2482" s="5">
        <v>7.69</v>
      </c>
      <c r="I2482" s="5">
        <v>8.14</v>
      </c>
      <c r="J2482" s="5">
        <v>8.41</v>
      </c>
      <c r="K2482" s="5">
        <v>8.4600000000000009</v>
      </c>
      <c r="L2482" s="5">
        <v>8.42</v>
      </c>
      <c r="M2482" s="5">
        <v>8.35</v>
      </c>
    </row>
    <row r="2483" spans="1:13">
      <c r="A2483" s="139">
        <v>40709</v>
      </c>
      <c r="B2483" s="5">
        <v>3.93</v>
      </c>
      <c r="C2483" s="5">
        <v>4.3</v>
      </c>
      <c r="D2483" s="5">
        <v>4.63</v>
      </c>
      <c r="E2483" s="5">
        <v>4.9400000000000004</v>
      </c>
      <c r="F2483" s="5">
        <v>5.96</v>
      </c>
      <c r="G2483" s="5">
        <v>6.7</v>
      </c>
      <c r="H2483" s="5">
        <v>7.61</v>
      </c>
      <c r="I2483" s="5">
        <v>8.07</v>
      </c>
      <c r="J2483" s="5">
        <v>8.35</v>
      </c>
      <c r="K2483" s="5">
        <v>8.43</v>
      </c>
      <c r="L2483" s="5">
        <v>8.4</v>
      </c>
      <c r="M2483" s="5">
        <v>8.34</v>
      </c>
    </row>
    <row r="2484" spans="1:13">
      <c r="A2484" s="139">
        <v>40708</v>
      </c>
      <c r="B2484" s="5">
        <v>4.03</v>
      </c>
      <c r="C2484" s="5">
        <v>4.3600000000000003</v>
      </c>
      <c r="D2484" s="5">
        <v>4.66</v>
      </c>
      <c r="E2484" s="5">
        <v>4.95</v>
      </c>
      <c r="F2484" s="5">
        <v>5.93</v>
      </c>
      <c r="G2484" s="5">
        <v>6.66</v>
      </c>
      <c r="H2484" s="5">
        <v>7.59</v>
      </c>
      <c r="I2484" s="5">
        <v>8.07</v>
      </c>
      <c r="J2484" s="5">
        <v>8.3699999999999992</v>
      </c>
      <c r="K2484" s="5">
        <v>8.4600000000000009</v>
      </c>
      <c r="L2484" s="5">
        <v>8.43</v>
      </c>
      <c r="M2484" s="5">
        <v>8.3800000000000008</v>
      </c>
    </row>
    <row r="2485" spans="1:13">
      <c r="A2485" s="139">
        <v>40704</v>
      </c>
      <c r="B2485" s="5">
        <v>3.95</v>
      </c>
      <c r="C2485" s="5">
        <v>4.32</v>
      </c>
      <c r="D2485" s="5">
        <v>4.6500000000000004</v>
      </c>
      <c r="E2485" s="5">
        <v>4.95</v>
      </c>
      <c r="F2485" s="5">
        <v>5.97</v>
      </c>
      <c r="G2485" s="5">
        <v>6.71</v>
      </c>
      <c r="H2485" s="5">
        <v>7.61</v>
      </c>
      <c r="I2485" s="5">
        <v>8.0500000000000007</v>
      </c>
      <c r="J2485" s="5">
        <v>8.32</v>
      </c>
      <c r="K2485" s="5">
        <v>8.41</v>
      </c>
      <c r="L2485" s="5">
        <v>8.39</v>
      </c>
      <c r="M2485" s="5">
        <v>8.36</v>
      </c>
    </row>
    <row r="2486" spans="1:13">
      <c r="A2486" s="139">
        <v>40703</v>
      </c>
      <c r="B2486" s="5">
        <v>3.72</v>
      </c>
      <c r="C2486" s="5">
        <v>4.13</v>
      </c>
      <c r="D2486" s="5">
        <v>4.5</v>
      </c>
      <c r="E2486" s="5">
        <v>4.83</v>
      </c>
      <c r="F2486" s="5">
        <v>5.92</v>
      </c>
      <c r="G2486" s="5">
        <v>6.69</v>
      </c>
      <c r="H2486" s="5">
        <v>7.6</v>
      </c>
      <c r="I2486" s="5">
        <v>8.02</v>
      </c>
      <c r="J2486" s="5">
        <v>8.26</v>
      </c>
      <c r="K2486" s="5">
        <v>8.32</v>
      </c>
      <c r="L2486" s="5">
        <v>8.2899999999999991</v>
      </c>
      <c r="M2486" s="5">
        <v>8.25</v>
      </c>
    </row>
    <row r="2487" spans="1:13">
      <c r="A2487" s="139">
        <v>40702</v>
      </c>
      <c r="B2487" s="5">
        <v>3.73</v>
      </c>
      <c r="C2487" s="5">
        <v>4.1399999999999997</v>
      </c>
      <c r="D2487" s="5">
        <v>4.5199999999999996</v>
      </c>
      <c r="E2487" s="5">
        <v>4.87</v>
      </c>
      <c r="F2487" s="5">
        <v>5.96</v>
      </c>
      <c r="G2487" s="5">
        <v>6.73</v>
      </c>
      <c r="H2487" s="5">
        <v>7.63</v>
      </c>
      <c r="I2487" s="5">
        <v>8.06</v>
      </c>
      <c r="J2487" s="5">
        <v>8.31</v>
      </c>
      <c r="K2487" s="5">
        <v>8.4</v>
      </c>
      <c r="L2487" s="5">
        <v>8.3800000000000008</v>
      </c>
      <c r="M2487" s="5">
        <v>8.35</v>
      </c>
    </row>
    <row r="2488" spans="1:13">
      <c r="A2488" s="139">
        <v>40701</v>
      </c>
      <c r="B2488" s="5">
        <v>3.77</v>
      </c>
      <c r="C2488" s="5">
        <v>4.18</v>
      </c>
      <c r="D2488" s="5">
        <v>4.55</v>
      </c>
      <c r="E2488" s="5">
        <v>4.8899999999999997</v>
      </c>
      <c r="F2488" s="5">
        <v>5.98</v>
      </c>
      <c r="G2488" s="5">
        <v>6.76</v>
      </c>
      <c r="H2488" s="5">
        <v>7.67</v>
      </c>
      <c r="I2488" s="5">
        <v>8.1</v>
      </c>
      <c r="J2488" s="5">
        <v>8.35</v>
      </c>
      <c r="K2488" s="5">
        <v>8.42</v>
      </c>
      <c r="L2488" s="5">
        <v>8.41</v>
      </c>
      <c r="M2488" s="5">
        <v>8.3800000000000008</v>
      </c>
    </row>
    <row r="2489" spans="1:13">
      <c r="A2489" s="139">
        <v>40700</v>
      </c>
      <c r="B2489" s="5">
        <v>3.71</v>
      </c>
      <c r="C2489" s="5">
        <v>4.16</v>
      </c>
      <c r="D2489" s="5">
        <v>4.5599999999999996</v>
      </c>
      <c r="E2489" s="5">
        <v>4.92</v>
      </c>
      <c r="F2489" s="5">
        <v>6.05</v>
      </c>
      <c r="G2489" s="5">
        <v>6.8</v>
      </c>
      <c r="H2489" s="5">
        <v>7.67</v>
      </c>
      <c r="I2489" s="5">
        <v>8.07</v>
      </c>
      <c r="J2489" s="5">
        <v>8.31</v>
      </c>
      <c r="K2489" s="5">
        <v>8.39</v>
      </c>
      <c r="L2489" s="5">
        <v>8.3800000000000008</v>
      </c>
      <c r="M2489" s="5">
        <v>8.36</v>
      </c>
    </row>
    <row r="2490" spans="1:13">
      <c r="A2490" s="139">
        <v>40697</v>
      </c>
      <c r="B2490" s="5">
        <v>3.58</v>
      </c>
      <c r="C2490" s="5">
        <v>4.0599999999999996</v>
      </c>
      <c r="D2490" s="5">
        <v>4.49</v>
      </c>
      <c r="E2490" s="5">
        <v>4.87</v>
      </c>
      <c r="F2490" s="5">
        <v>6.06</v>
      </c>
      <c r="G2490" s="5">
        <v>6.83</v>
      </c>
      <c r="H2490" s="5">
        <v>7.68</v>
      </c>
      <c r="I2490" s="5">
        <v>8.06</v>
      </c>
      <c r="J2490" s="5">
        <v>8.2799999999999994</v>
      </c>
      <c r="K2490" s="5">
        <v>8.36</v>
      </c>
      <c r="L2490" s="5">
        <v>8.3699999999999992</v>
      </c>
      <c r="M2490" s="5">
        <v>8.36</v>
      </c>
    </row>
    <row r="2491" spans="1:13">
      <c r="A2491" s="139">
        <v>40696</v>
      </c>
      <c r="B2491" s="5">
        <v>3.54</v>
      </c>
      <c r="C2491" s="5">
        <v>4.0199999999999996</v>
      </c>
      <c r="D2491" s="5">
        <v>4.45</v>
      </c>
      <c r="E2491" s="5">
        <v>4.84</v>
      </c>
      <c r="F2491" s="5">
        <v>6.06</v>
      </c>
      <c r="G2491" s="5">
        <v>6.85</v>
      </c>
      <c r="H2491" s="5">
        <v>7.71</v>
      </c>
      <c r="I2491" s="5">
        <v>8.09</v>
      </c>
      <c r="J2491" s="5">
        <v>8.2899999999999991</v>
      </c>
      <c r="K2491" s="5">
        <v>8.3699999999999992</v>
      </c>
      <c r="L2491" s="5">
        <v>8.3699999999999992</v>
      </c>
      <c r="M2491" s="5">
        <v>8.36</v>
      </c>
    </row>
    <row r="2492" spans="1:13">
      <c r="A2492" s="139">
        <v>40695</v>
      </c>
      <c r="B2492" s="5">
        <v>3.56</v>
      </c>
      <c r="C2492" s="5">
        <v>4</v>
      </c>
      <c r="D2492" s="5">
        <v>4.3899999999999997</v>
      </c>
      <c r="E2492" s="5">
        <v>4.76</v>
      </c>
      <c r="F2492" s="5">
        <v>5.93</v>
      </c>
      <c r="G2492" s="5">
        <v>6.72</v>
      </c>
      <c r="H2492" s="5">
        <v>7.62</v>
      </c>
      <c r="I2492" s="5">
        <v>8.0399999999999991</v>
      </c>
      <c r="J2492" s="5">
        <v>8.2899999999999991</v>
      </c>
      <c r="K2492" s="5">
        <v>8.3800000000000008</v>
      </c>
      <c r="L2492" s="5">
        <v>8.3800000000000008</v>
      </c>
      <c r="M2492" s="5">
        <v>8.36</v>
      </c>
    </row>
    <row r="2493" spans="1:13">
      <c r="A2493" s="139">
        <v>40694</v>
      </c>
      <c r="B2493" s="5">
        <v>3.66</v>
      </c>
      <c r="C2493" s="5">
        <v>4.09</v>
      </c>
      <c r="D2493" s="5">
        <v>4.4800000000000004</v>
      </c>
      <c r="E2493" s="5">
        <v>4.84</v>
      </c>
      <c r="F2493" s="5">
        <v>5.98</v>
      </c>
      <c r="G2493" s="5">
        <v>6.76</v>
      </c>
      <c r="H2493" s="5">
        <v>7.63</v>
      </c>
      <c r="I2493" s="5">
        <v>8.0299999999999994</v>
      </c>
      <c r="J2493" s="5">
        <v>8.26</v>
      </c>
      <c r="K2493" s="5">
        <v>8.33</v>
      </c>
      <c r="L2493" s="5">
        <v>8.32</v>
      </c>
      <c r="M2493" s="5">
        <v>8.3000000000000007</v>
      </c>
    </row>
    <row r="2494" spans="1:13">
      <c r="A2494" s="139">
        <v>40693</v>
      </c>
      <c r="B2494" s="5">
        <v>3.58</v>
      </c>
      <c r="C2494" s="5">
        <v>4.0199999999999996</v>
      </c>
      <c r="D2494" s="5">
        <v>4.43</v>
      </c>
      <c r="E2494" s="5">
        <v>4.8</v>
      </c>
      <c r="F2494" s="5">
        <v>5.98</v>
      </c>
      <c r="G2494" s="5">
        <v>6.77</v>
      </c>
      <c r="H2494" s="5">
        <v>7.64</v>
      </c>
      <c r="I2494" s="5">
        <v>8.0399999999999991</v>
      </c>
      <c r="J2494" s="5">
        <v>8.27</v>
      </c>
      <c r="K2494" s="5">
        <v>8.34</v>
      </c>
      <c r="L2494" s="5">
        <v>8.33</v>
      </c>
      <c r="M2494" s="5">
        <v>8.3000000000000007</v>
      </c>
    </row>
    <row r="2495" spans="1:13">
      <c r="A2495" s="139">
        <v>40690</v>
      </c>
      <c r="B2495" s="5">
        <v>3.6</v>
      </c>
      <c r="C2495" s="5">
        <v>4.0999999999999996</v>
      </c>
      <c r="D2495" s="5">
        <v>4.55</v>
      </c>
      <c r="E2495" s="5">
        <v>4.95</v>
      </c>
      <c r="F2495" s="5">
        <v>6.19</v>
      </c>
      <c r="G2495" s="5">
        <v>6.95</v>
      </c>
      <c r="H2495" s="5">
        <v>7.73</v>
      </c>
      <c r="I2495" s="5">
        <v>8.0500000000000007</v>
      </c>
      <c r="J2495" s="5">
        <v>8.2200000000000006</v>
      </c>
      <c r="K2495" s="5">
        <v>8.27</v>
      </c>
      <c r="L2495" s="5">
        <v>8.27</v>
      </c>
      <c r="M2495" s="5">
        <v>8.26</v>
      </c>
    </row>
    <row r="2496" spans="1:13">
      <c r="A2496" s="139">
        <v>40689</v>
      </c>
      <c r="B2496" s="5">
        <v>3.65</v>
      </c>
      <c r="C2496" s="5">
        <v>4.09</v>
      </c>
      <c r="D2496" s="5">
        <v>4.5</v>
      </c>
      <c r="E2496" s="5">
        <v>4.87</v>
      </c>
      <c r="F2496" s="5">
        <v>6.04</v>
      </c>
      <c r="G2496" s="5">
        <v>6.81</v>
      </c>
      <c r="H2496" s="5">
        <v>7.66</v>
      </c>
      <c r="I2496" s="5">
        <v>8.0399999999999991</v>
      </c>
      <c r="J2496" s="5">
        <v>8.26</v>
      </c>
      <c r="K2496" s="5">
        <v>8.33</v>
      </c>
      <c r="L2496" s="5">
        <v>8.33</v>
      </c>
      <c r="M2496" s="5">
        <v>8.31</v>
      </c>
    </row>
    <row r="2497" spans="1:13">
      <c r="A2497" s="139">
        <v>40688</v>
      </c>
      <c r="B2497" s="5">
        <v>3.78</v>
      </c>
      <c r="C2497" s="5">
        <v>4.2</v>
      </c>
      <c r="D2497" s="5">
        <v>4.57</v>
      </c>
      <c r="E2497" s="5">
        <v>4.92</v>
      </c>
      <c r="F2497" s="5">
        <v>6.04</v>
      </c>
      <c r="G2497" s="5">
        <v>6.8</v>
      </c>
      <c r="H2497" s="5">
        <v>7.67</v>
      </c>
      <c r="I2497" s="5">
        <v>8.07</v>
      </c>
      <c r="J2497" s="5">
        <v>8.31</v>
      </c>
      <c r="K2497" s="5">
        <v>8.3800000000000008</v>
      </c>
      <c r="L2497" s="5">
        <v>8.3800000000000008</v>
      </c>
      <c r="M2497" s="5">
        <v>8.35</v>
      </c>
    </row>
    <row r="2498" spans="1:13">
      <c r="A2498" s="139">
        <v>40687</v>
      </c>
      <c r="B2498" s="5">
        <v>3.56</v>
      </c>
      <c r="C2498" s="5">
        <v>4.05</v>
      </c>
      <c r="D2498" s="5">
        <v>4.49</v>
      </c>
      <c r="E2498" s="5">
        <v>4.8899999999999997</v>
      </c>
      <c r="F2498" s="5">
        <v>6.1</v>
      </c>
      <c r="G2498" s="5">
        <v>6.87</v>
      </c>
      <c r="H2498" s="5">
        <v>7.7</v>
      </c>
      <c r="I2498" s="5">
        <v>8.06</v>
      </c>
      <c r="J2498" s="5">
        <v>8.26</v>
      </c>
      <c r="K2498" s="5">
        <v>8.32</v>
      </c>
      <c r="L2498" s="5">
        <v>8.32</v>
      </c>
      <c r="M2498" s="5">
        <v>8.2899999999999991</v>
      </c>
    </row>
    <row r="2499" spans="1:13">
      <c r="A2499" s="139">
        <v>40686</v>
      </c>
      <c r="B2499" s="5">
        <v>3.57</v>
      </c>
      <c r="C2499" s="5">
        <v>4.05</v>
      </c>
      <c r="D2499" s="5">
        <v>4.49</v>
      </c>
      <c r="E2499" s="5">
        <v>4.88</v>
      </c>
      <c r="F2499" s="5">
        <v>6.06</v>
      </c>
      <c r="G2499" s="5">
        <v>6.81</v>
      </c>
      <c r="H2499" s="5">
        <v>7.59</v>
      </c>
      <c r="I2499" s="5">
        <v>7.91</v>
      </c>
      <c r="J2499" s="5">
        <v>8.1</v>
      </c>
      <c r="K2499" s="5">
        <v>8.19</v>
      </c>
      <c r="L2499" s="5">
        <v>8.23</v>
      </c>
      <c r="M2499" s="5">
        <v>8.27</v>
      </c>
    </row>
    <row r="2500" spans="1:13">
      <c r="A2500" s="139">
        <v>40683</v>
      </c>
      <c r="B2500" s="5">
        <v>3.55</v>
      </c>
      <c r="C2500" s="5">
        <v>4.01</v>
      </c>
      <c r="D2500" s="5">
        <v>4.4400000000000004</v>
      </c>
      <c r="E2500" s="5">
        <v>4.82</v>
      </c>
      <c r="F2500" s="5">
        <v>5.99</v>
      </c>
      <c r="G2500" s="5">
        <v>6.74</v>
      </c>
      <c r="H2500" s="5">
        <v>7.53</v>
      </c>
      <c r="I2500" s="5">
        <v>7.86</v>
      </c>
      <c r="J2500" s="5">
        <v>8.07</v>
      </c>
      <c r="K2500" s="5">
        <v>8.1999999999999993</v>
      </c>
      <c r="L2500" s="5">
        <v>8.26</v>
      </c>
      <c r="M2500" s="5">
        <v>8.2799999999999994</v>
      </c>
    </row>
    <row r="2501" spans="1:13">
      <c r="A2501" s="139">
        <v>40682</v>
      </c>
      <c r="B2501" s="5">
        <v>3.69</v>
      </c>
      <c r="C2501" s="5">
        <v>4.16</v>
      </c>
      <c r="D2501" s="5">
        <v>4.57</v>
      </c>
      <c r="E2501" s="5">
        <v>4.95</v>
      </c>
      <c r="F2501" s="5">
        <v>6.1</v>
      </c>
      <c r="G2501" s="5">
        <v>6.85</v>
      </c>
      <c r="H2501" s="5">
        <v>7.66</v>
      </c>
      <c r="I2501" s="5">
        <v>8.02</v>
      </c>
      <c r="J2501" s="5">
        <v>8.2200000000000006</v>
      </c>
      <c r="K2501" s="5">
        <v>8.2899999999999991</v>
      </c>
      <c r="L2501" s="5">
        <v>8.2899999999999991</v>
      </c>
      <c r="M2501" s="5">
        <v>8.2799999999999994</v>
      </c>
    </row>
    <row r="2502" spans="1:13">
      <c r="A2502" s="139">
        <v>40681</v>
      </c>
      <c r="B2502" s="5">
        <v>3.62</v>
      </c>
      <c r="C2502" s="5">
        <v>4.08</v>
      </c>
      <c r="D2502" s="5">
        <v>4.5</v>
      </c>
      <c r="E2502" s="5">
        <v>4.88</v>
      </c>
      <c r="F2502" s="5">
        <v>6.05</v>
      </c>
      <c r="G2502" s="5">
        <v>6.82</v>
      </c>
      <c r="H2502" s="5">
        <v>7.65</v>
      </c>
      <c r="I2502" s="5">
        <v>8.02</v>
      </c>
      <c r="J2502" s="5">
        <v>8.23</v>
      </c>
      <c r="K2502" s="5">
        <v>8.2899999999999991</v>
      </c>
      <c r="L2502" s="5">
        <v>8.2899999999999991</v>
      </c>
      <c r="M2502" s="5">
        <v>8.2899999999999991</v>
      </c>
    </row>
    <row r="2503" spans="1:13">
      <c r="A2503" s="139">
        <v>40680</v>
      </c>
      <c r="B2503" s="5">
        <v>3.6</v>
      </c>
      <c r="C2503" s="5">
        <v>4.07</v>
      </c>
      <c r="D2503" s="5">
        <v>4.4800000000000004</v>
      </c>
      <c r="E2503" s="5">
        <v>4.8600000000000003</v>
      </c>
      <c r="F2503" s="5">
        <v>6.03</v>
      </c>
      <c r="G2503" s="5">
        <v>6.81</v>
      </c>
      <c r="H2503" s="5">
        <v>7.67</v>
      </c>
      <c r="I2503" s="5">
        <v>8.06</v>
      </c>
      <c r="J2503" s="5">
        <v>8.2899999999999991</v>
      </c>
      <c r="K2503" s="5">
        <v>8.4</v>
      </c>
      <c r="L2503" s="5">
        <v>8.43</v>
      </c>
      <c r="M2503" s="5">
        <v>8.4600000000000009</v>
      </c>
    </row>
    <row r="2504" spans="1:13">
      <c r="A2504" s="139">
        <v>40679</v>
      </c>
      <c r="B2504" s="5">
        <v>3.54</v>
      </c>
      <c r="C2504" s="5">
        <v>4</v>
      </c>
      <c r="D2504" s="5">
        <v>4.41</v>
      </c>
      <c r="E2504" s="5">
        <v>4.79</v>
      </c>
      <c r="F2504" s="5">
        <v>5.98</v>
      </c>
      <c r="G2504" s="5">
        <v>6.77</v>
      </c>
      <c r="H2504" s="5">
        <v>7.65</v>
      </c>
      <c r="I2504" s="5">
        <v>8.0399999999999991</v>
      </c>
      <c r="J2504" s="5">
        <v>8.27</v>
      </c>
      <c r="K2504" s="5">
        <v>8.3800000000000008</v>
      </c>
      <c r="L2504" s="5">
        <v>8.4</v>
      </c>
      <c r="M2504" s="5">
        <v>8.41</v>
      </c>
    </row>
    <row r="2505" spans="1:13">
      <c r="A2505" s="139">
        <v>40676</v>
      </c>
      <c r="B2505" s="5">
        <v>3.32</v>
      </c>
      <c r="C2505" s="5">
        <v>3.82</v>
      </c>
      <c r="D2505" s="5">
        <v>4.2699999999999996</v>
      </c>
      <c r="E2505" s="5">
        <v>4.68</v>
      </c>
      <c r="F2505" s="5">
        <v>5.93</v>
      </c>
      <c r="G2505" s="5">
        <v>6.74</v>
      </c>
      <c r="H2505" s="5">
        <v>7.6</v>
      </c>
      <c r="I2505" s="5">
        <v>7.98</v>
      </c>
      <c r="J2505" s="5">
        <v>8.19</v>
      </c>
      <c r="K2505" s="5">
        <v>8.26</v>
      </c>
      <c r="L2505" s="5">
        <v>8.25</v>
      </c>
      <c r="M2505" s="5">
        <v>8.23</v>
      </c>
    </row>
    <row r="2506" spans="1:13">
      <c r="A2506" s="139">
        <v>40675</v>
      </c>
      <c r="B2506" s="5">
        <v>3.41</v>
      </c>
      <c r="C2506" s="5">
        <v>3.92</v>
      </c>
      <c r="D2506" s="5">
        <v>4.38</v>
      </c>
      <c r="E2506" s="5">
        <v>4.8</v>
      </c>
      <c r="F2506" s="5">
        <v>6.04</v>
      </c>
      <c r="G2506" s="5">
        <v>6.82</v>
      </c>
      <c r="H2506" s="5">
        <v>7.65</v>
      </c>
      <c r="I2506" s="5">
        <v>8.01</v>
      </c>
      <c r="J2506" s="5">
        <v>8.2200000000000006</v>
      </c>
      <c r="K2506" s="5">
        <v>8.32</v>
      </c>
      <c r="L2506" s="5">
        <v>8.34</v>
      </c>
      <c r="M2506" s="5">
        <v>8.35</v>
      </c>
    </row>
    <row r="2507" spans="1:13">
      <c r="A2507" s="139">
        <v>40674</v>
      </c>
      <c r="B2507" s="5">
        <v>3.41</v>
      </c>
      <c r="C2507" s="5">
        <v>3.9</v>
      </c>
      <c r="D2507" s="5">
        <v>4.3499999999999996</v>
      </c>
      <c r="E2507" s="5">
        <v>4.75</v>
      </c>
      <c r="F2507" s="5">
        <v>5.98</v>
      </c>
      <c r="G2507" s="5">
        <v>6.76</v>
      </c>
      <c r="H2507" s="5">
        <v>7.6</v>
      </c>
      <c r="I2507" s="5">
        <v>7.97</v>
      </c>
      <c r="J2507" s="5">
        <v>8.18</v>
      </c>
      <c r="K2507" s="5">
        <v>8.25</v>
      </c>
      <c r="L2507" s="5">
        <v>8.24</v>
      </c>
      <c r="M2507" s="5">
        <v>8.23</v>
      </c>
    </row>
    <row r="2508" spans="1:13">
      <c r="A2508" s="139">
        <v>40673</v>
      </c>
      <c r="B2508" s="5">
        <v>3.38</v>
      </c>
      <c r="C2508" s="5">
        <v>3.89</v>
      </c>
      <c r="D2508" s="5">
        <v>4.34</v>
      </c>
      <c r="E2508" s="5">
        <v>4.75</v>
      </c>
      <c r="F2508" s="5">
        <v>5.99</v>
      </c>
      <c r="G2508" s="5">
        <v>6.77</v>
      </c>
      <c r="H2508" s="5">
        <v>7.6</v>
      </c>
      <c r="I2508" s="5">
        <v>7.95</v>
      </c>
      <c r="J2508" s="5">
        <v>8.16</v>
      </c>
      <c r="K2508" s="5">
        <v>8.23</v>
      </c>
      <c r="L2508" s="5">
        <v>8.24</v>
      </c>
      <c r="M2508" s="5">
        <v>8.23</v>
      </c>
    </row>
    <row r="2509" spans="1:13">
      <c r="A2509" s="139">
        <v>40669</v>
      </c>
      <c r="B2509" s="5">
        <v>3.35</v>
      </c>
      <c r="C2509" s="5">
        <v>3.86</v>
      </c>
      <c r="D2509" s="5">
        <v>4.32</v>
      </c>
      <c r="E2509" s="5">
        <v>4.7300000000000004</v>
      </c>
      <c r="F2509" s="5">
        <v>5.99</v>
      </c>
      <c r="G2509" s="5">
        <v>6.78</v>
      </c>
      <c r="H2509" s="5">
        <v>7.62</v>
      </c>
      <c r="I2509" s="5">
        <v>7.98</v>
      </c>
      <c r="J2509" s="5">
        <v>8.19</v>
      </c>
      <c r="K2509" s="5">
        <v>8.26</v>
      </c>
      <c r="L2509" s="5">
        <v>8.26</v>
      </c>
      <c r="M2509" s="5">
        <v>8.24</v>
      </c>
    </row>
    <row r="2510" spans="1:13">
      <c r="A2510" s="139">
        <v>40668</v>
      </c>
      <c r="B2510" s="5">
        <v>3.47</v>
      </c>
      <c r="C2510" s="5">
        <v>3.95</v>
      </c>
      <c r="D2510" s="5">
        <v>4.3899999999999997</v>
      </c>
      <c r="E2510" s="5">
        <v>4.7699999999999996</v>
      </c>
      <c r="F2510" s="5">
        <v>5.94</v>
      </c>
      <c r="G2510" s="5">
        <v>6.71</v>
      </c>
      <c r="H2510" s="5">
        <v>7.56</v>
      </c>
      <c r="I2510" s="5">
        <v>7.95</v>
      </c>
      <c r="J2510" s="5">
        <v>8.19</v>
      </c>
      <c r="K2510" s="5">
        <v>8.2899999999999991</v>
      </c>
      <c r="L2510" s="5">
        <v>8.31</v>
      </c>
      <c r="M2510" s="5">
        <v>8.32</v>
      </c>
    </row>
    <row r="2511" spans="1:13">
      <c r="A2511" s="139">
        <v>40667</v>
      </c>
      <c r="B2511" s="5">
        <v>3.12</v>
      </c>
      <c r="C2511" s="5">
        <v>3.6</v>
      </c>
      <c r="D2511" s="5">
        <v>4.04</v>
      </c>
      <c r="E2511" s="5">
        <v>4.4400000000000004</v>
      </c>
      <c r="F2511" s="5">
        <v>5.7</v>
      </c>
      <c r="G2511" s="5">
        <v>6.53</v>
      </c>
      <c r="H2511" s="5">
        <v>7.46</v>
      </c>
      <c r="I2511" s="5">
        <v>7.88</v>
      </c>
      <c r="J2511" s="5">
        <v>8.14</v>
      </c>
      <c r="K2511" s="5">
        <v>8.26</v>
      </c>
      <c r="L2511" s="5">
        <v>8.2899999999999991</v>
      </c>
      <c r="M2511" s="5">
        <v>8.31</v>
      </c>
    </row>
    <row r="2512" spans="1:13">
      <c r="A2512" s="139">
        <v>40666</v>
      </c>
      <c r="B2512" s="5">
        <v>3.1</v>
      </c>
      <c r="C2512" s="5">
        <v>3.63</v>
      </c>
      <c r="D2512" s="5">
        <v>4.1100000000000003</v>
      </c>
      <c r="E2512" s="5">
        <v>4.53</v>
      </c>
      <c r="F2512" s="5">
        <v>5.83</v>
      </c>
      <c r="G2512" s="5">
        <v>6.67</v>
      </c>
      <c r="H2512" s="5">
        <v>7.56</v>
      </c>
      <c r="I2512" s="5">
        <v>7.96</v>
      </c>
      <c r="J2512" s="5">
        <v>8.1999999999999993</v>
      </c>
      <c r="K2512" s="5">
        <v>8.3000000000000007</v>
      </c>
      <c r="L2512" s="5">
        <v>8.32</v>
      </c>
      <c r="M2512" s="5">
        <v>8.32</v>
      </c>
    </row>
    <row r="2513" spans="1:13">
      <c r="A2513" s="139">
        <v>40662</v>
      </c>
      <c r="B2513" s="5">
        <v>2.97</v>
      </c>
      <c r="C2513" s="5">
        <v>3.52</v>
      </c>
      <c r="D2513" s="5">
        <v>4.01</v>
      </c>
      <c r="E2513" s="5">
        <v>4.45</v>
      </c>
      <c r="F2513" s="5">
        <v>5.77</v>
      </c>
      <c r="G2513" s="5">
        <v>6.59</v>
      </c>
      <c r="H2513" s="5">
        <v>7.46</v>
      </c>
      <c r="I2513" s="5">
        <v>7.84</v>
      </c>
      <c r="J2513" s="5">
        <v>8.08</v>
      </c>
      <c r="K2513" s="5">
        <v>8.2100000000000009</v>
      </c>
      <c r="L2513" s="5">
        <v>8.25</v>
      </c>
      <c r="M2513" s="5">
        <v>8.26</v>
      </c>
    </row>
    <row r="2514" spans="1:13">
      <c r="A2514" s="139">
        <v>40661</v>
      </c>
      <c r="B2514" s="5">
        <v>3.06</v>
      </c>
      <c r="C2514" s="5">
        <v>3.59</v>
      </c>
      <c r="D2514" s="5">
        <v>4.07</v>
      </c>
      <c r="E2514" s="5">
        <v>4.49</v>
      </c>
      <c r="F2514" s="5">
        <v>5.79</v>
      </c>
      <c r="G2514" s="5">
        <v>6.62</v>
      </c>
      <c r="H2514" s="5">
        <v>7.51</v>
      </c>
      <c r="I2514" s="5">
        <v>7.92</v>
      </c>
      <c r="J2514" s="5">
        <v>8.17</v>
      </c>
      <c r="K2514" s="5">
        <v>8.3000000000000007</v>
      </c>
      <c r="L2514" s="5">
        <v>8.32</v>
      </c>
      <c r="M2514" s="5">
        <v>8.34</v>
      </c>
    </row>
    <row r="2515" spans="1:13">
      <c r="A2515" s="139">
        <v>40660</v>
      </c>
      <c r="B2515" s="5">
        <v>2.86</v>
      </c>
      <c r="C2515" s="5">
        <v>3.39</v>
      </c>
      <c r="D2515" s="5">
        <v>3.87</v>
      </c>
      <c r="E2515" s="5">
        <v>4.3</v>
      </c>
      <c r="F2515" s="5">
        <v>5.64</v>
      </c>
      <c r="G2515" s="5">
        <v>6.51</v>
      </c>
      <c r="H2515" s="5">
        <v>7.47</v>
      </c>
      <c r="I2515" s="5">
        <v>7.91</v>
      </c>
      <c r="J2515" s="5">
        <v>8.18</v>
      </c>
      <c r="K2515" s="5">
        <v>8.3000000000000007</v>
      </c>
      <c r="L2515" s="5">
        <v>8.33</v>
      </c>
      <c r="M2515" s="5">
        <v>8.32</v>
      </c>
    </row>
    <row r="2516" spans="1:13">
      <c r="A2516" s="139">
        <v>40659</v>
      </c>
      <c r="B2516" s="5">
        <v>2.96</v>
      </c>
      <c r="C2516" s="5">
        <v>3.51</v>
      </c>
      <c r="D2516" s="5">
        <v>4</v>
      </c>
      <c r="E2516" s="5">
        <v>4.4400000000000004</v>
      </c>
      <c r="F2516" s="5">
        <v>5.78</v>
      </c>
      <c r="G2516" s="5">
        <v>6.62</v>
      </c>
      <c r="H2516" s="5">
        <v>7.51</v>
      </c>
      <c r="I2516" s="5">
        <v>7.9</v>
      </c>
      <c r="J2516" s="5">
        <v>8.14</v>
      </c>
      <c r="K2516" s="5">
        <v>8.25</v>
      </c>
      <c r="L2516" s="5">
        <v>8.26</v>
      </c>
      <c r="M2516" s="5">
        <v>8.26</v>
      </c>
    </row>
    <row r="2517" spans="1:13">
      <c r="A2517" s="139">
        <v>40658</v>
      </c>
      <c r="B2517" s="5">
        <v>3.1</v>
      </c>
      <c r="C2517" s="5">
        <v>3.62</v>
      </c>
      <c r="D2517" s="5">
        <v>4.08</v>
      </c>
      <c r="E2517" s="5">
        <v>4.5</v>
      </c>
      <c r="F2517" s="5">
        <v>5.76</v>
      </c>
      <c r="G2517" s="5">
        <v>6.58</v>
      </c>
      <c r="H2517" s="5">
        <v>7.46</v>
      </c>
      <c r="I2517" s="5">
        <v>7.87</v>
      </c>
      <c r="J2517" s="5">
        <v>8.1300000000000008</v>
      </c>
      <c r="K2517" s="5">
        <v>8.2799999999999994</v>
      </c>
      <c r="L2517" s="5">
        <v>8.34</v>
      </c>
      <c r="M2517" s="5">
        <v>8.4</v>
      </c>
    </row>
    <row r="2518" spans="1:13">
      <c r="A2518" s="139">
        <v>40655</v>
      </c>
      <c r="B2518" s="5">
        <v>3.14</v>
      </c>
      <c r="C2518" s="5">
        <v>3.62</v>
      </c>
      <c r="D2518" s="5">
        <v>4.0599999999999996</v>
      </c>
      <c r="E2518" s="5">
        <v>4.46</v>
      </c>
      <c r="F2518" s="5">
        <v>5.71</v>
      </c>
      <c r="G2518" s="5">
        <v>6.53</v>
      </c>
      <c r="H2518" s="5">
        <v>7.46</v>
      </c>
      <c r="I2518" s="5">
        <v>7.89</v>
      </c>
      <c r="J2518" s="5">
        <v>8.17</v>
      </c>
      <c r="K2518" s="5">
        <v>8.32</v>
      </c>
      <c r="L2518" s="5">
        <v>8.3699999999999992</v>
      </c>
      <c r="M2518" s="5">
        <v>8.43</v>
      </c>
    </row>
    <row r="2519" spans="1:13">
      <c r="A2519" s="139">
        <v>40654</v>
      </c>
      <c r="B2519" s="5">
        <v>3</v>
      </c>
      <c r="C2519" s="5">
        <v>3.43</v>
      </c>
      <c r="D2519" s="5">
        <v>3.83</v>
      </c>
      <c r="E2519" s="5">
        <v>4.2</v>
      </c>
      <c r="F2519" s="5">
        <v>5.44</v>
      </c>
      <c r="G2519" s="5">
        <v>6.28</v>
      </c>
      <c r="H2519" s="5">
        <v>7.3</v>
      </c>
      <c r="I2519" s="5">
        <v>7.82</v>
      </c>
      <c r="J2519" s="5">
        <v>8.17</v>
      </c>
      <c r="K2519" s="5">
        <v>8.3800000000000008</v>
      </c>
      <c r="L2519" s="5">
        <v>8.44</v>
      </c>
      <c r="M2519" s="5">
        <v>8.4700000000000006</v>
      </c>
    </row>
    <row r="2520" spans="1:13">
      <c r="A2520" s="139">
        <v>40653</v>
      </c>
      <c r="B2520" s="5">
        <v>3.47</v>
      </c>
      <c r="C2520" s="5">
        <v>3.93</v>
      </c>
      <c r="D2520" s="5">
        <v>4.34</v>
      </c>
      <c r="E2520" s="5">
        <v>4.72</v>
      </c>
      <c r="F2520" s="5">
        <v>5.88</v>
      </c>
      <c r="G2520" s="5">
        <v>6.64</v>
      </c>
      <c r="H2520" s="5">
        <v>7.51</v>
      </c>
      <c r="I2520" s="5">
        <v>7.93</v>
      </c>
      <c r="J2520" s="5">
        <v>8.2100000000000009</v>
      </c>
      <c r="K2520" s="5">
        <v>8.3699999999999992</v>
      </c>
      <c r="L2520" s="5">
        <v>8.44</v>
      </c>
      <c r="M2520" s="5">
        <v>8.5</v>
      </c>
    </row>
    <row r="2521" spans="1:13">
      <c r="A2521" s="139">
        <v>40652</v>
      </c>
      <c r="B2521" s="5">
        <v>3.4</v>
      </c>
      <c r="C2521" s="5">
        <v>3.9</v>
      </c>
      <c r="D2521" s="5">
        <v>4.34</v>
      </c>
      <c r="E2521" s="5">
        <v>4.7300000000000004</v>
      </c>
      <c r="F2521" s="5">
        <v>5.92</v>
      </c>
      <c r="G2521" s="5">
        <v>6.7</v>
      </c>
      <c r="H2521" s="5">
        <v>7.57</v>
      </c>
      <c r="I2521" s="5">
        <v>7.98</v>
      </c>
      <c r="J2521" s="5">
        <v>8.23</v>
      </c>
      <c r="K2521" s="5">
        <v>8.36</v>
      </c>
      <c r="L2521" s="5">
        <v>8.41</v>
      </c>
      <c r="M2521" s="5">
        <v>8.4600000000000009</v>
      </c>
    </row>
    <row r="2522" spans="1:13">
      <c r="A2522" s="139">
        <v>40651</v>
      </c>
      <c r="B2522" s="5">
        <v>3.33</v>
      </c>
      <c r="C2522" s="5">
        <v>3.82</v>
      </c>
      <c r="D2522" s="5">
        <v>4.25</v>
      </c>
      <c r="E2522" s="5">
        <v>4.6399999999999997</v>
      </c>
      <c r="F2522" s="5">
        <v>5.83</v>
      </c>
      <c r="G2522" s="5">
        <v>6.62</v>
      </c>
      <c r="H2522" s="5">
        <v>7.5</v>
      </c>
      <c r="I2522" s="5">
        <v>7.9</v>
      </c>
      <c r="J2522" s="5">
        <v>8.1300000000000008</v>
      </c>
      <c r="K2522" s="5">
        <v>8.26</v>
      </c>
      <c r="L2522" s="5">
        <v>8.31</v>
      </c>
      <c r="M2522" s="5">
        <v>8.3800000000000008</v>
      </c>
    </row>
    <row r="2523" spans="1:13">
      <c r="A2523" s="139">
        <v>40648</v>
      </c>
      <c r="B2523" s="5">
        <v>3.24</v>
      </c>
      <c r="C2523" s="5">
        <v>3.74</v>
      </c>
      <c r="D2523" s="5">
        <v>4.1900000000000004</v>
      </c>
      <c r="E2523" s="5">
        <v>4.59</v>
      </c>
      <c r="F2523" s="5">
        <v>5.8</v>
      </c>
      <c r="G2523" s="5">
        <v>6.59</v>
      </c>
      <c r="H2523" s="5">
        <v>7.46</v>
      </c>
      <c r="I2523" s="5">
        <v>7.87</v>
      </c>
      <c r="J2523" s="5">
        <v>8.1300000000000008</v>
      </c>
      <c r="K2523" s="5">
        <v>8.2799999999999994</v>
      </c>
      <c r="L2523" s="5">
        <v>8.33</v>
      </c>
      <c r="M2523" s="5">
        <v>8.3800000000000008</v>
      </c>
    </row>
    <row r="2524" spans="1:13">
      <c r="A2524" s="139">
        <v>40647</v>
      </c>
      <c r="B2524" s="5">
        <v>3.27</v>
      </c>
      <c r="C2524" s="5">
        <v>3.77</v>
      </c>
      <c r="D2524" s="5">
        <v>4.21</v>
      </c>
      <c r="E2524" s="5">
        <v>4.62</v>
      </c>
      <c r="F2524" s="5">
        <v>5.85</v>
      </c>
      <c r="G2524" s="5">
        <v>6.65</v>
      </c>
      <c r="H2524" s="5">
        <v>7.51</v>
      </c>
      <c r="I2524" s="5">
        <v>7.9</v>
      </c>
      <c r="J2524" s="5">
        <v>8.1300000000000008</v>
      </c>
      <c r="K2524" s="5">
        <v>8.26</v>
      </c>
      <c r="L2524" s="5">
        <v>8.31</v>
      </c>
      <c r="M2524" s="5">
        <v>8.36</v>
      </c>
    </row>
    <row r="2525" spans="1:13">
      <c r="A2525" s="139">
        <v>40646</v>
      </c>
      <c r="B2525" s="5">
        <v>3.26</v>
      </c>
      <c r="C2525" s="5">
        <v>3.76</v>
      </c>
      <c r="D2525" s="5">
        <v>4.21</v>
      </c>
      <c r="E2525" s="5">
        <v>4.62</v>
      </c>
      <c r="F2525" s="5">
        <v>5.86</v>
      </c>
      <c r="G2525" s="5">
        <v>6.64</v>
      </c>
      <c r="H2525" s="5">
        <v>7.49</v>
      </c>
      <c r="I2525" s="5">
        <v>7.87</v>
      </c>
      <c r="J2525" s="5">
        <v>8.1</v>
      </c>
      <c r="K2525" s="5">
        <v>8.23</v>
      </c>
      <c r="L2525" s="5">
        <v>8.2899999999999991</v>
      </c>
      <c r="M2525" s="5">
        <v>8.34</v>
      </c>
    </row>
    <row r="2526" spans="1:13">
      <c r="A2526" s="139">
        <v>40645</v>
      </c>
      <c r="B2526" s="5">
        <v>3.34</v>
      </c>
      <c r="C2526" s="5">
        <v>3.8</v>
      </c>
      <c r="D2526" s="5">
        <v>4.21</v>
      </c>
      <c r="E2526" s="5">
        <v>4.59</v>
      </c>
      <c r="F2526" s="5">
        <v>5.76</v>
      </c>
      <c r="G2526" s="5">
        <v>6.55</v>
      </c>
      <c r="H2526" s="5">
        <v>7.44</v>
      </c>
      <c r="I2526" s="5">
        <v>7.86</v>
      </c>
      <c r="J2526" s="5">
        <v>8.1199999999999992</v>
      </c>
      <c r="K2526" s="5">
        <v>8.27</v>
      </c>
      <c r="L2526" s="5">
        <v>8.32</v>
      </c>
      <c r="M2526" s="5">
        <v>8.3699999999999992</v>
      </c>
    </row>
    <row r="2527" spans="1:13">
      <c r="A2527" s="139">
        <v>40644</v>
      </c>
      <c r="B2527" s="5">
        <v>3.35</v>
      </c>
      <c r="C2527" s="5">
        <v>3.79</v>
      </c>
      <c r="D2527" s="5">
        <v>4.1900000000000004</v>
      </c>
      <c r="E2527" s="5">
        <v>4.5599999999999996</v>
      </c>
      <c r="F2527" s="5">
        <v>5.71</v>
      </c>
      <c r="G2527" s="5">
        <v>6.49</v>
      </c>
      <c r="H2527" s="5">
        <v>7.4</v>
      </c>
      <c r="I2527" s="5">
        <v>7.84</v>
      </c>
      <c r="J2527" s="5">
        <v>8.11</v>
      </c>
      <c r="K2527" s="5">
        <v>8.25</v>
      </c>
      <c r="L2527" s="5">
        <v>8.3000000000000007</v>
      </c>
      <c r="M2527" s="5">
        <v>8.34</v>
      </c>
    </row>
    <row r="2528" spans="1:13">
      <c r="A2528" s="139">
        <v>40641</v>
      </c>
      <c r="B2528" s="5">
        <v>3.33</v>
      </c>
      <c r="C2528" s="5">
        <v>3.77</v>
      </c>
      <c r="D2528" s="5">
        <v>4.17</v>
      </c>
      <c r="E2528" s="5">
        <v>4.54</v>
      </c>
      <c r="F2528" s="5">
        <v>5.68</v>
      </c>
      <c r="G2528" s="5">
        <v>6.45</v>
      </c>
      <c r="H2528" s="5">
        <v>7.32</v>
      </c>
      <c r="I2528" s="5">
        <v>7.73</v>
      </c>
      <c r="J2528" s="5">
        <v>7.99</v>
      </c>
      <c r="K2528" s="5">
        <v>8.15</v>
      </c>
      <c r="L2528" s="5">
        <v>8.2200000000000006</v>
      </c>
      <c r="M2528" s="5">
        <v>8.2799999999999994</v>
      </c>
    </row>
    <row r="2529" spans="1:13">
      <c r="A2529" s="139">
        <v>40640</v>
      </c>
      <c r="B2529" s="5">
        <v>3.38</v>
      </c>
      <c r="C2529" s="5">
        <v>3.84</v>
      </c>
      <c r="D2529" s="5">
        <v>4.25</v>
      </c>
      <c r="E2529" s="5">
        <v>4.63</v>
      </c>
      <c r="F2529" s="5">
        <v>5.78</v>
      </c>
      <c r="G2529" s="5">
        <v>6.56</v>
      </c>
      <c r="H2529" s="5">
        <v>7.42</v>
      </c>
      <c r="I2529" s="5">
        <v>7.8</v>
      </c>
      <c r="J2529" s="5">
        <v>8</v>
      </c>
      <c r="K2529" s="5">
        <v>8.11</v>
      </c>
      <c r="L2529" s="5">
        <v>8.16</v>
      </c>
      <c r="M2529" s="5">
        <v>8.23</v>
      </c>
    </row>
    <row r="2530" spans="1:13">
      <c r="A2530" s="139">
        <v>40639</v>
      </c>
      <c r="B2530" s="5">
        <v>3.29</v>
      </c>
      <c r="C2530" s="5">
        <v>3.77</v>
      </c>
      <c r="D2530" s="5">
        <v>4.1900000000000004</v>
      </c>
      <c r="E2530" s="5">
        <v>4.58</v>
      </c>
      <c r="F2530" s="5">
        <v>5.78</v>
      </c>
      <c r="G2530" s="5">
        <v>6.56</v>
      </c>
      <c r="H2530" s="5">
        <v>7.4</v>
      </c>
      <c r="I2530" s="5">
        <v>7.76</v>
      </c>
      <c r="J2530" s="5">
        <v>7.96</v>
      </c>
      <c r="K2530" s="5">
        <v>8.07</v>
      </c>
      <c r="L2530" s="5">
        <v>8.1300000000000008</v>
      </c>
      <c r="M2530" s="5">
        <v>8.2100000000000009</v>
      </c>
    </row>
    <row r="2531" spans="1:13">
      <c r="A2531" s="139">
        <v>40638</v>
      </c>
      <c r="B2531" s="5">
        <v>3.33</v>
      </c>
      <c r="C2531" s="5">
        <v>3.79</v>
      </c>
      <c r="D2531" s="5">
        <v>4.21</v>
      </c>
      <c r="E2531" s="5">
        <v>4.59</v>
      </c>
      <c r="F2531" s="5">
        <v>5.77</v>
      </c>
      <c r="G2531" s="5">
        <v>6.55</v>
      </c>
      <c r="H2531" s="5">
        <v>7.41</v>
      </c>
      <c r="I2531" s="5">
        <v>7.77</v>
      </c>
      <c r="J2531" s="5">
        <v>7.97</v>
      </c>
      <c r="K2531" s="5">
        <v>8.08</v>
      </c>
      <c r="L2531" s="5">
        <v>8.1300000000000008</v>
      </c>
      <c r="M2531" s="5">
        <v>8.2100000000000009</v>
      </c>
    </row>
    <row r="2532" spans="1:13">
      <c r="A2532" s="139">
        <v>40637</v>
      </c>
      <c r="B2532" s="5">
        <v>3.39</v>
      </c>
      <c r="C2532" s="5">
        <v>3.86</v>
      </c>
      <c r="D2532" s="5">
        <v>4.29</v>
      </c>
      <c r="E2532" s="5">
        <v>4.67</v>
      </c>
      <c r="F2532" s="5">
        <v>5.86</v>
      </c>
      <c r="G2532" s="5">
        <v>6.63</v>
      </c>
      <c r="H2532" s="5">
        <v>7.46</v>
      </c>
      <c r="I2532" s="5">
        <v>7.82</v>
      </c>
      <c r="J2532" s="5">
        <v>8.02</v>
      </c>
      <c r="K2532" s="5">
        <v>8.1300000000000008</v>
      </c>
      <c r="L2532" s="5">
        <v>8.19</v>
      </c>
      <c r="M2532" s="5">
        <v>8.25</v>
      </c>
    </row>
    <row r="2533" spans="1:13">
      <c r="A2533" s="139">
        <v>40634</v>
      </c>
      <c r="B2533" s="5">
        <v>3.49</v>
      </c>
      <c r="C2533" s="5">
        <v>3.99</v>
      </c>
      <c r="D2533" s="5">
        <v>4.42</v>
      </c>
      <c r="E2533" s="5">
        <v>4.8099999999999996</v>
      </c>
      <c r="F2533" s="5">
        <v>5.99</v>
      </c>
      <c r="G2533" s="5">
        <v>6.74</v>
      </c>
      <c r="H2533" s="5">
        <v>7.51</v>
      </c>
      <c r="I2533" s="5">
        <v>7.83</v>
      </c>
      <c r="J2533" s="5">
        <v>7.99</v>
      </c>
      <c r="K2533" s="5">
        <v>8.1</v>
      </c>
      <c r="L2533" s="5">
        <v>8.16</v>
      </c>
      <c r="M2533" s="5">
        <v>8.24</v>
      </c>
    </row>
    <row r="2534" spans="1:13">
      <c r="A2534" s="139">
        <v>40633</v>
      </c>
      <c r="B2534" s="5">
        <v>3.48</v>
      </c>
      <c r="C2534" s="5">
        <v>4.0199999999999996</v>
      </c>
      <c r="D2534" s="5">
        <v>4.5</v>
      </c>
      <c r="E2534" s="5">
        <v>4.92</v>
      </c>
      <c r="F2534" s="5">
        <v>6.14</v>
      </c>
      <c r="G2534" s="5">
        <v>6.88</v>
      </c>
      <c r="H2534" s="5">
        <v>7.63</v>
      </c>
      <c r="I2534" s="5">
        <v>7.93</v>
      </c>
      <c r="J2534" s="5">
        <v>8.09</v>
      </c>
      <c r="K2534" s="5">
        <v>8.18</v>
      </c>
      <c r="L2534" s="5">
        <v>8.2200000000000006</v>
      </c>
      <c r="M2534" s="5">
        <v>8.25</v>
      </c>
    </row>
    <row r="2535" spans="1:13">
      <c r="A2535" s="139">
        <v>40632</v>
      </c>
      <c r="B2535" s="5">
        <v>3.43</v>
      </c>
      <c r="C2535" s="5">
        <v>3.95</v>
      </c>
      <c r="D2535" s="5">
        <v>4.41</v>
      </c>
      <c r="E2535" s="5">
        <v>4.82</v>
      </c>
      <c r="F2535" s="5">
        <v>6.03</v>
      </c>
      <c r="G2535" s="5">
        <v>6.78</v>
      </c>
      <c r="H2535" s="5">
        <v>7.57</v>
      </c>
      <c r="I2535" s="5">
        <v>7.9</v>
      </c>
      <c r="J2535" s="5">
        <v>8.1</v>
      </c>
      <c r="K2535" s="5">
        <v>8.1999999999999993</v>
      </c>
      <c r="L2535" s="5">
        <v>8.23</v>
      </c>
      <c r="M2535" s="5">
        <v>8.27</v>
      </c>
    </row>
    <row r="2536" spans="1:13">
      <c r="A2536" s="139">
        <v>40631</v>
      </c>
      <c r="B2536" s="5">
        <v>3.42</v>
      </c>
      <c r="C2536" s="5">
        <v>3.98</v>
      </c>
      <c r="D2536" s="5">
        <v>4.47</v>
      </c>
      <c r="E2536" s="5">
        <v>4.8899999999999997</v>
      </c>
      <c r="F2536" s="5">
        <v>6.12</v>
      </c>
      <c r="G2536" s="5">
        <v>6.86</v>
      </c>
      <c r="H2536" s="5">
        <v>7.61</v>
      </c>
      <c r="I2536" s="5">
        <v>7.93</v>
      </c>
      <c r="J2536" s="5">
        <v>8.1199999999999992</v>
      </c>
      <c r="K2536" s="5">
        <v>8.2100000000000009</v>
      </c>
      <c r="L2536" s="5">
        <v>8.23</v>
      </c>
      <c r="M2536" s="5">
        <v>8.2200000000000006</v>
      </c>
    </row>
    <row r="2537" spans="1:13">
      <c r="A2537" s="139">
        <v>40630</v>
      </c>
      <c r="B2537" s="5">
        <v>3.39</v>
      </c>
      <c r="C2537" s="5">
        <v>3.95</v>
      </c>
      <c r="D2537" s="5">
        <v>4.45</v>
      </c>
      <c r="E2537" s="5">
        <v>4.8899999999999997</v>
      </c>
      <c r="F2537" s="5">
        <v>6.13</v>
      </c>
      <c r="G2537" s="5">
        <v>6.87</v>
      </c>
      <c r="H2537" s="5">
        <v>7.6</v>
      </c>
      <c r="I2537" s="5">
        <v>7.91</v>
      </c>
      <c r="J2537" s="5">
        <v>8.11</v>
      </c>
      <c r="K2537" s="5">
        <v>8.2100000000000009</v>
      </c>
      <c r="L2537" s="5">
        <v>8.23</v>
      </c>
      <c r="M2537" s="5">
        <v>8.2200000000000006</v>
      </c>
    </row>
    <row r="2538" spans="1:13">
      <c r="A2538" s="139">
        <v>40627</v>
      </c>
      <c r="B2538" s="5">
        <v>3.43</v>
      </c>
      <c r="C2538" s="5">
        <v>3.95</v>
      </c>
      <c r="D2538" s="5">
        <v>4.4000000000000004</v>
      </c>
      <c r="E2538" s="5">
        <v>4.8</v>
      </c>
      <c r="F2538" s="5">
        <v>5.99</v>
      </c>
      <c r="G2538" s="5">
        <v>6.74</v>
      </c>
      <c r="H2538" s="5">
        <v>7.53</v>
      </c>
      <c r="I2538" s="5">
        <v>7.86</v>
      </c>
      <c r="J2538" s="5">
        <v>8.0500000000000007</v>
      </c>
      <c r="K2538" s="5">
        <v>8.15</v>
      </c>
      <c r="L2538" s="5">
        <v>8.19</v>
      </c>
      <c r="M2538" s="5">
        <v>8.2200000000000006</v>
      </c>
    </row>
    <row r="2539" spans="1:13">
      <c r="A2539" s="139">
        <v>40626</v>
      </c>
      <c r="B2539" s="5">
        <v>3.46</v>
      </c>
      <c r="C2539" s="5">
        <v>4</v>
      </c>
      <c r="D2539" s="5">
        <v>4.4800000000000004</v>
      </c>
      <c r="E2539" s="5">
        <v>4.9000000000000004</v>
      </c>
      <c r="F2539" s="5">
        <v>6.13</v>
      </c>
      <c r="G2539" s="5">
        <v>6.87</v>
      </c>
      <c r="H2539" s="5">
        <v>7.61</v>
      </c>
      <c r="I2539" s="5">
        <v>7.92</v>
      </c>
      <c r="J2539" s="5">
        <v>8.1199999999999992</v>
      </c>
      <c r="K2539" s="5">
        <v>8.23</v>
      </c>
      <c r="L2539" s="5">
        <v>8.25</v>
      </c>
      <c r="M2539" s="5">
        <v>8.24</v>
      </c>
    </row>
    <row r="2540" spans="1:13">
      <c r="A2540" s="139">
        <v>40625</v>
      </c>
      <c r="B2540" s="5">
        <v>3.57</v>
      </c>
      <c r="C2540" s="5">
        <v>4.0999999999999996</v>
      </c>
      <c r="D2540" s="5">
        <v>4.5599999999999996</v>
      </c>
      <c r="E2540" s="5">
        <v>4.97</v>
      </c>
      <c r="F2540" s="5">
        <v>6.18</v>
      </c>
      <c r="G2540" s="5">
        <v>6.93</v>
      </c>
      <c r="H2540" s="5">
        <v>7.67</v>
      </c>
      <c r="I2540" s="5">
        <v>7.97</v>
      </c>
      <c r="J2540" s="5">
        <v>8.15</v>
      </c>
      <c r="K2540" s="5">
        <v>8.24</v>
      </c>
      <c r="L2540" s="5">
        <v>8.2899999999999991</v>
      </c>
      <c r="M2540" s="5">
        <v>8.33</v>
      </c>
    </row>
    <row r="2541" spans="1:13">
      <c r="A2541" s="139">
        <v>40624</v>
      </c>
      <c r="B2541" s="5">
        <v>3.56</v>
      </c>
      <c r="C2541" s="5">
        <v>4.05</v>
      </c>
      <c r="D2541" s="5">
        <v>4.49</v>
      </c>
      <c r="E2541" s="5">
        <v>4.88</v>
      </c>
      <c r="F2541" s="5">
        <v>6.06</v>
      </c>
      <c r="G2541" s="5">
        <v>6.8</v>
      </c>
      <c r="H2541" s="5">
        <v>7.58</v>
      </c>
      <c r="I2541" s="5">
        <v>7.92</v>
      </c>
      <c r="J2541" s="5">
        <v>8.1300000000000008</v>
      </c>
      <c r="K2541" s="5">
        <v>8.24</v>
      </c>
      <c r="L2541" s="5">
        <v>8.27</v>
      </c>
      <c r="M2541" s="5">
        <v>8.2899999999999991</v>
      </c>
    </row>
    <row r="2542" spans="1:13">
      <c r="A2542" s="139">
        <v>40623</v>
      </c>
      <c r="B2542" s="5">
        <v>3.68</v>
      </c>
      <c r="C2542" s="5">
        <v>4.16</v>
      </c>
      <c r="D2542" s="5">
        <v>4.5999999999999996</v>
      </c>
      <c r="E2542" s="5">
        <v>4.9800000000000004</v>
      </c>
      <c r="F2542" s="5">
        <v>6.13</v>
      </c>
      <c r="G2542" s="5">
        <v>6.85</v>
      </c>
      <c r="H2542" s="5">
        <v>7.61</v>
      </c>
      <c r="I2542" s="5">
        <v>7.94</v>
      </c>
      <c r="J2542" s="5">
        <v>8.14</v>
      </c>
      <c r="K2542" s="5">
        <v>8.26</v>
      </c>
      <c r="L2542" s="5">
        <v>8.32</v>
      </c>
      <c r="M2542" s="5">
        <v>8.3699999999999992</v>
      </c>
    </row>
    <row r="2543" spans="1:13">
      <c r="A2543" s="139">
        <v>40620</v>
      </c>
      <c r="B2543" s="5">
        <v>3.61</v>
      </c>
      <c r="C2543" s="5">
        <v>4.0999999999999996</v>
      </c>
      <c r="D2543" s="5">
        <v>4.53</v>
      </c>
      <c r="E2543" s="5">
        <v>4.92</v>
      </c>
      <c r="F2543" s="5">
        <v>6.07</v>
      </c>
      <c r="G2543" s="5">
        <v>6.79</v>
      </c>
      <c r="H2543" s="5">
        <v>7.53</v>
      </c>
      <c r="I2543" s="5">
        <v>7.86</v>
      </c>
      <c r="J2543" s="5">
        <v>8.08</v>
      </c>
      <c r="K2543" s="5">
        <v>8.23</v>
      </c>
      <c r="L2543" s="5">
        <v>8.2799999999999994</v>
      </c>
      <c r="M2543" s="5">
        <v>8.2899999999999991</v>
      </c>
    </row>
    <row r="2544" spans="1:13">
      <c r="A2544" s="139">
        <v>40619</v>
      </c>
      <c r="B2544" s="5">
        <v>3.72</v>
      </c>
      <c r="C2544" s="5">
        <v>4.1900000000000004</v>
      </c>
      <c r="D2544" s="5">
        <v>4.6100000000000003</v>
      </c>
      <c r="E2544" s="5">
        <v>4.9800000000000004</v>
      </c>
      <c r="F2544" s="5">
        <v>6.11</v>
      </c>
      <c r="G2544" s="5">
        <v>6.81</v>
      </c>
      <c r="H2544" s="5">
        <v>7.56</v>
      </c>
      <c r="I2544" s="5">
        <v>7.89</v>
      </c>
      <c r="J2544" s="5">
        <v>8.11</v>
      </c>
      <c r="K2544" s="5">
        <v>8.26</v>
      </c>
      <c r="L2544" s="5">
        <v>8.33</v>
      </c>
      <c r="M2544" s="5">
        <v>8.3699999999999992</v>
      </c>
    </row>
    <row r="2545" spans="1:13">
      <c r="A2545" s="139">
        <v>40618</v>
      </c>
      <c r="B2545" s="5">
        <v>3.74</v>
      </c>
      <c r="C2545" s="5">
        <v>4.22</v>
      </c>
      <c r="D2545" s="5">
        <v>4.6500000000000004</v>
      </c>
      <c r="E2545" s="5">
        <v>5.03</v>
      </c>
      <c r="F2545" s="5">
        <v>6.15</v>
      </c>
      <c r="G2545" s="5">
        <v>6.85</v>
      </c>
      <c r="H2545" s="5">
        <v>7.57</v>
      </c>
      <c r="I2545" s="5">
        <v>7.87</v>
      </c>
      <c r="J2545" s="5">
        <v>8.06</v>
      </c>
      <c r="K2545" s="5">
        <v>8.2100000000000009</v>
      </c>
      <c r="L2545" s="5">
        <v>8.2799999999999994</v>
      </c>
      <c r="M2545" s="5">
        <v>8.33</v>
      </c>
    </row>
    <row r="2546" spans="1:13">
      <c r="A2546" s="139">
        <v>40617</v>
      </c>
      <c r="B2546" s="5">
        <v>3.8</v>
      </c>
      <c r="C2546" s="5">
        <v>4.3</v>
      </c>
      <c r="D2546" s="5">
        <v>4.7300000000000004</v>
      </c>
      <c r="E2546" s="5">
        <v>5.12</v>
      </c>
      <c r="F2546" s="5">
        <v>6.25</v>
      </c>
      <c r="G2546" s="5">
        <v>6.94</v>
      </c>
      <c r="H2546" s="5">
        <v>7.65</v>
      </c>
      <c r="I2546" s="5">
        <v>7.93</v>
      </c>
      <c r="J2546" s="5">
        <v>8.1</v>
      </c>
      <c r="K2546" s="5">
        <v>8.1999999999999993</v>
      </c>
      <c r="L2546" s="5">
        <v>8.26</v>
      </c>
      <c r="M2546" s="5">
        <v>8.31</v>
      </c>
    </row>
    <row r="2547" spans="1:13">
      <c r="A2547" s="139">
        <v>40616</v>
      </c>
      <c r="B2547" s="5">
        <v>3.81</v>
      </c>
      <c r="C2547" s="5">
        <v>4.33</v>
      </c>
      <c r="D2547" s="5">
        <v>4.78</v>
      </c>
      <c r="E2547" s="5">
        <v>5.17</v>
      </c>
      <c r="F2547" s="5">
        <v>6.31</v>
      </c>
      <c r="G2547" s="5">
        <v>6.99</v>
      </c>
      <c r="H2547" s="5">
        <v>7.67</v>
      </c>
      <c r="I2547" s="5">
        <v>7.94</v>
      </c>
      <c r="J2547" s="5">
        <v>8.1199999999999992</v>
      </c>
      <c r="K2547" s="5">
        <v>8.24</v>
      </c>
      <c r="L2547" s="5">
        <v>8.2799999999999994</v>
      </c>
      <c r="M2547" s="5">
        <v>8.31</v>
      </c>
    </row>
    <row r="2548" spans="1:13">
      <c r="A2548" s="139">
        <v>40613</v>
      </c>
      <c r="B2548" s="5">
        <v>3.81</v>
      </c>
      <c r="C2548" s="5">
        <v>4.33</v>
      </c>
      <c r="D2548" s="5">
        <v>4.78</v>
      </c>
      <c r="E2548" s="5">
        <v>5.17</v>
      </c>
      <c r="F2548" s="5">
        <v>6.31</v>
      </c>
      <c r="G2548" s="5">
        <v>6.99</v>
      </c>
      <c r="H2548" s="5">
        <v>7.66</v>
      </c>
      <c r="I2548" s="5">
        <v>7.94</v>
      </c>
      <c r="J2548" s="5">
        <v>8.1199999999999992</v>
      </c>
      <c r="K2548" s="5">
        <v>8.23</v>
      </c>
      <c r="L2548" s="5">
        <v>8.27</v>
      </c>
      <c r="M2548" s="5">
        <v>8.31</v>
      </c>
    </row>
    <row r="2549" spans="1:13">
      <c r="A2549" s="139">
        <v>40612</v>
      </c>
      <c r="B2549" s="5">
        <v>3.79</v>
      </c>
      <c r="C2549" s="5">
        <v>4.3</v>
      </c>
      <c r="D2549" s="5">
        <v>4.76</v>
      </c>
      <c r="E2549" s="5">
        <v>5.15</v>
      </c>
      <c r="F2549" s="5">
        <v>6.3</v>
      </c>
      <c r="G2549" s="5">
        <v>6.98</v>
      </c>
      <c r="H2549" s="5">
        <v>7.66</v>
      </c>
      <c r="I2549" s="5">
        <v>7.95</v>
      </c>
      <c r="J2549" s="5">
        <v>8.1199999999999992</v>
      </c>
      <c r="K2549" s="5">
        <v>8.24</v>
      </c>
      <c r="L2549" s="5">
        <v>8.2799999999999994</v>
      </c>
      <c r="M2549" s="5">
        <v>8.31</v>
      </c>
    </row>
    <row r="2550" spans="1:13">
      <c r="A2550" s="139">
        <v>40611</v>
      </c>
      <c r="B2550" s="5">
        <v>3.78</v>
      </c>
      <c r="C2550" s="5">
        <v>4.29</v>
      </c>
      <c r="D2550" s="5">
        <v>4.7300000000000004</v>
      </c>
      <c r="E2550" s="5">
        <v>5.12</v>
      </c>
      <c r="F2550" s="5">
        <v>6.24</v>
      </c>
      <c r="G2550" s="5">
        <v>6.92</v>
      </c>
      <c r="H2550" s="5">
        <v>7.6</v>
      </c>
      <c r="I2550" s="5">
        <v>7.89</v>
      </c>
      <c r="J2550" s="5">
        <v>8.07</v>
      </c>
      <c r="K2550" s="5">
        <v>8.16</v>
      </c>
      <c r="L2550" s="5">
        <v>8.1999999999999993</v>
      </c>
      <c r="M2550" s="5">
        <v>8.2200000000000006</v>
      </c>
    </row>
    <row r="2551" spans="1:13">
      <c r="A2551" s="139">
        <v>40607</v>
      </c>
      <c r="B2551" s="5">
        <v>3.77</v>
      </c>
      <c r="C2551" s="5">
        <v>4.3099999999999996</v>
      </c>
      <c r="D2551" s="5">
        <v>4.79</v>
      </c>
      <c r="E2551" s="5">
        <v>5.2</v>
      </c>
      <c r="F2551" s="5">
        <v>6.37</v>
      </c>
      <c r="G2551" s="5">
        <v>7.04</v>
      </c>
      <c r="H2551" s="5">
        <v>7.68</v>
      </c>
      <c r="I2551" s="5">
        <v>7.94</v>
      </c>
      <c r="J2551" s="5">
        <v>8.1199999999999992</v>
      </c>
      <c r="K2551" s="5">
        <v>8.23</v>
      </c>
      <c r="L2551" s="5">
        <v>8.25</v>
      </c>
      <c r="M2551" s="5">
        <v>8.23</v>
      </c>
    </row>
    <row r="2552" spans="1:13">
      <c r="A2552" s="139">
        <v>40606</v>
      </c>
      <c r="B2552" s="5">
        <v>3.76</v>
      </c>
      <c r="C2552" s="5">
        <v>4.29</v>
      </c>
      <c r="D2552" s="5">
        <v>4.75</v>
      </c>
      <c r="E2552" s="5">
        <v>5.16</v>
      </c>
      <c r="F2552" s="5">
        <v>6.31</v>
      </c>
      <c r="G2552" s="5">
        <v>6.99</v>
      </c>
      <c r="H2552" s="5">
        <v>7.66</v>
      </c>
      <c r="I2552" s="5">
        <v>7.95</v>
      </c>
      <c r="J2552" s="5">
        <v>8.14</v>
      </c>
      <c r="K2552" s="5">
        <v>8.24</v>
      </c>
      <c r="L2552" s="5">
        <v>8.25</v>
      </c>
      <c r="M2552" s="5">
        <v>8.2100000000000009</v>
      </c>
    </row>
    <row r="2553" spans="1:13">
      <c r="A2553" s="139">
        <v>40605</v>
      </c>
      <c r="B2553" s="5">
        <v>3.79</v>
      </c>
      <c r="C2553" s="5">
        <v>4.32</v>
      </c>
      <c r="D2553" s="5">
        <v>4.78</v>
      </c>
      <c r="E2553" s="5">
        <v>5.18</v>
      </c>
      <c r="F2553" s="5">
        <v>6.33</v>
      </c>
      <c r="G2553" s="5">
        <v>7</v>
      </c>
      <c r="H2553" s="5">
        <v>7.67</v>
      </c>
      <c r="I2553" s="5">
        <v>7.94</v>
      </c>
      <c r="J2553" s="5">
        <v>8.11</v>
      </c>
      <c r="K2553" s="5">
        <v>8.1999999999999993</v>
      </c>
      <c r="L2553" s="5">
        <v>8.23</v>
      </c>
      <c r="M2553" s="5">
        <v>8.25</v>
      </c>
    </row>
    <row r="2554" spans="1:13">
      <c r="A2554" s="139">
        <v>40604</v>
      </c>
      <c r="B2554" s="5">
        <v>3.78</v>
      </c>
      <c r="C2554" s="5">
        <v>4.3</v>
      </c>
      <c r="D2554" s="5">
        <v>4.74</v>
      </c>
      <c r="E2554" s="5">
        <v>5.13</v>
      </c>
      <c r="F2554" s="5">
        <v>6.26</v>
      </c>
      <c r="G2554" s="5">
        <v>6.94</v>
      </c>
      <c r="H2554" s="5">
        <v>7.61</v>
      </c>
      <c r="I2554" s="5">
        <v>7.89</v>
      </c>
      <c r="J2554" s="5">
        <v>8.0500000000000007</v>
      </c>
      <c r="K2554" s="5">
        <v>8.16</v>
      </c>
      <c r="L2554" s="5">
        <v>8.1999999999999993</v>
      </c>
      <c r="M2554" s="5">
        <v>8.25</v>
      </c>
    </row>
    <row r="2555" spans="1:13">
      <c r="A2555" s="139">
        <v>40603</v>
      </c>
      <c r="B2555" s="5">
        <v>3.75</v>
      </c>
      <c r="C2555" s="5">
        <v>4.26</v>
      </c>
      <c r="D2555" s="5">
        <v>4.71</v>
      </c>
      <c r="E2555" s="5">
        <v>5.09</v>
      </c>
      <c r="F2555" s="5">
        <v>6.22</v>
      </c>
      <c r="G2555" s="5">
        <v>6.9</v>
      </c>
      <c r="H2555" s="5">
        <v>7.59</v>
      </c>
      <c r="I2555" s="5">
        <v>7.87</v>
      </c>
      <c r="J2555" s="5">
        <v>8.0500000000000007</v>
      </c>
      <c r="K2555" s="5">
        <v>8.16</v>
      </c>
      <c r="L2555" s="5">
        <v>8.2100000000000009</v>
      </c>
      <c r="M2555" s="5">
        <v>8.25</v>
      </c>
    </row>
    <row r="2556" spans="1:13">
      <c r="A2556" s="139">
        <v>40602</v>
      </c>
      <c r="B2556" s="5">
        <v>3.83</v>
      </c>
      <c r="C2556" s="5">
        <v>4.38</v>
      </c>
      <c r="D2556" s="5">
        <v>4.8499999999999996</v>
      </c>
      <c r="E2556" s="5">
        <v>5.26</v>
      </c>
      <c r="F2556" s="5">
        <v>6.42</v>
      </c>
      <c r="G2556" s="5">
        <v>7.09</v>
      </c>
      <c r="H2556" s="5">
        <v>7.74</v>
      </c>
      <c r="I2556" s="5">
        <v>8.0299999999999994</v>
      </c>
      <c r="J2556" s="5">
        <v>8.25</v>
      </c>
      <c r="K2556" s="5">
        <v>8.4</v>
      </c>
      <c r="L2556" s="5">
        <v>8.43</v>
      </c>
      <c r="M2556" s="5">
        <v>8.3800000000000008</v>
      </c>
    </row>
    <row r="2557" spans="1:13">
      <c r="A2557" s="139">
        <v>40599</v>
      </c>
      <c r="B2557" s="5">
        <v>3.75</v>
      </c>
      <c r="C2557" s="5">
        <v>4.3</v>
      </c>
      <c r="D2557" s="5">
        <v>4.78</v>
      </c>
      <c r="E2557" s="5">
        <v>5.19</v>
      </c>
      <c r="F2557" s="5">
        <v>6.36</v>
      </c>
      <c r="G2557" s="5">
        <v>7.03</v>
      </c>
      <c r="H2557" s="5">
        <v>7.66</v>
      </c>
      <c r="I2557" s="5">
        <v>7.94</v>
      </c>
      <c r="J2557" s="5">
        <v>8.14</v>
      </c>
      <c r="K2557" s="5">
        <v>8.2799999999999994</v>
      </c>
      <c r="L2557" s="5">
        <v>8.32</v>
      </c>
      <c r="M2557" s="5">
        <v>8.31</v>
      </c>
    </row>
    <row r="2558" spans="1:13">
      <c r="A2558" s="139">
        <v>40598</v>
      </c>
      <c r="B2558" s="5">
        <v>3.75</v>
      </c>
      <c r="C2558" s="5">
        <v>4.29</v>
      </c>
      <c r="D2558" s="5">
        <v>4.7699999999999996</v>
      </c>
      <c r="E2558" s="5">
        <v>5.18</v>
      </c>
      <c r="F2558" s="5">
        <v>6.36</v>
      </c>
      <c r="G2558" s="5">
        <v>7.06</v>
      </c>
      <c r="H2558" s="5">
        <v>7.74</v>
      </c>
      <c r="I2558" s="5">
        <v>8.0299999999999994</v>
      </c>
      <c r="J2558" s="5">
        <v>8.23</v>
      </c>
      <c r="K2558" s="5">
        <v>8.36</v>
      </c>
      <c r="L2558" s="5">
        <v>8.39</v>
      </c>
      <c r="M2558" s="5">
        <v>8.3699999999999992</v>
      </c>
    </row>
    <row r="2559" spans="1:13">
      <c r="A2559" s="139">
        <v>40596</v>
      </c>
      <c r="B2559" s="5">
        <v>3.62</v>
      </c>
      <c r="C2559" s="5">
        <v>4.16</v>
      </c>
      <c r="D2559" s="5">
        <v>4.6399999999999997</v>
      </c>
      <c r="E2559" s="5">
        <v>5.05</v>
      </c>
      <c r="F2559" s="5">
        <v>6.25</v>
      </c>
      <c r="G2559" s="5">
        <v>6.94</v>
      </c>
      <c r="H2559" s="5">
        <v>7.57</v>
      </c>
      <c r="I2559" s="5">
        <v>7.79</v>
      </c>
      <c r="J2559" s="5">
        <v>7.91</v>
      </c>
      <c r="K2559" s="5">
        <v>8.01</v>
      </c>
      <c r="L2559" s="5">
        <v>8.08</v>
      </c>
      <c r="M2559" s="5">
        <v>8.17</v>
      </c>
    </row>
    <row r="2560" spans="1:13">
      <c r="A2560" s="139">
        <v>40595</v>
      </c>
      <c r="B2560" s="5">
        <v>3.66</v>
      </c>
      <c r="C2560" s="5">
        <v>4.1900000000000004</v>
      </c>
      <c r="D2560" s="5">
        <v>4.66</v>
      </c>
      <c r="E2560" s="5">
        <v>5.0599999999999996</v>
      </c>
      <c r="F2560" s="5">
        <v>6.21</v>
      </c>
      <c r="G2560" s="5">
        <v>6.87</v>
      </c>
      <c r="H2560" s="5">
        <v>7.46</v>
      </c>
      <c r="I2560" s="5">
        <v>7.67</v>
      </c>
      <c r="J2560" s="5">
        <v>7.8</v>
      </c>
      <c r="K2560" s="5">
        <v>7.92</v>
      </c>
      <c r="L2560" s="5">
        <v>8.01</v>
      </c>
      <c r="M2560" s="5">
        <v>8.1199999999999992</v>
      </c>
    </row>
    <row r="2561" spans="1:13">
      <c r="A2561" s="139">
        <v>40592</v>
      </c>
      <c r="B2561" s="5">
        <v>3.69</v>
      </c>
      <c r="C2561" s="5">
        <v>4.2</v>
      </c>
      <c r="D2561" s="5">
        <v>4.6500000000000004</v>
      </c>
      <c r="E2561" s="5">
        <v>5.04</v>
      </c>
      <c r="F2561" s="5">
        <v>6.2</v>
      </c>
      <c r="G2561" s="5">
        <v>6.88</v>
      </c>
      <c r="H2561" s="5">
        <v>7.51</v>
      </c>
      <c r="I2561" s="5">
        <v>7.75</v>
      </c>
      <c r="J2561" s="5">
        <v>7.9</v>
      </c>
      <c r="K2561" s="5">
        <v>8.01</v>
      </c>
      <c r="L2561" s="5">
        <v>8.08</v>
      </c>
      <c r="M2561" s="5">
        <v>8.15</v>
      </c>
    </row>
    <row r="2562" spans="1:13">
      <c r="A2562" s="139">
        <v>40591</v>
      </c>
      <c r="B2562" s="5">
        <v>3.58</v>
      </c>
      <c r="C2562" s="5">
        <v>4.0999999999999996</v>
      </c>
      <c r="D2562" s="5">
        <v>4.57</v>
      </c>
      <c r="E2562" s="5">
        <v>4.9800000000000004</v>
      </c>
      <c r="F2562" s="5">
        <v>6.18</v>
      </c>
      <c r="G2562" s="5">
        <v>6.88</v>
      </c>
      <c r="H2562" s="5">
        <v>7.55</v>
      </c>
      <c r="I2562" s="5">
        <v>7.82</v>
      </c>
      <c r="J2562" s="5">
        <v>7.98</v>
      </c>
      <c r="K2562" s="5">
        <v>8.1</v>
      </c>
      <c r="L2562" s="5">
        <v>8.15</v>
      </c>
      <c r="M2562" s="5">
        <v>8.18</v>
      </c>
    </row>
    <row r="2563" spans="1:13">
      <c r="A2563" s="139">
        <v>40590</v>
      </c>
      <c r="B2563" s="5">
        <v>3.73</v>
      </c>
      <c r="C2563" s="5">
        <v>4.3</v>
      </c>
      <c r="D2563" s="5">
        <v>4.78</v>
      </c>
      <c r="E2563" s="5">
        <v>5.2</v>
      </c>
      <c r="F2563" s="5">
        <v>6.39</v>
      </c>
      <c r="G2563" s="5">
        <v>7.05</v>
      </c>
      <c r="H2563" s="5">
        <v>7.66</v>
      </c>
      <c r="I2563" s="5">
        <v>7.89</v>
      </c>
      <c r="J2563" s="5">
        <v>8.0299999999999994</v>
      </c>
      <c r="K2563" s="5">
        <v>8.14</v>
      </c>
      <c r="L2563" s="5">
        <v>8.1999999999999993</v>
      </c>
      <c r="M2563" s="5">
        <v>8.24</v>
      </c>
    </row>
    <row r="2564" spans="1:13">
      <c r="A2564" s="139">
        <v>40589</v>
      </c>
      <c r="B2564" s="5">
        <v>3.65</v>
      </c>
      <c r="C2564" s="5">
        <v>4.2</v>
      </c>
      <c r="D2564" s="5">
        <v>4.68</v>
      </c>
      <c r="E2564" s="5">
        <v>5.09</v>
      </c>
      <c r="F2564" s="5">
        <v>6.26</v>
      </c>
      <c r="G2564" s="5">
        <v>6.92</v>
      </c>
      <c r="H2564" s="5">
        <v>7.48</v>
      </c>
      <c r="I2564" s="5">
        <v>7.66</v>
      </c>
      <c r="J2564" s="5">
        <v>7.76</v>
      </c>
      <c r="K2564" s="5">
        <v>7.87</v>
      </c>
      <c r="L2564" s="5">
        <v>7.97</v>
      </c>
      <c r="M2564" s="5">
        <v>8.09</v>
      </c>
    </row>
    <row r="2565" spans="1:13">
      <c r="A2565" s="139">
        <v>40588</v>
      </c>
      <c r="B2565" s="5">
        <v>3.63</v>
      </c>
      <c r="C2565" s="5">
        <v>4.16</v>
      </c>
      <c r="D2565" s="5">
        <v>4.63</v>
      </c>
      <c r="E2565" s="5">
        <v>5.04</v>
      </c>
      <c r="F2565" s="5">
        <v>6.22</v>
      </c>
      <c r="G2565" s="5">
        <v>6.91</v>
      </c>
      <c r="H2565" s="5">
        <v>7.55</v>
      </c>
      <c r="I2565" s="5">
        <v>7.79</v>
      </c>
      <c r="J2565" s="5">
        <v>7.93</v>
      </c>
      <c r="K2565" s="5">
        <v>8.02</v>
      </c>
      <c r="L2565" s="5">
        <v>8.07</v>
      </c>
      <c r="M2565" s="5">
        <v>8.1300000000000008</v>
      </c>
    </row>
    <row r="2566" spans="1:13">
      <c r="A2566" s="139">
        <v>40585</v>
      </c>
      <c r="B2566" s="5">
        <v>3.69</v>
      </c>
      <c r="C2566" s="5">
        <v>4.2300000000000004</v>
      </c>
      <c r="D2566" s="5">
        <v>4.7</v>
      </c>
      <c r="E2566" s="5">
        <v>5.1100000000000003</v>
      </c>
      <c r="F2566" s="5">
        <v>6.3</v>
      </c>
      <c r="G2566" s="5">
        <v>6.97</v>
      </c>
      <c r="H2566" s="5">
        <v>7.57</v>
      </c>
      <c r="I2566" s="5">
        <v>7.78</v>
      </c>
      <c r="J2566" s="5">
        <v>7.89</v>
      </c>
      <c r="K2566" s="5">
        <v>7.99</v>
      </c>
      <c r="L2566" s="5">
        <v>8.06</v>
      </c>
      <c r="M2566" s="5">
        <v>8.14</v>
      </c>
    </row>
    <row r="2567" spans="1:13">
      <c r="A2567" s="139">
        <v>40584</v>
      </c>
      <c r="B2567" s="5">
        <v>3.75</v>
      </c>
      <c r="C2567" s="5">
        <v>4.3</v>
      </c>
      <c r="D2567" s="5">
        <v>4.78</v>
      </c>
      <c r="E2567" s="5">
        <v>5.19</v>
      </c>
      <c r="F2567" s="5">
        <v>6.34</v>
      </c>
      <c r="G2567" s="5">
        <v>6.98</v>
      </c>
      <c r="H2567" s="5">
        <v>7.57</v>
      </c>
      <c r="I2567" s="5">
        <v>7.79</v>
      </c>
      <c r="J2567" s="5">
        <v>7.93</v>
      </c>
      <c r="K2567" s="5">
        <v>8.0299999999999994</v>
      </c>
      <c r="L2567" s="5">
        <v>8.08</v>
      </c>
      <c r="M2567" s="5">
        <v>8.14</v>
      </c>
    </row>
    <row r="2568" spans="1:13">
      <c r="A2568" s="139">
        <v>40583</v>
      </c>
      <c r="B2568" s="5">
        <v>3.7</v>
      </c>
      <c r="C2568" s="5">
        <v>4.25</v>
      </c>
      <c r="D2568" s="5">
        <v>4.7300000000000004</v>
      </c>
      <c r="E2568" s="5">
        <v>5.14</v>
      </c>
      <c r="F2568" s="5">
        <v>6.31</v>
      </c>
      <c r="G2568" s="5">
        <v>6.96</v>
      </c>
      <c r="H2568" s="5">
        <v>7.54</v>
      </c>
      <c r="I2568" s="5">
        <v>7.75</v>
      </c>
      <c r="J2568" s="5">
        <v>7.87</v>
      </c>
      <c r="K2568" s="5">
        <v>7.97</v>
      </c>
      <c r="L2568" s="5">
        <v>8.0299999999999994</v>
      </c>
      <c r="M2568" s="5">
        <v>8.11</v>
      </c>
    </row>
    <row r="2569" spans="1:13">
      <c r="A2569" s="139">
        <v>40582</v>
      </c>
      <c r="B2569" s="5">
        <v>3.76</v>
      </c>
      <c r="C2569" s="5">
        <v>4.3</v>
      </c>
      <c r="D2569" s="5">
        <v>4.78</v>
      </c>
      <c r="E2569" s="5">
        <v>5.18</v>
      </c>
      <c r="F2569" s="5">
        <v>6.32</v>
      </c>
      <c r="G2569" s="5">
        <v>6.97</v>
      </c>
      <c r="H2569" s="5">
        <v>7.53</v>
      </c>
      <c r="I2569" s="5">
        <v>7.73</v>
      </c>
      <c r="J2569" s="5">
        <v>7.84</v>
      </c>
      <c r="K2569" s="5">
        <v>7.95</v>
      </c>
      <c r="L2569" s="5">
        <v>8.0299999999999994</v>
      </c>
      <c r="M2569" s="5">
        <v>8.1199999999999992</v>
      </c>
    </row>
    <row r="2570" spans="1:13">
      <c r="A2570" s="139">
        <v>40581</v>
      </c>
      <c r="B2570" s="5">
        <v>3.78</v>
      </c>
      <c r="C2570" s="5">
        <v>4.33</v>
      </c>
      <c r="D2570" s="5">
        <v>4.8</v>
      </c>
      <c r="E2570" s="5">
        <v>5.21</v>
      </c>
      <c r="F2570" s="5">
        <v>6.37</v>
      </c>
      <c r="G2570" s="5">
        <v>7.04</v>
      </c>
      <c r="H2570" s="5">
        <v>7.65</v>
      </c>
      <c r="I2570" s="5">
        <v>7.87</v>
      </c>
      <c r="J2570" s="5">
        <v>8</v>
      </c>
      <c r="K2570" s="5">
        <v>8.08</v>
      </c>
      <c r="L2570" s="5">
        <v>8.1199999999999992</v>
      </c>
      <c r="M2570" s="5">
        <v>8.16</v>
      </c>
    </row>
    <row r="2571" spans="1:13">
      <c r="A2571" s="139">
        <v>40578</v>
      </c>
      <c r="B2571" s="5">
        <v>3.75</v>
      </c>
      <c r="C2571" s="5">
        <v>4.3</v>
      </c>
      <c r="D2571" s="5">
        <v>4.78</v>
      </c>
      <c r="E2571" s="5">
        <v>5.2</v>
      </c>
      <c r="F2571" s="5">
        <v>6.37</v>
      </c>
      <c r="G2571" s="5">
        <v>7.03</v>
      </c>
      <c r="H2571" s="5">
        <v>7.61</v>
      </c>
      <c r="I2571" s="5">
        <v>7.8</v>
      </c>
      <c r="J2571" s="5">
        <v>7.9</v>
      </c>
      <c r="K2571" s="5">
        <v>7.98</v>
      </c>
      <c r="L2571" s="5">
        <v>8.0399999999999991</v>
      </c>
      <c r="M2571" s="5">
        <v>8.11</v>
      </c>
    </row>
    <row r="2572" spans="1:13">
      <c r="A2572" s="139">
        <v>40577</v>
      </c>
      <c r="B2572" s="5">
        <v>3.73</v>
      </c>
      <c r="C2572" s="5">
        <v>4.24</v>
      </c>
      <c r="D2572" s="5">
        <v>4.6900000000000004</v>
      </c>
      <c r="E2572" s="5">
        <v>5.08</v>
      </c>
      <c r="F2572" s="5">
        <v>6.19</v>
      </c>
      <c r="G2572" s="5">
        <v>6.83</v>
      </c>
      <c r="H2572" s="5">
        <v>7.44</v>
      </c>
      <c r="I2572" s="5">
        <v>7.68</v>
      </c>
      <c r="J2572" s="5">
        <v>7.83</v>
      </c>
      <c r="K2572" s="5">
        <v>7.96</v>
      </c>
      <c r="L2572" s="5">
        <v>8.0299999999999994</v>
      </c>
      <c r="M2572" s="5">
        <v>8.1199999999999992</v>
      </c>
    </row>
    <row r="2573" spans="1:13">
      <c r="A2573" s="139">
        <v>40576</v>
      </c>
      <c r="B2573" s="5">
        <v>3.82</v>
      </c>
      <c r="C2573" s="5">
        <v>4.37</v>
      </c>
      <c r="D2573" s="5">
        <v>4.8600000000000003</v>
      </c>
      <c r="E2573" s="5">
        <v>5.27</v>
      </c>
      <c r="F2573" s="5">
        <v>6.45</v>
      </c>
      <c r="G2573" s="5">
        <v>7.11</v>
      </c>
      <c r="H2573" s="5">
        <v>7.73</v>
      </c>
      <c r="I2573" s="5">
        <v>8</v>
      </c>
      <c r="J2573" s="5">
        <v>8.19</v>
      </c>
      <c r="K2573" s="5">
        <v>8.31</v>
      </c>
      <c r="L2573" s="5">
        <v>8.33</v>
      </c>
      <c r="M2573" s="5">
        <v>8.2899999999999991</v>
      </c>
    </row>
    <row r="2574" spans="1:13">
      <c r="A2574" s="139">
        <v>40575</v>
      </c>
      <c r="B2574" s="5">
        <v>3.81</v>
      </c>
      <c r="C2574" s="5">
        <v>4.37</v>
      </c>
      <c r="D2574" s="5">
        <v>4.8499999999999996</v>
      </c>
      <c r="E2574" s="5">
        <v>5.27</v>
      </c>
      <c r="F2574" s="5">
        <v>6.45</v>
      </c>
      <c r="G2574" s="5">
        <v>7.1</v>
      </c>
      <c r="H2574" s="5">
        <v>7.68</v>
      </c>
      <c r="I2574" s="5">
        <v>7.88</v>
      </c>
      <c r="J2574" s="5">
        <v>8.01</v>
      </c>
      <c r="K2574" s="5">
        <v>8.1</v>
      </c>
      <c r="L2574" s="5">
        <v>8.15</v>
      </c>
      <c r="M2574" s="5">
        <v>8.1999999999999993</v>
      </c>
    </row>
    <row r="2575" spans="1:13">
      <c r="A2575" s="139">
        <v>40574</v>
      </c>
      <c r="B2575" s="5">
        <v>3.9</v>
      </c>
      <c r="C2575" s="5">
        <v>4.42</v>
      </c>
      <c r="D2575" s="5">
        <v>4.87</v>
      </c>
      <c r="E2575" s="5">
        <v>5.27</v>
      </c>
      <c r="F2575" s="5">
        <v>6.38</v>
      </c>
      <c r="G2575" s="5">
        <v>7.02</v>
      </c>
      <c r="H2575" s="5">
        <v>7.59</v>
      </c>
      <c r="I2575" s="5">
        <v>7.79</v>
      </c>
      <c r="J2575" s="5">
        <v>7.9</v>
      </c>
      <c r="K2575" s="5">
        <v>8.02</v>
      </c>
      <c r="L2575" s="5">
        <v>8.11</v>
      </c>
      <c r="M2575" s="5">
        <v>8.23</v>
      </c>
    </row>
    <row r="2576" spans="1:13">
      <c r="A2576" s="139">
        <v>40571</v>
      </c>
      <c r="B2576" s="5">
        <v>3.99</v>
      </c>
      <c r="C2576" s="5">
        <v>4.4800000000000004</v>
      </c>
      <c r="D2576" s="5">
        <v>4.91</v>
      </c>
      <c r="E2576" s="5">
        <v>5.28</v>
      </c>
      <c r="F2576" s="5">
        <v>6.38</v>
      </c>
      <c r="G2576" s="5">
        <v>7.04</v>
      </c>
      <c r="H2576" s="5">
        <v>7.68</v>
      </c>
      <c r="I2576" s="5">
        <v>7.97</v>
      </c>
      <c r="J2576" s="5">
        <v>8.19</v>
      </c>
      <c r="K2576" s="5">
        <v>8.3800000000000008</v>
      </c>
      <c r="L2576" s="5">
        <v>8.4700000000000006</v>
      </c>
      <c r="M2576" s="5">
        <v>8.5</v>
      </c>
    </row>
    <row r="2577" spans="1:13">
      <c r="A2577" s="139">
        <v>40570</v>
      </c>
      <c r="B2577" s="5">
        <v>3.97</v>
      </c>
      <c r="C2577" s="5">
        <v>4.47</v>
      </c>
      <c r="D2577" s="5">
        <v>4.91</v>
      </c>
      <c r="E2577" s="5">
        <v>5.29</v>
      </c>
      <c r="F2577" s="5">
        <v>6.39</v>
      </c>
      <c r="G2577" s="5">
        <v>7.03</v>
      </c>
      <c r="H2577" s="5">
        <v>7.65</v>
      </c>
      <c r="I2577" s="5">
        <v>7.91</v>
      </c>
      <c r="J2577" s="5">
        <v>8.1300000000000008</v>
      </c>
      <c r="K2577" s="5">
        <v>8.32</v>
      </c>
      <c r="L2577" s="5">
        <v>8.39</v>
      </c>
      <c r="M2577" s="5">
        <v>8.41</v>
      </c>
    </row>
    <row r="2578" spans="1:13">
      <c r="A2578" s="139">
        <v>40569</v>
      </c>
      <c r="B2578" s="5">
        <v>3.84</v>
      </c>
      <c r="C2578" s="5">
        <v>4.3899999999999997</v>
      </c>
      <c r="D2578" s="5">
        <v>4.8600000000000003</v>
      </c>
      <c r="E2578" s="5">
        <v>5.26</v>
      </c>
      <c r="F2578" s="5">
        <v>6.39</v>
      </c>
      <c r="G2578" s="5">
        <v>7.02</v>
      </c>
      <c r="H2578" s="5">
        <v>7.56</v>
      </c>
      <c r="I2578" s="5">
        <v>7.73</v>
      </c>
      <c r="J2578" s="5">
        <v>7.83</v>
      </c>
      <c r="K2578" s="5">
        <v>7.94</v>
      </c>
      <c r="L2578" s="5">
        <v>8.0399999999999991</v>
      </c>
      <c r="M2578" s="5">
        <v>8.16</v>
      </c>
    </row>
    <row r="2579" spans="1:13">
      <c r="A2579" s="139">
        <v>40568</v>
      </c>
      <c r="B2579" s="5">
        <v>3.83</v>
      </c>
      <c r="C2579" s="5">
        <v>4.37</v>
      </c>
      <c r="D2579" s="5">
        <v>4.84</v>
      </c>
      <c r="E2579" s="5">
        <v>5.24</v>
      </c>
      <c r="F2579" s="5">
        <v>6.38</v>
      </c>
      <c r="G2579" s="5">
        <v>7.01</v>
      </c>
      <c r="H2579" s="5">
        <v>7.56</v>
      </c>
      <c r="I2579" s="5">
        <v>7.74</v>
      </c>
      <c r="J2579" s="5">
        <v>7.83</v>
      </c>
      <c r="K2579" s="5">
        <v>7.93</v>
      </c>
      <c r="L2579" s="5">
        <v>8.01</v>
      </c>
      <c r="M2579" s="5">
        <v>8.11</v>
      </c>
    </row>
    <row r="2580" spans="1:13">
      <c r="A2580" s="139">
        <v>40567</v>
      </c>
      <c r="B2580" s="5">
        <v>3.82</v>
      </c>
      <c r="C2580" s="5">
        <v>4.32</v>
      </c>
      <c r="D2580" s="5">
        <v>4.76</v>
      </c>
      <c r="E2580" s="5">
        <v>5.15</v>
      </c>
      <c r="F2580" s="5">
        <v>6.26</v>
      </c>
      <c r="G2580" s="5">
        <v>6.91</v>
      </c>
      <c r="H2580" s="5">
        <v>7.49</v>
      </c>
      <c r="I2580" s="5">
        <v>7.68</v>
      </c>
      <c r="J2580" s="5">
        <v>7.78</v>
      </c>
      <c r="K2580" s="5">
        <v>7.9</v>
      </c>
      <c r="L2580" s="5">
        <v>8.02</v>
      </c>
      <c r="M2580" s="5">
        <v>8.16</v>
      </c>
    </row>
    <row r="2581" spans="1:13">
      <c r="A2581" s="139">
        <v>40564</v>
      </c>
      <c r="B2581" s="5">
        <v>3.79</v>
      </c>
      <c r="C2581" s="5">
        <v>4.3099999999999996</v>
      </c>
      <c r="D2581" s="5">
        <v>4.76</v>
      </c>
      <c r="E2581" s="5">
        <v>5.15</v>
      </c>
      <c r="F2581" s="5">
        <v>6.29</v>
      </c>
      <c r="G2581" s="5">
        <v>6.95</v>
      </c>
      <c r="H2581" s="5">
        <v>7.53</v>
      </c>
      <c r="I2581" s="5">
        <v>7.72</v>
      </c>
      <c r="J2581" s="5">
        <v>7.81</v>
      </c>
      <c r="K2581" s="5">
        <v>7.91</v>
      </c>
      <c r="L2581" s="5">
        <v>7.98</v>
      </c>
      <c r="M2581" s="5">
        <v>8.09</v>
      </c>
    </row>
    <row r="2582" spans="1:13">
      <c r="A2582" s="139">
        <v>40563</v>
      </c>
      <c r="B2582" s="5">
        <v>3.83</v>
      </c>
      <c r="C2582" s="5">
        <v>4.34</v>
      </c>
      <c r="D2582" s="5">
        <v>4.78</v>
      </c>
      <c r="E2582" s="5">
        <v>5.16</v>
      </c>
      <c r="F2582" s="5">
        <v>6.27</v>
      </c>
      <c r="G2582" s="5">
        <v>6.91</v>
      </c>
      <c r="H2582" s="5">
        <v>7.5</v>
      </c>
      <c r="I2582" s="5">
        <v>7.71</v>
      </c>
      <c r="J2582" s="5">
        <v>7.82</v>
      </c>
      <c r="K2582" s="5">
        <v>7.92</v>
      </c>
      <c r="L2582" s="5">
        <v>8.01</v>
      </c>
      <c r="M2582" s="5">
        <v>8.11</v>
      </c>
    </row>
    <row r="2583" spans="1:13">
      <c r="A2583" s="139">
        <v>40562</v>
      </c>
      <c r="B2583" s="5">
        <v>3.88</v>
      </c>
      <c r="C2583" s="5">
        <v>4.3600000000000003</v>
      </c>
      <c r="D2583" s="5">
        <v>4.78</v>
      </c>
      <c r="E2583" s="5">
        <v>5.15</v>
      </c>
      <c r="F2583" s="5">
        <v>6.23</v>
      </c>
      <c r="G2583" s="5">
        <v>6.88</v>
      </c>
      <c r="H2583" s="5">
        <v>7.49</v>
      </c>
      <c r="I2583" s="5">
        <v>7.71</v>
      </c>
      <c r="J2583" s="5">
        <v>7.84</v>
      </c>
      <c r="K2583" s="5">
        <v>7.95</v>
      </c>
      <c r="L2583" s="5">
        <v>8.0299999999999994</v>
      </c>
      <c r="M2583" s="5">
        <v>8.1300000000000008</v>
      </c>
    </row>
    <row r="2584" spans="1:13">
      <c r="A2584" s="139">
        <v>40561</v>
      </c>
      <c r="B2584" s="5">
        <v>3.87</v>
      </c>
      <c r="C2584" s="5">
        <v>4.3600000000000003</v>
      </c>
      <c r="D2584" s="5">
        <v>4.79</v>
      </c>
      <c r="E2584" s="5">
        <v>5.16</v>
      </c>
      <c r="F2584" s="5">
        <v>6.25</v>
      </c>
      <c r="G2584" s="5">
        <v>6.89</v>
      </c>
      <c r="H2584" s="5">
        <v>7.48</v>
      </c>
      <c r="I2584" s="5">
        <v>7.69</v>
      </c>
      <c r="J2584" s="5">
        <v>7.81</v>
      </c>
      <c r="K2584" s="5">
        <v>7.93</v>
      </c>
      <c r="L2584" s="5">
        <v>8.01</v>
      </c>
      <c r="M2584" s="5">
        <v>8.1199999999999992</v>
      </c>
    </row>
    <row r="2585" spans="1:13">
      <c r="A2585" s="139">
        <v>40560</v>
      </c>
      <c r="B2585" s="5">
        <v>3.91</v>
      </c>
      <c r="C2585" s="5">
        <v>4.4000000000000004</v>
      </c>
      <c r="D2585" s="5">
        <v>4.84</v>
      </c>
      <c r="E2585" s="5">
        <v>5.22</v>
      </c>
      <c r="F2585" s="5">
        <v>6.33</v>
      </c>
      <c r="G2585" s="5">
        <v>6.97</v>
      </c>
      <c r="H2585" s="5">
        <v>7.55</v>
      </c>
      <c r="I2585" s="5">
        <v>7.73</v>
      </c>
      <c r="J2585" s="5">
        <v>7.83</v>
      </c>
      <c r="K2585" s="5">
        <v>7.93</v>
      </c>
      <c r="L2585" s="5">
        <v>8.0299999999999994</v>
      </c>
      <c r="M2585" s="5">
        <v>8.15</v>
      </c>
    </row>
    <row r="2586" spans="1:13">
      <c r="A2586" s="139">
        <v>40557</v>
      </c>
      <c r="B2586" s="5">
        <v>4.07</v>
      </c>
      <c r="C2586" s="5">
        <v>4.58</v>
      </c>
      <c r="D2586" s="5">
        <v>5.03</v>
      </c>
      <c r="E2586" s="5">
        <v>5.41</v>
      </c>
      <c r="F2586" s="5">
        <v>6.49</v>
      </c>
      <c r="G2586" s="5">
        <v>7.09</v>
      </c>
      <c r="H2586" s="5">
        <v>7.59</v>
      </c>
      <c r="I2586" s="5">
        <v>7.74</v>
      </c>
      <c r="J2586" s="5">
        <v>7.82</v>
      </c>
      <c r="K2586" s="5">
        <v>7.92</v>
      </c>
      <c r="L2586" s="5">
        <v>8.02</v>
      </c>
      <c r="M2586" s="5">
        <v>8.16</v>
      </c>
    </row>
    <row r="2587" spans="1:13">
      <c r="A2587" s="139">
        <v>40556</v>
      </c>
      <c r="B2587" s="5">
        <v>4.0199999999999996</v>
      </c>
      <c r="C2587" s="5">
        <v>4.4800000000000004</v>
      </c>
      <c r="D2587" s="5">
        <v>4.88</v>
      </c>
      <c r="E2587" s="5">
        <v>5.24</v>
      </c>
      <c r="F2587" s="5">
        <v>6.28</v>
      </c>
      <c r="G2587" s="5">
        <v>6.91</v>
      </c>
      <c r="H2587" s="5">
        <v>7.49</v>
      </c>
      <c r="I2587" s="5">
        <v>7.69</v>
      </c>
      <c r="J2587" s="5">
        <v>7.8</v>
      </c>
      <c r="K2587" s="5">
        <v>7.92</v>
      </c>
      <c r="L2587" s="5">
        <v>8.02</v>
      </c>
      <c r="M2587" s="5">
        <v>8.15</v>
      </c>
    </row>
    <row r="2588" spans="1:13">
      <c r="A2588" s="139">
        <v>40555</v>
      </c>
      <c r="B2588" s="5">
        <v>4</v>
      </c>
      <c r="C2588" s="5">
        <v>4.49</v>
      </c>
      <c r="D2588" s="5">
        <v>4.91</v>
      </c>
      <c r="E2588" s="5">
        <v>5.28</v>
      </c>
      <c r="F2588" s="5">
        <v>6.33</v>
      </c>
      <c r="G2588" s="5">
        <v>6.93</v>
      </c>
      <c r="H2588" s="5">
        <v>7.47</v>
      </c>
      <c r="I2588" s="5">
        <v>7.64</v>
      </c>
      <c r="J2588" s="5">
        <v>7.74</v>
      </c>
      <c r="K2588" s="5">
        <v>7.87</v>
      </c>
      <c r="L2588" s="5">
        <v>7.97</v>
      </c>
      <c r="M2588" s="5">
        <v>8.1</v>
      </c>
    </row>
    <row r="2589" spans="1:13">
      <c r="A2589" s="139">
        <v>40554</v>
      </c>
      <c r="B2589" s="5">
        <v>4.0599999999999996</v>
      </c>
      <c r="C2589" s="5">
        <v>4.58</v>
      </c>
      <c r="D2589" s="5">
        <v>5.03</v>
      </c>
      <c r="E2589" s="5">
        <v>5.41</v>
      </c>
      <c r="F2589" s="5">
        <v>6.47</v>
      </c>
      <c r="G2589" s="5">
        <v>7.05</v>
      </c>
      <c r="H2589" s="5">
        <v>7.52</v>
      </c>
      <c r="I2589" s="5">
        <v>7.66</v>
      </c>
      <c r="J2589" s="5">
        <v>7.74</v>
      </c>
      <c r="K2589" s="5">
        <v>7.86</v>
      </c>
      <c r="L2589" s="5">
        <v>7.96</v>
      </c>
      <c r="M2589" s="5">
        <v>8.09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48"/>
  <sheetViews>
    <sheetView workbookViewId="0"/>
  </sheetViews>
  <sheetFormatPr defaultColWidth="14.42578125" defaultRowHeight="15" customHeight="1"/>
  <cols>
    <col min="1" max="1" width="17.7109375" customWidth="1"/>
  </cols>
  <sheetData>
    <row r="1" spans="1:3">
      <c r="A1" s="140" t="s">
        <v>6858</v>
      </c>
      <c r="B1" s="141" t="s">
        <v>6859</v>
      </c>
      <c r="C1" s="140" t="s">
        <v>6860</v>
      </c>
    </row>
    <row r="2" spans="1:3">
      <c r="A2" s="142" t="s">
        <v>69</v>
      </c>
      <c r="B2" s="143">
        <v>42005</v>
      </c>
      <c r="C2" s="144">
        <f t="shared" ref="C2:C30" si="0">EDATE(B2, 900)</f>
        <v>69399</v>
      </c>
    </row>
    <row r="3" spans="1:3">
      <c r="A3" s="145" t="s">
        <v>112</v>
      </c>
      <c r="B3" s="146">
        <v>42005</v>
      </c>
      <c r="C3" s="144">
        <f t="shared" si="0"/>
        <v>69399</v>
      </c>
    </row>
    <row r="4" spans="1:3" ht="15" customHeight="1">
      <c r="A4" s="147" t="s">
        <v>170</v>
      </c>
      <c r="B4" s="146">
        <v>42005</v>
      </c>
      <c r="C4" s="144">
        <f t="shared" si="0"/>
        <v>69399</v>
      </c>
    </row>
    <row r="5" spans="1:3">
      <c r="A5" s="148" t="s">
        <v>161</v>
      </c>
      <c r="B5" s="143">
        <v>42005</v>
      </c>
      <c r="C5" s="144">
        <f t="shared" si="0"/>
        <v>69399</v>
      </c>
    </row>
    <row r="6" spans="1:3">
      <c r="A6" s="142" t="s">
        <v>214</v>
      </c>
      <c r="B6" s="143">
        <v>42034</v>
      </c>
      <c r="C6" s="144">
        <f t="shared" si="0"/>
        <v>69428</v>
      </c>
    </row>
    <row r="7" spans="1:3">
      <c r="A7" s="142" t="s">
        <v>6861</v>
      </c>
      <c r="B7" s="143">
        <v>42034</v>
      </c>
      <c r="C7" s="144">
        <f t="shared" si="0"/>
        <v>69428</v>
      </c>
    </row>
    <row r="8" spans="1:3">
      <c r="A8" s="149" t="s">
        <v>82</v>
      </c>
      <c r="B8" s="143">
        <v>42046</v>
      </c>
      <c r="C8" s="144">
        <f t="shared" si="0"/>
        <v>69440</v>
      </c>
    </row>
    <row r="9" spans="1:3">
      <c r="A9" s="142" t="s">
        <v>6862</v>
      </c>
      <c r="B9" s="143">
        <v>42046</v>
      </c>
      <c r="C9" s="144">
        <f t="shared" si="0"/>
        <v>69440</v>
      </c>
    </row>
    <row r="10" spans="1:3" ht="15" customHeight="1">
      <c r="A10" s="147" t="s">
        <v>6863</v>
      </c>
      <c r="B10" s="143">
        <v>42059</v>
      </c>
      <c r="C10" s="144">
        <f t="shared" si="0"/>
        <v>69453</v>
      </c>
    </row>
    <row r="11" spans="1:3">
      <c r="A11" s="148" t="s">
        <v>6864</v>
      </c>
      <c r="B11" s="143">
        <v>42059</v>
      </c>
      <c r="C11" s="144">
        <f t="shared" si="0"/>
        <v>69453</v>
      </c>
    </row>
    <row r="12" spans="1:3" ht="15" customHeight="1">
      <c r="A12" s="147" t="s">
        <v>6865</v>
      </c>
      <c r="B12" s="146">
        <v>42059</v>
      </c>
      <c r="C12" s="144">
        <f t="shared" si="0"/>
        <v>69453</v>
      </c>
    </row>
    <row r="13" spans="1:3">
      <c r="A13" s="142" t="s">
        <v>187</v>
      </c>
      <c r="B13" s="143">
        <v>42118</v>
      </c>
      <c r="C13" s="144">
        <f t="shared" si="0"/>
        <v>69512</v>
      </c>
    </row>
    <row r="14" spans="1:3">
      <c r="A14" s="142" t="s">
        <v>129</v>
      </c>
      <c r="B14" s="143">
        <v>42118</v>
      </c>
      <c r="C14" s="144">
        <f t="shared" si="0"/>
        <v>69512</v>
      </c>
    </row>
    <row r="15" spans="1:3">
      <c r="A15" s="142" t="s">
        <v>98</v>
      </c>
      <c r="B15" s="143">
        <v>42177</v>
      </c>
      <c r="C15" s="144">
        <f t="shared" si="0"/>
        <v>69571</v>
      </c>
    </row>
    <row r="16" spans="1:3">
      <c r="A16" s="142" t="s">
        <v>6866</v>
      </c>
      <c r="B16" s="146">
        <v>42181</v>
      </c>
      <c r="C16" s="144">
        <f t="shared" si="0"/>
        <v>69575</v>
      </c>
    </row>
    <row r="17" spans="1:3" ht="15" customHeight="1">
      <c r="A17" s="147" t="s">
        <v>6867</v>
      </c>
      <c r="B17" s="146">
        <v>42195</v>
      </c>
      <c r="C17" s="144">
        <f t="shared" si="0"/>
        <v>69589</v>
      </c>
    </row>
    <row r="18" spans="1:3">
      <c r="A18" s="142" t="s">
        <v>177</v>
      </c>
      <c r="B18" s="150">
        <v>42277</v>
      </c>
      <c r="C18" s="144">
        <f t="shared" si="0"/>
        <v>69671</v>
      </c>
    </row>
    <row r="19" spans="1:3">
      <c r="A19" s="142" t="s">
        <v>224</v>
      </c>
      <c r="B19" s="150">
        <v>42277</v>
      </c>
      <c r="C19" s="144">
        <f t="shared" si="0"/>
        <v>69671</v>
      </c>
    </row>
    <row r="20" spans="1:3">
      <c r="A20" s="142" t="s">
        <v>6868</v>
      </c>
      <c r="B20" s="150">
        <v>42293</v>
      </c>
      <c r="C20" s="144">
        <f t="shared" si="0"/>
        <v>69687</v>
      </c>
    </row>
    <row r="21" spans="1:3">
      <c r="A21" s="142" t="s">
        <v>191</v>
      </c>
      <c r="B21" s="150">
        <v>42417</v>
      </c>
      <c r="C21" s="144">
        <f t="shared" si="0"/>
        <v>69811</v>
      </c>
    </row>
    <row r="22" spans="1:3">
      <c r="A22" s="142" t="s">
        <v>227</v>
      </c>
      <c r="B22" s="150">
        <v>42417</v>
      </c>
      <c r="C22" s="144">
        <f t="shared" si="0"/>
        <v>69811</v>
      </c>
    </row>
    <row r="23" spans="1:3">
      <c r="A23" s="142" t="s">
        <v>6869</v>
      </c>
      <c r="B23" s="150">
        <v>42454</v>
      </c>
      <c r="C23" s="144">
        <f t="shared" si="0"/>
        <v>69847</v>
      </c>
    </row>
    <row r="24" spans="1:3" ht="12.75">
      <c r="A24" s="142" t="s">
        <v>218</v>
      </c>
      <c r="B24" s="150">
        <v>42475</v>
      </c>
      <c r="C24" s="144">
        <f t="shared" si="0"/>
        <v>69868</v>
      </c>
    </row>
    <row r="25" spans="1:3" ht="12.75">
      <c r="A25" s="142" t="s">
        <v>148</v>
      </c>
      <c r="B25" s="150">
        <v>42538</v>
      </c>
      <c r="C25" s="144">
        <f t="shared" si="0"/>
        <v>69931</v>
      </c>
    </row>
    <row r="26" spans="1:3" ht="12.75">
      <c r="A26" s="142" t="s">
        <v>151</v>
      </c>
      <c r="B26" s="150">
        <v>42538</v>
      </c>
      <c r="C26" s="144">
        <f t="shared" si="0"/>
        <v>69931</v>
      </c>
    </row>
    <row r="27" spans="1:3" ht="12.75">
      <c r="A27" s="142" t="s">
        <v>6870</v>
      </c>
      <c r="B27" s="150">
        <v>42538</v>
      </c>
      <c r="C27" s="144">
        <f t="shared" si="0"/>
        <v>69931</v>
      </c>
    </row>
    <row r="28" spans="1:3" ht="25.5">
      <c r="A28" s="142" t="s">
        <v>267</v>
      </c>
      <c r="B28" s="150">
        <v>42538</v>
      </c>
      <c r="C28" s="144">
        <f t="shared" si="0"/>
        <v>69931</v>
      </c>
    </row>
    <row r="29" spans="1:3" ht="12.75">
      <c r="A29" s="142" t="s">
        <v>6871</v>
      </c>
      <c r="B29" s="150">
        <v>42538</v>
      </c>
      <c r="C29" s="144">
        <f t="shared" si="0"/>
        <v>69931</v>
      </c>
    </row>
    <row r="30" spans="1:3" ht="12.75">
      <c r="A30" s="142" t="s">
        <v>45</v>
      </c>
      <c r="B30" s="150">
        <v>42545</v>
      </c>
      <c r="C30" s="144">
        <f t="shared" si="0"/>
        <v>69938</v>
      </c>
    </row>
    <row r="31" spans="1:3" ht="12.75">
      <c r="A31" s="142" t="s">
        <v>6872</v>
      </c>
      <c r="B31" s="151">
        <v>42034</v>
      </c>
      <c r="C31" s="152">
        <v>42446</v>
      </c>
    </row>
    <row r="32" spans="1:3" ht="12.75">
      <c r="A32" s="149" t="s">
        <v>209</v>
      </c>
      <c r="B32" s="151">
        <v>42005</v>
      </c>
      <c r="C32" s="152">
        <v>42619</v>
      </c>
    </row>
    <row r="33" spans="1:3" ht="25.5">
      <c r="A33" s="149" t="s">
        <v>6873</v>
      </c>
      <c r="B33" s="153">
        <v>42034</v>
      </c>
      <c r="C33" s="152">
        <v>42619</v>
      </c>
    </row>
    <row r="34" spans="1:3" ht="25.5">
      <c r="A34" s="142" t="s">
        <v>6874</v>
      </c>
      <c r="B34" s="154">
        <v>42342</v>
      </c>
      <c r="C34" s="152">
        <v>42619</v>
      </c>
    </row>
    <row r="35" spans="1:3" ht="12.75">
      <c r="A35" s="142" t="s">
        <v>6875</v>
      </c>
      <c r="B35" s="151">
        <v>42059</v>
      </c>
      <c r="C35" s="152">
        <v>42731</v>
      </c>
    </row>
    <row r="36" spans="1:3" ht="12.75">
      <c r="A36" s="142" t="s">
        <v>6876</v>
      </c>
      <c r="B36" s="151">
        <v>42059</v>
      </c>
      <c r="C36" s="152">
        <v>42731</v>
      </c>
    </row>
    <row r="37" spans="1:3" ht="12.75">
      <c r="A37" s="149" t="s">
        <v>200</v>
      </c>
      <c r="B37" s="153">
        <v>42005</v>
      </c>
      <c r="C37" s="152">
        <v>42836</v>
      </c>
    </row>
    <row r="38" spans="1:3" ht="12.75">
      <c r="A38" s="149" t="s">
        <v>6877</v>
      </c>
      <c r="B38" s="153">
        <v>42005</v>
      </c>
      <c r="C38" s="152">
        <v>42836</v>
      </c>
    </row>
    <row r="39" spans="1:3" ht="12.75">
      <c r="A39" s="142" t="s">
        <v>257</v>
      </c>
      <c r="B39" s="151">
        <v>42005</v>
      </c>
      <c r="C39" s="152">
        <v>42836</v>
      </c>
    </row>
    <row r="40" spans="1:3" ht="12.75">
      <c r="A40" s="142" t="s">
        <v>279</v>
      </c>
      <c r="B40" s="151">
        <v>42005</v>
      </c>
      <c r="C40" s="151">
        <v>43335</v>
      </c>
    </row>
    <row r="41" spans="1:3" ht="12.75">
      <c r="A41" s="142" t="s">
        <v>268</v>
      </c>
      <c r="B41" s="151">
        <v>42034</v>
      </c>
      <c r="C41" s="151">
        <v>43335</v>
      </c>
    </row>
    <row r="42" spans="1:3" ht="12.75">
      <c r="A42" s="142" t="s">
        <v>6878</v>
      </c>
      <c r="B42" s="151">
        <v>42059</v>
      </c>
      <c r="C42" s="151">
        <v>43451</v>
      </c>
    </row>
    <row r="43" spans="1:3" ht="12.75">
      <c r="A43" s="149" t="s">
        <v>152</v>
      </c>
      <c r="B43" s="153">
        <v>42034</v>
      </c>
      <c r="C43" s="151">
        <v>43537</v>
      </c>
    </row>
    <row r="44" spans="1:3" ht="12.75">
      <c r="A44" s="142" t="s">
        <v>246</v>
      </c>
      <c r="B44" s="151">
        <v>42034</v>
      </c>
      <c r="C44" s="151">
        <v>43643</v>
      </c>
    </row>
    <row r="45" spans="1:3" ht="25.5">
      <c r="A45" s="142" t="s">
        <v>275</v>
      </c>
      <c r="B45" s="154">
        <v>42412</v>
      </c>
      <c r="C45" s="151">
        <v>43929</v>
      </c>
    </row>
    <row r="46" spans="1:3" ht="12.75">
      <c r="A46" s="142" t="s">
        <v>6878</v>
      </c>
      <c r="B46" s="154">
        <v>42538</v>
      </c>
      <c r="C46" s="151">
        <v>43929</v>
      </c>
    </row>
    <row r="47" spans="1:3" ht="12.75">
      <c r="A47" s="142" t="s">
        <v>6879</v>
      </c>
      <c r="B47" s="154">
        <v>42551</v>
      </c>
      <c r="C47" s="151">
        <v>43929</v>
      </c>
    </row>
    <row r="48" spans="1:3" ht="12.75">
      <c r="A48" s="142" t="s">
        <v>270</v>
      </c>
      <c r="B48" s="154">
        <v>42496</v>
      </c>
      <c r="C48" s="151">
        <v>44012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Данные</vt:lpstr>
      <vt:lpstr>Очищенные данные</vt:lpstr>
      <vt:lpstr>Рейтинг</vt:lpstr>
      <vt:lpstr>Неочищенные данные</vt:lpstr>
      <vt:lpstr>ИПЦ ГКС</vt:lpstr>
      <vt:lpstr>RUONIA</vt:lpstr>
      <vt:lpstr>Treasury</vt:lpstr>
      <vt:lpstr>IMOEX</vt:lpstr>
      <vt:lpstr>OFZ Yield</vt:lpstr>
      <vt:lpstr>АСВ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Tatyana</cp:lastModifiedBy>
  <dcterms:created xsi:type="dcterms:W3CDTF">2020-12-27T11:09:30Z</dcterms:created>
  <dcterms:modified xsi:type="dcterms:W3CDTF">2020-12-27T11:29:48Z</dcterms:modified>
</cp:coreProperties>
</file>